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C:\wamp64\www\bourvence\"/>
    </mc:Choice>
  </mc:AlternateContent>
  <xr:revisionPtr revIDLastSave="0" documentId="13_ncr:1_{AA4237A2-B8F7-4A7C-A46C-0334A2211B81}" xr6:coauthVersionLast="47" xr6:coauthVersionMax="47" xr10:uidLastSave="{00000000-0000-0000-0000-000000000000}"/>
  <bookViews>
    <workbookView xWindow="-120" yWindow="-120" windowWidth="29040" windowHeight="15720" tabRatio="734" activeTab="2" xr2:uid="{00000000-000D-0000-FFFF-FFFF00000000}"/>
  </bookViews>
  <sheets>
    <sheet name="Procédure" sheetId="21" r:id="rId1"/>
    <sheet name="BaseXlSoft" sheetId="1" r:id="rId2"/>
    <sheet name="products" sheetId="12" r:id="rId3"/>
    <sheet name="frs" sheetId="14" r:id="rId4"/>
    <sheet name="Families" sheetId="15" r:id="rId5"/>
    <sheet name="Regions" sheetId="17" r:id="rId6"/>
    <sheet name="Appellations" sheetId="18" r:id="rId7"/>
    <sheet name="Colors" sheetId="20" r:id="rId8"/>
    <sheet name="Contenants" sheetId="19" r:id="rId9"/>
  </sheets>
  <definedNames>
    <definedName name="_xlnm._FilterDatabase" localSheetId="1" hidden="1">BaseXlSoft!$A$1:$Q$143</definedName>
    <definedName name="_xlnm._FilterDatabase" localSheetId="2" hidden="1">products!$A$1:$AI$2218</definedName>
    <definedName name="DonnéesExternes_1" localSheetId="2">products!#REF!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974" i="12" l="1"/>
  <c r="U1973" i="12"/>
  <c r="U1972" i="12"/>
  <c r="U1971" i="12"/>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2207" i="12"/>
  <c r="G2206" i="12"/>
  <c r="G2205" i="12"/>
  <c r="G2204" i="12"/>
  <c r="G2201" i="12"/>
  <c r="G2200" i="12"/>
  <c r="G2199" i="12"/>
  <c r="G2198" i="12"/>
  <c r="G2186" i="12"/>
  <c r="G2185" i="12"/>
  <c r="G2184" i="12"/>
  <c r="G2183" i="12"/>
  <c r="G2182" i="12"/>
  <c r="G2181" i="12"/>
  <c r="G2180" i="12"/>
  <c r="G2177" i="12"/>
  <c r="G2170" i="12"/>
  <c r="G2169" i="12"/>
  <c r="G2168" i="12"/>
  <c r="G2167" i="12"/>
  <c r="G2165" i="12"/>
  <c r="G2164" i="12"/>
  <c r="G2163" i="12"/>
  <c r="G2162" i="12"/>
  <c r="G2161" i="12"/>
  <c r="G2160" i="12"/>
  <c r="G2159" i="12"/>
  <c r="G2154" i="12"/>
  <c r="G2152" i="12"/>
  <c r="G2151" i="12"/>
  <c r="G2150" i="12"/>
  <c r="G2149" i="12"/>
  <c r="G2148" i="12"/>
  <c r="G2147" i="12"/>
  <c r="G2145" i="12"/>
  <c r="G2144" i="12"/>
  <c r="G2143" i="12"/>
  <c r="G2142" i="12"/>
  <c r="G2141" i="12"/>
  <c r="G2140" i="12"/>
  <c r="G2139" i="12"/>
  <c r="G2131" i="12"/>
  <c r="G2128" i="12"/>
  <c r="G2127" i="12"/>
  <c r="G2126" i="12"/>
  <c r="G2125" i="12"/>
  <c r="G2124" i="12"/>
  <c r="G2123" i="12"/>
  <c r="G2120" i="12"/>
  <c r="G2119" i="12"/>
  <c r="G2118" i="12"/>
  <c r="G2117" i="12"/>
  <c r="G2116" i="12"/>
  <c r="G2115" i="12"/>
  <c r="G2114" i="12"/>
  <c r="G2111" i="12"/>
  <c r="G2108" i="12"/>
  <c r="G2107" i="12"/>
  <c r="G2106" i="12"/>
  <c r="G2095" i="12"/>
  <c r="G2094" i="12"/>
  <c r="G2093" i="12"/>
  <c r="G2088" i="12"/>
  <c r="G2087" i="12"/>
  <c r="G2075" i="12"/>
  <c r="G2069" i="12"/>
  <c r="G2067" i="12"/>
  <c r="G2062" i="12"/>
  <c r="G2061" i="12"/>
  <c r="G2060" i="12"/>
  <c r="G2058" i="12"/>
  <c r="G2057" i="12"/>
  <c r="G2056" i="12"/>
  <c r="G2055" i="12"/>
  <c r="G2054" i="12"/>
  <c r="G2053" i="12"/>
  <c r="G2039" i="12"/>
  <c r="G2038" i="12"/>
  <c r="G2037" i="12"/>
  <c r="G2036" i="12"/>
  <c r="G2035" i="12"/>
  <c r="G2034" i="12"/>
  <c r="G2033" i="12"/>
  <c r="G2028" i="12"/>
  <c r="G2024" i="12"/>
  <c r="G2023" i="12"/>
  <c r="G2022" i="12"/>
  <c r="G2021" i="12"/>
  <c r="G2012" i="12"/>
  <c r="G2011" i="12"/>
  <c r="G2010" i="12"/>
  <c r="G2009" i="12"/>
  <c r="G1995" i="12"/>
  <c r="G1994" i="12"/>
  <c r="G1992" i="12"/>
  <c r="G1991" i="12"/>
  <c r="G1990" i="12"/>
  <c r="G1989" i="12"/>
  <c r="G1988" i="12"/>
  <c r="G1987" i="12"/>
  <c r="G1986" i="12"/>
  <c r="G1985" i="12"/>
  <c r="G1984" i="12"/>
  <c r="G1983" i="12"/>
  <c r="G1982" i="12"/>
  <c r="G1981" i="12"/>
  <c r="G1980" i="12"/>
  <c r="G1979" i="12"/>
  <c r="G1978" i="12"/>
  <c r="G1977" i="12"/>
  <c r="G1976" i="12"/>
  <c r="G1974" i="12"/>
  <c r="G1973" i="12"/>
  <c r="G1972" i="12"/>
  <c r="G1971" i="12"/>
  <c r="G1969" i="12"/>
  <c r="G1962" i="12"/>
  <c r="G1961" i="12"/>
  <c r="G1960" i="12"/>
  <c r="G1943" i="12"/>
  <c r="G1931" i="12"/>
  <c r="G1930" i="12"/>
  <c r="G1926" i="12"/>
  <c r="G1925" i="12"/>
  <c r="G1923" i="12"/>
  <c r="G1920" i="12"/>
  <c r="G1919" i="12"/>
  <c r="G1918" i="12"/>
  <c r="G1911" i="12"/>
  <c r="G1882" i="12"/>
  <c r="G1878" i="12"/>
  <c r="G1877" i="12"/>
  <c r="G1876" i="12"/>
  <c r="G1875" i="12"/>
  <c r="G1874" i="12"/>
  <c r="G1873" i="12"/>
  <c r="G1872" i="12"/>
  <c r="G1871" i="12"/>
  <c r="G1870" i="12"/>
  <c r="G1860" i="12"/>
  <c r="G1843" i="12"/>
  <c r="G1842" i="12"/>
  <c r="G1841" i="12"/>
  <c r="G1840" i="12"/>
  <c r="G1839" i="12"/>
  <c r="G1838" i="12"/>
  <c r="G1837" i="12"/>
  <c r="G1816" i="12"/>
  <c r="G1811" i="12"/>
  <c r="G1807" i="12"/>
  <c r="G1804" i="12"/>
  <c r="G1803" i="12"/>
  <c r="G1789" i="12"/>
  <c r="G1788" i="12"/>
  <c r="G1785" i="12"/>
  <c r="G1784" i="12"/>
  <c r="G1783" i="12"/>
  <c r="G1782" i="12"/>
  <c r="G1781" i="12"/>
  <c r="G1780" i="12"/>
  <c r="G1779" i="12"/>
  <c r="G1767" i="12"/>
  <c r="G1765" i="12"/>
  <c r="G1764" i="12"/>
  <c r="G1761" i="12"/>
  <c r="G1760" i="12"/>
  <c r="G1756" i="12"/>
  <c r="G1747" i="12"/>
  <c r="G1731" i="12"/>
  <c r="G1730" i="12"/>
  <c r="G1729" i="12"/>
  <c r="G1728" i="12"/>
  <c r="G1727" i="12"/>
  <c r="G1693" i="12"/>
  <c r="G1692" i="12"/>
  <c r="G1691" i="12"/>
  <c r="G1690" i="12"/>
  <c r="G1689" i="12"/>
  <c r="G1687" i="12"/>
  <c r="G1607" i="12"/>
  <c r="G1604" i="12"/>
  <c r="G1575" i="12"/>
  <c r="G1558" i="12"/>
  <c r="G1550" i="12"/>
  <c r="G1549" i="12"/>
  <c r="G1548" i="12"/>
  <c r="G1540" i="12"/>
  <c r="G1539" i="12"/>
  <c r="G1536" i="12"/>
  <c r="G1535" i="12"/>
  <c r="G1504" i="12"/>
  <c r="G1503" i="12"/>
  <c r="G1502" i="12"/>
  <c r="G1495" i="12"/>
  <c r="G1494" i="12"/>
  <c r="G1437" i="12"/>
  <c r="G1436" i="12"/>
  <c r="G1422" i="12"/>
  <c r="G1418" i="12"/>
  <c r="G1417" i="12"/>
  <c r="G1415" i="12"/>
  <c r="G1394" i="12"/>
  <c r="G1393" i="12"/>
  <c r="G1392" i="12"/>
  <c r="G1390" i="12"/>
  <c r="G1366" i="12"/>
  <c r="G1298" i="12"/>
  <c r="G1294" i="12"/>
  <c r="G1293" i="12"/>
  <c r="G1292" i="12"/>
  <c r="G1248" i="12"/>
  <c r="G1244" i="12"/>
  <c r="G1240" i="12"/>
  <c r="G1239" i="12"/>
  <c r="G1218" i="12"/>
  <c r="G1209" i="12"/>
  <c r="G1208" i="12"/>
  <c r="G1200" i="12"/>
  <c r="G1192" i="12"/>
  <c r="G1126" i="12"/>
  <c r="G1080" i="12"/>
  <c r="G1079" i="12"/>
  <c r="G1078" i="12"/>
  <c r="G1077" i="12"/>
  <c r="G1076" i="12"/>
  <c r="G1048" i="12"/>
  <c r="G1040" i="12"/>
  <c r="G1039" i="12"/>
  <c r="G1038" i="12"/>
  <c r="G1034" i="12"/>
  <c r="G1033" i="12"/>
  <c r="G1032" i="12"/>
  <c r="G1031" i="12"/>
  <c r="G1030" i="12"/>
  <c r="G1029" i="12"/>
  <c r="G1028" i="12"/>
  <c r="G1027" i="12"/>
  <c r="G1026" i="12"/>
  <c r="G998" i="12"/>
  <c r="G996" i="12"/>
  <c r="G995" i="12"/>
  <c r="G994" i="12"/>
  <c r="G993" i="12"/>
  <c r="G965" i="12"/>
  <c r="G964" i="12"/>
  <c r="G963" i="12"/>
  <c r="G924" i="12"/>
  <c r="G920" i="12"/>
  <c r="G914" i="12"/>
  <c r="G912" i="12"/>
  <c r="G911" i="12"/>
  <c r="G910" i="12"/>
  <c r="G906" i="12"/>
  <c r="G905" i="12"/>
  <c r="G904" i="12"/>
  <c r="G901" i="12"/>
  <c r="G900" i="12"/>
  <c r="G899" i="12"/>
  <c r="G898" i="12"/>
  <c r="G897" i="12"/>
  <c r="G896" i="12"/>
  <c r="G895" i="12"/>
  <c r="G894" i="12"/>
  <c r="G893" i="12"/>
  <c r="G892" i="12"/>
  <c r="G889" i="12"/>
  <c r="G888" i="12"/>
  <c r="G887" i="12"/>
  <c r="G886" i="12"/>
  <c r="G885" i="12"/>
  <c r="G884" i="12"/>
  <c r="G883" i="12"/>
  <c r="G882" i="12"/>
  <c r="G881" i="12"/>
  <c r="G880" i="12"/>
  <c r="G879" i="12"/>
  <c r="G877" i="12"/>
  <c r="G876" i="12"/>
  <c r="G874" i="12"/>
  <c r="G873" i="12"/>
  <c r="G872" i="12"/>
  <c r="G871" i="12"/>
  <c r="G870" i="12"/>
  <c r="G830" i="12"/>
  <c r="G821" i="12"/>
  <c r="G816" i="12"/>
  <c r="G815" i="12"/>
  <c r="G814" i="12"/>
  <c r="G813" i="12"/>
  <c r="G812" i="12"/>
  <c r="G811" i="12"/>
  <c r="G787" i="12"/>
  <c r="G778" i="12"/>
  <c r="G759" i="12"/>
  <c r="G758" i="12"/>
  <c r="G746" i="12"/>
  <c r="G730" i="12"/>
  <c r="G724" i="12"/>
  <c r="G723" i="12"/>
  <c r="G715" i="12"/>
  <c r="G714" i="12"/>
  <c r="G713" i="12"/>
  <c r="G712" i="12"/>
  <c r="G699" i="12"/>
  <c r="G698" i="12"/>
  <c r="G686" i="12"/>
  <c r="G685" i="12"/>
  <c r="G684" i="12"/>
  <c r="G682" i="12"/>
  <c r="G681" i="12"/>
  <c r="G680" i="12"/>
  <c r="G677" i="12"/>
  <c r="G671" i="12"/>
  <c r="G670" i="12"/>
  <c r="G668" i="12"/>
  <c r="G667" i="12"/>
  <c r="G666" i="12"/>
  <c r="G665" i="12"/>
  <c r="G659" i="12"/>
  <c r="G652" i="12"/>
  <c r="G651" i="12"/>
  <c r="G650" i="12"/>
  <c r="G639" i="12"/>
  <c r="G636" i="12"/>
  <c r="G635" i="12"/>
  <c r="G634" i="12"/>
  <c r="G633" i="12"/>
  <c r="G632" i="12"/>
  <c r="G631" i="12"/>
  <c r="G630" i="12"/>
  <c r="G627" i="12"/>
  <c r="G617" i="12"/>
  <c r="G616" i="12"/>
  <c r="G615" i="12"/>
  <c r="G614" i="12"/>
  <c r="G613" i="12"/>
  <c r="G612" i="12"/>
  <c r="G611" i="12"/>
  <c r="G610" i="12"/>
  <c r="G609" i="12"/>
  <c r="G608" i="12"/>
  <c r="G607" i="12"/>
  <c r="G606" i="12"/>
  <c r="G602" i="12"/>
  <c r="G599" i="12"/>
  <c r="G598" i="12"/>
  <c r="G597" i="12"/>
  <c r="G596" i="12"/>
  <c r="G595" i="12"/>
  <c r="G594" i="12"/>
  <c r="G593" i="12"/>
  <c r="G592" i="12"/>
  <c r="G591" i="12"/>
  <c r="G590" i="12"/>
  <c r="G589" i="12"/>
  <c r="G573" i="12"/>
  <c r="G572" i="12"/>
  <c r="G571" i="12"/>
  <c r="G570" i="12"/>
  <c r="G569" i="12"/>
  <c r="G568" i="12"/>
  <c r="G567" i="12"/>
  <c r="G566" i="12"/>
  <c r="G565" i="12"/>
  <c r="G564" i="12"/>
  <c r="G563" i="12"/>
  <c r="G562" i="12"/>
  <c r="G561" i="12"/>
  <c r="G558" i="12"/>
  <c r="G557" i="12"/>
  <c r="G556" i="12"/>
  <c r="G552" i="12"/>
  <c r="G541" i="12"/>
  <c r="G540" i="12"/>
  <c r="G518" i="12"/>
  <c r="G490" i="12"/>
  <c r="G489" i="12"/>
  <c r="G485" i="12"/>
  <c r="G469" i="12"/>
  <c r="G464" i="12"/>
  <c r="G457" i="12"/>
  <c r="G456" i="12"/>
  <c r="G455" i="12"/>
  <c r="G448" i="12"/>
  <c r="G442" i="12"/>
  <c r="G441" i="12"/>
  <c r="G440" i="12"/>
  <c r="G416" i="12"/>
  <c r="G415" i="12"/>
  <c r="G413" i="12"/>
  <c r="G412" i="12"/>
  <c r="G411" i="12"/>
  <c r="G408" i="12"/>
  <c r="G406" i="12"/>
  <c r="G405" i="12"/>
  <c r="G404" i="12"/>
  <c r="G403" i="12"/>
  <c r="G384" i="12"/>
  <c r="G383" i="12"/>
  <c r="G382" i="12"/>
  <c r="G359" i="12"/>
  <c r="G350" i="12"/>
  <c r="G343" i="12"/>
  <c r="G338" i="12"/>
  <c r="G332" i="12"/>
  <c r="G331" i="12"/>
  <c r="G330" i="12"/>
  <c r="G328" i="12"/>
  <c r="G327" i="12"/>
  <c r="G326" i="12"/>
  <c r="G305" i="12"/>
  <c r="G304" i="12"/>
  <c r="G288" i="12"/>
  <c r="G276" i="12"/>
  <c r="G275" i="12"/>
  <c r="G272" i="12"/>
  <c r="G271" i="12"/>
  <c r="G269" i="12"/>
  <c r="G268" i="12"/>
  <c r="G267" i="12"/>
  <c r="G265" i="12"/>
  <c r="G235" i="12"/>
  <c r="G234" i="12"/>
  <c r="G233" i="12"/>
  <c r="G232" i="12"/>
  <c r="G231" i="12"/>
  <c r="G229" i="12"/>
  <c r="G228" i="12"/>
  <c r="G203" i="12"/>
  <c r="G199" i="12"/>
  <c r="G198" i="12"/>
  <c r="G192" i="12"/>
  <c r="G186" i="12"/>
  <c r="G181" i="12"/>
  <c r="G173" i="12"/>
  <c r="G170" i="12"/>
  <c r="G169" i="12"/>
  <c r="G162" i="12"/>
  <c r="G161" i="12"/>
  <c r="G150" i="12"/>
  <c r="G134" i="12"/>
  <c r="G123" i="12"/>
  <c r="G118" i="12"/>
  <c r="G102" i="12"/>
  <c r="G81" i="12"/>
  <c r="G74" i="12"/>
  <c r="G61" i="12"/>
  <c r="G60" i="12"/>
  <c r="G55" i="12"/>
  <c r="G54" i="12"/>
  <c r="G51" i="12"/>
  <c r="G50" i="12"/>
  <c r="G45" i="12"/>
  <c r="G41" i="12"/>
  <c r="G35" i="12"/>
  <c r="G34" i="12"/>
  <c r="G33" i="12"/>
  <c r="G32" i="12"/>
  <c r="G31" i="12"/>
  <c r="G30" i="12"/>
  <c r="G29" i="12"/>
  <c r="G27" i="12"/>
  <c r="G24" i="12"/>
  <c r="G23" i="12"/>
  <c r="W2207" i="12"/>
  <c r="W2206" i="12"/>
  <c r="W2205" i="12"/>
  <c r="W2201" i="12"/>
  <c r="W2200" i="12"/>
  <c r="W2199" i="12"/>
  <c r="W2198" i="12"/>
  <c r="W2186" i="12"/>
  <c r="W2185" i="12"/>
  <c r="W2184" i="12"/>
  <c r="W2183" i="12"/>
  <c r="W2182" i="12"/>
  <c r="W2181" i="12"/>
  <c r="W2180" i="12"/>
  <c r="W2177" i="12"/>
  <c r="W2170" i="12"/>
  <c r="W2169" i="12"/>
  <c r="W2168" i="12"/>
  <c r="W2167" i="12"/>
  <c r="W2165" i="12"/>
  <c r="W2164" i="12"/>
  <c r="W2163" i="12"/>
  <c r="W2162" i="12"/>
  <c r="W2161" i="12"/>
  <c r="W2160" i="12"/>
  <c r="W2159" i="12"/>
  <c r="W2154" i="12"/>
  <c r="W2152" i="12"/>
  <c r="W2151" i="12"/>
  <c r="W2150" i="12"/>
  <c r="W2149" i="12"/>
  <c r="W2148" i="12"/>
  <c r="W2147" i="12"/>
  <c r="W2145" i="12"/>
  <c r="W2144" i="12"/>
  <c r="W2143" i="12"/>
  <c r="W2142" i="12"/>
  <c r="W2141" i="12"/>
  <c r="W2140" i="12"/>
  <c r="W2139" i="12"/>
  <c r="W2131" i="12"/>
  <c r="W2128" i="12"/>
  <c r="W2127" i="12"/>
  <c r="W2126" i="12"/>
  <c r="W2125" i="12"/>
  <c r="W2124" i="12"/>
  <c r="W2123" i="12"/>
  <c r="W2120" i="12"/>
  <c r="W2118" i="12"/>
  <c r="W2117" i="12"/>
  <c r="W2116" i="12"/>
  <c r="W2115" i="12"/>
  <c r="W2114" i="12"/>
  <c r="W2111" i="12"/>
  <c r="W2107" i="12"/>
  <c r="W2095" i="12"/>
  <c r="W2094" i="12"/>
  <c r="W2093" i="12"/>
  <c r="W2087" i="12"/>
  <c r="W2075" i="12"/>
  <c r="W2069" i="12"/>
  <c r="W2067" i="12"/>
  <c r="W2062" i="12"/>
  <c r="W2060" i="12"/>
  <c r="W2058" i="12"/>
  <c r="W2057" i="12"/>
  <c r="W2056" i="12"/>
  <c r="W2055" i="12"/>
  <c r="W2054" i="12"/>
  <c r="W2053" i="12"/>
  <c r="W2039" i="12"/>
  <c r="W2038" i="12"/>
  <c r="W2037" i="12"/>
  <c r="W2036" i="12"/>
  <c r="W2035" i="12"/>
  <c r="W2034" i="12"/>
  <c r="W2033" i="12"/>
  <c r="W2028" i="12"/>
  <c r="W2024" i="12"/>
  <c r="W2023" i="12"/>
  <c r="W2022" i="12"/>
  <c r="W2021" i="12"/>
  <c r="W2012" i="12"/>
  <c r="W2011" i="12"/>
  <c r="W2010" i="12"/>
  <c r="W2009" i="12"/>
  <c r="W1995" i="12"/>
  <c r="W1994" i="12"/>
  <c r="W1992" i="12"/>
  <c r="W1991" i="12"/>
  <c r="W1990" i="12"/>
  <c r="W1989" i="12"/>
  <c r="W1988" i="12"/>
  <c r="W1987" i="12"/>
  <c r="W1986" i="12"/>
  <c r="W1985" i="12"/>
  <c r="W1984" i="12"/>
  <c r="W1983" i="12"/>
  <c r="W1982" i="12"/>
  <c r="W1981" i="12"/>
  <c r="W1980" i="12"/>
  <c r="W1979" i="12"/>
  <c r="W1978" i="12"/>
  <c r="W1977" i="12"/>
  <c r="W1976" i="12"/>
  <c r="W1969" i="12"/>
  <c r="W1962" i="12"/>
  <c r="W1961" i="12"/>
  <c r="W1960" i="12"/>
  <c r="W1943" i="12"/>
  <c r="W1931" i="12"/>
  <c r="W1930" i="12"/>
  <c r="W1926" i="12"/>
  <c r="W1925" i="12"/>
  <c r="W1923" i="12"/>
  <c r="W1920" i="12"/>
  <c r="W1919" i="12"/>
  <c r="W1918" i="12"/>
  <c r="W1911" i="12"/>
  <c r="W1882" i="12"/>
  <c r="W1878" i="12"/>
  <c r="W1877" i="12"/>
  <c r="W1876" i="12"/>
  <c r="W1875" i="12"/>
  <c r="W1874" i="12"/>
  <c r="W1873" i="12"/>
  <c r="W1872" i="12"/>
  <c r="W1871" i="12"/>
  <c r="W1870" i="12"/>
  <c r="W1860" i="12"/>
  <c r="W1843" i="12"/>
  <c r="W1842" i="12"/>
  <c r="W1841" i="12"/>
  <c r="W1840" i="12"/>
  <c r="W1839" i="12"/>
  <c r="W1838" i="12"/>
  <c r="W1837" i="12"/>
  <c r="W1816" i="12"/>
  <c r="W1811" i="12"/>
  <c r="W1807" i="12"/>
  <c r="W1804" i="12"/>
  <c r="W1803" i="12"/>
  <c r="W1789" i="12"/>
  <c r="W1788" i="12"/>
  <c r="W1785" i="12"/>
  <c r="W1784" i="12"/>
  <c r="W1783" i="12"/>
  <c r="W1782" i="12"/>
  <c r="W1781" i="12"/>
  <c r="W1780" i="12"/>
  <c r="W1779" i="12"/>
  <c r="W1767" i="12"/>
  <c r="W1765" i="12"/>
  <c r="W1764" i="12"/>
  <c r="W1761" i="12"/>
  <c r="W1760" i="12"/>
  <c r="W1756" i="12"/>
  <c r="W1747" i="12"/>
  <c r="W1731" i="12"/>
  <c r="W1730" i="12"/>
  <c r="W1729" i="12"/>
  <c r="W1728" i="12"/>
  <c r="W1727" i="12"/>
  <c r="W1693" i="12"/>
  <c r="W1692" i="12"/>
  <c r="W1691" i="12"/>
  <c r="W1690" i="12"/>
  <c r="W1689" i="12"/>
  <c r="W1687" i="12"/>
  <c r="W1607" i="12"/>
  <c r="W1604" i="12"/>
  <c r="W1575" i="12"/>
  <c r="W1558" i="12"/>
  <c r="W1550" i="12"/>
  <c r="W1549" i="12"/>
  <c r="W1548" i="12"/>
  <c r="W1540" i="12"/>
  <c r="W1539" i="12"/>
  <c r="W1536" i="12"/>
  <c r="W1535" i="12"/>
  <c r="W1504" i="12"/>
  <c r="W1503" i="12"/>
  <c r="W1502" i="12"/>
  <c r="W1495" i="12"/>
  <c r="W1494" i="12"/>
  <c r="W1437" i="12"/>
  <c r="W1436" i="12"/>
  <c r="W1422" i="12"/>
  <c r="W1418" i="12"/>
  <c r="W1417" i="12"/>
  <c r="W1415" i="12"/>
  <c r="W1394" i="12"/>
  <c r="W1393" i="12"/>
  <c r="W1392" i="12"/>
  <c r="W1390" i="12"/>
  <c r="W1366" i="12"/>
  <c r="W1298" i="12"/>
  <c r="W1294" i="12"/>
  <c r="W1293" i="12"/>
  <c r="W1292" i="12"/>
  <c r="W1248" i="12"/>
  <c r="W1244" i="12"/>
  <c r="W1240" i="12"/>
  <c r="W1239" i="12"/>
  <c r="W1218" i="12"/>
  <c r="W1209" i="12"/>
  <c r="W1208" i="12"/>
  <c r="W1200" i="12"/>
  <c r="W1192" i="12"/>
  <c r="W1126" i="12"/>
  <c r="W1080" i="12"/>
  <c r="W1079" i="12"/>
  <c r="W1078" i="12"/>
  <c r="W1077" i="12"/>
  <c r="W1076" i="12"/>
  <c r="W1040" i="12"/>
  <c r="W1039" i="12"/>
  <c r="W1038" i="12"/>
  <c r="W1034" i="12"/>
  <c r="W1033" i="12"/>
  <c r="W1032" i="12"/>
  <c r="W1031" i="12"/>
  <c r="W1030" i="12"/>
  <c r="W1029" i="12"/>
  <c r="W1028" i="12"/>
  <c r="W1027" i="12"/>
  <c r="W1026" i="12"/>
  <c r="W998" i="12"/>
  <c r="W996" i="12"/>
  <c r="W994" i="12"/>
  <c r="W993" i="12"/>
  <c r="W965" i="12"/>
  <c r="W964" i="12"/>
  <c r="W963" i="12"/>
  <c r="W924" i="12"/>
  <c r="W920" i="12"/>
  <c r="W914" i="12"/>
  <c r="W912" i="12"/>
  <c r="W911" i="12"/>
  <c r="W910" i="12"/>
  <c r="W906" i="12"/>
  <c r="W905" i="12"/>
  <c r="W901" i="12"/>
  <c r="W900" i="12"/>
  <c r="W899" i="12"/>
  <c r="W898" i="12"/>
  <c r="W897" i="12"/>
  <c r="W896" i="12"/>
  <c r="W895" i="12"/>
  <c r="W894" i="12"/>
  <c r="W893" i="12"/>
  <c r="W892" i="12"/>
  <c r="W889" i="12"/>
  <c r="W888" i="12"/>
  <c r="W887" i="12"/>
  <c r="W886" i="12"/>
  <c r="W885" i="12"/>
  <c r="W884" i="12"/>
  <c r="W883" i="12"/>
  <c r="W882" i="12"/>
  <c r="W881" i="12"/>
  <c r="W880" i="12"/>
  <c r="W879" i="12"/>
  <c r="W877" i="12"/>
  <c r="W876" i="12"/>
  <c r="W874" i="12"/>
  <c r="W873" i="12"/>
  <c r="D873" i="12"/>
  <c r="N2207" i="12"/>
  <c r="N2206" i="12"/>
  <c r="N2205" i="12"/>
  <c r="N2204" i="12"/>
  <c r="N2201" i="12"/>
  <c r="N2200" i="12"/>
  <c r="N2199" i="12"/>
  <c r="N2198" i="12"/>
  <c r="N2186" i="12"/>
  <c r="N2185" i="12"/>
  <c r="N2184" i="12"/>
  <c r="N2183" i="12"/>
  <c r="N2182" i="12"/>
  <c r="N2181" i="12"/>
  <c r="N2180" i="12"/>
  <c r="N2177" i="12"/>
  <c r="N2170" i="12"/>
  <c r="N2169" i="12"/>
  <c r="N2168" i="12"/>
  <c r="N2167" i="12"/>
  <c r="N2165" i="12"/>
  <c r="N2164" i="12"/>
  <c r="N2163" i="12"/>
  <c r="N2162" i="12"/>
  <c r="N2161" i="12"/>
  <c r="N2160" i="12"/>
  <c r="N2159" i="12"/>
  <c r="N2154" i="12"/>
  <c r="N2152" i="12"/>
  <c r="N2151" i="12"/>
  <c r="N2150" i="12"/>
  <c r="N2149" i="12"/>
  <c r="N2148" i="12"/>
  <c r="N2147" i="12"/>
  <c r="N2145" i="12"/>
  <c r="N2144" i="12"/>
  <c r="N2143" i="12"/>
  <c r="N2142" i="12"/>
  <c r="N2141" i="12"/>
  <c r="N2140" i="12"/>
  <c r="N2139" i="12"/>
  <c r="N2131" i="12"/>
  <c r="N2128" i="12"/>
  <c r="N2127" i="12"/>
  <c r="N2126" i="12"/>
  <c r="N2125" i="12"/>
  <c r="N2124" i="12"/>
  <c r="N2123" i="12"/>
  <c r="N2120" i="12"/>
  <c r="N2119" i="12"/>
  <c r="N2118" i="12"/>
  <c r="N2117" i="12"/>
  <c r="N2116" i="12"/>
  <c r="N2115" i="12"/>
  <c r="N2114" i="12"/>
  <c r="N2111" i="12"/>
  <c r="N2108" i="12"/>
  <c r="N2107" i="12"/>
  <c r="N2106" i="12"/>
  <c r="N2095" i="12"/>
  <c r="N2094" i="12"/>
  <c r="N2093" i="12"/>
  <c r="N2088" i="12"/>
  <c r="N2087" i="12"/>
  <c r="N2075" i="12"/>
  <c r="N2069" i="12"/>
  <c r="N2067" i="12"/>
  <c r="N2062" i="12"/>
  <c r="N2061" i="12"/>
  <c r="N2060" i="12"/>
  <c r="N2058" i="12"/>
  <c r="N2057" i="12"/>
  <c r="N2056" i="12"/>
  <c r="N2055" i="12"/>
  <c r="N2054" i="12"/>
  <c r="N2053" i="12"/>
  <c r="N2039" i="12"/>
  <c r="N2038" i="12"/>
  <c r="N2037" i="12"/>
  <c r="N2036" i="12"/>
  <c r="N2035" i="12"/>
  <c r="N2034" i="12"/>
  <c r="N2033" i="12"/>
  <c r="N2028" i="12"/>
  <c r="N2024" i="12"/>
  <c r="N2023" i="12"/>
  <c r="N2022" i="12"/>
  <c r="N2021" i="12"/>
  <c r="N2012" i="12"/>
  <c r="N2011" i="12"/>
  <c r="N2010" i="12"/>
  <c r="N2009" i="12"/>
  <c r="N1995" i="12"/>
  <c r="N1994" i="12"/>
  <c r="N1992" i="12"/>
  <c r="N1991" i="12"/>
  <c r="N1990" i="12"/>
  <c r="N1989" i="12"/>
  <c r="N1988" i="12"/>
  <c r="N1987" i="12"/>
  <c r="N1986" i="12"/>
  <c r="N1985" i="12"/>
  <c r="N1984" i="12"/>
  <c r="N1983" i="12"/>
  <c r="N1982" i="12"/>
  <c r="N1981" i="12"/>
  <c r="N1980" i="12"/>
  <c r="N1979" i="12"/>
  <c r="N1978" i="12"/>
  <c r="N1977" i="12"/>
  <c r="N1976" i="12"/>
  <c r="N1974" i="12"/>
  <c r="N1973" i="12"/>
  <c r="N1972" i="12"/>
  <c r="N1971" i="12"/>
  <c r="N1969" i="12"/>
  <c r="N1962" i="12"/>
  <c r="N1961" i="12"/>
  <c r="N1960" i="12"/>
  <c r="N1943" i="12"/>
  <c r="N1931" i="12"/>
  <c r="N1930" i="12"/>
  <c r="N1926" i="12"/>
  <c r="N1925" i="12"/>
  <c r="N1923" i="12"/>
  <c r="N1920" i="12"/>
  <c r="N1919" i="12"/>
  <c r="N1918" i="12"/>
  <c r="N1911" i="12"/>
  <c r="N1882" i="12"/>
  <c r="N1878" i="12"/>
  <c r="N1877" i="12"/>
  <c r="N1876" i="12"/>
  <c r="N1875" i="12"/>
  <c r="N1874" i="12"/>
  <c r="N1873" i="12"/>
  <c r="N1872" i="12"/>
  <c r="N1871" i="12"/>
  <c r="N1870" i="12"/>
  <c r="N1860" i="12"/>
  <c r="N1843" i="12"/>
  <c r="N1842" i="12"/>
  <c r="N1841" i="12"/>
  <c r="N1840" i="12"/>
  <c r="N1839" i="12"/>
  <c r="N1838" i="12"/>
  <c r="N1837" i="12"/>
  <c r="N1816" i="12"/>
  <c r="N1811" i="12"/>
  <c r="N1807" i="12"/>
  <c r="N1804" i="12"/>
  <c r="N1803" i="12"/>
  <c r="N1789" i="12"/>
  <c r="N1788" i="12"/>
  <c r="N1785" i="12"/>
  <c r="N1784" i="12"/>
  <c r="N1783" i="12"/>
  <c r="N1782" i="12"/>
  <c r="N1781" i="12"/>
  <c r="N1780" i="12"/>
  <c r="N1779" i="12"/>
  <c r="N1767" i="12"/>
  <c r="N1765" i="12"/>
  <c r="N1764" i="12"/>
  <c r="N1761" i="12"/>
  <c r="N1760" i="12"/>
  <c r="N1756" i="12"/>
  <c r="N1747" i="12"/>
  <c r="N1731" i="12"/>
  <c r="N1730" i="12"/>
  <c r="N1729" i="12"/>
  <c r="N1728" i="12"/>
  <c r="N1727" i="12"/>
  <c r="N1693" i="12"/>
  <c r="N1692" i="12"/>
  <c r="N1691" i="12"/>
  <c r="N1690" i="12"/>
  <c r="N1689" i="12"/>
  <c r="N1687" i="12"/>
  <c r="N1607" i="12"/>
  <c r="N1604" i="12"/>
  <c r="N1575" i="12"/>
  <c r="N1558" i="12"/>
  <c r="N1550" i="12"/>
  <c r="N1549" i="12"/>
  <c r="N1548" i="12"/>
  <c r="N1540" i="12"/>
  <c r="N1539" i="12"/>
  <c r="N1536" i="12"/>
  <c r="N1535" i="12"/>
  <c r="N1504" i="12"/>
  <c r="N1503" i="12"/>
  <c r="N1502" i="12"/>
  <c r="N1495" i="12"/>
  <c r="N1494" i="12"/>
  <c r="N1437" i="12"/>
  <c r="N1436" i="12"/>
  <c r="N1422" i="12"/>
  <c r="N1418" i="12"/>
  <c r="N1417" i="12"/>
  <c r="N1415" i="12"/>
  <c r="N1394" i="12"/>
  <c r="N1393" i="12"/>
  <c r="N1392" i="12"/>
  <c r="N1390" i="12"/>
  <c r="N1366" i="12"/>
  <c r="N1298" i="12"/>
  <c r="N1294" i="12"/>
  <c r="N1293" i="12"/>
  <c r="N1292" i="12"/>
  <c r="N1248" i="12"/>
  <c r="N1244" i="12"/>
  <c r="N1240" i="12"/>
  <c r="N1239" i="12"/>
  <c r="N1218" i="12"/>
  <c r="N1209" i="12"/>
  <c r="N1208" i="12"/>
  <c r="N1200" i="12"/>
  <c r="N1192" i="12"/>
  <c r="N1126" i="12"/>
  <c r="T873" i="12"/>
  <c r="N1080" i="12"/>
  <c r="N1079" i="12"/>
  <c r="N1078" i="12"/>
  <c r="N1077" i="12"/>
  <c r="N1076" i="12"/>
  <c r="N1048" i="12"/>
  <c r="N1040" i="12"/>
  <c r="N1039" i="12"/>
  <c r="N1038" i="12"/>
  <c r="N1034" i="12"/>
  <c r="N1033" i="12"/>
  <c r="N1032" i="12"/>
  <c r="N1031" i="12"/>
  <c r="N1030" i="12"/>
  <c r="N1029" i="12"/>
  <c r="N1028" i="12"/>
  <c r="N1027" i="12"/>
  <c r="N1026" i="12"/>
  <c r="N998" i="12"/>
  <c r="N996" i="12"/>
  <c r="N995" i="12"/>
  <c r="N994" i="12"/>
  <c r="N993" i="12"/>
  <c r="N965" i="12"/>
  <c r="N964" i="12"/>
  <c r="N963" i="12"/>
  <c r="N924" i="12"/>
  <c r="N920" i="12"/>
  <c r="N914" i="12"/>
  <c r="N912" i="12"/>
  <c r="N911" i="12"/>
  <c r="N910" i="12"/>
  <c r="N906" i="12"/>
  <c r="N905" i="12"/>
  <c r="N904" i="12"/>
  <c r="N901" i="12"/>
  <c r="N900" i="12"/>
  <c r="N899" i="12"/>
  <c r="N898" i="12"/>
  <c r="N897" i="12"/>
  <c r="N896" i="12"/>
  <c r="N895" i="12"/>
  <c r="N894" i="12"/>
  <c r="N893" i="12"/>
  <c r="N892" i="12"/>
  <c r="N889" i="12"/>
  <c r="N888" i="12"/>
  <c r="N887" i="12"/>
  <c r="N886" i="12"/>
  <c r="N885" i="12"/>
  <c r="N884" i="12"/>
  <c r="N883" i="12"/>
  <c r="N882" i="12"/>
  <c r="N881" i="12"/>
  <c r="N880" i="12"/>
  <c r="N879" i="12"/>
  <c r="N877" i="12"/>
  <c r="N876" i="12"/>
  <c r="N874" i="12"/>
  <c r="N873" i="12"/>
  <c r="N872" i="12"/>
  <c r="N871" i="12"/>
  <c r="N870" i="12"/>
  <c r="N830" i="12"/>
  <c r="N821" i="12"/>
  <c r="N816" i="12"/>
  <c r="N815" i="12"/>
  <c r="N814" i="12"/>
  <c r="N813" i="12"/>
  <c r="N812" i="12"/>
  <c r="N811" i="12"/>
  <c r="N787" i="12"/>
  <c r="N778" i="12"/>
  <c r="N759" i="12"/>
  <c r="N758" i="12"/>
  <c r="N746" i="12"/>
  <c r="N730" i="12"/>
  <c r="N724" i="12"/>
  <c r="N723" i="12"/>
  <c r="N715" i="12"/>
  <c r="N714" i="12"/>
  <c r="N713" i="12"/>
  <c r="N712" i="12"/>
  <c r="N699" i="12"/>
  <c r="N698" i="12"/>
  <c r="N686" i="12"/>
  <c r="N685" i="12"/>
  <c r="N684" i="12"/>
  <c r="N682" i="12"/>
  <c r="N681" i="12"/>
  <c r="N680" i="12"/>
  <c r="N677" i="12"/>
  <c r="N671" i="12"/>
  <c r="N670" i="12"/>
  <c r="N668" i="12"/>
  <c r="N667" i="12"/>
  <c r="N666" i="12"/>
  <c r="N665" i="12"/>
  <c r="N659" i="12"/>
  <c r="N652" i="12"/>
  <c r="N651" i="12"/>
  <c r="N650" i="12"/>
  <c r="N639" i="12"/>
  <c r="N636" i="12"/>
  <c r="N635" i="12"/>
  <c r="N634" i="12"/>
  <c r="N633" i="12"/>
  <c r="N632" i="12"/>
  <c r="N631" i="12"/>
  <c r="N630" i="12"/>
  <c r="N627" i="12"/>
  <c r="N617" i="12"/>
  <c r="N616" i="12"/>
  <c r="N615" i="12"/>
  <c r="N614" i="12"/>
  <c r="N613" i="12"/>
  <c r="N612" i="12"/>
  <c r="N611" i="12"/>
  <c r="N610" i="12"/>
  <c r="N609" i="12"/>
  <c r="N608" i="12"/>
  <c r="N607" i="12"/>
  <c r="N606" i="12"/>
  <c r="N602" i="12"/>
  <c r="N599" i="12"/>
  <c r="N598" i="12"/>
  <c r="N597" i="12"/>
  <c r="N596" i="12"/>
  <c r="N595" i="12"/>
  <c r="N594" i="12"/>
  <c r="N593" i="12"/>
  <c r="N592" i="12"/>
  <c r="N591" i="12"/>
  <c r="N590" i="12"/>
  <c r="N589" i="12"/>
  <c r="N573" i="12"/>
  <c r="N572" i="12"/>
  <c r="N571" i="12"/>
  <c r="N570" i="12"/>
  <c r="N569" i="12"/>
  <c r="N568" i="12"/>
  <c r="N567" i="12"/>
  <c r="N566" i="12"/>
  <c r="N565" i="12"/>
  <c r="N564" i="12"/>
  <c r="N563" i="12"/>
  <c r="N562" i="12"/>
  <c r="N561" i="12"/>
  <c r="N558" i="12"/>
  <c r="N557" i="12"/>
  <c r="N556" i="12"/>
  <c r="N552" i="12"/>
  <c r="N541" i="12"/>
  <c r="N540" i="12"/>
  <c r="N518" i="12"/>
  <c r="N490" i="12"/>
  <c r="N489" i="12"/>
  <c r="N485" i="12"/>
  <c r="N469" i="12"/>
  <c r="N464" i="12"/>
  <c r="N457" i="12"/>
  <c r="N456" i="12"/>
  <c r="N455" i="12"/>
  <c r="N448" i="12"/>
  <c r="N442" i="12"/>
  <c r="N441" i="12"/>
  <c r="N440" i="12"/>
  <c r="N416" i="12"/>
  <c r="N415" i="12"/>
  <c r="N413" i="12"/>
  <c r="N412" i="12"/>
  <c r="N411" i="12"/>
  <c r="N408" i="12"/>
  <c r="N406" i="12"/>
  <c r="N405" i="12"/>
  <c r="N404" i="12"/>
  <c r="N403" i="12"/>
  <c r="N384" i="12"/>
  <c r="N383" i="12"/>
  <c r="N382" i="12"/>
  <c r="N359" i="12"/>
  <c r="N350" i="12"/>
  <c r="N343" i="12"/>
  <c r="N338" i="12"/>
  <c r="N332" i="12"/>
  <c r="N331" i="12"/>
  <c r="N330" i="12"/>
  <c r="N328" i="12"/>
  <c r="N327" i="12"/>
  <c r="N326" i="12"/>
  <c r="N305" i="12"/>
  <c r="N304" i="12"/>
  <c r="N288" i="12"/>
  <c r="N276" i="12"/>
  <c r="N275" i="12"/>
  <c r="N272" i="12"/>
  <c r="N271" i="12"/>
  <c r="N269" i="12"/>
  <c r="N268" i="12"/>
  <c r="N267" i="12"/>
  <c r="N265" i="12"/>
  <c r="N235" i="12"/>
  <c r="N234" i="12"/>
  <c r="N233" i="12"/>
  <c r="N232" i="12"/>
  <c r="N231" i="12"/>
  <c r="N229" i="12"/>
  <c r="N228" i="12"/>
  <c r="N203" i="12"/>
  <c r="N199" i="12"/>
  <c r="N198" i="12"/>
  <c r="N192" i="12"/>
  <c r="N186" i="12"/>
  <c r="N181" i="12"/>
  <c r="N173" i="12"/>
  <c r="N170" i="12"/>
  <c r="N169" i="12"/>
  <c r="N162" i="12"/>
  <c r="N161" i="12"/>
  <c r="N150" i="12"/>
  <c r="N134" i="12"/>
  <c r="N123" i="12"/>
  <c r="N118" i="12"/>
  <c r="N102" i="12"/>
  <c r="N81" i="12"/>
  <c r="N74" i="12"/>
  <c r="N61" i="12"/>
  <c r="N60" i="12"/>
  <c r="N55" i="12"/>
  <c r="N54" i="12"/>
  <c r="N51" i="12"/>
  <c r="N50" i="12"/>
  <c r="N45" i="12"/>
  <c r="N41" i="12"/>
  <c r="N35" i="12"/>
  <c r="N34" i="12"/>
  <c r="N33" i="12"/>
  <c r="N32" i="12"/>
  <c r="N31" i="12"/>
  <c r="N30" i="12"/>
  <c r="N29" i="12"/>
  <c r="N27" i="12"/>
  <c r="N24" i="12"/>
  <c r="N23" i="12"/>
  <c r="G21" i="12"/>
  <c r="U1218" i="12"/>
  <c r="V1218" i="12" s="1"/>
  <c r="R1239" i="12"/>
  <c r="R1218" i="12"/>
  <c r="P1239" i="12"/>
  <c r="P1218" i="12"/>
  <c r="L1239" i="12"/>
  <c r="L1218" i="12"/>
  <c r="J1239" i="12"/>
  <c r="J1218" i="12"/>
  <c r="F44" i="14"/>
  <c r="F45" i="14"/>
  <c r="U2205" i="12"/>
  <c r="V2205" i="12" s="1"/>
  <c r="U2206" i="12"/>
  <c r="V2206" i="12" s="1"/>
  <c r="U2207" i="12"/>
  <c r="V2207" i="12" s="1"/>
  <c r="U2208" i="12"/>
  <c r="V2208" i="12" s="1"/>
  <c r="U2209" i="12"/>
  <c r="V2209" i="12" s="1"/>
  <c r="U2210" i="12"/>
  <c r="V2210" i="12" s="1"/>
  <c r="U2211" i="12"/>
  <c r="V2211" i="12" s="1"/>
  <c r="U2212" i="12"/>
  <c r="V2212" i="12" s="1"/>
  <c r="U2213" i="12"/>
  <c r="U2214" i="12"/>
  <c r="V2214" i="12" s="1"/>
  <c r="U2215" i="12"/>
  <c r="V2215" i="12" s="1"/>
  <c r="U2216" i="12"/>
  <c r="V2216" i="12" s="1"/>
  <c r="U2217" i="12"/>
  <c r="U2218" i="12"/>
  <c r="V2218" i="12" s="1"/>
  <c r="U551" i="12"/>
  <c r="U1239" i="12"/>
  <c r="V1239" i="12" s="1"/>
  <c r="U1238" i="12"/>
  <c r="V1238" i="12" s="1"/>
  <c r="U1237" i="12"/>
  <c r="V1237" i="12" s="1"/>
  <c r="U1221" i="12"/>
  <c r="V1221" i="12" s="1"/>
  <c r="U1220" i="12"/>
  <c r="V1220" i="12" s="1"/>
  <c r="U1219" i="12"/>
  <c r="U1213" i="12"/>
  <c r="U1212" i="12"/>
  <c r="T2206" i="12"/>
  <c r="T2207" i="12"/>
  <c r="T2208" i="12"/>
  <c r="T2212" i="12"/>
  <c r="T2213" i="12"/>
  <c r="T2214" i="12"/>
  <c r="T2215" i="12"/>
  <c r="T2216" i="12"/>
  <c r="T2217" i="12"/>
  <c r="T2218" i="12"/>
  <c r="T2205" i="12"/>
  <c r="R2205" i="12"/>
  <c r="R2206" i="12"/>
  <c r="R2207" i="12"/>
  <c r="R2208" i="12"/>
  <c r="R2209" i="12"/>
  <c r="R2210" i="12"/>
  <c r="R2211" i="12"/>
  <c r="R2212" i="12"/>
  <c r="R2213" i="12"/>
  <c r="R2214" i="12"/>
  <c r="R2215" i="12"/>
  <c r="R2216" i="12"/>
  <c r="R2217" i="12"/>
  <c r="R2218" i="12"/>
  <c r="P2205" i="12"/>
  <c r="P2206" i="12"/>
  <c r="P2207" i="12"/>
  <c r="P2208" i="12"/>
  <c r="P2209" i="12"/>
  <c r="P2210" i="12"/>
  <c r="P2211" i="12"/>
  <c r="P2212" i="12"/>
  <c r="P2213" i="12"/>
  <c r="P2214" i="12"/>
  <c r="P2215" i="12"/>
  <c r="P2216" i="12"/>
  <c r="P2217" i="12"/>
  <c r="P2218" i="12"/>
  <c r="N2208" i="12"/>
  <c r="N2209" i="12"/>
  <c r="N2210" i="12"/>
  <c r="N2211" i="12"/>
  <c r="N2212" i="12"/>
  <c r="N2213" i="12"/>
  <c r="N2214" i="12"/>
  <c r="N2215" i="12"/>
  <c r="N2216" i="12"/>
  <c r="N2217" i="12"/>
  <c r="N2218" i="12"/>
  <c r="L2205" i="12"/>
  <c r="L2206" i="12"/>
  <c r="L2207" i="12"/>
  <c r="L2208" i="12"/>
  <c r="L2209" i="12"/>
  <c r="L2210" i="12"/>
  <c r="L2211" i="12"/>
  <c r="L2212" i="12"/>
  <c r="L2213" i="12"/>
  <c r="L2214" i="12"/>
  <c r="L2215" i="12"/>
  <c r="L2216" i="12"/>
  <c r="L2217" i="12"/>
  <c r="L2218" i="12"/>
  <c r="J2205" i="12"/>
  <c r="J2206" i="12"/>
  <c r="J2207" i="12"/>
  <c r="J2208" i="12"/>
  <c r="J2209" i="12"/>
  <c r="J2210" i="12"/>
  <c r="J2211" i="12"/>
  <c r="J2212" i="12"/>
  <c r="J2213" i="12"/>
  <c r="J2214" i="12"/>
  <c r="J2215" i="12"/>
  <c r="J2216" i="12"/>
  <c r="J2217" i="12"/>
  <c r="J2218" i="12"/>
  <c r="G2208" i="12"/>
  <c r="G2209" i="12"/>
  <c r="G2210" i="12"/>
  <c r="G2211" i="12"/>
  <c r="G2212" i="12"/>
  <c r="G2213" i="12"/>
  <c r="G2214" i="12"/>
  <c r="G2215" i="12"/>
  <c r="G2216" i="12"/>
  <c r="G2217" i="12"/>
  <c r="G2218" i="12"/>
  <c r="D2205" i="12"/>
  <c r="D2206" i="12"/>
  <c r="D2207" i="12"/>
  <c r="D2208" i="12"/>
  <c r="D2209" i="12"/>
  <c r="D2210" i="12"/>
  <c r="D2211" i="12"/>
  <c r="D2212" i="12"/>
  <c r="D2213" i="12"/>
  <c r="D2214" i="12"/>
  <c r="D2215" i="12"/>
  <c r="D2216" i="12"/>
  <c r="D2217" i="12"/>
  <c r="D2218" i="12"/>
  <c r="F36" i="14"/>
  <c r="F30" i="14"/>
  <c r="F28" i="14"/>
  <c r="F22" i="14"/>
  <c r="F20" i="14"/>
  <c r="F14" i="14"/>
  <c r="G14" i="14" s="1"/>
  <c r="F12" i="14"/>
  <c r="G12" i="14" s="1"/>
  <c r="F7" i="14"/>
  <c r="G7" i="14" s="1"/>
  <c r="V2130" i="12"/>
  <c r="V2068" i="12"/>
  <c r="V2066" i="12"/>
  <c r="V2065" i="12"/>
  <c r="V2027" i="12"/>
  <c r="V2026" i="12"/>
  <c r="V2025" i="12"/>
  <c r="V2008" i="12"/>
  <c r="V2002" i="12"/>
  <c r="V2001" i="12"/>
  <c r="V1970" i="12"/>
  <c r="V1948" i="12"/>
  <c r="V1947" i="12"/>
  <c r="V1946" i="12"/>
  <c r="V1945" i="12"/>
  <c r="V1939" i="12"/>
  <c r="V1937" i="12"/>
  <c r="V1928" i="12"/>
  <c r="V1927" i="12"/>
  <c r="V1924" i="12"/>
  <c r="V1910" i="12"/>
  <c r="V1909" i="12"/>
  <c r="V1908" i="12"/>
  <c r="V1907" i="12"/>
  <c r="V1902" i="12"/>
  <c r="V1901" i="12"/>
  <c r="V1900" i="12"/>
  <c r="V1899" i="12"/>
  <c r="V1887" i="12"/>
  <c r="V1886" i="12"/>
  <c r="V1881" i="12"/>
  <c r="V1880" i="12"/>
  <c r="V1879" i="12"/>
  <c r="V1865" i="12"/>
  <c r="V1864" i="12"/>
  <c r="V1854" i="12"/>
  <c r="V1853" i="12"/>
  <c r="V1852" i="12"/>
  <c r="V1847" i="12"/>
  <c r="V1846" i="12"/>
  <c r="V1845" i="12"/>
  <c r="V1844" i="12"/>
  <c r="V1823" i="12"/>
  <c r="V1822" i="12"/>
  <c r="V1820" i="12"/>
  <c r="V1815" i="12"/>
  <c r="V1813" i="12"/>
  <c r="V1808" i="12"/>
  <c r="V1806" i="12"/>
  <c r="V1805" i="12"/>
  <c r="V1798" i="12"/>
  <c r="V1793" i="12"/>
  <c r="V1787" i="12"/>
  <c r="V1786" i="12"/>
  <c r="V1774" i="12"/>
  <c r="V1773" i="12"/>
  <c r="V1771" i="12"/>
  <c r="V1768" i="12"/>
  <c r="V1766" i="12"/>
  <c r="V1755" i="12"/>
  <c r="V1754" i="12"/>
  <c r="V1753" i="12"/>
  <c r="V1745" i="12"/>
  <c r="V1740" i="12"/>
  <c r="V1737" i="12"/>
  <c r="V1722" i="12"/>
  <c r="V1703" i="12"/>
  <c r="V1697" i="12"/>
  <c r="V1696" i="12"/>
  <c r="V1695" i="12"/>
  <c r="V1694" i="12"/>
  <c r="V1682" i="12"/>
  <c r="V1677" i="12"/>
  <c r="V1676" i="12"/>
  <c r="V1659" i="12"/>
  <c r="V1658" i="12"/>
  <c r="V1657" i="12"/>
  <c r="V1656" i="12"/>
  <c r="V1643" i="12"/>
  <c r="V1642" i="12"/>
  <c r="V1641" i="12"/>
  <c r="V1640" i="12"/>
  <c r="V1630" i="12"/>
  <c r="V1629" i="12"/>
  <c r="V1628" i="12"/>
  <c r="V1627" i="12"/>
  <c r="V1612" i="12"/>
  <c r="V1611" i="12"/>
  <c r="V1610" i="12"/>
  <c r="V1609" i="12"/>
  <c r="V1601" i="12"/>
  <c r="V1599" i="12"/>
  <c r="V1594" i="12"/>
  <c r="V1588" i="12"/>
  <c r="V1587" i="12"/>
  <c r="V1579" i="12"/>
  <c r="V1577" i="12"/>
  <c r="V1576" i="12"/>
  <c r="V1574" i="12"/>
  <c r="V1568" i="12"/>
  <c r="V1563" i="12"/>
  <c r="V1562" i="12"/>
  <c r="V1557" i="12"/>
  <c r="V1556" i="12"/>
  <c r="V1543" i="12"/>
  <c r="V1541" i="12"/>
  <c r="V1538" i="12"/>
  <c r="V1522" i="12"/>
  <c r="V1520" i="12"/>
  <c r="V1514" i="12"/>
  <c r="V1513" i="12"/>
  <c r="V1512" i="12"/>
  <c r="V1511" i="12"/>
  <c r="V1505" i="12"/>
  <c r="V1497" i="12"/>
  <c r="V1496" i="12"/>
  <c r="V1470" i="12"/>
  <c r="V1469" i="12"/>
  <c r="V1467" i="12"/>
  <c r="V1464" i="12"/>
  <c r="V1454" i="12"/>
  <c r="V1453" i="12"/>
  <c r="V1441" i="12"/>
  <c r="V1440" i="12"/>
  <c r="V1439" i="12"/>
  <c r="V1438" i="12"/>
  <c r="V1429" i="12"/>
  <c r="V1428" i="12"/>
  <c r="V1427" i="12"/>
  <c r="V1426" i="12"/>
  <c r="V1421" i="12"/>
  <c r="V1420" i="12"/>
  <c r="V1419" i="12"/>
  <c r="V1412" i="12"/>
  <c r="V1410" i="12"/>
  <c r="V1409" i="12"/>
  <c r="V1398" i="12"/>
  <c r="V1397" i="12"/>
  <c r="V1396" i="12"/>
  <c r="V1395" i="12"/>
  <c r="V1382" i="12"/>
  <c r="V1381" i="12"/>
  <c r="V1380" i="12"/>
  <c r="V1375" i="12"/>
  <c r="V1370" i="12"/>
  <c r="V1365" i="12"/>
  <c r="V1363" i="12"/>
  <c r="V1357" i="12"/>
  <c r="V1356" i="12"/>
  <c r="V1350" i="12"/>
  <c r="V1349" i="12"/>
  <c r="V1329" i="12"/>
  <c r="V1328" i="12"/>
  <c r="V1326" i="12"/>
  <c r="V1320" i="12"/>
  <c r="V1319" i="12"/>
  <c r="V1318" i="12"/>
  <c r="V1317" i="12"/>
  <c r="V1307" i="12"/>
  <c r="V1306" i="12"/>
  <c r="V1297" i="12"/>
  <c r="V1296" i="12"/>
  <c r="V1272" i="12"/>
  <c r="V1270" i="12"/>
  <c r="V1269" i="12"/>
  <c r="V1263" i="12"/>
  <c r="V1262" i="12"/>
  <c r="V1260" i="12"/>
  <c r="V1252" i="12"/>
  <c r="V1251" i="12"/>
  <c r="V1219" i="12"/>
  <c r="V1213" i="12"/>
  <c r="V1212" i="12"/>
  <c r="V1203" i="12"/>
  <c r="V1202" i="12"/>
  <c r="V1201" i="12"/>
  <c r="V1191" i="12"/>
  <c r="V1190" i="12"/>
  <c r="V1189" i="12"/>
  <c r="V1167" i="12"/>
  <c r="V1159" i="12"/>
  <c r="V1158" i="12"/>
  <c r="V1157" i="12"/>
  <c r="V1156" i="12"/>
  <c r="V1151" i="12"/>
  <c r="V1150" i="12"/>
  <c r="V1148" i="12"/>
  <c r="V1145" i="12"/>
  <c r="V1139" i="12"/>
  <c r="V1136" i="12"/>
  <c r="V1130" i="12"/>
  <c r="V1125" i="12"/>
  <c r="V1120" i="12"/>
  <c r="V1119" i="12"/>
  <c r="V1118" i="12"/>
  <c r="V1111" i="12"/>
  <c r="V1105" i="12"/>
  <c r="V1093" i="12"/>
  <c r="V1092" i="12"/>
  <c r="F15" i="14"/>
  <c r="F16" i="14"/>
  <c r="F17" i="14"/>
  <c r="F18" i="14"/>
  <c r="F19" i="14"/>
  <c r="F21" i="14"/>
  <c r="F23" i="14"/>
  <c r="F24" i="14"/>
  <c r="F25" i="14"/>
  <c r="F26" i="14"/>
  <c r="F27" i="14"/>
  <c r="F29" i="14"/>
  <c r="F31" i="14"/>
  <c r="F32" i="14"/>
  <c r="F33" i="14"/>
  <c r="F34" i="14"/>
  <c r="F35" i="14"/>
  <c r="F37" i="14"/>
  <c r="F38" i="14"/>
  <c r="F39" i="14"/>
  <c r="F40" i="14"/>
  <c r="F41" i="14"/>
  <c r="F42" i="14"/>
  <c r="F43" i="14"/>
  <c r="F2" i="14"/>
  <c r="G2" i="14" s="1"/>
  <c r="F3" i="14"/>
  <c r="G3" i="14" s="1"/>
  <c r="F5" i="14"/>
  <c r="G5" i="14" s="1"/>
  <c r="F6" i="14"/>
  <c r="G6" i="14" s="1"/>
  <c r="F8" i="14"/>
  <c r="G8" i="14" s="1"/>
  <c r="F9" i="14"/>
  <c r="G9" i="14" s="1"/>
  <c r="F10" i="14"/>
  <c r="G10" i="14" s="1"/>
  <c r="F11" i="14"/>
  <c r="G11" i="14" s="1"/>
  <c r="F13" i="14"/>
  <c r="G13" i="14" s="1"/>
  <c r="U608" i="12"/>
  <c r="V608" i="12" s="1"/>
  <c r="N669" i="12"/>
  <c r="N656" i="12"/>
  <c r="N21" i="12"/>
  <c r="C44" i="17"/>
  <c r="U2199" i="12"/>
  <c r="V2199" i="12" s="1"/>
  <c r="U2200" i="12"/>
  <c r="V2200" i="12" s="1"/>
  <c r="U2201" i="12"/>
  <c r="V2201" i="12" s="1"/>
  <c r="U2202" i="12"/>
  <c r="V2202" i="12" s="1"/>
  <c r="U2203" i="12"/>
  <c r="V2203" i="12" s="1"/>
  <c r="U2204" i="12"/>
  <c r="V2204" i="12" s="1"/>
  <c r="R2204" i="12"/>
  <c r="P2204" i="12"/>
  <c r="L2204" i="12"/>
  <c r="J2204" i="12"/>
  <c r="D2204" i="12"/>
  <c r="U665" i="12"/>
  <c r="V665" i="12" s="1"/>
  <c r="R656" i="12"/>
  <c r="L2198" i="12"/>
  <c r="L2186" i="12"/>
  <c r="L2185" i="12"/>
  <c r="L2184" i="12"/>
  <c r="L2183" i="12"/>
  <c r="L2182" i="12"/>
  <c r="L2181" i="12"/>
  <c r="L2180" i="12"/>
  <c r="L2177" i="12"/>
  <c r="L2170" i="12"/>
  <c r="L2169" i="12"/>
  <c r="L2168" i="12"/>
  <c r="L2167" i="12"/>
  <c r="L2165" i="12"/>
  <c r="L2164" i="12"/>
  <c r="L2163" i="12"/>
  <c r="L2162" i="12"/>
  <c r="L2161" i="12"/>
  <c r="L2160" i="12"/>
  <c r="L2159" i="12"/>
  <c r="L2154" i="12"/>
  <c r="L2152" i="12"/>
  <c r="L2151" i="12"/>
  <c r="L2150" i="12"/>
  <c r="L2149" i="12"/>
  <c r="L2148" i="12"/>
  <c r="L2147" i="12"/>
  <c r="L2145" i="12"/>
  <c r="L2144" i="12"/>
  <c r="L2143" i="12"/>
  <c r="L2142" i="12"/>
  <c r="L2141" i="12"/>
  <c r="L2140" i="12"/>
  <c r="L2139" i="12"/>
  <c r="L2131" i="12"/>
  <c r="L2128" i="12"/>
  <c r="L2127" i="12"/>
  <c r="L2126" i="12"/>
  <c r="L2125" i="12"/>
  <c r="L2124" i="12"/>
  <c r="L2123" i="12"/>
  <c r="L2120" i="12"/>
  <c r="L2119" i="12"/>
  <c r="L2118" i="12"/>
  <c r="L2117" i="12"/>
  <c r="L2116" i="12"/>
  <c r="L2115" i="12"/>
  <c r="L2114" i="12"/>
  <c r="L2111" i="12"/>
  <c r="L2108" i="12"/>
  <c r="L2107" i="12"/>
  <c r="L2106" i="12"/>
  <c r="L2095" i="12"/>
  <c r="L2094" i="12"/>
  <c r="L2093" i="12"/>
  <c r="L2069" i="12"/>
  <c r="L2067" i="12"/>
  <c r="L2062" i="12"/>
  <c r="L2061" i="12"/>
  <c r="L2060" i="12"/>
  <c r="L2058" i="12"/>
  <c r="L2057" i="12"/>
  <c r="L2056" i="12"/>
  <c r="L2055" i="12"/>
  <c r="L2054" i="12"/>
  <c r="L2053" i="12"/>
  <c r="L2039" i="12"/>
  <c r="L2038" i="12"/>
  <c r="L2037" i="12"/>
  <c r="L2036" i="12"/>
  <c r="L2035" i="12"/>
  <c r="L2034" i="12"/>
  <c r="L2033" i="12"/>
  <c r="L2028" i="12"/>
  <c r="L2024" i="12"/>
  <c r="L2023" i="12"/>
  <c r="L2022" i="12"/>
  <c r="L2021" i="12"/>
  <c r="L2012" i="12"/>
  <c r="L2011" i="12"/>
  <c r="L2010" i="12"/>
  <c r="L2009" i="12"/>
  <c r="L1995" i="12"/>
  <c r="L1994" i="12"/>
  <c r="L1992" i="12"/>
  <c r="L1991" i="12"/>
  <c r="L1990" i="12"/>
  <c r="L1989" i="12"/>
  <c r="L1988" i="12"/>
  <c r="L1987" i="12"/>
  <c r="L1986" i="12"/>
  <c r="L1985" i="12"/>
  <c r="L1984" i="12"/>
  <c r="L1983" i="12"/>
  <c r="L1982" i="12"/>
  <c r="L1981" i="12"/>
  <c r="L1980" i="12"/>
  <c r="L1979" i="12"/>
  <c r="L1978" i="12"/>
  <c r="L1977" i="12"/>
  <c r="L1976" i="12"/>
  <c r="L1974" i="12"/>
  <c r="L1973" i="12"/>
  <c r="L1972" i="12"/>
  <c r="L1971" i="12"/>
  <c r="L1969" i="12"/>
  <c r="L1962" i="12"/>
  <c r="L1961" i="12"/>
  <c r="L1960" i="12"/>
  <c r="L1943" i="12"/>
  <c r="L1931" i="12"/>
  <c r="L1930" i="12"/>
  <c r="L1920" i="12"/>
  <c r="L1919" i="12"/>
  <c r="L1918" i="12"/>
  <c r="L1911" i="12"/>
  <c r="L1882" i="12"/>
  <c r="L1878" i="12"/>
  <c r="L1877" i="12"/>
  <c r="L1876" i="12"/>
  <c r="L1875" i="12"/>
  <c r="L1874" i="12"/>
  <c r="L1873" i="12"/>
  <c r="L1872" i="12"/>
  <c r="L1871" i="12"/>
  <c r="L1870" i="12"/>
  <c r="L1860" i="12"/>
  <c r="L1843" i="12"/>
  <c r="L1842" i="12"/>
  <c r="L1841" i="12"/>
  <c r="L1840" i="12"/>
  <c r="L1839" i="12"/>
  <c r="L1838" i="12"/>
  <c r="L1837" i="12"/>
  <c r="L1816" i="12"/>
  <c r="L1811" i="12"/>
  <c r="L1807" i="12"/>
  <c r="L1804" i="12"/>
  <c r="L1803" i="12"/>
  <c r="L1789" i="12"/>
  <c r="L1788" i="12"/>
  <c r="L1785" i="12"/>
  <c r="L1784" i="12"/>
  <c r="L1783" i="12"/>
  <c r="L1782" i="12"/>
  <c r="L1781" i="12"/>
  <c r="L1780" i="12"/>
  <c r="L1779" i="12"/>
  <c r="L1767" i="12"/>
  <c r="L1765" i="12"/>
  <c r="L1764" i="12"/>
  <c r="L1761" i="12"/>
  <c r="L1760" i="12"/>
  <c r="L1756" i="12"/>
  <c r="L1747" i="12"/>
  <c r="L1731" i="12"/>
  <c r="L1730" i="12"/>
  <c r="L1729" i="12"/>
  <c r="L1728" i="12"/>
  <c r="L1727" i="12"/>
  <c r="L1693" i="12"/>
  <c r="L1692" i="12"/>
  <c r="L1691" i="12"/>
  <c r="L1690" i="12"/>
  <c r="L1689" i="12"/>
  <c r="L1687" i="12"/>
  <c r="L1607" i="12"/>
  <c r="L1604" i="12"/>
  <c r="L1575" i="12"/>
  <c r="L1558" i="12"/>
  <c r="L1550" i="12"/>
  <c r="L1549" i="12"/>
  <c r="L1548" i="12"/>
  <c r="L1540" i="12"/>
  <c r="L1539" i="12"/>
  <c r="L1536" i="12"/>
  <c r="L1535" i="12"/>
  <c r="L1504" i="12"/>
  <c r="L1503" i="12"/>
  <c r="L1502" i="12"/>
  <c r="L1495" i="12"/>
  <c r="L1494" i="12"/>
  <c r="L1437" i="12"/>
  <c r="L1436" i="12"/>
  <c r="L1422" i="12"/>
  <c r="L1418" i="12"/>
  <c r="L1417" i="12"/>
  <c r="L1415" i="12"/>
  <c r="L1394" i="12"/>
  <c r="L1393" i="12"/>
  <c r="L1392" i="12"/>
  <c r="L1390" i="12"/>
  <c r="L1366" i="12"/>
  <c r="L1298" i="12"/>
  <c r="L1294" i="12"/>
  <c r="L1293" i="12"/>
  <c r="L1292" i="12"/>
  <c r="L1248" i="12"/>
  <c r="L1244" i="12"/>
  <c r="L1240" i="12"/>
  <c r="L1209" i="12"/>
  <c r="L1208" i="12"/>
  <c r="L1200" i="12"/>
  <c r="L1192" i="12"/>
  <c r="L1126" i="12"/>
  <c r="L1080" i="12"/>
  <c r="L1079" i="12"/>
  <c r="L1078" i="12"/>
  <c r="L1077" i="12"/>
  <c r="L1076" i="12"/>
  <c r="L1048" i="12"/>
  <c r="L1040" i="12"/>
  <c r="L1039" i="12"/>
  <c r="L1038" i="12"/>
  <c r="L1034" i="12"/>
  <c r="L1033" i="12"/>
  <c r="L1032" i="12"/>
  <c r="L1031" i="12"/>
  <c r="L1030" i="12"/>
  <c r="L1029" i="12"/>
  <c r="L1028" i="12"/>
  <c r="L1027" i="12"/>
  <c r="L1026" i="12"/>
  <c r="L998" i="12"/>
  <c r="L996" i="12"/>
  <c r="L995" i="12"/>
  <c r="L994" i="12"/>
  <c r="L993" i="12"/>
  <c r="L965" i="12"/>
  <c r="L964" i="12"/>
  <c r="L963" i="12"/>
  <c r="L924" i="12"/>
  <c r="L920" i="12"/>
  <c r="L914" i="12"/>
  <c r="L912" i="12"/>
  <c r="L911" i="12"/>
  <c r="L910" i="12"/>
  <c r="L906" i="12"/>
  <c r="L905" i="12"/>
  <c r="L904" i="12"/>
  <c r="L901" i="12"/>
  <c r="L900" i="12"/>
  <c r="L899" i="12"/>
  <c r="L898" i="12"/>
  <c r="L897" i="12"/>
  <c r="L896" i="12"/>
  <c r="L895" i="12"/>
  <c r="L894" i="12"/>
  <c r="L893" i="12"/>
  <c r="L892" i="12"/>
  <c r="L889" i="12"/>
  <c r="L888" i="12"/>
  <c r="L887" i="12"/>
  <c r="L886" i="12"/>
  <c r="L885" i="12"/>
  <c r="L884" i="12"/>
  <c r="L883" i="12"/>
  <c r="L882" i="12"/>
  <c r="L881" i="12"/>
  <c r="L880" i="12"/>
  <c r="L879" i="12"/>
  <c r="L877" i="12"/>
  <c r="L876" i="12"/>
  <c r="L874" i="12"/>
  <c r="L872" i="12"/>
  <c r="L871" i="12"/>
  <c r="L870" i="12"/>
  <c r="L830" i="12"/>
  <c r="L821" i="12"/>
  <c r="L816" i="12"/>
  <c r="L815" i="12"/>
  <c r="L814" i="12"/>
  <c r="L813" i="12"/>
  <c r="L812" i="12"/>
  <c r="L811" i="12"/>
  <c r="L787" i="12"/>
  <c r="L778" i="12"/>
  <c r="L759" i="12"/>
  <c r="L758" i="12"/>
  <c r="L746" i="12"/>
  <c r="L730" i="12"/>
  <c r="L724" i="12"/>
  <c r="L723" i="12"/>
  <c r="L715" i="12"/>
  <c r="L714" i="12"/>
  <c r="L713" i="12"/>
  <c r="L712" i="12"/>
  <c r="L699" i="12"/>
  <c r="L698" i="12"/>
  <c r="L686" i="12"/>
  <c r="L685" i="12"/>
  <c r="L684" i="12"/>
  <c r="L682" i="12"/>
  <c r="L681" i="12"/>
  <c r="L680" i="12"/>
  <c r="L677" i="12"/>
  <c r="L671" i="12"/>
  <c r="L670" i="12"/>
  <c r="L669" i="12"/>
  <c r="L668" i="12"/>
  <c r="L667" i="12"/>
  <c r="L666" i="12"/>
  <c r="L665" i="12"/>
  <c r="L659" i="12"/>
  <c r="L656" i="12"/>
  <c r="L652" i="12"/>
  <c r="L651" i="12"/>
  <c r="L650" i="12"/>
  <c r="L639" i="12"/>
  <c r="L636" i="12"/>
  <c r="L635" i="12"/>
  <c r="L634" i="12"/>
  <c r="L633" i="12"/>
  <c r="L632" i="12"/>
  <c r="L631" i="12"/>
  <c r="L630" i="12"/>
  <c r="L627" i="12"/>
  <c r="L617" i="12"/>
  <c r="L616" i="12"/>
  <c r="L615" i="12"/>
  <c r="L614" i="12"/>
  <c r="L613" i="12"/>
  <c r="L612" i="12"/>
  <c r="L611" i="12"/>
  <c r="L610" i="12"/>
  <c r="L609" i="12"/>
  <c r="L608" i="12"/>
  <c r="L607" i="12"/>
  <c r="L606" i="12"/>
  <c r="L602" i="12"/>
  <c r="L599" i="12"/>
  <c r="L598" i="12"/>
  <c r="L597" i="12"/>
  <c r="L596" i="12"/>
  <c r="L595" i="12"/>
  <c r="L594" i="12"/>
  <c r="L593" i="12"/>
  <c r="L592" i="12"/>
  <c r="L591" i="12"/>
  <c r="L590" i="12"/>
  <c r="L589" i="12"/>
  <c r="L573" i="12"/>
  <c r="L572" i="12"/>
  <c r="L571" i="12"/>
  <c r="L570" i="12"/>
  <c r="L569" i="12"/>
  <c r="L568" i="12"/>
  <c r="L567" i="12"/>
  <c r="L566" i="12"/>
  <c r="L565" i="12"/>
  <c r="L564" i="12"/>
  <c r="L563" i="12"/>
  <c r="L562" i="12"/>
  <c r="L561" i="12"/>
  <c r="L558" i="12"/>
  <c r="L557" i="12"/>
  <c r="L556" i="12"/>
  <c r="L552" i="12"/>
  <c r="L541" i="12"/>
  <c r="L540" i="12"/>
  <c r="L518" i="12"/>
  <c r="L490" i="12"/>
  <c r="L489" i="12"/>
  <c r="L485" i="12"/>
  <c r="L469" i="12"/>
  <c r="L464" i="12"/>
  <c r="L457" i="12"/>
  <c r="L456" i="12"/>
  <c r="L455" i="12"/>
  <c r="L448" i="12"/>
  <c r="L442" i="12"/>
  <c r="L441" i="12"/>
  <c r="L440" i="12"/>
  <c r="L416" i="12"/>
  <c r="L415" i="12"/>
  <c r="L413" i="12"/>
  <c r="L412" i="12"/>
  <c r="L411" i="12"/>
  <c r="L408" i="12"/>
  <c r="L406" i="12"/>
  <c r="L405" i="12"/>
  <c r="L404" i="12"/>
  <c r="L403" i="12"/>
  <c r="L384" i="12"/>
  <c r="L383" i="12"/>
  <c r="L382" i="12"/>
  <c r="L359" i="12"/>
  <c r="L350" i="12"/>
  <c r="L343" i="12"/>
  <c r="L338" i="12"/>
  <c r="L332" i="12"/>
  <c r="L331" i="12"/>
  <c r="L330" i="12"/>
  <c r="L328" i="12"/>
  <c r="L327" i="12"/>
  <c r="L326" i="12"/>
  <c r="L305" i="12"/>
  <c r="L304" i="12"/>
  <c r="L288" i="12"/>
  <c r="L276" i="12"/>
  <c r="L275" i="12"/>
  <c r="L272" i="12"/>
  <c r="L271" i="12"/>
  <c r="L269" i="12"/>
  <c r="L268" i="12"/>
  <c r="L267" i="12"/>
  <c r="L265" i="12"/>
  <c r="L235" i="12"/>
  <c r="L234" i="12"/>
  <c r="L233" i="12"/>
  <c r="L232" i="12"/>
  <c r="L231" i="12"/>
  <c r="L229" i="12"/>
  <c r="L228" i="12"/>
  <c r="L203" i="12"/>
  <c r="L199" i="12"/>
  <c r="L198" i="12"/>
  <c r="L192" i="12"/>
  <c r="L186" i="12"/>
  <c r="L181" i="12"/>
  <c r="L173" i="12"/>
  <c r="L170" i="12"/>
  <c r="L169" i="12"/>
  <c r="L162" i="12"/>
  <c r="L161" i="12"/>
  <c r="L150" i="12"/>
  <c r="L134" i="12"/>
  <c r="L123" i="12"/>
  <c r="L118" i="12"/>
  <c r="L102" i="12"/>
  <c r="L81" i="12"/>
  <c r="L74" i="12"/>
  <c r="L61" i="12"/>
  <c r="L60" i="12"/>
  <c r="L55" i="12"/>
  <c r="L54" i="12"/>
  <c r="L51" i="12"/>
  <c r="L50" i="12"/>
  <c r="L45" i="12"/>
  <c r="L41" i="12"/>
  <c r="L35" i="12"/>
  <c r="L34" i="12"/>
  <c r="L33" i="12"/>
  <c r="L32" i="12"/>
  <c r="L31" i="12"/>
  <c r="L30" i="12"/>
  <c r="L29" i="12"/>
  <c r="L27" i="12"/>
  <c r="L24" i="12"/>
  <c r="L23" i="12"/>
  <c r="L21" i="12"/>
  <c r="U2198" i="12"/>
  <c r="V2198" i="12" s="1"/>
  <c r="U2186" i="12"/>
  <c r="V2186" i="12" s="1"/>
  <c r="U2185" i="12"/>
  <c r="V2185" i="12" s="1"/>
  <c r="U2184" i="12"/>
  <c r="V2184" i="12" s="1"/>
  <c r="U2183" i="12"/>
  <c r="V2183" i="12" s="1"/>
  <c r="U2182" i="12"/>
  <c r="V2182" i="12" s="1"/>
  <c r="U2181" i="12"/>
  <c r="V2181" i="12" s="1"/>
  <c r="U2180" i="12"/>
  <c r="V2180" i="12" s="1"/>
  <c r="U2177" i="12"/>
  <c r="V2177" i="12" s="1"/>
  <c r="U2170" i="12"/>
  <c r="V2170" i="12" s="1"/>
  <c r="U2169" i="12"/>
  <c r="V2169" i="12" s="1"/>
  <c r="U2168" i="12"/>
  <c r="V2168" i="12" s="1"/>
  <c r="U2167" i="12"/>
  <c r="V2167" i="12" s="1"/>
  <c r="U2165" i="12"/>
  <c r="V2165" i="12" s="1"/>
  <c r="U2164" i="12"/>
  <c r="V2164" i="12" s="1"/>
  <c r="U2163" i="12"/>
  <c r="V2163" i="12" s="1"/>
  <c r="U2162" i="12"/>
  <c r="V2162" i="12" s="1"/>
  <c r="U2161" i="12"/>
  <c r="V2161" i="12" s="1"/>
  <c r="U2160" i="12"/>
  <c r="V2160" i="12" s="1"/>
  <c r="U2159" i="12"/>
  <c r="V2159" i="12" s="1"/>
  <c r="U2154" i="12"/>
  <c r="V2154" i="12" s="1"/>
  <c r="U2152" i="12"/>
  <c r="V2152" i="12" s="1"/>
  <c r="U2151" i="12"/>
  <c r="V2151" i="12" s="1"/>
  <c r="U2150" i="12"/>
  <c r="V2150" i="12" s="1"/>
  <c r="U2149" i="12"/>
  <c r="V2149" i="12" s="1"/>
  <c r="U2148" i="12"/>
  <c r="V2148" i="12" s="1"/>
  <c r="U2147" i="12"/>
  <c r="V2147" i="12" s="1"/>
  <c r="U2145" i="12"/>
  <c r="V2145" i="12" s="1"/>
  <c r="U2144" i="12"/>
  <c r="V2144" i="12" s="1"/>
  <c r="U2143" i="12"/>
  <c r="V2143" i="12" s="1"/>
  <c r="U2142" i="12"/>
  <c r="V2142" i="12" s="1"/>
  <c r="U2141" i="12"/>
  <c r="V2141" i="12" s="1"/>
  <c r="U2140" i="12"/>
  <c r="V2140" i="12" s="1"/>
  <c r="U2139" i="12"/>
  <c r="V2139" i="12" s="1"/>
  <c r="U2131" i="12"/>
  <c r="V2131" i="12" s="1"/>
  <c r="U2128" i="12"/>
  <c r="V2128" i="12" s="1"/>
  <c r="U2127" i="12"/>
  <c r="V2127" i="12" s="1"/>
  <c r="U2126" i="12"/>
  <c r="V2126" i="12" s="1"/>
  <c r="U2125" i="12"/>
  <c r="V2125" i="12" s="1"/>
  <c r="U2124" i="12"/>
  <c r="V2124" i="12" s="1"/>
  <c r="U2123" i="12"/>
  <c r="V2123" i="12" s="1"/>
  <c r="U2120" i="12"/>
  <c r="V2120" i="12" s="1"/>
  <c r="U2119" i="12"/>
  <c r="V2119" i="12" s="1"/>
  <c r="U2118" i="12"/>
  <c r="V2118" i="12" s="1"/>
  <c r="U2117" i="12"/>
  <c r="V2117" i="12" s="1"/>
  <c r="U2116" i="12"/>
  <c r="V2116" i="12" s="1"/>
  <c r="U2115" i="12"/>
  <c r="V2115" i="12" s="1"/>
  <c r="U2114" i="12"/>
  <c r="V2114" i="12" s="1"/>
  <c r="U2111" i="12"/>
  <c r="V2111" i="12" s="1"/>
  <c r="U2108" i="12"/>
  <c r="V2108" i="12" s="1"/>
  <c r="U2107" i="12"/>
  <c r="V2107" i="12" s="1"/>
  <c r="U2106" i="12"/>
  <c r="V2106" i="12" s="1"/>
  <c r="U2095" i="12"/>
  <c r="V2095" i="12" s="1"/>
  <c r="U2094" i="12"/>
  <c r="V2094" i="12" s="1"/>
  <c r="U2093" i="12"/>
  <c r="V2093" i="12" s="1"/>
  <c r="U2069" i="12"/>
  <c r="V2069" i="12" s="1"/>
  <c r="U2067" i="12"/>
  <c r="V2067" i="12" s="1"/>
  <c r="U2062" i="12"/>
  <c r="V2062" i="12" s="1"/>
  <c r="U2061" i="12"/>
  <c r="V2061" i="12" s="1"/>
  <c r="U2060" i="12"/>
  <c r="V2060" i="12" s="1"/>
  <c r="U2058" i="12"/>
  <c r="V2058" i="12" s="1"/>
  <c r="U2057" i="12"/>
  <c r="V2057" i="12" s="1"/>
  <c r="U2056" i="12"/>
  <c r="V2056" i="12" s="1"/>
  <c r="U2055" i="12"/>
  <c r="V2055" i="12" s="1"/>
  <c r="U2054" i="12"/>
  <c r="V2054" i="12" s="1"/>
  <c r="U2053" i="12"/>
  <c r="V2053" i="12" s="1"/>
  <c r="U2039" i="12"/>
  <c r="V2039" i="12" s="1"/>
  <c r="U2038" i="12"/>
  <c r="V2038" i="12" s="1"/>
  <c r="U2037" i="12"/>
  <c r="V2037" i="12" s="1"/>
  <c r="U2036" i="12"/>
  <c r="V2036" i="12" s="1"/>
  <c r="U2035" i="12"/>
  <c r="V2035" i="12" s="1"/>
  <c r="U2034" i="12"/>
  <c r="V2034" i="12" s="1"/>
  <c r="U2033" i="12"/>
  <c r="V2033" i="12" s="1"/>
  <c r="U2028" i="12"/>
  <c r="V2028" i="12" s="1"/>
  <c r="U2024" i="12"/>
  <c r="V2024" i="12" s="1"/>
  <c r="U2023" i="12"/>
  <c r="V2023" i="12" s="1"/>
  <c r="U2022" i="12"/>
  <c r="V2022" i="12" s="1"/>
  <c r="U2021" i="12"/>
  <c r="V2021" i="12" s="1"/>
  <c r="U2012" i="12"/>
  <c r="V2012" i="12" s="1"/>
  <c r="U2011" i="12"/>
  <c r="V2011" i="12" s="1"/>
  <c r="U2010" i="12"/>
  <c r="V2010" i="12" s="1"/>
  <c r="U2009" i="12"/>
  <c r="V2009" i="12" s="1"/>
  <c r="U1995" i="12"/>
  <c r="V1995" i="12" s="1"/>
  <c r="U1994" i="12"/>
  <c r="V1994" i="12" s="1"/>
  <c r="U1992" i="12"/>
  <c r="V1992" i="12" s="1"/>
  <c r="U1991" i="12"/>
  <c r="V1991" i="12" s="1"/>
  <c r="U1990" i="12"/>
  <c r="V1990" i="12" s="1"/>
  <c r="U1989" i="12"/>
  <c r="V1989" i="12" s="1"/>
  <c r="U1988" i="12"/>
  <c r="V1988" i="12" s="1"/>
  <c r="U1987" i="12"/>
  <c r="V1987" i="12" s="1"/>
  <c r="U1986" i="12"/>
  <c r="V1986" i="12" s="1"/>
  <c r="U1985" i="12"/>
  <c r="V1985" i="12" s="1"/>
  <c r="U1984" i="12"/>
  <c r="V1984" i="12" s="1"/>
  <c r="U1983" i="12"/>
  <c r="V1983" i="12" s="1"/>
  <c r="U1982" i="12"/>
  <c r="V1982" i="12" s="1"/>
  <c r="U1981" i="12"/>
  <c r="V1981" i="12" s="1"/>
  <c r="U1980" i="12"/>
  <c r="V1980" i="12" s="1"/>
  <c r="U1979" i="12"/>
  <c r="V1979" i="12" s="1"/>
  <c r="U1978" i="12"/>
  <c r="V1978" i="12" s="1"/>
  <c r="U1977" i="12"/>
  <c r="V1977" i="12" s="1"/>
  <c r="U1976" i="12"/>
  <c r="V1976" i="12" s="1"/>
  <c r="V1974" i="12"/>
  <c r="W1974" i="12" s="1"/>
  <c r="V1973" i="12"/>
  <c r="W1973" i="12" s="1"/>
  <c r="V1972" i="12"/>
  <c r="W1972" i="12" s="1"/>
  <c r="V1971" i="12"/>
  <c r="W1971" i="12" s="1"/>
  <c r="U1969" i="12"/>
  <c r="V1969" i="12" s="1"/>
  <c r="U1962" i="12"/>
  <c r="V1962" i="12" s="1"/>
  <c r="U1961" i="12"/>
  <c r="V1961" i="12" s="1"/>
  <c r="U1960" i="12"/>
  <c r="V1960" i="12" s="1"/>
  <c r="U1943" i="12"/>
  <c r="V1943" i="12" s="1"/>
  <c r="U1931" i="12"/>
  <c r="V1931" i="12" s="1"/>
  <c r="U1930" i="12"/>
  <c r="V1930" i="12" s="1"/>
  <c r="U1920" i="12"/>
  <c r="V1920" i="12" s="1"/>
  <c r="U1919" i="12"/>
  <c r="V1919" i="12" s="1"/>
  <c r="U1918" i="12"/>
  <c r="V1918" i="12" s="1"/>
  <c r="U1911" i="12"/>
  <c r="V1911" i="12" s="1"/>
  <c r="U1882" i="12"/>
  <c r="V1882" i="12" s="1"/>
  <c r="U1878" i="12"/>
  <c r="V1878" i="12" s="1"/>
  <c r="U1877" i="12"/>
  <c r="V1877" i="12" s="1"/>
  <c r="U1876" i="12"/>
  <c r="V1876" i="12" s="1"/>
  <c r="U1875" i="12"/>
  <c r="V1875" i="12" s="1"/>
  <c r="U1874" i="12"/>
  <c r="V1874" i="12" s="1"/>
  <c r="U1873" i="12"/>
  <c r="V1873" i="12" s="1"/>
  <c r="U1872" i="12"/>
  <c r="V1872" i="12" s="1"/>
  <c r="U1871" i="12"/>
  <c r="V1871" i="12" s="1"/>
  <c r="U1870" i="12"/>
  <c r="V1870" i="12" s="1"/>
  <c r="U1860" i="12"/>
  <c r="V1860" i="12" s="1"/>
  <c r="U1843" i="12"/>
  <c r="V1843" i="12" s="1"/>
  <c r="U1842" i="12"/>
  <c r="V1842" i="12" s="1"/>
  <c r="U1841" i="12"/>
  <c r="V1841" i="12" s="1"/>
  <c r="U1840" i="12"/>
  <c r="V1840" i="12" s="1"/>
  <c r="U1839" i="12"/>
  <c r="V1839" i="12" s="1"/>
  <c r="U1838" i="12"/>
  <c r="V1838" i="12" s="1"/>
  <c r="U1837" i="12"/>
  <c r="V1837" i="12" s="1"/>
  <c r="U1816" i="12"/>
  <c r="V1816" i="12" s="1"/>
  <c r="U1811" i="12"/>
  <c r="V1811" i="12" s="1"/>
  <c r="U1807" i="12"/>
  <c r="V1807" i="12" s="1"/>
  <c r="U1804" i="12"/>
  <c r="V1804" i="12" s="1"/>
  <c r="U1803" i="12"/>
  <c r="V1803" i="12" s="1"/>
  <c r="U1789" i="12"/>
  <c r="V1789" i="12" s="1"/>
  <c r="U1788" i="12"/>
  <c r="V1788" i="12" s="1"/>
  <c r="U1785" i="12"/>
  <c r="V1785" i="12" s="1"/>
  <c r="U1784" i="12"/>
  <c r="V1784" i="12" s="1"/>
  <c r="U1783" i="12"/>
  <c r="V1783" i="12" s="1"/>
  <c r="U1782" i="12"/>
  <c r="V1782" i="12" s="1"/>
  <c r="U1781" i="12"/>
  <c r="V1781" i="12" s="1"/>
  <c r="U1780" i="12"/>
  <c r="V1780" i="12" s="1"/>
  <c r="U1779" i="12"/>
  <c r="V1779" i="12" s="1"/>
  <c r="U1767" i="12"/>
  <c r="V1767" i="12" s="1"/>
  <c r="U1765" i="12"/>
  <c r="V1765" i="12" s="1"/>
  <c r="U1764" i="12"/>
  <c r="V1764" i="12" s="1"/>
  <c r="U1761" i="12"/>
  <c r="V1761" i="12" s="1"/>
  <c r="U1760" i="12"/>
  <c r="V1760" i="12" s="1"/>
  <c r="U1756" i="12"/>
  <c r="V1756" i="12" s="1"/>
  <c r="U1747" i="12"/>
  <c r="V1747" i="12" s="1"/>
  <c r="U1731" i="12"/>
  <c r="V1731" i="12" s="1"/>
  <c r="U1730" i="12"/>
  <c r="V1730" i="12" s="1"/>
  <c r="U1729" i="12"/>
  <c r="V1729" i="12" s="1"/>
  <c r="U1728" i="12"/>
  <c r="V1728" i="12" s="1"/>
  <c r="U1727" i="12"/>
  <c r="V1727" i="12" s="1"/>
  <c r="U1693" i="12"/>
  <c r="V1693" i="12" s="1"/>
  <c r="U1692" i="12"/>
  <c r="V1692" i="12" s="1"/>
  <c r="U1691" i="12"/>
  <c r="V1691" i="12" s="1"/>
  <c r="U1690" i="12"/>
  <c r="V1690" i="12" s="1"/>
  <c r="U1689" i="12"/>
  <c r="V1689" i="12" s="1"/>
  <c r="U1687" i="12"/>
  <c r="V1687" i="12" s="1"/>
  <c r="U1607" i="12"/>
  <c r="V1607" i="12" s="1"/>
  <c r="U1604" i="12"/>
  <c r="V1604" i="12" s="1"/>
  <c r="U1575" i="12"/>
  <c r="V1575" i="12" s="1"/>
  <c r="U1558" i="12"/>
  <c r="V1558" i="12" s="1"/>
  <c r="U1550" i="12"/>
  <c r="V1550" i="12" s="1"/>
  <c r="U1549" i="12"/>
  <c r="V1549" i="12" s="1"/>
  <c r="U1548" i="12"/>
  <c r="V1548" i="12" s="1"/>
  <c r="U1540" i="12"/>
  <c r="V1540" i="12" s="1"/>
  <c r="U1539" i="12"/>
  <c r="V1539" i="12" s="1"/>
  <c r="U1536" i="12"/>
  <c r="V1536" i="12" s="1"/>
  <c r="U1535" i="12"/>
  <c r="V1535" i="12" s="1"/>
  <c r="U1504" i="12"/>
  <c r="V1504" i="12" s="1"/>
  <c r="U1503" i="12"/>
  <c r="V1503" i="12" s="1"/>
  <c r="U1502" i="12"/>
  <c r="V1502" i="12" s="1"/>
  <c r="U1495" i="12"/>
  <c r="V1495" i="12" s="1"/>
  <c r="U1494" i="12"/>
  <c r="V1494" i="12" s="1"/>
  <c r="U1437" i="12"/>
  <c r="V1437" i="12" s="1"/>
  <c r="U1436" i="12"/>
  <c r="V1436" i="12" s="1"/>
  <c r="U1422" i="12"/>
  <c r="V1422" i="12" s="1"/>
  <c r="U1418" i="12"/>
  <c r="V1418" i="12" s="1"/>
  <c r="U1417" i="12"/>
  <c r="V1417" i="12" s="1"/>
  <c r="U1415" i="12"/>
  <c r="V1415" i="12" s="1"/>
  <c r="U1394" i="12"/>
  <c r="V1394" i="12" s="1"/>
  <c r="U1393" i="12"/>
  <c r="V1393" i="12" s="1"/>
  <c r="U1392" i="12"/>
  <c r="V1392" i="12" s="1"/>
  <c r="U1390" i="12"/>
  <c r="V1390" i="12" s="1"/>
  <c r="U1366" i="12"/>
  <c r="V1366" i="12" s="1"/>
  <c r="U1298" i="12"/>
  <c r="V1298" i="12" s="1"/>
  <c r="U1294" i="12"/>
  <c r="V1294" i="12" s="1"/>
  <c r="U1293" i="12"/>
  <c r="V1293" i="12" s="1"/>
  <c r="U1292" i="12"/>
  <c r="V1292" i="12" s="1"/>
  <c r="U1248" i="12"/>
  <c r="V1248" i="12" s="1"/>
  <c r="U1244" i="12"/>
  <c r="V1244" i="12" s="1"/>
  <c r="U1240" i="12"/>
  <c r="V1240" i="12" s="1"/>
  <c r="U1209" i="12"/>
  <c r="V1209" i="12" s="1"/>
  <c r="U1208" i="12"/>
  <c r="V1208" i="12" s="1"/>
  <c r="U1200" i="12"/>
  <c r="V1200" i="12" s="1"/>
  <c r="U1192" i="12"/>
  <c r="V1192" i="12" s="1"/>
  <c r="U1126" i="12"/>
  <c r="V1126" i="12" s="1"/>
  <c r="U1080" i="12"/>
  <c r="V1080" i="12" s="1"/>
  <c r="U1079" i="12"/>
  <c r="V1079" i="12" s="1"/>
  <c r="U1078" i="12"/>
  <c r="V1078" i="12" s="1"/>
  <c r="U1077" i="12"/>
  <c r="V1077" i="12" s="1"/>
  <c r="U1076" i="12"/>
  <c r="V1076" i="12" s="1"/>
  <c r="U1048" i="12"/>
  <c r="V1048" i="12" s="1"/>
  <c r="U1040" i="12"/>
  <c r="V1040" i="12" s="1"/>
  <c r="U1039" i="12"/>
  <c r="V1039" i="12" s="1"/>
  <c r="U1038" i="12"/>
  <c r="V1038" i="12" s="1"/>
  <c r="U1034" i="12"/>
  <c r="V1034" i="12" s="1"/>
  <c r="U1033" i="12"/>
  <c r="V1033" i="12" s="1"/>
  <c r="U1032" i="12"/>
  <c r="V1032" i="12" s="1"/>
  <c r="U1031" i="12"/>
  <c r="V1031" i="12" s="1"/>
  <c r="U1030" i="12"/>
  <c r="V1030" i="12" s="1"/>
  <c r="U1029" i="12"/>
  <c r="V1029" i="12" s="1"/>
  <c r="U1028" i="12"/>
  <c r="V1028" i="12" s="1"/>
  <c r="U1027" i="12"/>
  <c r="V1027" i="12" s="1"/>
  <c r="U1026" i="12"/>
  <c r="V1026" i="12" s="1"/>
  <c r="U998" i="12"/>
  <c r="V998" i="12" s="1"/>
  <c r="U996" i="12"/>
  <c r="V996" i="12" s="1"/>
  <c r="U995" i="12"/>
  <c r="V995" i="12" s="1"/>
  <c r="U994" i="12"/>
  <c r="V994" i="12" s="1"/>
  <c r="U993" i="12"/>
  <c r="V993" i="12" s="1"/>
  <c r="U965" i="12"/>
  <c r="V965" i="12" s="1"/>
  <c r="U964" i="12"/>
  <c r="V964" i="12" s="1"/>
  <c r="U963" i="12"/>
  <c r="V963" i="12" s="1"/>
  <c r="U924" i="12"/>
  <c r="V924" i="12" s="1"/>
  <c r="U920" i="12"/>
  <c r="V920" i="12" s="1"/>
  <c r="U914" i="12"/>
  <c r="V914" i="12" s="1"/>
  <c r="U912" i="12"/>
  <c r="V912" i="12" s="1"/>
  <c r="U911" i="12"/>
  <c r="V911" i="12" s="1"/>
  <c r="U910" i="12"/>
  <c r="V910" i="12" s="1"/>
  <c r="U906" i="12"/>
  <c r="V906" i="12" s="1"/>
  <c r="U905" i="12"/>
  <c r="V905" i="12" s="1"/>
  <c r="U904" i="12"/>
  <c r="V904" i="12" s="1"/>
  <c r="U901" i="12"/>
  <c r="V901" i="12" s="1"/>
  <c r="U900" i="12"/>
  <c r="V900" i="12" s="1"/>
  <c r="U899" i="12"/>
  <c r="V899" i="12" s="1"/>
  <c r="U898" i="12"/>
  <c r="V898" i="12" s="1"/>
  <c r="U897" i="12"/>
  <c r="V897" i="12" s="1"/>
  <c r="U896" i="12"/>
  <c r="V896" i="12" s="1"/>
  <c r="U895" i="12"/>
  <c r="V895" i="12" s="1"/>
  <c r="U894" i="12"/>
  <c r="V894" i="12" s="1"/>
  <c r="U893" i="12"/>
  <c r="V893" i="12" s="1"/>
  <c r="U892" i="12"/>
  <c r="V892" i="12" s="1"/>
  <c r="U889" i="12"/>
  <c r="V889" i="12" s="1"/>
  <c r="U888" i="12"/>
  <c r="V888" i="12" s="1"/>
  <c r="U887" i="12"/>
  <c r="V887" i="12" s="1"/>
  <c r="U886" i="12"/>
  <c r="V886" i="12" s="1"/>
  <c r="U885" i="12"/>
  <c r="V885" i="12" s="1"/>
  <c r="U884" i="12"/>
  <c r="V884" i="12" s="1"/>
  <c r="U883" i="12"/>
  <c r="V883" i="12" s="1"/>
  <c r="U882" i="12"/>
  <c r="V882" i="12" s="1"/>
  <c r="U881" i="12"/>
  <c r="V881" i="12" s="1"/>
  <c r="U880" i="12"/>
  <c r="V880" i="12" s="1"/>
  <c r="U879" i="12"/>
  <c r="V879" i="12" s="1"/>
  <c r="U877" i="12"/>
  <c r="V877" i="12" s="1"/>
  <c r="U876" i="12"/>
  <c r="V876" i="12" s="1"/>
  <c r="U874" i="12"/>
  <c r="V874" i="12" s="1"/>
  <c r="U872" i="12"/>
  <c r="V872" i="12" s="1"/>
  <c r="U871" i="12"/>
  <c r="V871" i="12" s="1"/>
  <c r="U870" i="12"/>
  <c r="V870" i="12" s="1"/>
  <c r="U830" i="12"/>
  <c r="V830" i="12" s="1"/>
  <c r="U821" i="12"/>
  <c r="V821" i="12" s="1"/>
  <c r="U816" i="12"/>
  <c r="V816" i="12" s="1"/>
  <c r="U815" i="12"/>
  <c r="V815" i="12" s="1"/>
  <c r="U814" i="12"/>
  <c r="V814" i="12" s="1"/>
  <c r="U813" i="12"/>
  <c r="V813" i="12" s="1"/>
  <c r="U812" i="12"/>
  <c r="V812" i="12" s="1"/>
  <c r="U811" i="12"/>
  <c r="V811" i="12" s="1"/>
  <c r="U787" i="12"/>
  <c r="V787" i="12" s="1"/>
  <c r="U778" i="12"/>
  <c r="V778" i="12" s="1"/>
  <c r="U759" i="12"/>
  <c r="V759" i="12" s="1"/>
  <c r="U758" i="12"/>
  <c r="V758" i="12" s="1"/>
  <c r="U746" i="12"/>
  <c r="V746" i="12" s="1"/>
  <c r="U730" i="12"/>
  <c r="V730" i="12" s="1"/>
  <c r="U724" i="12"/>
  <c r="V724" i="12" s="1"/>
  <c r="U723" i="12"/>
  <c r="V723" i="12" s="1"/>
  <c r="U715" i="12"/>
  <c r="V715" i="12" s="1"/>
  <c r="U714" i="12"/>
  <c r="V714" i="12" s="1"/>
  <c r="U713" i="12"/>
  <c r="V713" i="12" s="1"/>
  <c r="U712" i="12"/>
  <c r="V712" i="12" s="1"/>
  <c r="U699" i="12"/>
  <c r="V699" i="12" s="1"/>
  <c r="U698" i="12"/>
  <c r="V698" i="12" s="1"/>
  <c r="U686" i="12"/>
  <c r="V686" i="12" s="1"/>
  <c r="U685" i="12"/>
  <c r="V685" i="12" s="1"/>
  <c r="U684" i="12"/>
  <c r="V684" i="12" s="1"/>
  <c r="U682" i="12"/>
  <c r="V682" i="12" s="1"/>
  <c r="U681" i="12"/>
  <c r="V681" i="12" s="1"/>
  <c r="U680" i="12"/>
  <c r="V680" i="12" s="1"/>
  <c r="U677" i="12"/>
  <c r="V677" i="12" s="1"/>
  <c r="U671" i="12"/>
  <c r="V671" i="12" s="1"/>
  <c r="U670" i="12"/>
  <c r="V670" i="12" s="1"/>
  <c r="U669" i="12"/>
  <c r="V669" i="12" s="1"/>
  <c r="U668" i="12"/>
  <c r="V668" i="12" s="1"/>
  <c r="U667" i="12"/>
  <c r="V667" i="12" s="1"/>
  <c r="U666" i="12"/>
  <c r="V666" i="12" s="1"/>
  <c r="U659" i="12"/>
  <c r="V659" i="12" s="1"/>
  <c r="U656" i="12"/>
  <c r="V656" i="12" s="1"/>
  <c r="U652" i="12"/>
  <c r="V652" i="12" s="1"/>
  <c r="U651" i="12"/>
  <c r="V651" i="12" s="1"/>
  <c r="U650" i="12"/>
  <c r="V650" i="12" s="1"/>
  <c r="U639" i="12"/>
  <c r="V639" i="12" s="1"/>
  <c r="U636" i="12"/>
  <c r="V636" i="12" s="1"/>
  <c r="U635" i="12"/>
  <c r="V635" i="12" s="1"/>
  <c r="U634" i="12"/>
  <c r="V634" i="12" s="1"/>
  <c r="U633" i="12"/>
  <c r="V633" i="12" s="1"/>
  <c r="U632" i="12"/>
  <c r="V632" i="12" s="1"/>
  <c r="U631" i="12"/>
  <c r="V631" i="12" s="1"/>
  <c r="U630" i="12"/>
  <c r="V630" i="12" s="1"/>
  <c r="U627" i="12"/>
  <c r="V627" i="12" s="1"/>
  <c r="U617" i="12"/>
  <c r="V617" i="12" s="1"/>
  <c r="U616" i="12"/>
  <c r="V616" i="12" s="1"/>
  <c r="U615" i="12"/>
  <c r="V615" i="12" s="1"/>
  <c r="U614" i="12"/>
  <c r="V614" i="12" s="1"/>
  <c r="U613" i="12"/>
  <c r="V613" i="12" s="1"/>
  <c r="U612" i="12"/>
  <c r="V612" i="12" s="1"/>
  <c r="U611" i="12"/>
  <c r="V611" i="12" s="1"/>
  <c r="U610" i="12"/>
  <c r="V610" i="12" s="1"/>
  <c r="U609" i="12"/>
  <c r="V609" i="12" s="1"/>
  <c r="U607" i="12"/>
  <c r="V607" i="12" s="1"/>
  <c r="U606" i="12"/>
  <c r="V606" i="12" s="1"/>
  <c r="U602" i="12"/>
  <c r="V602" i="12" s="1"/>
  <c r="U599" i="12"/>
  <c r="V599" i="12" s="1"/>
  <c r="U598" i="12"/>
  <c r="V598" i="12" s="1"/>
  <c r="U597" i="12"/>
  <c r="V597" i="12" s="1"/>
  <c r="U596" i="12"/>
  <c r="V596" i="12" s="1"/>
  <c r="U595" i="12"/>
  <c r="V595" i="12" s="1"/>
  <c r="U594" i="12"/>
  <c r="V594" i="12" s="1"/>
  <c r="U593" i="12"/>
  <c r="V593" i="12" s="1"/>
  <c r="U592" i="12"/>
  <c r="V592" i="12" s="1"/>
  <c r="U591" i="12"/>
  <c r="V591" i="12" s="1"/>
  <c r="U590" i="12"/>
  <c r="V590" i="12" s="1"/>
  <c r="U589" i="12"/>
  <c r="V589" i="12" s="1"/>
  <c r="U573" i="12"/>
  <c r="V573" i="12" s="1"/>
  <c r="U572" i="12"/>
  <c r="V572" i="12" s="1"/>
  <c r="U571" i="12"/>
  <c r="V571" i="12" s="1"/>
  <c r="U570" i="12"/>
  <c r="V570" i="12" s="1"/>
  <c r="U569" i="12"/>
  <c r="V569" i="12" s="1"/>
  <c r="U568" i="12"/>
  <c r="V568" i="12" s="1"/>
  <c r="U567" i="12"/>
  <c r="V567" i="12" s="1"/>
  <c r="U566" i="12"/>
  <c r="V566" i="12" s="1"/>
  <c r="U565" i="12"/>
  <c r="V565" i="12" s="1"/>
  <c r="U564" i="12"/>
  <c r="V564" i="12" s="1"/>
  <c r="U563" i="12"/>
  <c r="V563" i="12" s="1"/>
  <c r="U562" i="12"/>
  <c r="V562" i="12" s="1"/>
  <c r="U561" i="12"/>
  <c r="V561" i="12" s="1"/>
  <c r="U558" i="12"/>
  <c r="V558" i="12" s="1"/>
  <c r="U557" i="12"/>
  <c r="V557" i="12" s="1"/>
  <c r="U556" i="12"/>
  <c r="V556" i="12" s="1"/>
  <c r="U552" i="12"/>
  <c r="V552" i="12" s="1"/>
  <c r="U541" i="12"/>
  <c r="V541" i="12" s="1"/>
  <c r="U540" i="12"/>
  <c r="V540" i="12" s="1"/>
  <c r="U518" i="12"/>
  <c r="V518" i="12" s="1"/>
  <c r="U490" i="12"/>
  <c r="V490" i="12" s="1"/>
  <c r="U489" i="12"/>
  <c r="V489" i="12" s="1"/>
  <c r="U485" i="12"/>
  <c r="V485" i="12" s="1"/>
  <c r="U469" i="12"/>
  <c r="V469" i="12" s="1"/>
  <c r="U464" i="12"/>
  <c r="V464" i="12" s="1"/>
  <c r="U457" i="12"/>
  <c r="V457" i="12" s="1"/>
  <c r="U456" i="12"/>
  <c r="V456" i="12" s="1"/>
  <c r="U455" i="12"/>
  <c r="V455" i="12" s="1"/>
  <c r="U448" i="12"/>
  <c r="V448" i="12" s="1"/>
  <c r="U442" i="12"/>
  <c r="V442" i="12" s="1"/>
  <c r="U441" i="12"/>
  <c r="V441" i="12" s="1"/>
  <c r="U440" i="12"/>
  <c r="V440" i="12" s="1"/>
  <c r="U416" i="12"/>
  <c r="V416" i="12" s="1"/>
  <c r="U415" i="12"/>
  <c r="V415" i="12" s="1"/>
  <c r="U413" i="12"/>
  <c r="V413" i="12" s="1"/>
  <c r="U412" i="12"/>
  <c r="V412" i="12" s="1"/>
  <c r="U411" i="12"/>
  <c r="V411" i="12" s="1"/>
  <c r="U408" i="12"/>
  <c r="V408" i="12" s="1"/>
  <c r="U406" i="12"/>
  <c r="V406" i="12" s="1"/>
  <c r="U405" i="12"/>
  <c r="V405" i="12" s="1"/>
  <c r="U404" i="12"/>
  <c r="V404" i="12" s="1"/>
  <c r="U403" i="12"/>
  <c r="V403" i="12" s="1"/>
  <c r="U384" i="12"/>
  <c r="V384" i="12" s="1"/>
  <c r="U383" i="12"/>
  <c r="V383" i="12" s="1"/>
  <c r="U382" i="12"/>
  <c r="V382" i="12" s="1"/>
  <c r="U359" i="12"/>
  <c r="V359" i="12" s="1"/>
  <c r="U350" i="12"/>
  <c r="V350" i="12" s="1"/>
  <c r="U343" i="12"/>
  <c r="V343" i="12" s="1"/>
  <c r="U338" i="12"/>
  <c r="V338" i="12" s="1"/>
  <c r="U332" i="12"/>
  <c r="V332" i="12" s="1"/>
  <c r="U331" i="12"/>
  <c r="V331" i="12" s="1"/>
  <c r="U330" i="12"/>
  <c r="V330" i="12" s="1"/>
  <c r="U328" i="12"/>
  <c r="V328" i="12" s="1"/>
  <c r="U327" i="12"/>
  <c r="V327" i="12" s="1"/>
  <c r="U326" i="12"/>
  <c r="V326" i="12" s="1"/>
  <c r="U305" i="12"/>
  <c r="V305" i="12" s="1"/>
  <c r="U304" i="12"/>
  <c r="V304" i="12" s="1"/>
  <c r="U288" i="12"/>
  <c r="V288" i="12" s="1"/>
  <c r="U276" i="12"/>
  <c r="V276" i="12" s="1"/>
  <c r="U275" i="12"/>
  <c r="V275" i="12" s="1"/>
  <c r="U272" i="12"/>
  <c r="V272" i="12" s="1"/>
  <c r="U271" i="12"/>
  <c r="V271" i="12" s="1"/>
  <c r="U269" i="12"/>
  <c r="V269" i="12" s="1"/>
  <c r="U268" i="12"/>
  <c r="V268" i="12" s="1"/>
  <c r="U267" i="12"/>
  <c r="V267" i="12" s="1"/>
  <c r="U265" i="12"/>
  <c r="V265" i="12" s="1"/>
  <c r="U235" i="12"/>
  <c r="V235" i="12" s="1"/>
  <c r="U234" i="12"/>
  <c r="V234" i="12" s="1"/>
  <c r="U233" i="12"/>
  <c r="V233" i="12" s="1"/>
  <c r="U232" i="12"/>
  <c r="V232" i="12" s="1"/>
  <c r="U231" i="12"/>
  <c r="V231" i="12" s="1"/>
  <c r="U229" i="12"/>
  <c r="V229" i="12" s="1"/>
  <c r="U228" i="12"/>
  <c r="V228" i="12" s="1"/>
  <c r="U203" i="12"/>
  <c r="V203" i="12" s="1"/>
  <c r="U199" i="12"/>
  <c r="V199" i="12" s="1"/>
  <c r="U198" i="12"/>
  <c r="V198" i="12" s="1"/>
  <c r="U192" i="12"/>
  <c r="V192" i="12" s="1"/>
  <c r="U186" i="12"/>
  <c r="V186" i="12" s="1"/>
  <c r="U181" i="12"/>
  <c r="V181" i="12" s="1"/>
  <c r="U173" i="12"/>
  <c r="V173" i="12" s="1"/>
  <c r="U170" i="12"/>
  <c r="V170" i="12" s="1"/>
  <c r="U169" i="12"/>
  <c r="V169" i="12" s="1"/>
  <c r="U162" i="12"/>
  <c r="V162" i="12" s="1"/>
  <c r="U161" i="12"/>
  <c r="V161" i="12" s="1"/>
  <c r="U150" i="12"/>
  <c r="V150" i="12" s="1"/>
  <c r="U134" i="12"/>
  <c r="V134" i="12" s="1"/>
  <c r="U123" i="12"/>
  <c r="V123" i="12" s="1"/>
  <c r="U118" i="12"/>
  <c r="V118" i="12" s="1"/>
  <c r="U102" i="12"/>
  <c r="V102" i="12" s="1"/>
  <c r="U81" i="12"/>
  <c r="V81" i="12" s="1"/>
  <c r="U74" i="12"/>
  <c r="V74" i="12" s="1"/>
  <c r="U61" i="12"/>
  <c r="V61" i="12" s="1"/>
  <c r="U60" i="12"/>
  <c r="V60" i="12" s="1"/>
  <c r="U55" i="12"/>
  <c r="V55" i="12" s="1"/>
  <c r="U54" i="12"/>
  <c r="V54" i="12" s="1"/>
  <c r="U51" i="12"/>
  <c r="V51" i="12" s="1"/>
  <c r="U50" i="12"/>
  <c r="V50" i="12" s="1"/>
  <c r="U45" i="12"/>
  <c r="V45" i="12" s="1"/>
  <c r="U41" i="12"/>
  <c r="V41" i="12" s="1"/>
  <c r="U35" i="12"/>
  <c r="V35" i="12" s="1"/>
  <c r="U34" i="12"/>
  <c r="V34" i="12" s="1"/>
  <c r="U33" i="12"/>
  <c r="V33" i="12" s="1"/>
  <c r="U32" i="12"/>
  <c r="V32" i="12" s="1"/>
  <c r="U31" i="12"/>
  <c r="V31" i="12" s="1"/>
  <c r="U30" i="12"/>
  <c r="V30" i="12" s="1"/>
  <c r="U29" i="12"/>
  <c r="V29" i="12" s="1"/>
  <c r="U27" i="12"/>
  <c r="V27" i="12" s="1"/>
  <c r="U24" i="12"/>
  <c r="V24" i="12" s="1"/>
  <c r="U23" i="12"/>
  <c r="V23" i="12" s="1"/>
  <c r="U21" i="12"/>
  <c r="V21" i="12" s="1"/>
  <c r="C78" i="18"/>
  <c r="C79" i="18"/>
  <c r="C80" i="18"/>
  <c r="C42" i="17"/>
  <c r="C43" i="17"/>
  <c r="C3" i="15"/>
  <c r="C4" i="15"/>
  <c r="C5" i="15"/>
  <c r="C6" i="15"/>
  <c r="C7" i="15"/>
  <c r="C8" i="15"/>
  <c r="C9" i="15"/>
  <c r="C10" i="15"/>
  <c r="C11" i="15"/>
  <c r="C2" i="15"/>
  <c r="T2202" i="12"/>
  <c r="T2203" i="12"/>
  <c r="R2199" i="12"/>
  <c r="R2200" i="12"/>
  <c r="R2201" i="12"/>
  <c r="R2202" i="12"/>
  <c r="R2203" i="12"/>
  <c r="P2199" i="12"/>
  <c r="P2200" i="12"/>
  <c r="P2201" i="12"/>
  <c r="P2202" i="12"/>
  <c r="P2203" i="12"/>
  <c r="N2202" i="12"/>
  <c r="N2203" i="12"/>
  <c r="L2199" i="12"/>
  <c r="L2200" i="12"/>
  <c r="L2201" i="12"/>
  <c r="L2202" i="12"/>
  <c r="L2203" i="12"/>
  <c r="J2199" i="12"/>
  <c r="J2200" i="12"/>
  <c r="J2201" i="12"/>
  <c r="J2202" i="12"/>
  <c r="J2203" i="12"/>
  <c r="D2199" i="12"/>
  <c r="D2200" i="12"/>
  <c r="D2201" i="12"/>
  <c r="D2202" i="12"/>
  <c r="D2203" i="12"/>
  <c r="V1253" i="12"/>
  <c r="V1182" i="12"/>
  <c r="V1181" i="12"/>
  <c r="V1180" i="12"/>
  <c r="V1179" i="12"/>
  <c r="J21" i="12"/>
  <c r="T2197" i="12"/>
  <c r="T2196" i="12"/>
  <c r="T2195" i="12"/>
  <c r="T2194" i="12"/>
  <c r="T2193" i="12"/>
  <c r="T2192" i="12"/>
  <c r="T2191" i="12"/>
  <c r="T2190" i="12"/>
  <c r="T2189" i="12"/>
  <c r="T2188" i="12"/>
  <c r="T2187" i="12"/>
  <c r="T2179" i="12"/>
  <c r="T2178" i="12"/>
  <c r="T2176" i="12"/>
  <c r="T2175" i="12"/>
  <c r="T2174" i="12"/>
  <c r="T2173" i="12"/>
  <c r="T2172" i="12"/>
  <c r="T2171" i="12"/>
  <c r="T2166" i="12"/>
  <c r="T2158" i="12"/>
  <c r="T2157" i="12"/>
  <c r="T2156" i="12"/>
  <c r="T2155" i="12"/>
  <c r="T2153" i="12"/>
  <c r="T2146" i="12"/>
  <c r="T2138" i="12"/>
  <c r="T2137" i="12"/>
  <c r="T2136" i="12"/>
  <c r="T2135" i="12"/>
  <c r="T2134" i="12"/>
  <c r="T2133" i="12"/>
  <c r="T2132" i="12"/>
  <c r="T2129" i="12"/>
  <c r="T2122" i="12"/>
  <c r="T2121" i="12"/>
  <c r="T2113" i="12"/>
  <c r="T2112" i="12"/>
  <c r="T2110" i="12"/>
  <c r="T2109" i="12"/>
  <c r="T2105" i="12"/>
  <c r="T2104" i="12"/>
  <c r="T2103" i="12"/>
  <c r="T2102" i="12"/>
  <c r="T2101" i="12"/>
  <c r="T2100" i="12"/>
  <c r="T2099" i="12"/>
  <c r="T2098" i="12"/>
  <c r="T2097" i="12"/>
  <c r="T2096" i="12"/>
  <c r="T2092" i="12"/>
  <c r="T2091" i="12"/>
  <c r="T2090" i="12"/>
  <c r="T2089" i="12"/>
  <c r="T2088" i="12"/>
  <c r="T2087" i="12"/>
  <c r="T2086" i="12"/>
  <c r="T2085" i="12"/>
  <c r="T2084" i="12"/>
  <c r="T2083" i="12"/>
  <c r="T2082" i="12"/>
  <c r="T2081" i="12"/>
  <c r="T2080" i="12"/>
  <c r="T2079" i="12"/>
  <c r="T2078" i="12"/>
  <c r="T2077" i="12"/>
  <c r="T2076" i="12"/>
  <c r="T2075" i="12"/>
  <c r="T2074" i="12"/>
  <c r="T2073" i="12"/>
  <c r="T2072" i="12"/>
  <c r="T2071" i="12"/>
  <c r="T2070" i="12"/>
  <c r="T2064" i="12"/>
  <c r="T2063" i="12"/>
  <c r="T2059" i="12"/>
  <c r="T2052" i="12"/>
  <c r="T2051" i="12"/>
  <c r="T2050" i="12"/>
  <c r="T2049" i="12"/>
  <c r="T2048" i="12"/>
  <c r="T2047" i="12"/>
  <c r="T2046" i="12"/>
  <c r="T2045" i="12"/>
  <c r="T2044" i="12"/>
  <c r="T2043" i="12"/>
  <c r="T2042" i="12"/>
  <c r="T2041" i="12"/>
  <c r="T2040" i="12"/>
  <c r="T2032" i="12"/>
  <c r="T2031" i="12"/>
  <c r="T2030" i="12"/>
  <c r="T2029" i="12"/>
  <c r="T2020" i="12"/>
  <c r="T2019" i="12"/>
  <c r="T2018" i="12"/>
  <c r="T2017" i="12"/>
  <c r="T2016" i="12"/>
  <c r="T2015" i="12"/>
  <c r="T2014" i="12"/>
  <c r="T2013" i="12"/>
  <c r="T2007" i="12"/>
  <c r="T2006" i="12"/>
  <c r="T2005" i="12"/>
  <c r="T2004" i="12"/>
  <c r="T2003" i="12"/>
  <c r="T2000" i="12"/>
  <c r="T1999" i="12"/>
  <c r="T1998" i="12"/>
  <c r="T1997" i="12"/>
  <c r="T1996" i="12"/>
  <c r="T1993" i="12"/>
  <c r="T1975" i="12"/>
  <c r="T1968" i="12"/>
  <c r="T1967" i="12"/>
  <c r="T1966" i="12"/>
  <c r="T1965" i="12"/>
  <c r="T1964" i="12"/>
  <c r="T1963" i="12"/>
  <c r="T1959" i="12"/>
  <c r="T1958" i="12"/>
  <c r="T1957" i="12"/>
  <c r="T1956" i="12"/>
  <c r="T1955" i="12"/>
  <c r="T1954" i="12"/>
  <c r="T1953" i="12"/>
  <c r="T1951" i="12"/>
  <c r="T1949" i="12"/>
  <c r="T1942" i="12"/>
  <c r="T1941" i="12"/>
  <c r="T1940" i="12"/>
  <c r="T1938" i="12"/>
  <c r="T1936" i="12"/>
  <c r="T1935" i="12"/>
  <c r="T1934" i="12"/>
  <c r="T1933" i="12"/>
  <c r="T1932" i="12"/>
  <c r="T1929" i="12"/>
  <c r="T1926" i="12"/>
  <c r="T1925" i="12"/>
  <c r="T1923" i="12"/>
  <c r="T1922" i="12"/>
  <c r="T1921" i="12"/>
  <c r="T1916" i="12"/>
  <c r="T1915" i="12"/>
  <c r="T1914" i="12"/>
  <c r="T1913" i="12"/>
  <c r="T1906" i="12"/>
  <c r="T1905" i="12"/>
  <c r="T1904" i="12"/>
  <c r="T1903" i="12"/>
  <c r="T1898" i="12"/>
  <c r="T1897" i="12"/>
  <c r="T1896" i="12"/>
  <c r="T1895" i="12"/>
  <c r="T1894" i="12"/>
  <c r="T1893" i="12"/>
  <c r="T1883" i="12"/>
  <c r="T1869" i="12"/>
  <c r="T1868" i="12"/>
  <c r="T1867" i="12"/>
  <c r="T1866" i="12"/>
  <c r="T1863" i="12"/>
  <c r="T1862" i="12"/>
  <c r="T1861" i="12"/>
  <c r="T1859" i="12"/>
  <c r="T1858" i="12"/>
  <c r="T1857" i="12"/>
  <c r="T1856" i="12"/>
  <c r="T1850" i="12"/>
  <c r="T1849" i="12"/>
  <c r="T1848" i="12"/>
  <c r="T1836" i="12"/>
  <c r="T1835" i="12"/>
  <c r="T1834" i="12"/>
  <c r="T1833" i="12"/>
  <c r="T1819" i="12"/>
  <c r="T1818" i="12"/>
  <c r="T1812" i="12"/>
  <c r="T1809" i="12"/>
  <c r="T1802" i="12"/>
  <c r="T1801" i="12"/>
  <c r="T1800" i="12"/>
  <c r="T1799" i="12"/>
  <c r="T1797" i="12"/>
  <c r="T1796" i="12"/>
  <c r="T1795" i="12"/>
  <c r="T1794" i="12"/>
  <c r="T1792" i="12"/>
  <c r="T1791" i="12"/>
  <c r="T1790" i="12"/>
  <c r="T1778" i="12"/>
  <c r="T1777" i="12"/>
  <c r="T1776" i="12"/>
  <c r="T1775" i="12"/>
  <c r="T1770" i="12"/>
  <c r="T1769" i="12"/>
  <c r="T1763" i="12"/>
  <c r="T1762" i="12"/>
  <c r="T1758" i="12"/>
  <c r="T1757" i="12"/>
  <c r="T1752" i="12"/>
  <c r="T1751" i="12"/>
  <c r="T1750" i="12"/>
  <c r="T1749" i="12"/>
  <c r="T1748" i="12"/>
  <c r="T1746" i="12"/>
  <c r="T1743" i="12"/>
  <c r="T1742" i="12"/>
  <c r="T1741" i="12"/>
  <c r="T1739" i="12"/>
  <c r="T1738" i="12"/>
  <c r="T1736" i="12"/>
  <c r="T1735" i="12"/>
  <c r="T1734" i="12"/>
  <c r="T1733" i="12"/>
  <c r="T1732" i="12"/>
  <c r="T1726" i="12"/>
  <c r="T1725" i="12"/>
  <c r="T1724" i="12"/>
  <c r="T1723" i="12"/>
  <c r="T1720" i="12"/>
  <c r="T1718" i="12"/>
  <c r="T1699" i="12"/>
  <c r="T1688" i="12"/>
  <c r="T1686" i="12"/>
  <c r="T1685" i="12"/>
  <c r="T1683" i="12"/>
  <c r="T1678" i="12"/>
  <c r="T1674" i="12"/>
  <c r="T1673" i="12"/>
  <c r="T1672" i="12"/>
  <c r="T1655" i="12"/>
  <c r="T1654" i="12"/>
  <c r="T1653" i="12"/>
  <c r="T1652" i="12"/>
  <c r="T1651" i="12"/>
  <c r="T1650" i="12"/>
  <c r="T1639" i="12"/>
  <c r="T1638" i="12"/>
  <c r="T1637" i="12"/>
  <c r="T1636" i="12"/>
  <c r="T1635" i="12"/>
  <c r="T1626" i="12"/>
  <c r="T1625" i="12"/>
  <c r="T1624" i="12"/>
  <c r="T1623" i="12"/>
  <c r="T1622" i="12"/>
  <c r="T1608" i="12"/>
  <c r="T1606" i="12"/>
  <c r="T1605" i="12"/>
  <c r="T1603" i="12"/>
  <c r="T1600" i="12"/>
  <c r="T1597" i="12"/>
  <c r="T1595" i="12"/>
  <c r="T1593" i="12"/>
  <c r="T1591" i="12"/>
  <c r="T1590" i="12"/>
  <c r="T1589" i="12"/>
  <c r="T1586" i="12"/>
  <c r="T1585" i="12"/>
  <c r="T1584" i="12"/>
  <c r="T1583" i="12"/>
  <c r="T1581" i="12"/>
  <c r="T1573" i="12"/>
  <c r="T1572" i="12"/>
  <c r="T1571" i="12"/>
  <c r="T1570" i="12"/>
  <c r="T1566" i="12"/>
  <c r="T1564" i="12"/>
  <c r="T1559" i="12"/>
  <c r="T1554" i="12"/>
  <c r="T1553" i="12"/>
  <c r="T1552" i="12"/>
  <c r="T1546" i="12"/>
  <c r="T1545" i="12"/>
  <c r="T1544" i="12"/>
  <c r="T1537" i="12"/>
  <c r="T1534" i="12"/>
  <c r="T1533" i="12"/>
  <c r="T1532" i="12"/>
  <c r="T1531" i="12"/>
  <c r="T1518" i="12"/>
  <c r="T1516" i="12"/>
  <c r="T1510" i="12"/>
  <c r="T1509" i="12"/>
  <c r="T1508" i="12"/>
  <c r="T1507" i="12"/>
  <c r="T1506" i="12"/>
  <c r="T1501" i="12"/>
  <c r="T1500" i="12"/>
  <c r="T1499" i="12"/>
  <c r="T1498" i="12"/>
  <c r="T1493" i="12"/>
  <c r="T1492" i="12"/>
  <c r="T1491" i="12"/>
  <c r="T1490" i="12"/>
  <c r="T1488" i="12"/>
  <c r="T1487" i="12"/>
  <c r="T1466" i="12"/>
  <c r="T1465" i="12"/>
  <c r="T1463" i="12"/>
  <c r="T1461" i="12"/>
  <c r="T1460" i="12"/>
  <c r="T1450" i="12"/>
  <c r="T1449" i="12"/>
  <c r="T1435" i="12"/>
  <c r="T1434" i="12"/>
  <c r="T1433" i="12"/>
  <c r="T1432" i="12"/>
  <c r="T1431" i="12"/>
  <c r="T1425" i="12"/>
  <c r="T1424" i="12"/>
  <c r="T1423" i="12"/>
  <c r="T1416" i="12"/>
  <c r="T1414" i="12"/>
  <c r="T1413" i="12"/>
  <c r="T1411" i="12"/>
  <c r="T1408" i="12"/>
  <c r="T1407" i="12"/>
  <c r="T1406" i="12"/>
  <c r="T1405" i="12"/>
  <c r="T1404" i="12"/>
  <c r="T1403" i="12"/>
  <c r="T1391" i="12"/>
  <c r="T1389" i="12"/>
  <c r="T1388" i="12"/>
  <c r="T1386" i="12"/>
  <c r="T1385" i="12"/>
  <c r="T1384" i="12"/>
  <c r="T1378" i="12"/>
  <c r="T1377" i="12"/>
  <c r="T1376" i="12"/>
  <c r="T1371" i="12"/>
  <c r="T1367" i="12"/>
  <c r="T1362" i="12"/>
  <c r="T1361" i="12"/>
  <c r="T1359" i="12"/>
  <c r="T1358" i="12"/>
  <c r="T1355" i="12"/>
  <c r="T1354" i="12"/>
  <c r="T1353" i="12"/>
  <c r="T1352" i="12"/>
  <c r="T1351" i="12"/>
  <c r="T1348" i="12"/>
  <c r="T1347" i="12"/>
  <c r="T1346" i="12"/>
  <c r="T1345" i="12"/>
  <c r="T1344" i="12"/>
  <c r="T1341" i="12"/>
  <c r="T1340" i="12"/>
  <c r="T1325" i="12"/>
  <c r="T1324" i="12"/>
  <c r="T1322" i="12"/>
  <c r="T1316" i="12"/>
  <c r="T1315" i="12"/>
  <c r="T1314" i="12"/>
  <c r="T1313" i="12"/>
  <c r="T1312" i="12"/>
  <c r="T1311" i="12"/>
  <c r="T1303" i="12"/>
  <c r="T1302" i="12"/>
  <c r="T1290" i="12"/>
  <c r="T1289" i="12"/>
  <c r="T1288" i="12"/>
  <c r="T1268" i="12"/>
  <c r="T1266" i="12"/>
  <c r="T1265" i="12"/>
  <c r="T1261" i="12"/>
  <c r="T1259" i="12"/>
  <c r="T1258" i="12"/>
  <c r="T1257" i="12"/>
  <c r="T1256" i="12"/>
  <c r="T1255" i="12"/>
  <c r="T1254" i="12"/>
  <c r="T1250" i="12"/>
  <c r="T1249" i="12"/>
  <c r="T1247" i="12"/>
  <c r="T1243" i="12"/>
  <c r="T1236" i="12"/>
  <c r="T1235" i="12"/>
  <c r="T1234" i="12"/>
  <c r="T1233" i="12"/>
  <c r="T1217" i="12"/>
  <c r="T1216" i="12"/>
  <c r="T1215" i="12"/>
  <c r="T1214" i="12"/>
  <c r="T1210" i="12"/>
  <c r="T1205" i="12"/>
  <c r="T1204" i="12"/>
  <c r="T1199" i="12"/>
  <c r="T1198" i="12"/>
  <c r="T1197" i="12"/>
  <c r="T1196" i="12"/>
  <c r="T1194" i="12"/>
  <c r="T1193" i="12"/>
  <c r="T1188" i="12"/>
  <c r="T1187" i="12"/>
  <c r="T1186" i="12"/>
  <c r="T1185" i="12"/>
  <c r="T1178" i="12"/>
  <c r="T1177" i="12"/>
  <c r="T1176" i="12"/>
  <c r="T1175" i="12"/>
  <c r="T1174" i="12"/>
  <c r="T1173" i="12"/>
  <c r="T1163" i="12"/>
  <c r="T1155" i="12"/>
  <c r="T1154" i="12"/>
  <c r="T1153" i="12"/>
  <c r="T1152" i="12"/>
  <c r="T1147" i="12"/>
  <c r="T1146" i="12"/>
  <c r="T1144" i="12"/>
  <c r="T1143" i="12"/>
  <c r="T1142" i="12"/>
  <c r="T1141" i="12"/>
  <c r="T1135" i="12"/>
  <c r="T1132" i="12"/>
  <c r="T1131" i="12"/>
  <c r="T1122" i="12"/>
  <c r="T1117" i="12"/>
  <c r="T1116" i="12"/>
  <c r="T1115" i="12"/>
  <c r="T1112" i="12"/>
  <c r="T1108" i="12"/>
  <c r="T1102" i="12"/>
  <c r="T1090" i="12"/>
  <c r="T1089" i="12"/>
  <c r="T1087" i="12"/>
  <c r="T1086" i="12"/>
  <c r="T1084" i="12"/>
  <c r="T1083" i="12"/>
  <c r="T1081" i="12"/>
  <c r="T1075" i="12"/>
  <c r="T1074" i="12"/>
  <c r="T1073" i="12"/>
  <c r="T1051" i="12"/>
  <c r="T1050" i="12"/>
  <c r="T1049" i="12"/>
  <c r="T1047" i="12"/>
  <c r="T1046" i="12"/>
  <c r="T1045" i="12"/>
  <c r="T1043" i="12"/>
  <c r="T1042" i="12"/>
  <c r="T1041" i="12"/>
  <c r="T1037" i="12"/>
  <c r="T1036" i="12"/>
  <c r="T1025" i="12"/>
  <c r="T1024" i="12"/>
  <c r="T1014" i="12"/>
  <c r="T1013" i="12"/>
  <c r="T1010" i="12"/>
  <c r="T1009" i="12"/>
  <c r="T1002" i="12"/>
  <c r="T1001" i="12"/>
  <c r="T992" i="12"/>
  <c r="T991" i="12"/>
  <c r="T969" i="12"/>
  <c r="T968" i="12"/>
  <c r="T967" i="12"/>
  <c r="T966" i="12"/>
  <c r="T962" i="12"/>
  <c r="T961" i="12"/>
  <c r="T960" i="12"/>
  <c r="T950" i="12"/>
  <c r="T949" i="12"/>
  <c r="T948" i="12"/>
  <c r="T947" i="12"/>
  <c r="T946" i="12"/>
  <c r="T945" i="12"/>
  <c r="T944" i="12"/>
  <c r="T943" i="12"/>
  <c r="T942" i="12"/>
  <c r="T941" i="12"/>
  <c r="T940" i="12"/>
  <c r="T939" i="12"/>
  <c r="T938" i="12"/>
  <c r="T937" i="12"/>
  <c r="T936" i="12"/>
  <c r="T935" i="12"/>
  <c r="T928" i="12"/>
  <c r="T925" i="12"/>
  <c r="T923" i="12"/>
  <c r="T922" i="12"/>
  <c r="T918" i="12"/>
  <c r="T909" i="12"/>
  <c r="T908" i="12"/>
  <c r="T907" i="12"/>
  <c r="T903" i="12"/>
  <c r="T902" i="12"/>
  <c r="T891" i="12"/>
  <c r="T890" i="12"/>
  <c r="T878" i="12"/>
  <c r="T875" i="12"/>
  <c r="T869" i="12"/>
  <c r="T868" i="12"/>
  <c r="T867" i="12"/>
  <c r="T854" i="12"/>
  <c r="T853" i="12"/>
  <c r="T852" i="12"/>
  <c r="T847" i="12"/>
  <c r="T846" i="12"/>
  <c r="T838" i="12"/>
  <c r="T828" i="12"/>
  <c r="T819" i="12"/>
  <c r="T818" i="12"/>
  <c r="T810" i="12"/>
  <c r="T786" i="12"/>
  <c r="T785" i="12"/>
  <c r="T784" i="12"/>
  <c r="T782" i="12"/>
  <c r="T777" i="12"/>
  <c r="T776" i="12"/>
  <c r="T775" i="12"/>
  <c r="T773" i="12"/>
  <c r="T772" i="12"/>
  <c r="T771" i="12"/>
  <c r="T770" i="12"/>
  <c r="T769" i="12"/>
  <c r="T767" i="12"/>
  <c r="T766" i="12"/>
  <c r="T765" i="12"/>
  <c r="T764" i="12"/>
  <c r="T763" i="12"/>
  <c r="T762" i="12"/>
  <c r="T761" i="12"/>
  <c r="T760" i="12"/>
  <c r="T757" i="12"/>
  <c r="T756" i="12"/>
  <c r="T755" i="12"/>
  <c r="T754" i="12"/>
  <c r="T753" i="12"/>
  <c r="T752" i="12"/>
  <c r="T751" i="12"/>
  <c r="T750" i="12"/>
  <c r="T749" i="12"/>
  <c r="T748" i="12"/>
  <c r="T747" i="12"/>
  <c r="T745" i="12"/>
  <c r="T729" i="12"/>
  <c r="T722" i="12"/>
  <c r="T720" i="12"/>
  <c r="T716" i="12"/>
  <c r="T711" i="12"/>
  <c r="T710" i="12"/>
  <c r="T709" i="12"/>
  <c r="T697" i="12"/>
  <c r="T695" i="12"/>
  <c r="T694" i="12"/>
  <c r="T690" i="12"/>
  <c r="T689" i="12"/>
  <c r="T683" i="12"/>
  <c r="T679" i="12"/>
  <c r="T678" i="12"/>
  <c r="T676" i="12"/>
  <c r="T664" i="12"/>
  <c r="T661" i="12"/>
  <c r="T658" i="12"/>
  <c r="T655" i="12"/>
  <c r="T653" i="12"/>
  <c r="T649" i="12"/>
  <c r="T638" i="12"/>
  <c r="T629" i="12"/>
  <c r="T626" i="12"/>
  <c r="T625" i="12"/>
  <c r="T624" i="12"/>
  <c r="T623" i="12"/>
  <c r="T622" i="12"/>
  <c r="T621" i="12"/>
  <c r="T620" i="12"/>
  <c r="T619" i="12"/>
  <c r="T618" i="12"/>
  <c r="T588" i="12"/>
  <c r="T583" i="12"/>
  <c r="T581" i="12"/>
  <c r="T580" i="12"/>
  <c r="T579" i="12"/>
  <c r="T578" i="12"/>
  <c r="T577" i="12"/>
  <c r="T575" i="12"/>
  <c r="T574" i="12"/>
  <c r="T559" i="12"/>
  <c r="T553" i="12"/>
  <c r="T548" i="12"/>
  <c r="T547" i="12"/>
  <c r="T546" i="12"/>
  <c r="T545" i="12"/>
  <c r="T544" i="12"/>
  <c r="T543" i="12"/>
  <c r="T542" i="12"/>
  <c r="T530" i="12"/>
  <c r="T522" i="12"/>
  <c r="T515" i="12"/>
  <c r="T514" i="12"/>
  <c r="T497" i="12"/>
  <c r="T492" i="12"/>
  <c r="T477" i="12"/>
  <c r="T473" i="12"/>
  <c r="T459" i="12"/>
  <c r="T458" i="12"/>
  <c r="T451" i="12"/>
  <c r="T450" i="12"/>
  <c r="T449" i="12"/>
  <c r="T438" i="12"/>
  <c r="T427" i="12"/>
  <c r="T425" i="12"/>
  <c r="T421" i="12"/>
  <c r="T420" i="12"/>
  <c r="T394" i="12"/>
  <c r="T368" i="12"/>
  <c r="T367" i="12"/>
  <c r="T366" i="12"/>
  <c r="T364" i="12"/>
  <c r="T279" i="12"/>
  <c r="R2198" i="12"/>
  <c r="R2197" i="12"/>
  <c r="R2196" i="12"/>
  <c r="R2195" i="12"/>
  <c r="R2194" i="12"/>
  <c r="R2193" i="12"/>
  <c r="R2192" i="12"/>
  <c r="R2191" i="12"/>
  <c r="R2190" i="12"/>
  <c r="R2189" i="12"/>
  <c r="R2188" i="12"/>
  <c r="R2187" i="12"/>
  <c r="R2186" i="12"/>
  <c r="R2185" i="12"/>
  <c r="R2184" i="12"/>
  <c r="R2183" i="12"/>
  <c r="R2182" i="12"/>
  <c r="R2181" i="12"/>
  <c r="R2180" i="12"/>
  <c r="R2179" i="12"/>
  <c r="R2178" i="12"/>
  <c r="R2177" i="12"/>
  <c r="R2176" i="12"/>
  <c r="R2175" i="12"/>
  <c r="R2174" i="12"/>
  <c r="R2173" i="12"/>
  <c r="R2172" i="12"/>
  <c r="R2171" i="12"/>
  <c r="R2170" i="12"/>
  <c r="R2169" i="12"/>
  <c r="R2168" i="12"/>
  <c r="R2167" i="12"/>
  <c r="R2166" i="12"/>
  <c r="R2165" i="12"/>
  <c r="R2164" i="12"/>
  <c r="R2163" i="12"/>
  <c r="R2162" i="12"/>
  <c r="R2161" i="12"/>
  <c r="R2160" i="12"/>
  <c r="R2159" i="12"/>
  <c r="R2158" i="12"/>
  <c r="R2157" i="12"/>
  <c r="R2156" i="12"/>
  <c r="R2155" i="12"/>
  <c r="R2154" i="12"/>
  <c r="R2153" i="12"/>
  <c r="R2152" i="12"/>
  <c r="R2151" i="12"/>
  <c r="R2150" i="12"/>
  <c r="R2149" i="12"/>
  <c r="R2148" i="12"/>
  <c r="R2147" i="12"/>
  <c r="R2146" i="12"/>
  <c r="R2145" i="12"/>
  <c r="R2144" i="12"/>
  <c r="R2143" i="12"/>
  <c r="R2142" i="12"/>
  <c r="R2141" i="12"/>
  <c r="R2140" i="12"/>
  <c r="R2139" i="12"/>
  <c r="R2138" i="12"/>
  <c r="R2137" i="12"/>
  <c r="R2136" i="12"/>
  <c r="R2135" i="12"/>
  <c r="R2134" i="12"/>
  <c r="R2133" i="12"/>
  <c r="R2132" i="12"/>
  <c r="R2131" i="12"/>
  <c r="R2129" i="12"/>
  <c r="R2128" i="12"/>
  <c r="R2127" i="12"/>
  <c r="R2126" i="12"/>
  <c r="R2125" i="12"/>
  <c r="R2124" i="12"/>
  <c r="R2123" i="12"/>
  <c r="R2122" i="12"/>
  <c r="R2121" i="12"/>
  <c r="R2120" i="12"/>
  <c r="R2119" i="12"/>
  <c r="R2118" i="12"/>
  <c r="R2117" i="12"/>
  <c r="R2116" i="12"/>
  <c r="R2115" i="12"/>
  <c r="R2114" i="12"/>
  <c r="R2113" i="12"/>
  <c r="R2112" i="12"/>
  <c r="R2111" i="12"/>
  <c r="R2110" i="12"/>
  <c r="R2109" i="12"/>
  <c r="R2108" i="12"/>
  <c r="W2108" i="12" s="1"/>
  <c r="R2107" i="12"/>
  <c r="R2106" i="12"/>
  <c r="W2106" i="12" s="1"/>
  <c r="R2105" i="12"/>
  <c r="R2104" i="12"/>
  <c r="R2103" i="12"/>
  <c r="R2102" i="12"/>
  <c r="R2101" i="12"/>
  <c r="R2100" i="12"/>
  <c r="R2099" i="12"/>
  <c r="R2098" i="12"/>
  <c r="R2097" i="12"/>
  <c r="R2096" i="12"/>
  <c r="R2095" i="12"/>
  <c r="R2094" i="12"/>
  <c r="R2093" i="12"/>
  <c r="R2092" i="12"/>
  <c r="R2091" i="12"/>
  <c r="R2090" i="12"/>
  <c r="R2089" i="12"/>
  <c r="R2088" i="12"/>
  <c r="W2088" i="12" s="1"/>
  <c r="R2087" i="12"/>
  <c r="R2086" i="12"/>
  <c r="R2085" i="12"/>
  <c r="R2084" i="12"/>
  <c r="R2083" i="12"/>
  <c r="R2082" i="12"/>
  <c r="R2081" i="12"/>
  <c r="R2080" i="12"/>
  <c r="R2079" i="12"/>
  <c r="R2078" i="12"/>
  <c r="R2077" i="12"/>
  <c r="R2076" i="12"/>
  <c r="R2075" i="12"/>
  <c r="R2074" i="12"/>
  <c r="R2073" i="12"/>
  <c r="R2072" i="12"/>
  <c r="R2071" i="12"/>
  <c r="R2070" i="12"/>
  <c r="R2069" i="12"/>
  <c r="R2067" i="12"/>
  <c r="R2064" i="12"/>
  <c r="R2063" i="12"/>
  <c r="R2062" i="12"/>
  <c r="R2061" i="12"/>
  <c r="W2061" i="12" s="1"/>
  <c r="R2060" i="12"/>
  <c r="R2059" i="12"/>
  <c r="R2058" i="12"/>
  <c r="R2057" i="12"/>
  <c r="R2056" i="12"/>
  <c r="R2055" i="12"/>
  <c r="R2054" i="12"/>
  <c r="R2053" i="12"/>
  <c r="R2052" i="12"/>
  <c r="R2051" i="12"/>
  <c r="R2050" i="12"/>
  <c r="R2049" i="12"/>
  <c r="R2048" i="12"/>
  <c r="R2047" i="12"/>
  <c r="R2046" i="12"/>
  <c r="R2045" i="12"/>
  <c r="R2044" i="12"/>
  <c r="R2043" i="12"/>
  <c r="R2042" i="12"/>
  <c r="R2041" i="12"/>
  <c r="R2040" i="12"/>
  <c r="R2039" i="12"/>
  <c r="R2038" i="12"/>
  <c r="R2037" i="12"/>
  <c r="R2036" i="12"/>
  <c r="R2035" i="12"/>
  <c r="R2034" i="12"/>
  <c r="R2033" i="12"/>
  <c r="R2032" i="12"/>
  <c r="R2031" i="12"/>
  <c r="R2030" i="12"/>
  <c r="R2029" i="12"/>
  <c r="R2028" i="12"/>
  <c r="R2024" i="12"/>
  <c r="R2023" i="12"/>
  <c r="R2022" i="12"/>
  <c r="R2021" i="12"/>
  <c r="R2020" i="12"/>
  <c r="R2019" i="12"/>
  <c r="R2018" i="12"/>
  <c r="R2017" i="12"/>
  <c r="R2016" i="12"/>
  <c r="R2015" i="12"/>
  <c r="R2014" i="12"/>
  <c r="R2013" i="12"/>
  <c r="R2012" i="12"/>
  <c r="R2011" i="12"/>
  <c r="R2010" i="12"/>
  <c r="R2009" i="12"/>
  <c r="R2007" i="12"/>
  <c r="R2006" i="12"/>
  <c r="R2005" i="12"/>
  <c r="R2004" i="12"/>
  <c r="R2003" i="12"/>
  <c r="R2000" i="12"/>
  <c r="R1999" i="12"/>
  <c r="R1998" i="12"/>
  <c r="R1997" i="12"/>
  <c r="R1996" i="12"/>
  <c r="R1995" i="12"/>
  <c r="R1994" i="12"/>
  <c r="R1993" i="12"/>
  <c r="R1992" i="12"/>
  <c r="R1991" i="12"/>
  <c r="R1990" i="12"/>
  <c r="R1989" i="12"/>
  <c r="R1988" i="12"/>
  <c r="R1987" i="12"/>
  <c r="R1986" i="12"/>
  <c r="R1985" i="12"/>
  <c r="R1984" i="12"/>
  <c r="R1983" i="12"/>
  <c r="R1982" i="12"/>
  <c r="R1981" i="12"/>
  <c r="R1980" i="12"/>
  <c r="R1979" i="12"/>
  <c r="R1978" i="12"/>
  <c r="R1977" i="12"/>
  <c r="R1976" i="12"/>
  <c r="R1975" i="12"/>
  <c r="R1974" i="12"/>
  <c r="R1973" i="12"/>
  <c r="R1972" i="12"/>
  <c r="R1971" i="12"/>
  <c r="R1969" i="12"/>
  <c r="R1968" i="12"/>
  <c r="R1967" i="12"/>
  <c r="R1966" i="12"/>
  <c r="R1965" i="12"/>
  <c r="R1964" i="12"/>
  <c r="R1963" i="12"/>
  <c r="R1962" i="12"/>
  <c r="R1961" i="12"/>
  <c r="R1960" i="12"/>
  <c r="R1959" i="12"/>
  <c r="R1958" i="12"/>
  <c r="R1957" i="12"/>
  <c r="R1956" i="12"/>
  <c r="R1955" i="12"/>
  <c r="R1954" i="12"/>
  <c r="R1953" i="12"/>
  <c r="R1951" i="12"/>
  <c r="R1949" i="12"/>
  <c r="R1943" i="12"/>
  <c r="R1942" i="12"/>
  <c r="R1941" i="12"/>
  <c r="R1940" i="12"/>
  <c r="R1938" i="12"/>
  <c r="R1936" i="12"/>
  <c r="R1935" i="12"/>
  <c r="R1934" i="12"/>
  <c r="R1933" i="12"/>
  <c r="R1932" i="12"/>
  <c r="R1931" i="12"/>
  <c r="R1930" i="12"/>
  <c r="R1929" i="12"/>
  <c r="R1926" i="12"/>
  <c r="R1925" i="12"/>
  <c r="R1923" i="12"/>
  <c r="R1922" i="12"/>
  <c r="R1921" i="12"/>
  <c r="R1920" i="12"/>
  <c r="R1919" i="12"/>
  <c r="R1918" i="12"/>
  <c r="R1916" i="12"/>
  <c r="R1915" i="12"/>
  <c r="R1914" i="12"/>
  <c r="R1913" i="12"/>
  <c r="R1911" i="12"/>
  <c r="R1906" i="12"/>
  <c r="R1905" i="12"/>
  <c r="R1904" i="12"/>
  <c r="R1903" i="12"/>
  <c r="R1898" i="12"/>
  <c r="R1897" i="12"/>
  <c r="R1896" i="12"/>
  <c r="R1895" i="12"/>
  <c r="R1894" i="12"/>
  <c r="R1893" i="12"/>
  <c r="R1883" i="12"/>
  <c r="R1882" i="12"/>
  <c r="R1878" i="12"/>
  <c r="R1877" i="12"/>
  <c r="R1876" i="12"/>
  <c r="R1875" i="12"/>
  <c r="R1874" i="12"/>
  <c r="R1873" i="12"/>
  <c r="R1872" i="12"/>
  <c r="R1871" i="12"/>
  <c r="R1870" i="12"/>
  <c r="R1869" i="12"/>
  <c r="R1868" i="12"/>
  <c r="R1867" i="12"/>
  <c r="R1866" i="12"/>
  <c r="R1863" i="12"/>
  <c r="R1862" i="12"/>
  <c r="R1861" i="12"/>
  <c r="R1860" i="12"/>
  <c r="R1859" i="12"/>
  <c r="R1858" i="12"/>
  <c r="R1857" i="12"/>
  <c r="R1856" i="12"/>
  <c r="R1850" i="12"/>
  <c r="R1849" i="12"/>
  <c r="R1848" i="12"/>
  <c r="R1843" i="12"/>
  <c r="R1842" i="12"/>
  <c r="R1841" i="12"/>
  <c r="R1840" i="12"/>
  <c r="R1839" i="12"/>
  <c r="R1838" i="12"/>
  <c r="R1837" i="12"/>
  <c r="R1836" i="12"/>
  <c r="R1835" i="12"/>
  <c r="R1834" i="12"/>
  <c r="R1833" i="12"/>
  <c r="R1819" i="12"/>
  <c r="R1818" i="12"/>
  <c r="R1816" i="12"/>
  <c r="R1812" i="12"/>
  <c r="R1811" i="12"/>
  <c r="R1809" i="12"/>
  <c r="R1807" i="12"/>
  <c r="R1804" i="12"/>
  <c r="R1803" i="12"/>
  <c r="R1802" i="12"/>
  <c r="R1801" i="12"/>
  <c r="R1800" i="12"/>
  <c r="R1799" i="12"/>
  <c r="R1797" i="12"/>
  <c r="R1796" i="12"/>
  <c r="R1795" i="12"/>
  <c r="R1794" i="12"/>
  <c r="R1792" i="12"/>
  <c r="R1791" i="12"/>
  <c r="R1790" i="12"/>
  <c r="R1789" i="12"/>
  <c r="R1788" i="12"/>
  <c r="R1785" i="12"/>
  <c r="R1784" i="12"/>
  <c r="R1783" i="12"/>
  <c r="R1782" i="12"/>
  <c r="R1781" i="12"/>
  <c r="R1780" i="12"/>
  <c r="R1779" i="12"/>
  <c r="R1778" i="12"/>
  <c r="R1777" i="12"/>
  <c r="R1776" i="12"/>
  <c r="R1775" i="12"/>
  <c r="R1770" i="12"/>
  <c r="R1769" i="12"/>
  <c r="R1767" i="12"/>
  <c r="R1765" i="12"/>
  <c r="R1764" i="12"/>
  <c r="R1763" i="12"/>
  <c r="R1762" i="12"/>
  <c r="R1761" i="12"/>
  <c r="R1760" i="12"/>
  <c r="R1758" i="12"/>
  <c r="R1757" i="12"/>
  <c r="R1756" i="12"/>
  <c r="R1752" i="12"/>
  <c r="R1751" i="12"/>
  <c r="R1750" i="12"/>
  <c r="R1749" i="12"/>
  <c r="R1748" i="12"/>
  <c r="R1747" i="12"/>
  <c r="R1746" i="12"/>
  <c r="R1743" i="12"/>
  <c r="R1742" i="12"/>
  <c r="R1741" i="12"/>
  <c r="R1739" i="12"/>
  <c r="R1738" i="12"/>
  <c r="R1736" i="12"/>
  <c r="R1735" i="12"/>
  <c r="R1734" i="12"/>
  <c r="R1733" i="12"/>
  <c r="R1732" i="12"/>
  <c r="R1731" i="12"/>
  <c r="R1730" i="12"/>
  <c r="R1729" i="12"/>
  <c r="R1728" i="12"/>
  <c r="R1727" i="12"/>
  <c r="R1726" i="12"/>
  <c r="R1725" i="12"/>
  <c r="R1724" i="12"/>
  <c r="R1723" i="12"/>
  <c r="R1720" i="12"/>
  <c r="R1718" i="12"/>
  <c r="R1699" i="12"/>
  <c r="R1693" i="12"/>
  <c r="R1692" i="12"/>
  <c r="R1691" i="12"/>
  <c r="R1690" i="12"/>
  <c r="R1689" i="12"/>
  <c r="R1688" i="12"/>
  <c r="R1687" i="12"/>
  <c r="R1686" i="12"/>
  <c r="R1685" i="12"/>
  <c r="R1683" i="12"/>
  <c r="R1678" i="12"/>
  <c r="R1674" i="12"/>
  <c r="R1673" i="12"/>
  <c r="R1672" i="12"/>
  <c r="R1655" i="12"/>
  <c r="R1654" i="12"/>
  <c r="R1653" i="12"/>
  <c r="R1652" i="12"/>
  <c r="R1651" i="12"/>
  <c r="R1650" i="12"/>
  <c r="R1639" i="12"/>
  <c r="R1638" i="12"/>
  <c r="R1637" i="12"/>
  <c r="R1636" i="12"/>
  <c r="R1635" i="12"/>
  <c r="R1626" i="12"/>
  <c r="R1625" i="12"/>
  <c r="R1624" i="12"/>
  <c r="R1623" i="12"/>
  <c r="R1622" i="12"/>
  <c r="R1608" i="12"/>
  <c r="R1607" i="12"/>
  <c r="R1606" i="12"/>
  <c r="R1605" i="12"/>
  <c r="R1604" i="12"/>
  <c r="R1603" i="12"/>
  <c r="R1600" i="12"/>
  <c r="R1597" i="12"/>
  <c r="R1595" i="12"/>
  <c r="R1593" i="12"/>
  <c r="R1591" i="12"/>
  <c r="R1590" i="12"/>
  <c r="R1589" i="12"/>
  <c r="R1586" i="12"/>
  <c r="R1585" i="12"/>
  <c r="R1584" i="12"/>
  <c r="R1583" i="12"/>
  <c r="R1581" i="12"/>
  <c r="R1575" i="12"/>
  <c r="R1573" i="12"/>
  <c r="R1572" i="12"/>
  <c r="R1571" i="12"/>
  <c r="R1570" i="12"/>
  <c r="R1566" i="12"/>
  <c r="R1564" i="12"/>
  <c r="R1559" i="12"/>
  <c r="R1558" i="12"/>
  <c r="R1554" i="12"/>
  <c r="R1553" i="12"/>
  <c r="R1552" i="12"/>
  <c r="R1550" i="12"/>
  <c r="R1549" i="12"/>
  <c r="R1548" i="12"/>
  <c r="R1546" i="12"/>
  <c r="R1545" i="12"/>
  <c r="R1544" i="12"/>
  <c r="R1540" i="12"/>
  <c r="R1539" i="12"/>
  <c r="R1537" i="12"/>
  <c r="R1536" i="12"/>
  <c r="R1535" i="12"/>
  <c r="R1534" i="12"/>
  <c r="R1533" i="12"/>
  <c r="R1532" i="12"/>
  <c r="R1531" i="12"/>
  <c r="R1518" i="12"/>
  <c r="R1516" i="12"/>
  <c r="R1510" i="12"/>
  <c r="R1509" i="12"/>
  <c r="R1508" i="12"/>
  <c r="R1507" i="12"/>
  <c r="R1506" i="12"/>
  <c r="R1504" i="12"/>
  <c r="R1503" i="12"/>
  <c r="R1502" i="12"/>
  <c r="R1501" i="12"/>
  <c r="R1500" i="12"/>
  <c r="R1499" i="12"/>
  <c r="R1498" i="12"/>
  <c r="R1495" i="12"/>
  <c r="R1494" i="12"/>
  <c r="R1493" i="12"/>
  <c r="R1492" i="12"/>
  <c r="R1491" i="12"/>
  <c r="R1490" i="12"/>
  <c r="R1488" i="12"/>
  <c r="R1487" i="12"/>
  <c r="R1466" i="12"/>
  <c r="R1465" i="12"/>
  <c r="R1463" i="12"/>
  <c r="R1461" i="12"/>
  <c r="R1460" i="12"/>
  <c r="R1450" i="12"/>
  <c r="R1449" i="12"/>
  <c r="R1437" i="12"/>
  <c r="R1436" i="12"/>
  <c r="R1435" i="12"/>
  <c r="R1434" i="12"/>
  <c r="R1433" i="12"/>
  <c r="R1432" i="12"/>
  <c r="R1431" i="12"/>
  <c r="R1425" i="12"/>
  <c r="R1424" i="12"/>
  <c r="R1423" i="12"/>
  <c r="R1422" i="12"/>
  <c r="R1418" i="12"/>
  <c r="R1417" i="12"/>
  <c r="R1416" i="12"/>
  <c r="R1415" i="12"/>
  <c r="R1414" i="12"/>
  <c r="R1413" i="12"/>
  <c r="R1411" i="12"/>
  <c r="R1408" i="12"/>
  <c r="R1407" i="12"/>
  <c r="R1406" i="12"/>
  <c r="R1405" i="12"/>
  <c r="R1404" i="12"/>
  <c r="R1403" i="12"/>
  <c r="R1394" i="12"/>
  <c r="R1393" i="12"/>
  <c r="R1392" i="12"/>
  <c r="R1391" i="12"/>
  <c r="R1390" i="12"/>
  <c r="R1389" i="12"/>
  <c r="R1388" i="12"/>
  <c r="R1386" i="12"/>
  <c r="R1385" i="12"/>
  <c r="R1384" i="12"/>
  <c r="R1378" i="12"/>
  <c r="R1377" i="12"/>
  <c r="R1376" i="12"/>
  <c r="R1371" i="12"/>
  <c r="R1367" i="12"/>
  <c r="R1366" i="12"/>
  <c r="R1362" i="12"/>
  <c r="R1361" i="12"/>
  <c r="R1359" i="12"/>
  <c r="R1358" i="12"/>
  <c r="R1355" i="12"/>
  <c r="R1354" i="12"/>
  <c r="R1353" i="12"/>
  <c r="R1352" i="12"/>
  <c r="R1351" i="12"/>
  <c r="R1348" i="12"/>
  <c r="R1347" i="12"/>
  <c r="R1346" i="12"/>
  <c r="R1345" i="12"/>
  <c r="R1344" i="12"/>
  <c r="R1341" i="12"/>
  <c r="R1340" i="12"/>
  <c r="R1325" i="12"/>
  <c r="R1324" i="12"/>
  <c r="R1322" i="12"/>
  <c r="R1316" i="12"/>
  <c r="R1315" i="12"/>
  <c r="R1314" i="12"/>
  <c r="R1313" i="12"/>
  <c r="R1312" i="12"/>
  <c r="R1311" i="12"/>
  <c r="R1303" i="12"/>
  <c r="R1302" i="12"/>
  <c r="R1298" i="12"/>
  <c r="R1294" i="12"/>
  <c r="R1293" i="12"/>
  <c r="R1292" i="12"/>
  <c r="R1290" i="12"/>
  <c r="R1289" i="12"/>
  <c r="R1288" i="12"/>
  <c r="R1268" i="12"/>
  <c r="R1266" i="12"/>
  <c r="R1265" i="12"/>
  <c r="R1261" i="12"/>
  <c r="R1259" i="12"/>
  <c r="R1258" i="12"/>
  <c r="R1257" i="12"/>
  <c r="R1256" i="12"/>
  <c r="R1255" i="12"/>
  <c r="R1254" i="12"/>
  <c r="R1250" i="12"/>
  <c r="R1249" i="12"/>
  <c r="R1248" i="12"/>
  <c r="R1247" i="12"/>
  <c r="R1244" i="12"/>
  <c r="R1243" i="12"/>
  <c r="R1240" i="12"/>
  <c r="R1236" i="12"/>
  <c r="R1235" i="12"/>
  <c r="R1234" i="12"/>
  <c r="R1233" i="12"/>
  <c r="R1217" i="12"/>
  <c r="R1216" i="12"/>
  <c r="R1215" i="12"/>
  <c r="R1214" i="12"/>
  <c r="R1210" i="12"/>
  <c r="R1209" i="12"/>
  <c r="R1208" i="12"/>
  <c r="R1205" i="12"/>
  <c r="R1204" i="12"/>
  <c r="R1200" i="12"/>
  <c r="R1199" i="12"/>
  <c r="R1198" i="12"/>
  <c r="R1197" i="12"/>
  <c r="R1196" i="12"/>
  <c r="R1194" i="12"/>
  <c r="R1193" i="12"/>
  <c r="R1192" i="12"/>
  <c r="R1188" i="12"/>
  <c r="R1187" i="12"/>
  <c r="R1186" i="12"/>
  <c r="R1185" i="12"/>
  <c r="R1178" i="12"/>
  <c r="R1177" i="12"/>
  <c r="R1176" i="12"/>
  <c r="R1175" i="12"/>
  <c r="R1174" i="12"/>
  <c r="R1173" i="12"/>
  <c r="R1163" i="12"/>
  <c r="R1155" i="12"/>
  <c r="R1154" i="12"/>
  <c r="R1153" i="12"/>
  <c r="R1152" i="12"/>
  <c r="R1147" i="12"/>
  <c r="R1146" i="12"/>
  <c r="R1144" i="12"/>
  <c r="R1143" i="12"/>
  <c r="R1142" i="12"/>
  <c r="R1141" i="12"/>
  <c r="R1135" i="12"/>
  <c r="R1132" i="12"/>
  <c r="R1131" i="12"/>
  <c r="R1126" i="12"/>
  <c r="R1122" i="12"/>
  <c r="R1117" i="12"/>
  <c r="R1116" i="12"/>
  <c r="R1115" i="12"/>
  <c r="R1112" i="12"/>
  <c r="R1108" i="12"/>
  <c r="R1102" i="12"/>
  <c r="R1090" i="12"/>
  <c r="R1089" i="12"/>
  <c r="R1087" i="12"/>
  <c r="R1086" i="12"/>
  <c r="R1084" i="12"/>
  <c r="R1083" i="12"/>
  <c r="R1081" i="12"/>
  <c r="R1080" i="12"/>
  <c r="R1079" i="12"/>
  <c r="R1078" i="12"/>
  <c r="R1077" i="12"/>
  <c r="R1076" i="12"/>
  <c r="R1075" i="12"/>
  <c r="R1074" i="12"/>
  <c r="R1073" i="12"/>
  <c r="R1051" i="12"/>
  <c r="R1050" i="12"/>
  <c r="R1049" i="12"/>
  <c r="R1048" i="12"/>
  <c r="W1048" i="12" s="1"/>
  <c r="R1047" i="12"/>
  <c r="R1046" i="12"/>
  <c r="R1045" i="12"/>
  <c r="R1043" i="12"/>
  <c r="R1042" i="12"/>
  <c r="R1041" i="12"/>
  <c r="R1038" i="12"/>
  <c r="R1037" i="12"/>
  <c r="R1036" i="12"/>
  <c r="R1032" i="12"/>
  <c r="R1031" i="12"/>
  <c r="R1030" i="12"/>
  <c r="R1029" i="12"/>
  <c r="R1028" i="12"/>
  <c r="R1027" i="12"/>
  <c r="R1026" i="12"/>
  <c r="R1025" i="12"/>
  <c r="R1024" i="12"/>
  <c r="R1014" i="12"/>
  <c r="R1013" i="12"/>
  <c r="R1010" i="12"/>
  <c r="R1009" i="12"/>
  <c r="R1002" i="12"/>
  <c r="R1001" i="12"/>
  <c r="R996" i="12"/>
  <c r="R994" i="12"/>
  <c r="R993" i="12"/>
  <c r="R992" i="12"/>
  <c r="R991" i="12"/>
  <c r="R969" i="12"/>
  <c r="R968" i="12"/>
  <c r="R967" i="12"/>
  <c r="R966" i="12"/>
  <c r="R963" i="12"/>
  <c r="R962" i="12"/>
  <c r="R961" i="12"/>
  <c r="R960" i="12"/>
  <c r="R950" i="12"/>
  <c r="R949" i="12"/>
  <c r="R948" i="12"/>
  <c r="R947" i="12"/>
  <c r="R946" i="12"/>
  <c r="R945" i="12"/>
  <c r="R944" i="12"/>
  <c r="R943" i="12"/>
  <c r="R942" i="12"/>
  <c r="R941" i="12"/>
  <c r="R940" i="12"/>
  <c r="R939" i="12"/>
  <c r="R938" i="12"/>
  <c r="R937" i="12"/>
  <c r="R936" i="12"/>
  <c r="R935" i="12"/>
  <c r="R928" i="12"/>
  <c r="R925" i="12"/>
  <c r="R924" i="12"/>
  <c r="R923" i="12"/>
  <c r="R922" i="12"/>
  <c r="R918" i="12"/>
  <c r="R912" i="12"/>
  <c r="R911" i="12"/>
  <c r="R909" i="12"/>
  <c r="R908" i="12"/>
  <c r="R907" i="12"/>
  <c r="R903" i="12"/>
  <c r="R902" i="12"/>
  <c r="R901" i="12"/>
  <c r="R899" i="12"/>
  <c r="R898" i="12"/>
  <c r="R897" i="12"/>
  <c r="R896" i="12"/>
  <c r="R895" i="12"/>
  <c r="R894" i="12"/>
  <c r="R893" i="12"/>
  <c r="R892" i="12"/>
  <c r="R891" i="12"/>
  <c r="R890" i="12"/>
  <c r="R889" i="12"/>
  <c r="R888" i="12"/>
  <c r="R887" i="12"/>
  <c r="R886" i="12"/>
  <c r="R885" i="12"/>
  <c r="R884" i="12"/>
  <c r="R883" i="12"/>
  <c r="R882" i="12"/>
  <c r="R881" i="12"/>
  <c r="R880" i="12"/>
  <c r="R879" i="12"/>
  <c r="R878" i="12"/>
  <c r="R877" i="12"/>
  <c r="R876" i="12"/>
  <c r="R875" i="12"/>
  <c r="R874" i="12"/>
  <c r="R873" i="12"/>
  <c r="R872" i="12"/>
  <c r="R871" i="12"/>
  <c r="R870" i="12"/>
  <c r="R869" i="12"/>
  <c r="R868" i="12"/>
  <c r="R867" i="12"/>
  <c r="R854" i="12"/>
  <c r="R853" i="12"/>
  <c r="R852" i="12"/>
  <c r="R847" i="12"/>
  <c r="R846" i="12"/>
  <c r="R838" i="12"/>
  <c r="R828" i="12"/>
  <c r="R819" i="12"/>
  <c r="R818" i="12"/>
  <c r="R815" i="12"/>
  <c r="R814" i="12"/>
  <c r="R813" i="12"/>
  <c r="R812" i="12"/>
  <c r="R811" i="12"/>
  <c r="R810" i="12"/>
  <c r="R786" i="12"/>
  <c r="R785" i="12"/>
  <c r="R784" i="12"/>
  <c r="R782" i="12"/>
  <c r="R777" i="12"/>
  <c r="R776" i="12"/>
  <c r="R775" i="12"/>
  <c r="R773" i="12"/>
  <c r="R772" i="12"/>
  <c r="R771" i="12"/>
  <c r="R770" i="12"/>
  <c r="R769" i="12"/>
  <c r="R767" i="12"/>
  <c r="R766" i="12"/>
  <c r="R765" i="12"/>
  <c r="R764" i="12"/>
  <c r="R763" i="12"/>
  <c r="R762" i="12"/>
  <c r="R761" i="12"/>
  <c r="R760" i="12"/>
  <c r="R759" i="12"/>
  <c r="R758" i="12"/>
  <c r="R757" i="12"/>
  <c r="R756" i="12"/>
  <c r="R755" i="12"/>
  <c r="R754" i="12"/>
  <c r="R753" i="12"/>
  <c r="R752" i="12"/>
  <c r="R751" i="12"/>
  <c r="R750" i="12"/>
  <c r="R749" i="12"/>
  <c r="R748" i="12"/>
  <c r="R747" i="12"/>
  <c r="R746" i="12"/>
  <c r="R745" i="12"/>
  <c r="R730" i="12"/>
  <c r="R729" i="12"/>
  <c r="R723" i="12"/>
  <c r="R722" i="12"/>
  <c r="R720" i="12"/>
  <c r="R716" i="12"/>
  <c r="R715" i="12"/>
  <c r="R714" i="12"/>
  <c r="R713" i="12"/>
  <c r="R712" i="12"/>
  <c r="R711" i="12"/>
  <c r="R710" i="12"/>
  <c r="R709" i="12"/>
  <c r="R698" i="12"/>
  <c r="R697" i="12"/>
  <c r="R695" i="12"/>
  <c r="R694" i="12"/>
  <c r="R690" i="12"/>
  <c r="R689" i="12"/>
  <c r="R685" i="12"/>
  <c r="R684" i="12"/>
  <c r="R683" i="12"/>
  <c r="R682" i="12"/>
  <c r="R681" i="12"/>
  <c r="R680" i="12"/>
  <c r="R679" i="12"/>
  <c r="R678" i="12"/>
  <c r="R676" i="12"/>
  <c r="R671" i="12"/>
  <c r="R670" i="12"/>
  <c r="R669" i="12"/>
  <c r="R668" i="12"/>
  <c r="R667" i="12"/>
  <c r="R666" i="12"/>
  <c r="R665" i="12"/>
  <c r="R664" i="12"/>
  <c r="R661" i="12"/>
  <c r="R659" i="12"/>
  <c r="R658" i="12"/>
  <c r="R655" i="12"/>
  <c r="R653" i="12"/>
  <c r="R651" i="12"/>
  <c r="R650" i="12"/>
  <c r="R649" i="12"/>
  <c r="R638" i="12"/>
  <c r="R635" i="12"/>
  <c r="R634" i="12"/>
  <c r="R633" i="12"/>
  <c r="R632" i="12"/>
  <c r="R631" i="12"/>
  <c r="R630" i="12"/>
  <c r="R629" i="12"/>
  <c r="R627" i="12"/>
  <c r="R626" i="12"/>
  <c r="R625" i="12"/>
  <c r="R624" i="12"/>
  <c r="R623" i="12"/>
  <c r="R622" i="12"/>
  <c r="R621" i="12"/>
  <c r="R620" i="12"/>
  <c r="R619" i="12"/>
  <c r="R618" i="12"/>
  <c r="R617" i="12"/>
  <c r="R616" i="12"/>
  <c r="R615" i="12"/>
  <c r="R614" i="12"/>
  <c r="R613" i="12"/>
  <c r="R612" i="12"/>
  <c r="R611" i="12"/>
  <c r="R610" i="12"/>
  <c r="R609" i="12"/>
  <c r="R608" i="12"/>
  <c r="R607" i="12"/>
  <c r="R606" i="12"/>
  <c r="R602" i="12"/>
  <c r="R599" i="12"/>
  <c r="R598" i="12"/>
  <c r="R597" i="12"/>
  <c r="R596" i="12"/>
  <c r="R595" i="12"/>
  <c r="R594" i="12"/>
  <c r="R593" i="12"/>
  <c r="R592" i="12"/>
  <c r="R591" i="12"/>
  <c r="R590" i="12"/>
  <c r="R588" i="12"/>
  <c r="R583" i="12"/>
  <c r="R581" i="12"/>
  <c r="R580" i="12"/>
  <c r="R579" i="12"/>
  <c r="R578" i="12"/>
  <c r="R577" i="12"/>
  <c r="R575" i="12"/>
  <c r="R574" i="12"/>
  <c r="R573" i="12"/>
  <c r="R572" i="12"/>
  <c r="R571" i="12"/>
  <c r="R570" i="12"/>
  <c r="R569" i="12"/>
  <c r="R568" i="12"/>
  <c r="R567" i="12"/>
  <c r="R566" i="12"/>
  <c r="R565" i="12"/>
  <c r="R564" i="12"/>
  <c r="R563" i="12"/>
  <c r="R562" i="12"/>
  <c r="R559" i="12"/>
  <c r="R558" i="12"/>
  <c r="R557" i="12"/>
  <c r="R553" i="12"/>
  <c r="R552" i="12"/>
  <c r="R548" i="12"/>
  <c r="R547" i="12"/>
  <c r="R546" i="12"/>
  <c r="R545" i="12"/>
  <c r="R544" i="12"/>
  <c r="R543" i="12"/>
  <c r="R542" i="12"/>
  <c r="R541" i="12"/>
  <c r="R540" i="12"/>
  <c r="R530" i="12"/>
  <c r="R522" i="12"/>
  <c r="R518" i="12"/>
  <c r="R515" i="12"/>
  <c r="R514" i="12"/>
  <c r="R497" i="12"/>
  <c r="R492" i="12"/>
  <c r="R490" i="12"/>
  <c r="R489" i="12"/>
  <c r="R485" i="12"/>
  <c r="R477" i="12"/>
  <c r="R473" i="12"/>
  <c r="R469" i="12"/>
  <c r="R464" i="12"/>
  <c r="R459" i="12"/>
  <c r="R458" i="12"/>
  <c r="R457" i="12"/>
  <c r="R456" i="12"/>
  <c r="R455" i="12"/>
  <c r="R451" i="12"/>
  <c r="R450" i="12"/>
  <c r="R449" i="12"/>
  <c r="R448" i="12"/>
  <c r="R442" i="12"/>
  <c r="R441" i="12"/>
  <c r="R440" i="12"/>
  <c r="R438" i="12"/>
  <c r="R427" i="12"/>
  <c r="R425" i="12"/>
  <c r="R421" i="12"/>
  <c r="R420" i="12"/>
  <c r="R416" i="12"/>
  <c r="R415" i="12"/>
  <c r="R413" i="12"/>
  <c r="R412" i="12"/>
  <c r="R411" i="12"/>
  <c r="R408" i="12"/>
  <c r="R406" i="12"/>
  <c r="R405" i="12"/>
  <c r="R404" i="12"/>
  <c r="R403" i="12"/>
  <c r="R394" i="12"/>
  <c r="R384" i="12"/>
  <c r="R383" i="12"/>
  <c r="R382" i="12"/>
  <c r="R368" i="12"/>
  <c r="R367" i="12"/>
  <c r="R366" i="12"/>
  <c r="R364" i="12"/>
  <c r="R359" i="12"/>
  <c r="R350" i="12"/>
  <c r="R343" i="12"/>
  <c r="R338" i="12"/>
  <c r="R332" i="12"/>
  <c r="R331" i="12"/>
  <c r="R330" i="12"/>
  <c r="R328" i="12"/>
  <c r="R327" i="12"/>
  <c r="R326" i="12"/>
  <c r="R305" i="12"/>
  <c r="R304" i="12"/>
  <c r="R288" i="12"/>
  <c r="R279" i="12"/>
  <c r="R276" i="12"/>
  <c r="R275" i="12"/>
  <c r="R272" i="12"/>
  <c r="R271" i="12"/>
  <c r="R269" i="12"/>
  <c r="R268" i="12"/>
  <c r="R267" i="12"/>
  <c r="R265" i="12"/>
  <c r="R262" i="12"/>
  <c r="R261" i="12"/>
  <c r="R258" i="12"/>
  <c r="R257" i="12"/>
  <c r="R256" i="12"/>
  <c r="R255" i="12"/>
  <c r="R239" i="12"/>
  <c r="R238" i="12"/>
  <c r="R237" i="12"/>
  <c r="R235" i="12"/>
  <c r="R234" i="12"/>
  <c r="R233" i="12"/>
  <c r="R232" i="12"/>
  <c r="R231" i="12"/>
  <c r="R229" i="12"/>
  <c r="R228" i="12"/>
  <c r="R203" i="12"/>
  <c r="R199" i="12"/>
  <c r="R198" i="12"/>
  <c r="R192" i="12"/>
  <c r="R186" i="12"/>
  <c r="R181" i="12"/>
  <c r="R173" i="12"/>
  <c r="R170" i="12"/>
  <c r="R169" i="12"/>
  <c r="R162" i="12"/>
  <c r="R161" i="12"/>
  <c r="R150" i="12"/>
  <c r="R149" i="12"/>
  <c r="R144" i="12"/>
  <c r="R142" i="12"/>
  <c r="R138" i="12"/>
  <c r="R137" i="12"/>
  <c r="R134" i="12"/>
  <c r="R129" i="12"/>
  <c r="R123" i="12"/>
  <c r="R121" i="12"/>
  <c r="R118" i="12"/>
  <c r="R117" i="12"/>
  <c r="R116" i="12"/>
  <c r="R113" i="12"/>
  <c r="R107" i="12"/>
  <c r="R106" i="12"/>
  <c r="R104" i="12"/>
  <c r="R102" i="12"/>
  <c r="R99" i="12"/>
  <c r="R98" i="12"/>
  <c r="R85" i="12"/>
  <c r="R84" i="12"/>
  <c r="R81" i="12"/>
  <c r="R80" i="12"/>
  <c r="R79" i="12"/>
  <c r="R78" i="12"/>
  <c r="R77" i="12"/>
  <c r="R74" i="12"/>
  <c r="R73" i="12"/>
  <c r="R72" i="12"/>
  <c r="R70" i="12"/>
  <c r="R68" i="12"/>
  <c r="R67" i="12"/>
  <c r="R61" i="12"/>
  <c r="R60" i="12"/>
  <c r="R58" i="12"/>
  <c r="R57" i="12"/>
  <c r="R56" i="12"/>
  <c r="R55" i="12"/>
  <c r="R54" i="12"/>
  <c r="R53" i="12"/>
  <c r="R52" i="12"/>
  <c r="R51" i="12"/>
  <c r="R50" i="12"/>
  <c r="R45" i="12"/>
  <c r="R41" i="12"/>
  <c r="R39" i="12"/>
  <c r="R38" i="12"/>
  <c r="R37" i="12"/>
  <c r="R36" i="12"/>
  <c r="R35" i="12"/>
  <c r="R34" i="12"/>
  <c r="R33" i="12"/>
  <c r="R32" i="12"/>
  <c r="R31" i="12"/>
  <c r="R30" i="12"/>
  <c r="R29" i="12"/>
  <c r="R28" i="12"/>
  <c r="R27" i="12"/>
  <c r="R24" i="12"/>
  <c r="R23" i="12"/>
  <c r="R21" i="12"/>
  <c r="P2198" i="12"/>
  <c r="P2197" i="12"/>
  <c r="P2196" i="12"/>
  <c r="P2195" i="12"/>
  <c r="P2194" i="12"/>
  <c r="P2193" i="12"/>
  <c r="P2192" i="12"/>
  <c r="P2191" i="12"/>
  <c r="P2190" i="12"/>
  <c r="P2189" i="12"/>
  <c r="P2188" i="12"/>
  <c r="P2187" i="12"/>
  <c r="P2186" i="12"/>
  <c r="P2185" i="12"/>
  <c r="P2184" i="12"/>
  <c r="P2183" i="12"/>
  <c r="P2182" i="12"/>
  <c r="P2181" i="12"/>
  <c r="P2180" i="12"/>
  <c r="P2179" i="12"/>
  <c r="P2178" i="12"/>
  <c r="P2177" i="12"/>
  <c r="P2176" i="12"/>
  <c r="P2175" i="12"/>
  <c r="P2174" i="12"/>
  <c r="P2173" i="12"/>
  <c r="P2172" i="12"/>
  <c r="P2171" i="12"/>
  <c r="P2170" i="12"/>
  <c r="P2169" i="12"/>
  <c r="P2168" i="12"/>
  <c r="P2167" i="12"/>
  <c r="P2166" i="12"/>
  <c r="P2165" i="12"/>
  <c r="P2164" i="12"/>
  <c r="P2163" i="12"/>
  <c r="P2162" i="12"/>
  <c r="P2161" i="12"/>
  <c r="P2160" i="12"/>
  <c r="P2159" i="12"/>
  <c r="P2158" i="12"/>
  <c r="P2157" i="12"/>
  <c r="P2156" i="12"/>
  <c r="P2155" i="12"/>
  <c r="P2154" i="12"/>
  <c r="P2153" i="12"/>
  <c r="P2152" i="12"/>
  <c r="P2151" i="12"/>
  <c r="P2150" i="12"/>
  <c r="P2149" i="12"/>
  <c r="P2148" i="12"/>
  <c r="P2147" i="12"/>
  <c r="P2146" i="12"/>
  <c r="P2145" i="12"/>
  <c r="P2144" i="12"/>
  <c r="P2143" i="12"/>
  <c r="P2142" i="12"/>
  <c r="P2141" i="12"/>
  <c r="P2140" i="12"/>
  <c r="P2139" i="12"/>
  <c r="P2138" i="12"/>
  <c r="P2137" i="12"/>
  <c r="P2136" i="12"/>
  <c r="P2135" i="12"/>
  <c r="P2134" i="12"/>
  <c r="P2133" i="12"/>
  <c r="P2132" i="12"/>
  <c r="P2131" i="12"/>
  <c r="P2129" i="12"/>
  <c r="P2128" i="12"/>
  <c r="P2127" i="12"/>
  <c r="P2126" i="12"/>
  <c r="P2125" i="12"/>
  <c r="P2124" i="12"/>
  <c r="P2123" i="12"/>
  <c r="P2122" i="12"/>
  <c r="P2121" i="12"/>
  <c r="P2120" i="12"/>
  <c r="P2119" i="12"/>
  <c r="P2118" i="12"/>
  <c r="P2117" i="12"/>
  <c r="P2116" i="12"/>
  <c r="P2115" i="12"/>
  <c r="P2114" i="12"/>
  <c r="P2113" i="12"/>
  <c r="P2112" i="12"/>
  <c r="P2111" i="12"/>
  <c r="P2110" i="12"/>
  <c r="P2109" i="12"/>
  <c r="P2108" i="12"/>
  <c r="P2107" i="12"/>
  <c r="P2106" i="12"/>
  <c r="P2105" i="12"/>
  <c r="P2104" i="12"/>
  <c r="P2103" i="12"/>
  <c r="P2102" i="12"/>
  <c r="P2101" i="12"/>
  <c r="P2100" i="12"/>
  <c r="P2099" i="12"/>
  <c r="P2098" i="12"/>
  <c r="P2097" i="12"/>
  <c r="P2096" i="12"/>
  <c r="P2095" i="12"/>
  <c r="P2094" i="12"/>
  <c r="P2093" i="12"/>
  <c r="P2092" i="12"/>
  <c r="P2091" i="12"/>
  <c r="P2090" i="12"/>
  <c r="P2089" i="12"/>
  <c r="P2088" i="12"/>
  <c r="P2087" i="12"/>
  <c r="P2086" i="12"/>
  <c r="P2085" i="12"/>
  <c r="P2084" i="12"/>
  <c r="P2083" i="12"/>
  <c r="P2082" i="12"/>
  <c r="P2081" i="12"/>
  <c r="P2080" i="12"/>
  <c r="P2079" i="12"/>
  <c r="P2078" i="12"/>
  <c r="P2077" i="12"/>
  <c r="P2076" i="12"/>
  <c r="P2075" i="12"/>
  <c r="P2074" i="12"/>
  <c r="P2073" i="12"/>
  <c r="P2072" i="12"/>
  <c r="P2071" i="12"/>
  <c r="P2070" i="12"/>
  <c r="P2069" i="12"/>
  <c r="P2067" i="12"/>
  <c r="P2064" i="12"/>
  <c r="P2063" i="12"/>
  <c r="P2062" i="12"/>
  <c r="P2061" i="12"/>
  <c r="P2060" i="12"/>
  <c r="P2059" i="12"/>
  <c r="P2058" i="12"/>
  <c r="P2057" i="12"/>
  <c r="P2056" i="12"/>
  <c r="P2055" i="12"/>
  <c r="P2054" i="12"/>
  <c r="P2053" i="12"/>
  <c r="P2052" i="12"/>
  <c r="P2051" i="12"/>
  <c r="P2050" i="12"/>
  <c r="P2049" i="12"/>
  <c r="P2048" i="12"/>
  <c r="P2047" i="12"/>
  <c r="P2046" i="12"/>
  <c r="P2045" i="12"/>
  <c r="P2044" i="12"/>
  <c r="P2043" i="12"/>
  <c r="P2042" i="12"/>
  <c r="P2041" i="12"/>
  <c r="P2040" i="12"/>
  <c r="P2039" i="12"/>
  <c r="P2038" i="12"/>
  <c r="P2037" i="12"/>
  <c r="P2036" i="12"/>
  <c r="P2035" i="12"/>
  <c r="P2034" i="12"/>
  <c r="P2033" i="12"/>
  <c r="P2032" i="12"/>
  <c r="P2031" i="12"/>
  <c r="P2030" i="12"/>
  <c r="P2029" i="12"/>
  <c r="P2028" i="12"/>
  <c r="P2024" i="12"/>
  <c r="P2023" i="12"/>
  <c r="P2022" i="12"/>
  <c r="P2021" i="12"/>
  <c r="P2020" i="12"/>
  <c r="P2019" i="12"/>
  <c r="P2018" i="12"/>
  <c r="P2017" i="12"/>
  <c r="P2016" i="12"/>
  <c r="P2015" i="12"/>
  <c r="P2014" i="12"/>
  <c r="P2013" i="12"/>
  <c r="P2012" i="12"/>
  <c r="P2011" i="12"/>
  <c r="P2010" i="12"/>
  <c r="P2009" i="12"/>
  <c r="P2007" i="12"/>
  <c r="P2006" i="12"/>
  <c r="P2005" i="12"/>
  <c r="P2004" i="12"/>
  <c r="P2003" i="12"/>
  <c r="P2000" i="12"/>
  <c r="P1999" i="12"/>
  <c r="P1998" i="12"/>
  <c r="P1997" i="12"/>
  <c r="P1996" i="12"/>
  <c r="P1995" i="12"/>
  <c r="P1994" i="12"/>
  <c r="P1993" i="12"/>
  <c r="P1992" i="12"/>
  <c r="P1991" i="12"/>
  <c r="P1990" i="12"/>
  <c r="P1989" i="12"/>
  <c r="P1988" i="12"/>
  <c r="P1987" i="12"/>
  <c r="P1986" i="12"/>
  <c r="P1985" i="12"/>
  <c r="P1984" i="12"/>
  <c r="P1983" i="12"/>
  <c r="P1982" i="12"/>
  <c r="P1981" i="12"/>
  <c r="P1980" i="12"/>
  <c r="P1979" i="12"/>
  <c r="P1978" i="12"/>
  <c r="P1977" i="12"/>
  <c r="P1976" i="12"/>
  <c r="P1975" i="12"/>
  <c r="P1974" i="12"/>
  <c r="P1973" i="12"/>
  <c r="P1972" i="12"/>
  <c r="P1971" i="12"/>
  <c r="P1969" i="12"/>
  <c r="P1968" i="12"/>
  <c r="P1967" i="12"/>
  <c r="P1966" i="12"/>
  <c r="P1965" i="12"/>
  <c r="P1964" i="12"/>
  <c r="P1963" i="12"/>
  <c r="P1962" i="12"/>
  <c r="P1961" i="12"/>
  <c r="P1960" i="12"/>
  <c r="P1959" i="12"/>
  <c r="P1958" i="12"/>
  <c r="P1957" i="12"/>
  <c r="P1956" i="12"/>
  <c r="P1955" i="12"/>
  <c r="P1954" i="12"/>
  <c r="P1953" i="12"/>
  <c r="P1951" i="12"/>
  <c r="P1949" i="12"/>
  <c r="P1943" i="12"/>
  <c r="P1942" i="12"/>
  <c r="P1941" i="12"/>
  <c r="P1940" i="12"/>
  <c r="P1938" i="12"/>
  <c r="P1936" i="12"/>
  <c r="P1935" i="12"/>
  <c r="P1934" i="12"/>
  <c r="P1933" i="12"/>
  <c r="P1932" i="12"/>
  <c r="P1931" i="12"/>
  <c r="P1930" i="12"/>
  <c r="P1929" i="12"/>
  <c r="P1926" i="12"/>
  <c r="P1925" i="12"/>
  <c r="P1923" i="12"/>
  <c r="P1922" i="12"/>
  <c r="P1921" i="12"/>
  <c r="P1920" i="12"/>
  <c r="P1919" i="12"/>
  <c r="P1918" i="12"/>
  <c r="P1916" i="12"/>
  <c r="P1915" i="12"/>
  <c r="P1914" i="12"/>
  <c r="P1913" i="12"/>
  <c r="P1911" i="12"/>
  <c r="P1906" i="12"/>
  <c r="P1905" i="12"/>
  <c r="P1904" i="12"/>
  <c r="P1903" i="12"/>
  <c r="P1898" i="12"/>
  <c r="P1897" i="12"/>
  <c r="P1896" i="12"/>
  <c r="P1895" i="12"/>
  <c r="P1894" i="12"/>
  <c r="P1893" i="12"/>
  <c r="P1883" i="12"/>
  <c r="P1882" i="12"/>
  <c r="P1878" i="12"/>
  <c r="P1877" i="12"/>
  <c r="P1876" i="12"/>
  <c r="P1875" i="12"/>
  <c r="P1874" i="12"/>
  <c r="P1873" i="12"/>
  <c r="P1872" i="12"/>
  <c r="P1871" i="12"/>
  <c r="P1870" i="12"/>
  <c r="P1869" i="12"/>
  <c r="P1868" i="12"/>
  <c r="P1867" i="12"/>
  <c r="P1866" i="12"/>
  <c r="P1863" i="12"/>
  <c r="P1862" i="12"/>
  <c r="P1861" i="12"/>
  <c r="P1860" i="12"/>
  <c r="P1859" i="12"/>
  <c r="P1858" i="12"/>
  <c r="P1857" i="12"/>
  <c r="P1856" i="12"/>
  <c r="P1850" i="12"/>
  <c r="P1849" i="12"/>
  <c r="P1848" i="12"/>
  <c r="P1843" i="12"/>
  <c r="P1842" i="12"/>
  <c r="P1841" i="12"/>
  <c r="P1840" i="12"/>
  <c r="P1839" i="12"/>
  <c r="P1838" i="12"/>
  <c r="P1837" i="12"/>
  <c r="P1836" i="12"/>
  <c r="P1835" i="12"/>
  <c r="P1834" i="12"/>
  <c r="P1833" i="12"/>
  <c r="P1819" i="12"/>
  <c r="P1818" i="12"/>
  <c r="P1816" i="12"/>
  <c r="P1812" i="12"/>
  <c r="P1811" i="12"/>
  <c r="P1809" i="12"/>
  <c r="P1807" i="12"/>
  <c r="P1804" i="12"/>
  <c r="P1803" i="12"/>
  <c r="P1802" i="12"/>
  <c r="P1801" i="12"/>
  <c r="P1800" i="12"/>
  <c r="P1799" i="12"/>
  <c r="P1797" i="12"/>
  <c r="P1796" i="12"/>
  <c r="P1795" i="12"/>
  <c r="P1794" i="12"/>
  <c r="P1792" i="12"/>
  <c r="P1791" i="12"/>
  <c r="P1790" i="12"/>
  <c r="P1789" i="12"/>
  <c r="P1788" i="12"/>
  <c r="P1785" i="12"/>
  <c r="P1784" i="12"/>
  <c r="P1783" i="12"/>
  <c r="P1782" i="12"/>
  <c r="P1781" i="12"/>
  <c r="P1780" i="12"/>
  <c r="P1779" i="12"/>
  <c r="P1778" i="12"/>
  <c r="P1777" i="12"/>
  <c r="P1776" i="12"/>
  <c r="P1775" i="12"/>
  <c r="P1770" i="12"/>
  <c r="P1769" i="12"/>
  <c r="P1767" i="12"/>
  <c r="P1765" i="12"/>
  <c r="P1764" i="12"/>
  <c r="P1763" i="12"/>
  <c r="P1762" i="12"/>
  <c r="P1761" i="12"/>
  <c r="P1760" i="12"/>
  <c r="P1758" i="12"/>
  <c r="P1757" i="12"/>
  <c r="P1756" i="12"/>
  <c r="P1752" i="12"/>
  <c r="P1751" i="12"/>
  <c r="P1750" i="12"/>
  <c r="P1749" i="12"/>
  <c r="P1748" i="12"/>
  <c r="P1747" i="12"/>
  <c r="P1746" i="12"/>
  <c r="P1743" i="12"/>
  <c r="P1742" i="12"/>
  <c r="P1741" i="12"/>
  <c r="P1739" i="12"/>
  <c r="P1738" i="12"/>
  <c r="P1736" i="12"/>
  <c r="P1735" i="12"/>
  <c r="P1734" i="12"/>
  <c r="P1733" i="12"/>
  <c r="P1732" i="12"/>
  <c r="P1731" i="12"/>
  <c r="P1730" i="12"/>
  <c r="P1729" i="12"/>
  <c r="P1728" i="12"/>
  <c r="P1727" i="12"/>
  <c r="P1726" i="12"/>
  <c r="P1725" i="12"/>
  <c r="P1724" i="12"/>
  <c r="P1723" i="12"/>
  <c r="P1720" i="12"/>
  <c r="P1718" i="12"/>
  <c r="P1699" i="12"/>
  <c r="P1693" i="12"/>
  <c r="P1692" i="12"/>
  <c r="P1691" i="12"/>
  <c r="P1690" i="12"/>
  <c r="P1689" i="12"/>
  <c r="P1688" i="12"/>
  <c r="P1687" i="12"/>
  <c r="P1686" i="12"/>
  <c r="P1685" i="12"/>
  <c r="P1683" i="12"/>
  <c r="P1678" i="12"/>
  <c r="P1674" i="12"/>
  <c r="P1673" i="12"/>
  <c r="P1672" i="12"/>
  <c r="P1655" i="12"/>
  <c r="P1654" i="12"/>
  <c r="P1653" i="12"/>
  <c r="P1652" i="12"/>
  <c r="P1651" i="12"/>
  <c r="P1650" i="12"/>
  <c r="P1639" i="12"/>
  <c r="P1638" i="12"/>
  <c r="P1637" i="12"/>
  <c r="P1636" i="12"/>
  <c r="P1635" i="12"/>
  <c r="P1626" i="12"/>
  <c r="P1625" i="12"/>
  <c r="P1624" i="12"/>
  <c r="P1623" i="12"/>
  <c r="P1622" i="12"/>
  <c r="P1608" i="12"/>
  <c r="P1607" i="12"/>
  <c r="P1606" i="12"/>
  <c r="P1605" i="12"/>
  <c r="P1604" i="12"/>
  <c r="P1603" i="12"/>
  <c r="P1600" i="12"/>
  <c r="P1597" i="12"/>
  <c r="P1595" i="12"/>
  <c r="P1593" i="12"/>
  <c r="P1591" i="12"/>
  <c r="P1590" i="12"/>
  <c r="P1589" i="12"/>
  <c r="P1586" i="12"/>
  <c r="P1585" i="12"/>
  <c r="P1584" i="12"/>
  <c r="P1583" i="12"/>
  <c r="P1581" i="12"/>
  <c r="P1575" i="12"/>
  <c r="P1573" i="12"/>
  <c r="P1572" i="12"/>
  <c r="P1571" i="12"/>
  <c r="P1570" i="12"/>
  <c r="P1566" i="12"/>
  <c r="P1564" i="12"/>
  <c r="P1559" i="12"/>
  <c r="P1558" i="12"/>
  <c r="P1554" i="12"/>
  <c r="P1553" i="12"/>
  <c r="P1552" i="12"/>
  <c r="P1550" i="12"/>
  <c r="P1549" i="12"/>
  <c r="P1548" i="12"/>
  <c r="P1546" i="12"/>
  <c r="P1545" i="12"/>
  <c r="P1544" i="12"/>
  <c r="P1540" i="12"/>
  <c r="P1539" i="12"/>
  <c r="P1537" i="12"/>
  <c r="P1536" i="12"/>
  <c r="P1535" i="12"/>
  <c r="P1534" i="12"/>
  <c r="P1533" i="12"/>
  <c r="P1532" i="12"/>
  <c r="P1531" i="12"/>
  <c r="P1518" i="12"/>
  <c r="P1516" i="12"/>
  <c r="P1510" i="12"/>
  <c r="P1509" i="12"/>
  <c r="P1508" i="12"/>
  <c r="P1507" i="12"/>
  <c r="P1506" i="12"/>
  <c r="P1504" i="12"/>
  <c r="P1503" i="12"/>
  <c r="P1502" i="12"/>
  <c r="P1501" i="12"/>
  <c r="P1500" i="12"/>
  <c r="P1499" i="12"/>
  <c r="P1498" i="12"/>
  <c r="P1495" i="12"/>
  <c r="P1494" i="12"/>
  <c r="P1493" i="12"/>
  <c r="P1492" i="12"/>
  <c r="P1491" i="12"/>
  <c r="P1490" i="12"/>
  <c r="P1488" i="12"/>
  <c r="P1487" i="12"/>
  <c r="P1466" i="12"/>
  <c r="P1465" i="12"/>
  <c r="P1463" i="12"/>
  <c r="P1461" i="12"/>
  <c r="P1460" i="12"/>
  <c r="P1450" i="12"/>
  <c r="P1449" i="12"/>
  <c r="P1437" i="12"/>
  <c r="P1436" i="12"/>
  <c r="P1435" i="12"/>
  <c r="P1434" i="12"/>
  <c r="P1433" i="12"/>
  <c r="P1432" i="12"/>
  <c r="P1431" i="12"/>
  <c r="P1425" i="12"/>
  <c r="P1424" i="12"/>
  <c r="P1423" i="12"/>
  <c r="P1422" i="12"/>
  <c r="P1418" i="12"/>
  <c r="P1417" i="12"/>
  <c r="P1416" i="12"/>
  <c r="P1415" i="12"/>
  <c r="P1414" i="12"/>
  <c r="P1413" i="12"/>
  <c r="P1411" i="12"/>
  <c r="P1408" i="12"/>
  <c r="P1407" i="12"/>
  <c r="P1406" i="12"/>
  <c r="P1405" i="12"/>
  <c r="P1404" i="12"/>
  <c r="P1403" i="12"/>
  <c r="P1394" i="12"/>
  <c r="P1393" i="12"/>
  <c r="P1392" i="12"/>
  <c r="P1391" i="12"/>
  <c r="P1390" i="12"/>
  <c r="P1389" i="12"/>
  <c r="P1388" i="12"/>
  <c r="P1386" i="12"/>
  <c r="P1385" i="12"/>
  <c r="P1384" i="12"/>
  <c r="P1378" i="12"/>
  <c r="P1377" i="12"/>
  <c r="P1376" i="12"/>
  <c r="P1371" i="12"/>
  <c r="P1367" i="12"/>
  <c r="P1366" i="12"/>
  <c r="P1362" i="12"/>
  <c r="P1361" i="12"/>
  <c r="P1359" i="12"/>
  <c r="P1358" i="12"/>
  <c r="P1355" i="12"/>
  <c r="P1354" i="12"/>
  <c r="P1353" i="12"/>
  <c r="P1352" i="12"/>
  <c r="P1351" i="12"/>
  <c r="P1348" i="12"/>
  <c r="P1347" i="12"/>
  <c r="P1346" i="12"/>
  <c r="P1345" i="12"/>
  <c r="P1344" i="12"/>
  <c r="P1341" i="12"/>
  <c r="P1340" i="12"/>
  <c r="P1325" i="12"/>
  <c r="P1324" i="12"/>
  <c r="P1322" i="12"/>
  <c r="P1316" i="12"/>
  <c r="P1315" i="12"/>
  <c r="P1314" i="12"/>
  <c r="P1313" i="12"/>
  <c r="P1312" i="12"/>
  <c r="P1311" i="12"/>
  <c r="P1303" i="12"/>
  <c r="P1302" i="12"/>
  <c r="P1298" i="12"/>
  <c r="P1294" i="12"/>
  <c r="P1293" i="12"/>
  <c r="P1292" i="12"/>
  <c r="P1290" i="12"/>
  <c r="P1289" i="12"/>
  <c r="P1288" i="12"/>
  <c r="P1268" i="12"/>
  <c r="P1266" i="12"/>
  <c r="P1265" i="12"/>
  <c r="P1261" i="12"/>
  <c r="P1259" i="12"/>
  <c r="P1258" i="12"/>
  <c r="P1257" i="12"/>
  <c r="P1256" i="12"/>
  <c r="P1255" i="12"/>
  <c r="P1254" i="12"/>
  <c r="P1250" i="12"/>
  <c r="P1249" i="12"/>
  <c r="P1248" i="12"/>
  <c r="P1247" i="12"/>
  <c r="P1244" i="12"/>
  <c r="P1243" i="12"/>
  <c r="P1240" i="12"/>
  <c r="P1236" i="12"/>
  <c r="P1235" i="12"/>
  <c r="P1234" i="12"/>
  <c r="P1233" i="12"/>
  <c r="P1217" i="12"/>
  <c r="P1216" i="12"/>
  <c r="P1215" i="12"/>
  <c r="P1214" i="12"/>
  <c r="P1210" i="12"/>
  <c r="P1209" i="12"/>
  <c r="P1208" i="12"/>
  <c r="P1205" i="12"/>
  <c r="P1204" i="12"/>
  <c r="P1200" i="12"/>
  <c r="P1199" i="12"/>
  <c r="P1198" i="12"/>
  <c r="P1197" i="12"/>
  <c r="P1196" i="12"/>
  <c r="P1194" i="12"/>
  <c r="P1193" i="12"/>
  <c r="P1192" i="12"/>
  <c r="P1188" i="12"/>
  <c r="P1187" i="12"/>
  <c r="P1186" i="12"/>
  <c r="P1185" i="12"/>
  <c r="P1178" i="12"/>
  <c r="P1177" i="12"/>
  <c r="P1176" i="12"/>
  <c r="P1175" i="12"/>
  <c r="P1174" i="12"/>
  <c r="P1173" i="12"/>
  <c r="P1163" i="12"/>
  <c r="P1155" i="12"/>
  <c r="P1154" i="12"/>
  <c r="P1153" i="12"/>
  <c r="P1152" i="12"/>
  <c r="P1147" i="12"/>
  <c r="P1146" i="12"/>
  <c r="P1144" i="12"/>
  <c r="P1143" i="12"/>
  <c r="P1142" i="12"/>
  <c r="P1141" i="12"/>
  <c r="P1135" i="12"/>
  <c r="P1132" i="12"/>
  <c r="P1131" i="12"/>
  <c r="P1126" i="12"/>
  <c r="P1122" i="12"/>
  <c r="P1117" i="12"/>
  <c r="P1116" i="12"/>
  <c r="P1115" i="12"/>
  <c r="P1112" i="12"/>
  <c r="P1108" i="12"/>
  <c r="P1102" i="12"/>
  <c r="P1090" i="12"/>
  <c r="P1089" i="12"/>
  <c r="P1087" i="12"/>
  <c r="P1086" i="12"/>
  <c r="P1084" i="12"/>
  <c r="P1083" i="12"/>
  <c r="P1081" i="12"/>
  <c r="P1080" i="12"/>
  <c r="P1079" i="12"/>
  <c r="P1078" i="12"/>
  <c r="P1077" i="12"/>
  <c r="P1076" i="12"/>
  <c r="P1075" i="12"/>
  <c r="P1074" i="12"/>
  <c r="P1073" i="12"/>
  <c r="P1051" i="12"/>
  <c r="P1050" i="12"/>
  <c r="P1049" i="12"/>
  <c r="P1048" i="12"/>
  <c r="P1047" i="12"/>
  <c r="P1046" i="12"/>
  <c r="P1045" i="12"/>
  <c r="P1043" i="12"/>
  <c r="P1042" i="12"/>
  <c r="P1041" i="12"/>
  <c r="P1038" i="12"/>
  <c r="P1037" i="12"/>
  <c r="P1036" i="12"/>
  <c r="P1032" i="12"/>
  <c r="P1031" i="12"/>
  <c r="P1030" i="12"/>
  <c r="P1029" i="12"/>
  <c r="P1028" i="12"/>
  <c r="P1027" i="12"/>
  <c r="P1026" i="12"/>
  <c r="P1025" i="12"/>
  <c r="P1024" i="12"/>
  <c r="P1014" i="12"/>
  <c r="P1013" i="12"/>
  <c r="P1010" i="12"/>
  <c r="P1009" i="12"/>
  <c r="P1002" i="12"/>
  <c r="P1001" i="12"/>
  <c r="P996" i="12"/>
  <c r="P994" i="12"/>
  <c r="P993" i="12"/>
  <c r="P992" i="12"/>
  <c r="P991" i="12"/>
  <c r="P969" i="12"/>
  <c r="P968" i="12"/>
  <c r="P967" i="12"/>
  <c r="P966" i="12"/>
  <c r="P963" i="12"/>
  <c r="P962" i="12"/>
  <c r="P961" i="12"/>
  <c r="P960" i="12"/>
  <c r="P950" i="12"/>
  <c r="P949" i="12"/>
  <c r="P948" i="12"/>
  <c r="P947" i="12"/>
  <c r="P946" i="12"/>
  <c r="P945" i="12"/>
  <c r="P944" i="12"/>
  <c r="P943" i="12"/>
  <c r="P942" i="12"/>
  <c r="P941" i="12"/>
  <c r="P940" i="12"/>
  <c r="P939" i="12"/>
  <c r="P938" i="12"/>
  <c r="P937" i="12"/>
  <c r="P936" i="12"/>
  <c r="P935" i="12"/>
  <c r="P928" i="12"/>
  <c r="P925" i="12"/>
  <c r="P924" i="12"/>
  <c r="P923" i="12"/>
  <c r="P922" i="12"/>
  <c r="P918" i="12"/>
  <c r="P912" i="12"/>
  <c r="P911" i="12"/>
  <c r="P909" i="12"/>
  <c r="P908" i="12"/>
  <c r="P907" i="12"/>
  <c r="P903" i="12"/>
  <c r="P902" i="12"/>
  <c r="P901" i="12"/>
  <c r="P899" i="12"/>
  <c r="P898" i="12"/>
  <c r="P897" i="12"/>
  <c r="P896" i="12"/>
  <c r="P895" i="12"/>
  <c r="P894" i="12"/>
  <c r="P893" i="12"/>
  <c r="P892" i="12"/>
  <c r="P891" i="12"/>
  <c r="P890" i="12"/>
  <c r="P889" i="12"/>
  <c r="P888" i="12"/>
  <c r="P887" i="12"/>
  <c r="P886" i="12"/>
  <c r="P885" i="12"/>
  <c r="P884" i="12"/>
  <c r="P883" i="12"/>
  <c r="P882" i="12"/>
  <c r="P881" i="12"/>
  <c r="P880" i="12"/>
  <c r="P879" i="12"/>
  <c r="P878" i="12"/>
  <c r="P877" i="12"/>
  <c r="P876" i="12"/>
  <c r="P875" i="12"/>
  <c r="P874" i="12"/>
  <c r="P873" i="12"/>
  <c r="P872" i="12"/>
  <c r="P871" i="12"/>
  <c r="P870" i="12"/>
  <c r="P869" i="12"/>
  <c r="P868" i="12"/>
  <c r="P867" i="12"/>
  <c r="P854" i="12"/>
  <c r="P853" i="12"/>
  <c r="P852" i="12"/>
  <c r="P847" i="12"/>
  <c r="P846" i="12"/>
  <c r="P838" i="12"/>
  <c r="P828" i="12"/>
  <c r="P819" i="12"/>
  <c r="P818" i="12"/>
  <c r="P815" i="12"/>
  <c r="P814" i="12"/>
  <c r="P813" i="12"/>
  <c r="P812" i="12"/>
  <c r="P811" i="12"/>
  <c r="P810" i="12"/>
  <c r="P786" i="12"/>
  <c r="P785" i="12"/>
  <c r="P784" i="12"/>
  <c r="P782" i="12"/>
  <c r="P777" i="12"/>
  <c r="P776" i="12"/>
  <c r="P775" i="12"/>
  <c r="P773" i="12"/>
  <c r="P772" i="12"/>
  <c r="P771" i="12"/>
  <c r="P770" i="12"/>
  <c r="P769" i="12"/>
  <c r="P767" i="12"/>
  <c r="P766" i="12"/>
  <c r="P765" i="12"/>
  <c r="P764" i="12"/>
  <c r="P763" i="12"/>
  <c r="P762" i="12"/>
  <c r="P761" i="12"/>
  <c r="P760" i="12"/>
  <c r="P759" i="12"/>
  <c r="P758" i="12"/>
  <c r="P757" i="12"/>
  <c r="P756" i="12"/>
  <c r="P755" i="12"/>
  <c r="P754" i="12"/>
  <c r="P753" i="12"/>
  <c r="P752" i="12"/>
  <c r="P751" i="12"/>
  <c r="P750" i="12"/>
  <c r="P749" i="12"/>
  <c r="P748" i="12"/>
  <c r="P747" i="12"/>
  <c r="P746" i="12"/>
  <c r="P745" i="12"/>
  <c r="P730" i="12"/>
  <c r="P729" i="12"/>
  <c r="P723" i="12"/>
  <c r="P722" i="12"/>
  <c r="P720" i="12"/>
  <c r="P716" i="12"/>
  <c r="P715" i="12"/>
  <c r="P714" i="12"/>
  <c r="P713" i="12"/>
  <c r="P712" i="12"/>
  <c r="P711" i="12"/>
  <c r="P710" i="12"/>
  <c r="P709" i="12"/>
  <c r="P698" i="12"/>
  <c r="P697" i="12"/>
  <c r="P695" i="12"/>
  <c r="P694" i="12"/>
  <c r="P690" i="12"/>
  <c r="P689" i="12"/>
  <c r="P685" i="12"/>
  <c r="P684" i="12"/>
  <c r="P683" i="12"/>
  <c r="P682" i="12"/>
  <c r="P681" i="12"/>
  <c r="P680" i="12"/>
  <c r="P679" i="12"/>
  <c r="P678" i="12"/>
  <c r="P676" i="12"/>
  <c r="P671" i="12"/>
  <c r="P670" i="12"/>
  <c r="P669" i="12"/>
  <c r="P668" i="12"/>
  <c r="P667" i="12"/>
  <c r="P666" i="12"/>
  <c r="P665" i="12"/>
  <c r="P664" i="12"/>
  <c r="P661" i="12"/>
  <c r="P659" i="12"/>
  <c r="P658" i="12"/>
  <c r="P655" i="12"/>
  <c r="P653" i="12"/>
  <c r="P651" i="12"/>
  <c r="P650" i="12"/>
  <c r="P649" i="12"/>
  <c r="P638" i="12"/>
  <c r="P635" i="12"/>
  <c r="P634" i="12"/>
  <c r="P633" i="12"/>
  <c r="P632" i="12"/>
  <c r="P631" i="12"/>
  <c r="P630" i="12"/>
  <c r="P629" i="12"/>
  <c r="P627" i="12"/>
  <c r="P626" i="12"/>
  <c r="P625" i="12"/>
  <c r="P624" i="12"/>
  <c r="P623" i="12"/>
  <c r="P622" i="12"/>
  <c r="P621" i="12"/>
  <c r="P620" i="12"/>
  <c r="P619" i="12"/>
  <c r="P618" i="12"/>
  <c r="P617" i="12"/>
  <c r="P616" i="12"/>
  <c r="P615" i="12"/>
  <c r="P614" i="12"/>
  <c r="P613" i="12"/>
  <c r="P612" i="12"/>
  <c r="P611" i="12"/>
  <c r="P610" i="12"/>
  <c r="P609" i="12"/>
  <c r="P608" i="12"/>
  <c r="P607" i="12"/>
  <c r="P606" i="12"/>
  <c r="P602" i="12"/>
  <c r="P599" i="12"/>
  <c r="P598" i="12"/>
  <c r="P597" i="12"/>
  <c r="P596" i="12"/>
  <c r="P595" i="12"/>
  <c r="P594" i="12"/>
  <c r="P593" i="12"/>
  <c r="P592" i="12"/>
  <c r="P591" i="12"/>
  <c r="P590" i="12"/>
  <c r="P588" i="12"/>
  <c r="P583" i="12"/>
  <c r="P581" i="12"/>
  <c r="P580" i="12"/>
  <c r="P579" i="12"/>
  <c r="P578" i="12"/>
  <c r="P577" i="12"/>
  <c r="P575" i="12"/>
  <c r="P574" i="12"/>
  <c r="P573" i="12"/>
  <c r="P572" i="12"/>
  <c r="P571" i="12"/>
  <c r="P570" i="12"/>
  <c r="P569" i="12"/>
  <c r="P568" i="12"/>
  <c r="P567" i="12"/>
  <c r="P566" i="12"/>
  <c r="P565" i="12"/>
  <c r="P564" i="12"/>
  <c r="P563" i="12"/>
  <c r="P562" i="12"/>
  <c r="P559" i="12"/>
  <c r="P558" i="12"/>
  <c r="P557" i="12"/>
  <c r="P553" i="12"/>
  <c r="P552" i="12"/>
  <c r="P548" i="12"/>
  <c r="P547" i="12"/>
  <c r="P546" i="12"/>
  <c r="P545" i="12"/>
  <c r="P544" i="12"/>
  <c r="P543" i="12"/>
  <c r="P542" i="12"/>
  <c r="P541" i="12"/>
  <c r="P540" i="12"/>
  <c r="P530" i="12"/>
  <c r="P522" i="12"/>
  <c r="P518" i="12"/>
  <c r="P515" i="12"/>
  <c r="P514" i="12"/>
  <c r="P497" i="12"/>
  <c r="P492" i="12"/>
  <c r="P490" i="12"/>
  <c r="P489" i="12"/>
  <c r="P485" i="12"/>
  <c r="P477" i="12"/>
  <c r="P473" i="12"/>
  <c r="P469" i="12"/>
  <c r="P464" i="12"/>
  <c r="P459" i="12"/>
  <c r="P458" i="12"/>
  <c r="P457" i="12"/>
  <c r="P456" i="12"/>
  <c r="P455" i="12"/>
  <c r="P451" i="12"/>
  <c r="P450" i="12"/>
  <c r="P449" i="12"/>
  <c r="P448" i="12"/>
  <c r="P442" i="12"/>
  <c r="P441" i="12"/>
  <c r="P440" i="12"/>
  <c r="P438" i="12"/>
  <c r="P427" i="12"/>
  <c r="P425" i="12"/>
  <c r="P421" i="12"/>
  <c r="P420" i="12"/>
  <c r="P416" i="12"/>
  <c r="P415" i="12"/>
  <c r="P413" i="12"/>
  <c r="P412" i="12"/>
  <c r="P411" i="12"/>
  <c r="P408" i="12"/>
  <c r="P406" i="12"/>
  <c r="P405" i="12"/>
  <c r="P404" i="12"/>
  <c r="P403" i="12"/>
  <c r="P394" i="12"/>
  <c r="P384" i="12"/>
  <c r="P383" i="12"/>
  <c r="P382" i="12"/>
  <c r="P368" i="12"/>
  <c r="P367" i="12"/>
  <c r="P366" i="12"/>
  <c r="P364" i="12"/>
  <c r="P359" i="12"/>
  <c r="P350" i="12"/>
  <c r="P343" i="12"/>
  <c r="P338" i="12"/>
  <c r="P332" i="12"/>
  <c r="P331" i="12"/>
  <c r="P330" i="12"/>
  <c r="P328" i="12"/>
  <c r="P327" i="12"/>
  <c r="P326" i="12"/>
  <c r="P305" i="12"/>
  <c r="P304" i="12"/>
  <c r="P288" i="12"/>
  <c r="P279" i="12"/>
  <c r="P276" i="12"/>
  <c r="P275" i="12"/>
  <c r="P272" i="12"/>
  <c r="P271" i="12"/>
  <c r="P269" i="12"/>
  <c r="P268" i="12"/>
  <c r="P267" i="12"/>
  <c r="P265" i="12"/>
  <c r="P262" i="12"/>
  <c r="P261" i="12"/>
  <c r="P258" i="12"/>
  <c r="P257" i="12"/>
  <c r="P256" i="12"/>
  <c r="P255" i="12"/>
  <c r="P239" i="12"/>
  <c r="P238" i="12"/>
  <c r="P237" i="12"/>
  <c r="P235" i="12"/>
  <c r="P234" i="12"/>
  <c r="P233" i="12"/>
  <c r="P232" i="12"/>
  <c r="P231" i="12"/>
  <c r="P229" i="12"/>
  <c r="P228" i="12"/>
  <c r="P203" i="12"/>
  <c r="P199" i="12"/>
  <c r="P198" i="12"/>
  <c r="P192" i="12"/>
  <c r="P186" i="12"/>
  <c r="P181" i="12"/>
  <c r="P173" i="12"/>
  <c r="P170" i="12"/>
  <c r="P169" i="12"/>
  <c r="P162" i="12"/>
  <c r="P161" i="12"/>
  <c r="P150" i="12"/>
  <c r="P149" i="12"/>
  <c r="P144" i="12"/>
  <c r="P142" i="12"/>
  <c r="P138" i="12"/>
  <c r="P137" i="12"/>
  <c r="P134" i="12"/>
  <c r="P129" i="12"/>
  <c r="P123" i="12"/>
  <c r="P121" i="12"/>
  <c r="P118" i="12"/>
  <c r="P117" i="12"/>
  <c r="P116" i="12"/>
  <c r="P113" i="12"/>
  <c r="P107" i="12"/>
  <c r="P106" i="12"/>
  <c r="P104" i="12"/>
  <c r="P102" i="12"/>
  <c r="P99" i="12"/>
  <c r="P98" i="12"/>
  <c r="P85" i="12"/>
  <c r="P84" i="12"/>
  <c r="P81" i="12"/>
  <c r="P80" i="12"/>
  <c r="P79" i="12"/>
  <c r="P78" i="12"/>
  <c r="P77" i="12"/>
  <c r="P74" i="12"/>
  <c r="P73" i="12"/>
  <c r="P72" i="12"/>
  <c r="P70" i="12"/>
  <c r="P68" i="12"/>
  <c r="P67" i="12"/>
  <c r="P61" i="12"/>
  <c r="P60" i="12"/>
  <c r="P58" i="12"/>
  <c r="P57" i="12"/>
  <c r="P56" i="12"/>
  <c r="P55" i="12"/>
  <c r="P54" i="12"/>
  <c r="P53" i="12"/>
  <c r="P52" i="12"/>
  <c r="P51" i="12"/>
  <c r="P50" i="12"/>
  <c r="P45" i="12"/>
  <c r="P41" i="12"/>
  <c r="P39" i="12"/>
  <c r="P38" i="12"/>
  <c r="P37" i="12"/>
  <c r="P36" i="12"/>
  <c r="P35" i="12"/>
  <c r="P34" i="12"/>
  <c r="P33" i="12"/>
  <c r="P32" i="12"/>
  <c r="P31" i="12"/>
  <c r="P30" i="12"/>
  <c r="P29" i="12"/>
  <c r="P28" i="12"/>
  <c r="P27" i="12"/>
  <c r="P24" i="12"/>
  <c r="P23" i="12"/>
  <c r="P21" i="12"/>
  <c r="N2197" i="12"/>
  <c r="N2196" i="12"/>
  <c r="N2195" i="12"/>
  <c r="N2194" i="12"/>
  <c r="N2193" i="12"/>
  <c r="N2192" i="12"/>
  <c r="N2191" i="12"/>
  <c r="N2190" i="12"/>
  <c r="N2189" i="12"/>
  <c r="N2188" i="12"/>
  <c r="N2187" i="12"/>
  <c r="N2179" i="12"/>
  <c r="N2178" i="12"/>
  <c r="N2176" i="12"/>
  <c r="N2175" i="12"/>
  <c r="N2174" i="12"/>
  <c r="N2173" i="12"/>
  <c r="N2172" i="12"/>
  <c r="N2171" i="12"/>
  <c r="N2166" i="12"/>
  <c r="N2158" i="12"/>
  <c r="N2157" i="12"/>
  <c r="N2156" i="12"/>
  <c r="N2155" i="12"/>
  <c r="N2153" i="12"/>
  <c r="N2146" i="12"/>
  <c r="N2138" i="12"/>
  <c r="N2137" i="12"/>
  <c r="N2136" i="12"/>
  <c r="N2135" i="12"/>
  <c r="N2134" i="12"/>
  <c r="N2133" i="12"/>
  <c r="N2132" i="12"/>
  <c r="N2129" i="12"/>
  <c r="N2122" i="12"/>
  <c r="N2121" i="12"/>
  <c r="N2113" i="12"/>
  <c r="N2112" i="12"/>
  <c r="N2110" i="12"/>
  <c r="N2109" i="12"/>
  <c r="N2105" i="12"/>
  <c r="N2104" i="12"/>
  <c r="N2103" i="12"/>
  <c r="N2102" i="12"/>
  <c r="N2101" i="12"/>
  <c r="N2100" i="12"/>
  <c r="N2099" i="12"/>
  <c r="N2098" i="12"/>
  <c r="N2097" i="12"/>
  <c r="N2096" i="12"/>
  <c r="N2092" i="12"/>
  <c r="N2091" i="12"/>
  <c r="N2090" i="12"/>
  <c r="N2089" i="12"/>
  <c r="N2086" i="12"/>
  <c r="N2085" i="12"/>
  <c r="N2084" i="12"/>
  <c r="N2083" i="12"/>
  <c r="N2082" i="12"/>
  <c r="N2081" i="12"/>
  <c r="N2080" i="12"/>
  <c r="N2079" i="12"/>
  <c r="N2078" i="12"/>
  <c r="N2077" i="12"/>
  <c r="N2076" i="12"/>
  <c r="N2074" i="12"/>
  <c r="N2073" i="12"/>
  <c r="N2072" i="12"/>
  <c r="N2071" i="12"/>
  <c r="N2070" i="12"/>
  <c r="N2064" i="12"/>
  <c r="N2063" i="12"/>
  <c r="N2059" i="12"/>
  <c r="N2052" i="12"/>
  <c r="N2051" i="12"/>
  <c r="N2050" i="12"/>
  <c r="N2049" i="12"/>
  <c r="N2048" i="12"/>
  <c r="N2047" i="12"/>
  <c r="N2046" i="12"/>
  <c r="N2045" i="12"/>
  <c r="N2044" i="12"/>
  <c r="N2043" i="12"/>
  <c r="N2042" i="12"/>
  <c r="N2041" i="12"/>
  <c r="N2040" i="12"/>
  <c r="N2032" i="12"/>
  <c r="N2031" i="12"/>
  <c r="N2030" i="12"/>
  <c r="N2029" i="12"/>
  <c r="N2020" i="12"/>
  <c r="N2019" i="12"/>
  <c r="N2018" i="12"/>
  <c r="N2017" i="12"/>
  <c r="N2016" i="12"/>
  <c r="N2015" i="12"/>
  <c r="N2014" i="12"/>
  <c r="N2013" i="12"/>
  <c r="N2007" i="12"/>
  <c r="N2006" i="12"/>
  <c r="N2005" i="12"/>
  <c r="N2004" i="12"/>
  <c r="N2003" i="12"/>
  <c r="N2000" i="12"/>
  <c r="N1999" i="12"/>
  <c r="N1998" i="12"/>
  <c r="N1997" i="12"/>
  <c r="N1996" i="12"/>
  <c r="N1993" i="12"/>
  <c r="N1975" i="12"/>
  <c r="N1968" i="12"/>
  <c r="N1967" i="12"/>
  <c r="N1966" i="12"/>
  <c r="N1965" i="12"/>
  <c r="N1964" i="12"/>
  <c r="N1963" i="12"/>
  <c r="N1959" i="12"/>
  <c r="N1958" i="12"/>
  <c r="N1957" i="12"/>
  <c r="N1956" i="12"/>
  <c r="N1955" i="12"/>
  <c r="N1954" i="12"/>
  <c r="N1953" i="12"/>
  <c r="N1951" i="12"/>
  <c r="N1949" i="12"/>
  <c r="N1942" i="12"/>
  <c r="N1941" i="12"/>
  <c r="N1940" i="12"/>
  <c r="N1938" i="12"/>
  <c r="N1936" i="12"/>
  <c r="N1935" i="12"/>
  <c r="N1934" i="12"/>
  <c r="N1933" i="12"/>
  <c r="N1932" i="12"/>
  <c r="N1929" i="12"/>
  <c r="N1922" i="12"/>
  <c r="N1921" i="12"/>
  <c r="N1916" i="12"/>
  <c r="N1915" i="12"/>
  <c r="N1914" i="12"/>
  <c r="N1913" i="12"/>
  <c r="N1906" i="12"/>
  <c r="N1905" i="12"/>
  <c r="N1904" i="12"/>
  <c r="N1903" i="12"/>
  <c r="N1898" i="12"/>
  <c r="N1897" i="12"/>
  <c r="N1896" i="12"/>
  <c r="N1895" i="12"/>
  <c r="N1894" i="12"/>
  <c r="N1893" i="12"/>
  <c r="N1883" i="12"/>
  <c r="N1869" i="12"/>
  <c r="N1868" i="12"/>
  <c r="N1867" i="12"/>
  <c r="N1866" i="12"/>
  <c r="N1863" i="12"/>
  <c r="N1862" i="12"/>
  <c r="N1861" i="12"/>
  <c r="N1859" i="12"/>
  <c r="N1858" i="12"/>
  <c r="N1857" i="12"/>
  <c r="N1856" i="12"/>
  <c r="N1850" i="12"/>
  <c r="N1849" i="12"/>
  <c r="N1848" i="12"/>
  <c r="N1836" i="12"/>
  <c r="N1835" i="12"/>
  <c r="N1834" i="12"/>
  <c r="N1833" i="12"/>
  <c r="N1819" i="12"/>
  <c r="N1818" i="12"/>
  <c r="N1812" i="12"/>
  <c r="N1809" i="12"/>
  <c r="N1802" i="12"/>
  <c r="N1801" i="12"/>
  <c r="N1800" i="12"/>
  <c r="N1799" i="12"/>
  <c r="N1797" i="12"/>
  <c r="N1796" i="12"/>
  <c r="N1795" i="12"/>
  <c r="N1794" i="12"/>
  <c r="N1792" i="12"/>
  <c r="N1791" i="12"/>
  <c r="N1790" i="12"/>
  <c r="N1778" i="12"/>
  <c r="N1777" i="12"/>
  <c r="N1776" i="12"/>
  <c r="N1775" i="12"/>
  <c r="N1770" i="12"/>
  <c r="N1769" i="12"/>
  <c r="N1763" i="12"/>
  <c r="N1762" i="12"/>
  <c r="N1758" i="12"/>
  <c r="N1757" i="12"/>
  <c r="N1752" i="12"/>
  <c r="N1751" i="12"/>
  <c r="N1750" i="12"/>
  <c r="N1749" i="12"/>
  <c r="N1748" i="12"/>
  <c r="N1746" i="12"/>
  <c r="N1743" i="12"/>
  <c r="N1742" i="12"/>
  <c r="N1741" i="12"/>
  <c r="N1739" i="12"/>
  <c r="N1738" i="12"/>
  <c r="N1736" i="12"/>
  <c r="N1735" i="12"/>
  <c r="N1734" i="12"/>
  <c r="N1733" i="12"/>
  <c r="N1732" i="12"/>
  <c r="N1726" i="12"/>
  <c r="N1725" i="12"/>
  <c r="N1724" i="12"/>
  <c r="N1723" i="12"/>
  <c r="N1720" i="12"/>
  <c r="N1718" i="12"/>
  <c r="N1699" i="12"/>
  <c r="N1688" i="12"/>
  <c r="N1686" i="12"/>
  <c r="N1685" i="12"/>
  <c r="N1683" i="12"/>
  <c r="N1678" i="12"/>
  <c r="N1674" i="12"/>
  <c r="N1673" i="12"/>
  <c r="N1672" i="12"/>
  <c r="N1655" i="12"/>
  <c r="N1654" i="12"/>
  <c r="N1653" i="12"/>
  <c r="N1652" i="12"/>
  <c r="N1651" i="12"/>
  <c r="N1650" i="12"/>
  <c r="N1639" i="12"/>
  <c r="N1638" i="12"/>
  <c r="N1637" i="12"/>
  <c r="N1636" i="12"/>
  <c r="N1635" i="12"/>
  <c r="N1626" i="12"/>
  <c r="N1625" i="12"/>
  <c r="N1624" i="12"/>
  <c r="N1623" i="12"/>
  <c r="N1622" i="12"/>
  <c r="N1608" i="12"/>
  <c r="N1606" i="12"/>
  <c r="N1605" i="12"/>
  <c r="N1603" i="12"/>
  <c r="N1600" i="12"/>
  <c r="N1597" i="12"/>
  <c r="N1595" i="12"/>
  <c r="N1593" i="12"/>
  <c r="N1591" i="12"/>
  <c r="N1590" i="12"/>
  <c r="N1589" i="12"/>
  <c r="N1586" i="12"/>
  <c r="N1585" i="12"/>
  <c r="N1584" i="12"/>
  <c r="N1583" i="12"/>
  <c r="N1581" i="12"/>
  <c r="N1573" i="12"/>
  <c r="N1572" i="12"/>
  <c r="N1571" i="12"/>
  <c r="N1570" i="12"/>
  <c r="N1566" i="12"/>
  <c r="N1564" i="12"/>
  <c r="N1559" i="12"/>
  <c r="N1554" i="12"/>
  <c r="N1553" i="12"/>
  <c r="N1552" i="12"/>
  <c r="N1546" i="12"/>
  <c r="N1545" i="12"/>
  <c r="N1544" i="12"/>
  <c r="N1537" i="12"/>
  <c r="N1534" i="12"/>
  <c r="N1533" i="12"/>
  <c r="N1532" i="12"/>
  <c r="N1531" i="12"/>
  <c r="N1518" i="12"/>
  <c r="N1516" i="12"/>
  <c r="N1510" i="12"/>
  <c r="N1509" i="12"/>
  <c r="N1508" i="12"/>
  <c r="N1507" i="12"/>
  <c r="N1506" i="12"/>
  <c r="N1501" i="12"/>
  <c r="N1500" i="12"/>
  <c r="N1499" i="12"/>
  <c r="N1498" i="12"/>
  <c r="N1493" i="12"/>
  <c r="N1492" i="12"/>
  <c r="N1491" i="12"/>
  <c r="N1490" i="12"/>
  <c r="N1488" i="12"/>
  <c r="N1487" i="12"/>
  <c r="N1466" i="12"/>
  <c r="N1465" i="12"/>
  <c r="N1463" i="12"/>
  <c r="N1461" i="12"/>
  <c r="N1460" i="12"/>
  <c r="N1450" i="12"/>
  <c r="N1449" i="12"/>
  <c r="N1435" i="12"/>
  <c r="N1434" i="12"/>
  <c r="N1433" i="12"/>
  <c r="N1432" i="12"/>
  <c r="N1431" i="12"/>
  <c r="N1425" i="12"/>
  <c r="N1424" i="12"/>
  <c r="N1423" i="12"/>
  <c r="N1416" i="12"/>
  <c r="N1414" i="12"/>
  <c r="N1413" i="12"/>
  <c r="N1411" i="12"/>
  <c r="N1408" i="12"/>
  <c r="N1407" i="12"/>
  <c r="N1406" i="12"/>
  <c r="N1405" i="12"/>
  <c r="N1404" i="12"/>
  <c r="N1403" i="12"/>
  <c r="N1391" i="12"/>
  <c r="N1389" i="12"/>
  <c r="N1388" i="12"/>
  <c r="N1386" i="12"/>
  <c r="N1385" i="12"/>
  <c r="N1384" i="12"/>
  <c r="N1378" i="12"/>
  <c r="N1377" i="12"/>
  <c r="N1376" i="12"/>
  <c r="N1371" i="12"/>
  <c r="N1367" i="12"/>
  <c r="N1362" i="12"/>
  <c r="N1361" i="12"/>
  <c r="N1359" i="12"/>
  <c r="N1358" i="12"/>
  <c r="N1355" i="12"/>
  <c r="N1354" i="12"/>
  <c r="N1353" i="12"/>
  <c r="N1352" i="12"/>
  <c r="N1351" i="12"/>
  <c r="N1348" i="12"/>
  <c r="N1347" i="12"/>
  <c r="N1346" i="12"/>
  <c r="N1345" i="12"/>
  <c r="N1344" i="12"/>
  <c r="N1341" i="12"/>
  <c r="N1340" i="12"/>
  <c r="N1325" i="12"/>
  <c r="N1324" i="12"/>
  <c r="N1322" i="12"/>
  <c r="N1316" i="12"/>
  <c r="N1315" i="12"/>
  <c r="N1314" i="12"/>
  <c r="N1313" i="12"/>
  <c r="N1312" i="12"/>
  <c r="N1311" i="12"/>
  <c r="N1303" i="12"/>
  <c r="N1302" i="12"/>
  <c r="N1290" i="12"/>
  <c r="N1289" i="12"/>
  <c r="N1288" i="12"/>
  <c r="N1268" i="12"/>
  <c r="N1266" i="12"/>
  <c r="N1265" i="12"/>
  <c r="N1261" i="12"/>
  <c r="N1259" i="12"/>
  <c r="N1258" i="12"/>
  <c r="N1257" i="12"/>
  <c r="N1256" i="12"/>
  <c r="N1255" i="12"/>
  <c r="N1254" i="12"/>
  <c r="N1250" i="12"/>
  <c r="N1249" i="12"/>
  <c r="N1247" i="12"/>
  <c r="N1243" i="12"/>
  <c r="N1236" i="12"/>
  <c r="N1235" i="12"/>
  <c r="N1234" i="12"/>
  <c r="N1233" i="12"/>
  <c r="N1217" i="12"/>
  <c r="N1216" i="12"/>
  <c r="N1215" i="12"/>
  <c r="N1214" i="12"/>
  <c r="N1210" i="12"/>
  <c r="N1205" i="12"/>
  <c r="N1204" i="12"/>
  <c r="N1199" i="12"/>
  <c r="N1198" i="12"/>
  <c r="N1197" i="12"/>
  <c r="N1196" i="12"/>
  <c r="N1194" i="12"/>
  <c r="N1193" i="12"/>
  <c r="N1188" i="12"/>
  <c r="N1187" i="12"/>
  <c r="N1186" i="12"/>
  <c r="N1185" i="12"/>
  <c r="N1178" i="12"/>
  <c r="N1177" i="12"/>
  <c r="N1176" i="12"/>
  <c r="N1175" i="12"/>
  <c r="N1174" i="12"/>
  <c r="N1173" i="12"/>
  <c r="N1163" i="12"/>
  <c r="N1155" i="12"/>
  <c r="N1154" i="12"/>
  <c r="N1153" i="12"/>
  <c r="N1152" i="12"/>
  <c r="N1147" i="12"/>
  <c r="N1146" i="12"/>
  <c r="N1144" i="12"/>
  <c r="N1143" i="12"/>
  <c r="N1142" i="12"/>
  <c r="N1141" i="12"/>
  <c r="N1135" i="12"/>
  <c r="N1132" i="12"/>
  <c r="N1131" i="12"/>
  <c r="N1122" i="12"/>
  <c r="N1117" i="12"/>
  <c r="N1116" i="12"/>
  <c r="N1115" i="12"/>
  <c r="N1112" i="12"/>
  <c r="N1108" i="12"/>
  <c r="N1102" i="12"/>
  <c r="N1090" i="12"/>
  <c r="N1089" i="12"/>
  <c r="N1087" i="12"/>
  <c r="N1086" i="12"/>
  <c r="N1084" i="12"/>
  <c r="N1083" i="12"/>
  <c r="N1081" i="12"/>
  <c r="N1075" i="12"/>
  <c r="N1074" i="12"/>
  <c r="N1073" i="12"/>
  <c r="N1051" i="12"/>
  <c r="N1050" i="12"/>
  <c r="N1049" i="12"/>
  <c r="N1047" i="12"/>
  <c r="N1046" i="12"/>
  <c r="N1045" i="12"/>
  <c r="N1043" i="12"/>
  <c r="N1042" i="12"/>
  <c r="N1041" i="12"/>
  <c r="N1037" i="12"/>
  <c r="N1036" i="12"/>
  <c r="N1025" i="12"/>
  <c r="N1024" i="12"/>
  <c r="N1014" i="12"/>
  <c r="N1013" i="12"/>
  <c r="N1010" i="12"/>
  <c r="N1009" i="12"/>
  <c r="N1002" i="12"/>
  <c r="N1001" i="12"/>
  <c r="N992" i="12"/>
  <c r="N991" i="12"/>
  <c r="N969" i="12"/>
  <c r="N968" i="12"/>
  <c r="N967" i="12"/>
  <c r="N966" i="12"/>
  <c r="N962" i="12"/>
  <c r="N961" i="12"/>
  <c r="N960" i="12"/>
  <c r="N950" i="12"/>
  <c r="N949" i="12"/>
  <c r="N948" i="12"/>
  <c r="N947" i="12"/>
  <c r="N946" i="12"/>
  <c r="N945" i="12"/>
  <c r="N944" i="12"/>
  <c r="N943" i="12"/>
  <c r="N942" i="12"/>
  <c r="N941" i="12"/>
  <c r="N940" i="12"/>
  <c r="N939" i="12"/>
  <c r="N938" i="12"/>
  <c r="N937" i="12"/>
  <c r="N936" i="12"/>
  <c r="N935" i="12"/>
  <c r="N928" i="12"/>
  <c r="N925" i="12"/>
  <c r="N923" i="12"/>
  <c r="N922" i="12"/>
  <c r="N918" i="12"/>
  <c r="N909" i="12"/>
  <c r="N908" i="12"/>
  <c r="N907" i="12"/>
  <c r="N903" i="12"/>
  <c r="N902" i="12"/>
  <c r="N891" i="12"/>
  <c r="N890" i="12"/>
  <c r="N878" i="12"/>
  <c r="N875" i="12"/>
  <c r="N869" i="12"/>
  <c r="N868" i="12"/>
  <c r="N867" i="12"/>
  <c r="N854" i="12"/>
  <c r="N853" i="12"/>
  <c r="N852" i="12"/>
  <c r="N847" i="12"/>
  <c r="N846" i="12"/>
  <c r="N838" i="12"/>
  <c r="N828" i="12"/>
  <c r="N819" i="12"/>
  <c r="N818" i="12"/>
  <c r="N810" i="12"/>
  <c r="N786" i="12"/>
  <c r="N785" i="12"/>
  <c r="N784" i="12"/>
  <c r="N782" i="12"/>
  <c r="N777" i="12"/>
  <c r="N776" i="12"/>
  <c r="N775" i="12"/>
  <c r="N773" i="12"/>
  <c r="N772" i="12"/>
  <c r="N771" i="12"/>
  <c r="N770" i="12"/>
  <c r="N769" i="12"/>
  <c r="N767" i="12"/>
  <c r="N766" i="12"/>
  <c r="N765" i="12"/>
  <c r="N764" i="12"/>
  <c r="N763" i="12"/>
  <c r="N762" i="12"/>
  <c r="N761" i="12"/>
  <c r="N760" i="12"/>
  <c r="N757" i="12"/>
  <c r="N756" i="12"/>
  <c r="N755" i="12"/>
  <c r="N754" i="12"/>
  <c r="N753" i="12"/>
  <c r="N752" i="12"/>
  <c r="N751" i="12"/>
  <c r="N750" i="12"/>
  <c r="N749" i="12"/>
  <c r="N748" i="12"/>
  <c r="N747" i="12"/>
  <c r="N745" i="12"/>
  <c r="N729" i="12"/>
  <c r="N722" i="12"/>
  <c r="N720" i="12"/>
  <c r="N716" i="12"/>
  <c r="N711" i="12"/>
  <c r="N710" i="12"/>
  <c r="N709" i="12"/>
  <c r="N697" i="12"/>
  <c r="N695" i="12"/>
  <c r="N694" i="12"/>
  <c r="N690" i="12"/>
  <c r="N689" i="12"/>
  <c r="N683" i="12"/>
  <c r="N679" i="12"/>
  <c r="N678" i="12"/>
  <c r="N676" i="12"/>
  <c r="N664" i="12"/>
  <c r="N661" i="12"/>
  <c r="N658" i="12"/>
  <c r="N655" i="12"/>
  <c r="N653" i="12"/>
  <c r="N649" i="12"/>
  <c r="N638" i="12"/>
  <c r="N629" i="12"/>
  <c r="N626" i="12"/>
  <c r="N625" i="12"/>
  <c r="N624" i="12"/>
  <c r="N623" i="12"/>
  <c r="N622" i="12"/>
  <c r="N621" i="12"/>
  <c r="N620" i="12"/>
  <c r="N619" i="12"/>
  <c r="N618" i="12"/>
  <c r="N588" i="12"/>
  <c r="N583" i="12"/>
  <c r="N581" i="12"/>
  <c r="N580" i="12"/>
  <c r="N579" i="12"/>
  <c r="N578" i="12"/>
  <c r="N577" i="12"/>
  <c r="N575" i="12"/>
  <c r="N574" i="12"/>
  <c r="N559" i="12"/>
  <c r="N553" i="12"/>
  <c r="N548" i="12"/>
  <c r="N547" i="12"/>
  <c r="N546" i="12"/>
  <c r="N545" i="12"/>
  <c r="N544" i="12"/>
  <c r="N543" i="12"/>
  <c r="N542" i="12"/>
  <c r="N530" i="12"/>
  <c r="N522" i="12"/>
  <c r="N515" i="12"/>
  <c r="N514" i="12"/>
  <c r="N497" i="12"/>
  <c r="N492" i="12"/>
  <c r="N477" i="12"/>
  <c r="N473" i="12"/>
  <c r="N459" i="12"/>
  <c r="N458" i="12"/>
  <c r="N451" i="12"/>
  <c r="N450" i="12"/>
  <c r="N449" i="12"/>
  <c r="N438" i="12"/>
  <c r="N427" i="12"/>
  <c r="N425" i="12"/>
  <c r="N421" i="12"/>
  <c r="N420" i="12"/>
  <c r="N394" i="12"/>
  <c r="N368" i="12"/>
  <c r="N367" i="12"/>
  <c r="N366" i="12"/>
  <c r="N364" i="12"/>
  <c r="N279" i="12"/>
  <c r="N262" i="12"/>
  <c r="N261" i="12"/>
  <c r="N258" i="12"/>
  <c r="N257" i="12"/>
  <c r="N256" i="12"/>
  <c r="N255" i="12"/>
  <c r="N239" i="12"/>
  <c r="N238" i="12"/>
  <c r="N237" i="12"/>
  <c r="N149" i="12"/>
  <c r="N144" i="12"/>
  <c r="N142" i="12"/>
  <c r="N138" i="12"/>
  <c r="N137" i="12"/>
  <c r="N129" i="12"/>
  <c r="N121" i="12"/>
  <c r="N117" i="12"/>
  <c r="N116" i="12"/>
  <c r="N113" i="12"/>
  <c r="N107" i="12"/>
  <c r="N106" i="12"/>
  <c r="N104" i="12"/>
  <c r="N99" i="12"/>
  <c r="N98" i="12"/>
  <c r="N85" i="12"/>
  <c r="N84" i="12"/>
  <c r="N80" i="12"/>
  <c r="N79" i="12"/>
  <c r="N78" i="12"/>
  <c r="N77" i="12"/>
  <c r="N73" i="12"/>
  <c r="N72" i="12"/>
  <c r="N70" i="12"/>
  <c r="N68" i="12"/>
  <c r="N67" i="12"/>
  <c r="N58" i="12"/>
  <c r="N57" i="12"/>
  <c r="N56" i="12"/>
  <c r="N53" i="12"/>
  <c r="N52" i="12"/>
  <c r="N39" i="12"/>
  <c r="N38" i="12"/>
  <c r="N37" i="12"/>
  <c r="N36" i="12"/>
  <c r="N28" i="12"/>
  <c r="D2" i="19"/>
  <c r="C2" i="20"/>
  <c r="C2" i="17"/>
  <c r="L2197" i="12"/>
  <c r="L2196" i="12"/>
  <c r="L2195" i="12"/>
  <c r="L2194" i="12"/>
  <c r="L2193" i="12"/>
  <c r="L2192" i="12"/>
  <c r="L2191" i="12"/>
  <c r="L2190" i="12"/>
  <c r="L2189" i="12"/>
  <c r="L2188" i="12"/>
  <c r="L2187" i="12"/>
  <c r="L2179" i="12"/>
  <c r="L2178" i="12"/>
  <c r="L2176" i="12"/>
  <c r="L2175" i="12"/>
  <c r="L2174" i="12"/>
  <c r="L2173" i="12"/>
  <c r="L2172" i="12"/>
  <c r="L2171" i="12"/>
  <c r="L2166" i="12"/>
  <c r="L2158" i="12"/>
  <c r="L2157" i="12"/>
  <c r="L2156" i="12"/>
  <c r="L2155" i="12"/>
  <c r="L2153" i="12"/>
  <c r="L2146" i="12"/>
  <c r="L2138" i="12"/>
  <c r="L2137" i="12"/>
  <c r="L2136" i="12"/>
  <c r="L2135" i="12"/>
  <c r="L2134" i="12"/>
  <c r="L2133" i="12"/>
  <c r="L2132" i="12"/>
  <c r="L2129" i="12"/>
  <c r="L2122" i="12"/>
  <c r="L2121" i="12"/>
  <c r="L2113" i="12"/>
  <c r="L2112" i="12"/>
  <c r="L2110" i="12"/>
  <c r="L2109" i="12"/>
  <c r="L2105" i="12"/>
  <c r="L2104" i="12"/>
  <c r="L2103" i="12"/>
  <c r="L2102" i="12"/>
  <c r="L2101" i="12"/>
  <c r="L2100" i="12"/>
  <c r="L2099" i="12"/>
  <c r="L2098" i="12"/>
  <c r="L2097" i="12"/>
  <c r="L2096" i="12"/>
  <c r="L2092" i="12"/>
  <c r="L2091" i="12"/>
  <c r="L2090" i="12"/>
  <c r="L2089" i="12"/>
  <c r="L2088" i="12"/>
  <c r="L2087" i="12"/>
  <c r="L2086" i="12"/>
  <c r="L2085" i="12"/>
  <c r="L2084" i="12"/>
  <c r="L2083" i="12"/>
  <c r="L2082" i="12"/>
  <c r="L2081" i="12"/>
  <c r="L2080" i="12"/>
  <c r="L2079" i="12"/>
  <c r="L2078" i="12"/>
  <c r="L2077" i="12"/>
  <c r="L2076" i="12"/>
  <c r="L2075" i="12"/>
  <c r="L2074" i="12"/>
  <c r="L2073" i="12"/>
  <c r="L2072" i="12"/>
  <c r="L2071" i="12"/>
  <c r="L2070" i="12"/>
  <c r="L2064" i="12"/>
  <c r="L2063" i="12"/>
  <c r="L2059" i="12"/>
  <c r="L2052" i="12"/>
  <c r="L2051" i="12"/>
  <c r="L2050" i="12"/>
  <c r="L2049" i="12"/>
  <c r="L2048" i="12"/>
  <c r="L2047" i="12"/>
  <c r="L2046" i="12"/>
  <c r="L2045" i="12"/>
  <c r="L2044" i="12"/>
  <c r="L2043" i="12"/>
  <c r="L2042" i="12"/>
  <c r="L2041" i="12"/>
  <c r="L2040" i="12"/>
  <c r="L2032" i="12"/>
  <c r="L2031" i="12"/>
  <c r="L2030" i="12"/>
  <c r="L2029" i="12"/>
  <c r="L2020" i="12"/>
  <c r="L2019" i="12"/>
  <c r="L2018" i="12"/>
  <c r="L2017" i="12"/>
  <c r="L2016" i="12"/>
  <c r="L2015" i="12"/>
  <c r="L2014" i="12"/>
  <c r="L2013" i="12"/>
  <c r="L2007" i="12"/>
  <c r="L2006" i="12"/>
  <c r="L2005" i="12"/>
  <c r="L2004" i="12"/>
  <c r="L2003" i="12"/>
  <c r="L2000" i="12"/>
  <c r="L1999" i="12"/>
  <c r="L1998" i="12"/>
  <c r="L1997" i="12"/>
  <c r="L1996" i="12"/>
  <c r="L1993" i="12"/>
  <c r="L1975" i="12"/>
  <c r="L1968" i="12"/>
  <c r="L1967" i="12"/>
  <c r="L1966" i="12"/>
  <c r="L1965" i="12"/>
  <c r="L1964" i="12"/>
  <c r="L1963" i="12"/>
  <c r="L1959" i="12"/>
  <c r="L1958" i="12"/>
  <c r="L1957" i="12"/>
  <c r="L1956" i="12"/>
  <c r="L1955" i="12"/>
  <c r="L1954" i="12"/>
  <c r="L1953" i="12"/>
  <c r="L1951" i="12"/>
  <c r="L1949" i="12"/>
  <c r="L1942" i="12"/>
  <c r="L1941" i="12"/>
  <c r="L1940" i="12"/>
  <c r="L1938" i="12"/>
  <c r="L1936" i="12"/>
  <c r="L1935" i="12"/>
  <c r="L1934" i="12"/>
  <c r="L1933" i="12"/>
  <c r="L1932" i="12"/>
  <c r="L1929" i="12"/>
  <c r="L1926" i="12"/>
  <c r="L1925" i="12"/>
  <c r="L1923" i="12"/>
  <c r="L1922" i="12"/>
  <c r="L1921" i="12"/>
  <c r="L1916" i="12"/>
  <c r="L1915" i="12"/>
  <c r="L1914" i="12"/>
  <c r="L1913" i="12"/>
  <c r="L1906" i="12"/>
  <c r="L1905" i="12"/>
  <c r="L1904" i="12"/>
  <c r="L1903" i="12"/>
  <c r="L1898" i="12"/>
  <c r="L1897" i="12"/>
  <c r="L1896" i="12"/>
  <c r="L1895" i="12"/>
  <c r="L1894" i="12"/>
  <c r="L1893" i="12"/>
  <c r="L1883" i="12"/>
  <c r="L1869" i="12"/>
  <c r="L1868" i="12"/>
  <c r="L1867" i="12"/>
  <c r="L1866" i="12"/>
  <c r="L1863" i="12"/>
  <c r="L1862" i="12"/>
  <c r="L1861" i="12"/>
  <c r="L1859" i="12"/>
  <c r="L1858" i="12"/>
  <c r="L1857" i="12"/>
  <c r="L1856" i="12"/>
  <c r="L1850" i="12"/>
  <c r="L1849" i="12"/>
  <c r="L1848" i="12"/>
  <c r="L1836" i="12"/>
  <c r="L1835" i="12"/>
  <c r="L1834" i="12"/>
  <c r="L1833" i="12"/>
  <c r="L1819" i="12"/>
  <c r="L1818" i="12"/>
  <c r="L1812" i="12"/>
  <c r="L1809" i="12"/>
  <c r="L1802" i="12"/>
  <c r="L1801" i="12"/>
  <c r="L1800" i="12"/>
  <c r="L1799" i="12"/>
  <c r="L1797" i="12"/>
  <c r="L1796" i="12"/>
  <c r="L1795" i="12"/>
  <c r="L1794" i="12"/>
  <c r="L1792" i="12"/>
  <c r="L1791" i="12"/>
  <c r="L1790" i="12"/>
  <c r="L1778" i="12"/>
  <c r="L1777" i="12"/>
  <c r="L1776" i="12"/>
  <c r="L1775" i="12"/>
  <c r="L1770" i="12"/>
  <c r="L1769" i="12"/>
  <c r="L1763" i="12"/>
  <c r="L1762" i="12"/>
  <c r="L1758" i="12"/>
  <c r="L1757" i="12"/>
  <c r="L1752" i="12"/>
  <c r="L1751" i="12"/>
  <c r="L1750" i="12"/>
  <c r="L1749" i="12"/>
  <c r="L1748" i="12"/>
  <c r="L1746" i="12"/>
  <c r="L1743" i="12"/>
  <c r="L1742" i="12"/>
  <c r="L1741" i="12"/>
  <c r="L1739" i="12"/>
  <c r="L1738" i="12"/>
  <c r="L1736" i="12"/>
  <c r="L1735" i="12"/>
  <c r="L1734" i="12"/>
  <c r="L1733" i="12"/>
  <c r="L1732" i="12"/>
  <c r="L1726" i="12"/>
  <c r="L1725" i="12"/>
  <c r="L1724" i="12"/>
  <c r="L1723" i="12"/>
  <c r="L1720" i="12"/>
  <c r="L1718" i="12"/>
  <c r="L1699" i="12"/>
  <c r="L1688" i="12"/>
  <c r="L1686" i="12"/>
  <c r="L1685" i="12"/>
  <c r="L1683" i="12"/>
  <c r="L1678" i="12"/>
  <c r="L1674" i="12"/>
  <c r="L1673" i="12"/>
  <c r="L1672" i="12"/>
  <c r="L1655" i="12"/>
  <c r="L1654" i="12"/>
  <c r="L1653" i="12"/>
  <c r="L1652" i="12"/>
  <c r="L1651" i="12"/>
  <c r="L1650" i="12"/>
  <c r="L1639" i="12"/>
  <c r="L1638" i="12"/>
  <c r="L1637" i="12"/>
  <c r="L1636" i="12"/>
  <c r="L1635" i="12"/>
  <c r="L1626" i="12"/>
  <c r="L1625" i="12"/>
  <c r="L1624" i="12"/>
  <c r="L1623" i="12"/>
  <c r="L1622" i="12"/>
  <c r="L1608" i="12"/>
  <c r="L1606" i="12"/>
  <c r="L1605" i="12"/>
  <c r="L1603" i="12"/>
  <c r="L1600" i="12"/>
  <c r="L1597" i="12"/>
  <c r="L1595" i="12"/>
  <c r="L1593" i="12"/>
  <c r="L1591" i="12"/>
  <c r="L1590" i="12"/>
  <c r="L1589" i="12"/>
  <c r="L1586" i="12"/>
  <c r="L1585" i="12"/>
  <c r="L1584" i="12"/>
  <c r="L1583" i="12"/>
  <c r="L1581" i="12"/>
  <c r="L1573" i="12"/>
  <c r="L1572" i="12"/>
  <c r="L1571" i="12"/>
  <c r="L1570" i="12"/>
  <c r="L1566" i="12"/>
  <c r="L1564" i="12"/>
  <c r="L1559" i="12"/>
  <c r="L1554" i="12"/>
  <c r="L1553" i="12"/>
  <c r="L1552" i="12"/>
  <c r="L1546" i="12"/>
  <c r="L1545" i="12"/>
  <c r="L1544" i="12"/>
  <c r="L1537" i="12"/>
  <c r="L1534" i="12"/>
  <c r="L1533" i="12"/>
  <c r="L1532" i="12"/>
  <c r="L1531" i="12"/>
  <c r="L1518" i="12"/>
  <c r="L1516" i="12"/>
  <c r="L1510" i="12"/>
  <c r="L1509" i="12"/>
  <c r="L1508" i="12"/>
  <c r="L1507" i="12"/>
  <c r="L1506" i="12"/>
  <c r="L1501" i="12"/>
  <c r="L1500" i="12"/>
  <c r="L1499" i="12"/>
  <c r="L1498" i="12"/>
  <c r="L1493" i="12"/>
  <c r="L1492" i="12"/>
  <c r="L1491" i="12"/>
  <c r="L1490" i="12"/>
  <c r="L1488" i="12"/>
  <c r="L1487" i="12"/>
  <c r="L1466" i="12"/>
  <c r="L1465" i="12"/>
  <c r="L1463" i="12"/>
  <c r="L1461" i="12"/>
  <c r="L1460" i="12"/>
  <c r="L1450" i="12"/>
  <c r="L1449" i="12"/>
  <c r="L1435" i="12"/>
  <c r="L1434" i="12"/>
  <c r="L1433" i="12"/>
  <c r="L1432" i="12"/>
  <c r="L1431" i="12"/>
  <c r="L1425" i="12"/>
  <c r="L1424" i="12"/>
  <c r="L1423" i="12"/>
  <c r="L1416" i="12"/>
  <c r="L1414" i="12"/>
  <c r="L1413" i="12"/>
  <c r="L1411" i="12"/>
  <c r="L1408" i="12"/>
  <c r="L1407" i="12"/>
  <c r="L1406" i="12"/>
  <c r="L1405" i="12"/>
  <c r="L1404" i="12"/>
  <c r="L1403" i="12"/>
  <c r="L1391" i="12"/>
  <c r="L1389" i="12"/>
  <c r="L1388" i="12"/>
  <c r="L1386" i="12"/>
  <c r="L1385" i="12"/>
  <c r="L1384" i="12"/>
  <c r="L1378" i="12"/>
  <c r="L1377" i="12"/>
  <c r="L1376" i="12"/>
  <c r="L1371" i="12"/>
  <c r="L1367" i="12"/>
  <c r="L1362" i="12"/>
  <c r="L1361" i="12"/>
  <c r="L1359" i="12"/>
  <c r="L1358" i="12"/>
  <c r="L1355" i="12"/>
  <c r="L1354" i="12"/>
  <c r="L1353" i="12"/>
  <c r="L1352" i="12"/>
  <c r="L1351" i="12"/>
  <c r="L1348" i="12"/>
  <c r="L1347" i="12"/>
  <c r="L1346" i="12"/>
  <c r="L1345" i="12"/>
  <c r="L1344" i="12"/>
  <c r="L1341" i="12"/>
  <c r="L1340" i="12"/>
  <c r="L1325" i="12"/>
  <c r="L1324" i="12"/>
  <c r="L1322" i="12"/>
  <c r="L1316" i="12"/>
  <c r="L1315" i="12"/>
  <c r="L1314" i="12"/>
  <c r="L1313" i="12"/>
  <c r="L1312" i="12"/>
  <c r="L1311" i="12"/>
  <c r="L1303" i="12"/>
  <c r="L1302" i="12"/>
  <c r="L1290" i="12"/>
  <c r="L1289" i="12"/>
  <c r="L1288" i="12"/>
  <c r="L1268" i="12"/>
  <c r="L1266" i="12"/>
  <c r="L1265" i="12"/>
  <c r="L1261" i="12"/>
  <c r="L1259" i="12"/>
  <c r="L1258" i="12"/>
  <c r="L1257" i="12"/>
  <c r="L1256" i="12"/>
  <c r="L1255" i="12"/>
  <c r="L1254" i="12"/>
  <c r="L1250" i="12"/>
  <c r="L1249" i="12"/>
  <c r="L1247" i="12"/>
  <c r="L1243" i="12"/>
  <c r="L1236" i="12"/>
  <c r="L1235" i="12"/>
  <c r="L1234" i="12"/>
  <c r="L1233" i="12"/>
  <c r="L1217" i="12"/>
  <c r="L1216" i="12"/>
  <c r="L1215" i="12"/>
  <c r="L1214" i="12"/>
  <c r="L1210" i="12"/>
  <c r="L1205" i="12"/>
  <c r="L1204" i="12"/>
  <c r="L1199" i="12"/>
  <c r="L1198" i="12"/>
  <c r="L1197" i="12"/>
  <c r="L1196" i="12"/>
  <c r="L1194" i="12"/>
  <c r="L1193" i="12"/>
  <c r="L1188" i="12"/>
  <c r="L1187" i="12"/>
  <c r="L1186" i="12"/>
  <c r="L1185" i="12"/>
  <c r="L1178" i="12"/>
  <c r="L1177" i="12"/>
  <c r="L1176" i="12"/>
  <c r="L1175" i="12"/>
  <c r="L1174" i="12"/>
  <c r="L1173" i="12"/>
  <c r="L1163" i="12"/>
  <c r="L1155" i="12"/>
  <c r="L1154" i="12"/>
  <c r="L1153" i="12"/>
  <c r="L1152" i="12"/>
  <c r="L1147" i="12"/>
  <c r="L1146" i="12"/>
  <c r="L1144" i="12"/>
  <c r="L1143" i="12"/>
  <c r="L1142" i="12"/>
  <c r="L1141" i="12"/>
  <c r="L1135" i="12"/>
  <c r="L1132" i="12"/>
  <c r="L1131" i="12"/>
  <c r="L1122" i="12"/>
  <c r="L1117" i="12"/>
  <c r="L1116" i="12"/>
  <c r="L1115" i="12"/>
  <c r="L1112" i="12"/>
  <c r="L1108" i="12"/>
  <c r="L1102" i="12"/>
  <c r="L1090" i="12"/>
  <c r="L1089" i="12"/>
  <c r="L1087" i="12"/>
  <c r="L1086" i="12"/>
  <c r="L1084" i="12"/>
  <c r="L1083" i="12"/>
  <c r="L1081" i="12"/>
  <c r="L1075" i="12"/>
  <c r="L1074" i="12"/>
  <c r="L1073" i="12"/>
  <c r="L1051" i="12"/>
  <c r="L1050" i="12"/>
  <c r="L1049" i="12"/>
  <c r="L1047" i="12"/>
  <c r="L1046" i="12"/>
  <c r="L1045" i="12"/>
  <c r="L1043" i="12"/>
  <c r="L1042" i="12"/>
  <c r="L1041" i="12"/>
  <c r="L1037" i="12"/>
  <c r="L1036" i="12"/>
  <c r="L1025" i="12"/>
  <c r="L1024" i="12"/>
  <c r="L1014" i="12"/>
  <c r="L1013" i="12"/>
  <c r="L1010" i="12"/>
  <c r="L1009" i="12"/>
  <c r="L1002" i="12"/>
  <c r="L1001" i="12"/>
  <c r="L992" i="12"/>
  <c r="L991" i="12"/>
  <c r="L969" i="12"/>
  <c r="L968" i="12"/>
  <c r="L967" i="12"/>
  <c r="L966" i="12"/>
  <c r="L962" i="12"/>
  <c r="L961" i="12"/>
  <c r="L960" i="12"/>
  <c r="L950" i="12"/>
  <c r="L949" i="12"/>
  <c r="L948" i="12"/>
  <c r="L947" i="12"/>
  <c r="L946" i="12"/>
  <c r="L945" i="12"/>
  <c r="L944" i="12"/>
  <c r="L943" i="12"/>
  <c r="L942" i="12"/>
  <c r="L941" i="12"/>
  <c r="L940" i="12"/>
  <c r="L939" i="12"/>
  <c r="L938" i="12"/>
  <c r="L937" i="12"/>
  <c r="L936" i="12"/>
  <c r="L935" i="12"/>
  <c r="L928" i="12"/>
  <c r="L925" i="12"/>
  <c r="L923" i="12"/>
  <c r="L922" i="12"/>
  <c r="L918" i="12"/>
  <c r="L909" i="12"/>
  <c r="L908" i="12"/>
  <c r="L907" i="12"/>
  <c r="L903" i="12"/>
  <c r="L902" i="12"/>
  <c r="L891" i="12"/>
  <c r="L890" i="12"/>
  <c r="L878" i="12"/>
  <c r="L875" i="12"/>
  <c r="L873" i="12"/>
  <c r="L869" i="12"/>
  <c r="L868" i="12"/>
  <c r="L867" i="12"/>
  <c r="L854" i="12"/>
  <c r="L853" i="12"/>
  <c r="L852" i="12"/>
  <c r="L847" i="12"/>
  <c r="L846" i="12"/>
  <c r="L838" i="12"/>
  <c r="L828" i="12"/>
  <c r="L819" i="12"/>
  <c r="L818" i="12"/>
  <c r="L810" i="12"/>
  <c r="L786" i="12"/>
  <c r="L785" i="12"/>
  <c r="L784" i="12"/>
  <c r="L782" i="12"/>
  <c r="L777" i="12"/>
  <c r="L776" i="12"/>
  <c r="L775" i="12"/>
  <c r="L773" i="12"/>
  <c r="L772" i="12"/>
  <c r="L771" i="12"/>
  <c r="L770" i="12"/>
  <c r="L769" i="12"/>
  <c r="L767" i="12"/>
  <c r="L766" i="12"/>
  <c r="L765" i="12"/>
  <c r="L764" i="12"/>
  <c r="L763" i="12"/>
  <c r="L762" i="12"/>
  <c r="L761" i="12"/>
  <c r="L760" i="12"/>
  <c r="L757" i="12"/>
  <c r="L756" i="12"/>
  <c r="L755" i="12"/>
  <c r="L754" i="12"/>
  <c r="L753" i="12"/>
  <c r="L752" i="12"/>
  <c r="L751" i="12"/>
  <c r="L750" i="12"/>
  <c r="L749" i="12"/>
  <c r="L748" i="12"/>
  <c r="L747" i="12"/>
  <c r="L745" i="12"/>
  <c r="L729" i="12"/>
  <c r="L722" i="12"/>
  <c r="L720" i="12"/>
  <c r="L716" i="12"/>
  <c r="L711" i="12"/>
  <c r="L710" i="12"/>
  <c r="L709" i="12"/>
  <c r="L697" i="12"/>
  <c r="L695" i="12"/>
  <c r="L694" i="12"/>
  <c r="L690" i="12"/>
  <c r="L689" i="12"/>
  <c r="L683" i="12"/>
  <c r="L679" i="12"/>
  <c r="L678" i="12"/>
  <c r="L676" i="12"/>
  <c r="L664" i="12"/>
  <c r="L661" i="12"/>
  <c r="L658" i="12"/>
  <c r="L655" i="12"/>
  <c r="L653" i="12"/>
  <c r="L649" i="12"/>
  <c r="L638" i="12"/>
  <c r="L629" i="12"/>
  <c r="L626" i="12"/>
  <c r="L625" i="12"/>
  <c r="L624" i="12"/>
  <c r="L623" i="12"/>
  <c r="L622" i="12"/>
  <c r="L621" i="12"/>
  <c r="L620" i="12"/>
  <c r="L619" i="12"/>
  <c r="L618" i="12"/>
  <c r="L588" i="12"/>
  <c r="L583" i="12"/>
  <c r="L581" i="12"/>
  <c r="L580" i="12"/>
  <c r="L579" i="12"/>
  <c r="L578" i="12"/>
  <c r="L577" i="12"/>
  <c r="L575" i="12"/>
  <c r="L574" i="12"/>
  <c r="L559" i="12"/>
  <c r="L553" i="12"/>
  <c r="L548" i="12"/>
  <c r="L547" i="12"/>
  <c r="L546" i="12"/>
  <c r="L545" i="12"/>
  <c r="L544" i="12"/>
  <c r="L543" i="12"/>
  <c r="L542" i="12"/>
  <c r="L530" i="12"/>
  <c r="L522" i="12"/>
  <c r="L515" i="12"/>
  <c r="L514" i="12"/>
  <c r="L497" i="12"/>
  <c r="L492" i="12"/>
  <c r="L477" i="12"/>
  <c r="L473" i="12"/>
  <c r="L459" i="12"/>
  <c r="L458" i="12"/>
  <c r="L451" i="12"/>
  <c r="L450" i="12"/>
  <c r="L449" i="12"/>
  <c r="L438" i="12"/>
  <c r="L427" i="12"/>
  <c r="L425" i="12"/>
  <c r="L421" i="12"/>
  <c r="L420" i="12"/>
  <c r="L394" i="12"/>
  <c r="L368" i="12"/>
  <c r="L367" i="12"/>
  <c r="L366" i="12"/>
  <c r="L364" i="12"/>
  <c r="L279" i="12"/>
  <c r="L262" i="12"/>
  <c r="L261" i="12"/>
  <c r="L258" i="12"/>
  <c r="L257" i="12"/>
  <c r="L256" i="12"/>
  <c r="L255" i="12"/>
  <c r="L239" i="12"/>
  <c r="L238" i="12"/>
  <c r="L237" i="12"/>
  <c r="L149" i="12"/>
  <c r="L144" i="12"/>
  <c r="L142" i="12"/>
  <c r="L138" i="12"/>
  <c r="L137" i="12"/>
  <c r="L129" i="12"/>
  <c r="L121" i="12"/>
  <c r="L117" i="12"/>
  <c r="L116" i="12"/>
  <c r="L113" i="12"/>
  <c r="L107" i="12"/>
  <c r="L106" i="12"/>
  <c r="L104" i="12"/>
  <c r="L99" i="12"/>
  <c r="L98" i="12"/>
  <c r="L85" i="12"/>
  <c r="L84" i="12"/>
  <c r="L80" i="12"/>
  <c r="L79" i="12"/>
  <c r="L78" i="12"/>
  <c r="L77" i="12"/>
  <c r="L73" i="12"/>
  <c r="L72" i="12"/>
  <c r="L70" i="12"/>
  <c r="L68" i="12"/>
  <c r="L67" i="12"/>
  <c r="L58" i="12"/>
  <c r="L57" i="12"/>
  <c r="L56" i="12"/>
  <c r="L53" i="12"/>
  <c r="L52" i="12"/>
  <c r="L39" i="12"/>
  <c r="L38" i="12"/>
  <c r="L37" i="12"/>
  <c r="L36" i="12"/>
  <c r="L28" i="12"/>
  <c r="C2" i="18"/>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3" i="17"/>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3" i="18"/>
  <c r="D27" i="12"/>
  <c r="D24" i="12"/>
  <c r="D2198" i="12"/>
  <c r="D2197" i="12"/>
  <c r="D2196" i="12"/>
  <c r="D2195" i="12"/>
  <c r="D2194" i="12"/>
  <c r="D2193" i="12"/>
  <c r="D2192" i="12"/>
  <c r="D2191" i="12"/>
  <c r="D2190" i="12"/>
  <c r="D2189" i="12"/>
  <c r="D2188" i="12"/>
  <c r="D2187" i="12"/>
  <c r="D2186" i="12"/>
  <c r="D2185" i="12"/>
  <c r="D2184" i="12"/>
  <c r="D2183" i="12"/>
  <c r="D2182" i="12"/>
  <c r="D2181" i="12"/>
  <c r="D2180" i="12"/>
  <c r="D2179" i="12"/>
  <c r="D2178" i="12"/>
  <c r="D2177" i="12"/>
  <c r="D2176" i="12"/>
  <c r="D2175" i="12"/>
  <c r="D2174" i="12"/>
  <c r="D2173" i="12"/>
  <c r="D2172" i="12"/>
  <c r="D2171" i="12"/>
  <c r="D2170" i="12"/>
  <c r="D2169" i="12"/>
  <c r="D2168" i="12"/>
  <c r="D2167" i="12"/>
  <c r="D2166" i="12"/>
  <c r="D2165" i="12"/>
  <c r="D2164" i="12"/>
  <c r="D2163" i="12"/>
  <c r="D2162" i="12"/>
  <c r="D2161" i="12"/>
  <c r="D2160" i="12"/>
  <c r="D2159" i="12"/>
  <c r="D2158" i="12"/>
  <c r="D2157" i="12"/>
  <c r="D2156" i="12"/>
  <c r="D2155" i="12"/>
  <c r="D2154" i="12"/>
  <c r="D2153" i="12"/>
  <c r="D2152" i="12"/>
  <c r="D2151" i="12"/>
  <c r="D2150" i="12"/>
  <c r="D2149" i="12"/>
  <c r="D2148" i="12"/>
  <c r="D2147" i="12"/>
  <c r="D2146" i="12"/>
  <c r="D2145" i="12"/>
  <c r="D2144" i="12"/>
  <c r="D2143" i="12"/>
  <c r="D2142" i="12"/>
  <c r="D2141" i="12"/>
  <c r="D2140" i="12"/>
  <c r="D2139" i="12"/>
  <c r="D2138" i="12"/>
  <c r="D2137" i="12"/>
  <c r="D2136" i="12"/>
  <c r="D2135" i="12"/>
  <c r="D2134" i="12"/>
  <c r="D2133" i="12"/>
  <c r="D2132" i="12"/>
  <c r="D2131" i="12"/>
  <c r="D2129" i="12"/>
  <c r="D2128" i="12"/>
  <c r="D2127" i="12"/>
  <c r="D2126" i="12"/>
  <c r="D2125" i="12"/>
  <c r="D2124" i="12"/>
  <c r="D2123" i="12"/>
  <c r="D2122" i="12"/>
  <c r="D2121" i="12"/>
  <c r="D2120" i="12"/>
  <c r="D2119" i="12"/>
  <c r="D2118" i="12"/>
  <c r="D2117" i="12"/>
  <c r="D2116" i="12"/>
  <c r="D2115" i="12"/>
  <c r="D2114" i="12"/>
  <c r="D2113" i="12"/>
  <c r="D2112" i="12"/>
  <c r="D2111" i="12"/>
  <c r="D2110" i="12"/>
  <c r="D2109" i="12"/>
  <c r="D2108" i="12"/>
  <c r="D2107" i="12"/>
  <c r="D2106" i="12"/>
  <c r="D2105" i="12"/>
  <c r="D2104" i="12"/>
  <c r="D2103" i="12"/>
  <c r="D2102" i="12"/>
  <c r="D2101" i="12"/>
  <c r="D2100" i="12"/>
  <c r="D2099" i="12"/>
  <c r="D2098" i="12"/>
  <c r="D2097" i="12"/>
  <c r="D2096" i="12"/>
  <c r="D2095" i="12"/>
  <c r="D2094" i="12"/>
  <c r="D2093" i="12"/>
  <c r="D2092" i="12"/>
  <c r="D2091" i="12"/>
  <c r="D2090" i="12"/>
  <c r="D2089" i="12"/>
  <c r="D2088" i="12"/>
  <c r="D2087" i="12"/>
  <c r="D2086" i="12"/>
  <c r="D2085" i="12"/>
  <c r="D2084" i="12"/>
  <c r="D2083" i="12"/>
  <c r="D2082" i="12"/>
  <c r="D2081" i="12"/>
  <c r="D2080" i="12"/>
  <c r="D2079" i="12"/>
  <c r="D2078" i="12"/>
  <c r="D2077" i="12"/>
  <c r="D2076" i="12"/>
  <c r="D2075" i="12"/>
  <c r="D2074" i="12"/>
  <c r="D2073" i="12"/>
  <c r="D2072" i="12"/>
  <c r="D2071" i="12"/>
  <c r="D2070" i="12"/>
  <c r="D2069" i="12"/>
  <c r="D2067" i="12"/>
  <c r="D2064" i="12"/>
  <c r="D2063" i="12"/>
  <c r="D2062" i="12"/>
  <c r="D2061" i="12"/>
  <c r="D2060" i="12"/>
  <c r="D2059" i="12"/>
  <c r="D2058" i="12"/>
  <c r="D2057" i="12"/>
  <c r="D2056" i="12"/>
  <c r="D2055" i="12"/>
  <c r="D2054" i="12"/>
  <c r="D2053" i="12"/>
  <c r="D2052" i="12"/>
  <c r="D2051" i="12"/>
  <c r="D2050" i="12"/>
  <c r="D2049" i="12"/>
  <c r="D2048" i="12"/>
  <c r="D2047" i="12"/>
  <c r="D2046" i="12"/>
  <c r="D2045" i="12"/>
  <c r="D2044" i="12"/>
  <c r="D2043" i="12"/>
  <c r="D2042" i="12"/>
  <c r="D2041" i="12"/>
  <c r="D2040" i="12"/>
  <c r="D2039" i="12"/>
  <c r="D2038" i="12"/>
  <c r="D2037" i="12"/>
  <c r="D2036" i="12"/>
  <c r="D2035" i="12"/>
  <c r="D2034" i="12"/>
  <c r="D2033" i="12"/>
  <c r="D2032" i="12"/>
  <c r="D2031" i="12"/>
  <c r="D2030" i="12"/>
  <c r="D2029" i="12"/>
  <c r="D2028" i="12"/>
  <c r="D2024" i="12"/>
  <c r="D2023" i="12"/>
  <c r="D2022" i="12"/>
  <c r="D2021" i="12"/>
  <c r="D2020" i="12"/>
  <c r="D2019" i="12"/>
  <c r="D2018" i="12"/>
  <c r="D2017" i="12"/>
  <c r="D2016" i="12"/>
  <c r="D2015" i="12"/>
  <c r="D2014" i="12"/>
  <c r="D2013" i="12"/>
  <c r="D2012" i="12"/>
  <c r="D2011" i="12"/>
  <c r="D2010" i="12"/>
  <c r="D2009" i="12"/>
  <c r="D2007" i="12"/>
  <c r="D2006" i="12"/>
  <c r="D2005" i="12"/>
  <c r="D2004" i="12"/>
  <c r="D2003" i="12"/>
  <c r="D2000" i="12"/>
  <c r="D1999" i="12"/>
  <c r="D1998" i="12"/>
  <c r="D1997" i="12"/>
  <c r="D1996" i="12"/>
  <c r="D1995" i="12"/>
  <c r="D1994" i="12"/>
  <c r="D1993" i="12"/>
  <c r="D1992" i="12"/>
  <c r="D1991" i="12"/>
  <c r="D1990" i="12"/>
  <c r="D1989" i="12"/>
  <c r="D1988" i="12"/>
  <c r="D1987" i="12"/>
  <c r="D1986" i="12"/>
  <c r="D1985" i="12"/>
  <c r="D1984" i="12"/>
  <c r="D1983" i="12"/>
  <c r="D1982" i="12"/>
  <c r="D1981" i="12"/>
  <c r="D1980" i="12"/>
  <c r="D1979" i="12"/>
  <c r="D1978" i="12"/>
  <c r="D1977" i="12"/>
  <c r="D1976" i="12"/>
  <c r="D1975" i="12"/>
  <c r="D1974" i="12"/>
  <c r="D1973" i="12"/>
  <c r="D1972" i="12"/>
  <c r="D1971" i="12"/>
  <c r="D1969" i="12"/>
  <c r="D1968" i="12"/>
  <c r="D1967" i="12"/>
  <c r="D1966" i="12"/>
  <c r="D1965" i="12"/>
  <c r="D1964" i="12"/>
  <c r="D1963" i="12"/>
  <c r="D1962" i="12"/>
  <c r="D1961" i="12"/>
  <c r="D1960" i="12"/>
  <c r="D1959" i="12"/>
  <c r="D1958" i="12"/>
  <c r="D1957" i="12"/>
  <c r="D1956" i="12"/>
  <c r="D1955" i="12"/>
  <c r="D1954" i="12"/>
  <c r="D1953" i="12"/>
  <c r="D1951" i="12"/>
  <c r="D1949" i="12"/>
  <c r="D1943" i="12"/>
  <c r="D1942" i="12"/>
  <c r="D1941" i="12"/>
  <c r="D1940" i="12"/>
  <c r="D1938" i="12"/>
  <c r="D1936" i="12"/>
  <c r="D1935" i="12"/>
  <c r="D1934" i="12"/>
  <c r="D1933" i="12"/>
  <c r="D1932" i="12"/>
  <c r="D1931" i="12"/>
  <c r="D1930" i="12"/>
  <c r="D1929" i="12"/>
  <c r="D1926" i="12"/>
  <c r="D1925" i="12"/>
  <c r="D1923" i="12"/>
  <c r="D1922" i="12"/>
  <c r="D1921" i="12"/>
  <c r="D1920" i="12"/>
  <c r="D1919" i="12"/>
  <c r="D1918" i="12"/>
  <c r="D1916" i="12"/>
  <c r="D1915" i="12"/>
  <c r="D1914" i="12"/>
  <c r="D1913" i="12"/>
  <c r="D1911" i="12"/>
  <c r="D1906" i="12"/>
  <c r="D1905" i="12"/>
  <c r="D1904" i="12"/>
  <c r="D1903" i="12"/>
  <c r="D1898" i="12"/>
  <c r="D1897" i="12"/>
  <c r="D1896" i="12"/>
  <c r="D1895" i="12"/>
  <c r="D1894" i="12"/>
  <c r="D1893" i="12"/>
  <c r="D1883" i="12"/>
  <c r="D1882" i="12"/>
  <c r="D1878" i="12"/>
  <c r="D1877" i="12"/>
  <c r="D1876" i="12"/>
  <c r="D1875" i="12"/>
  <c r="D1874" i="12"/>
  <c r="D1873" i="12"/>
  <c r="D1872" i="12"/>
  <c r="D1871" i="12"/>
  <c r="D1870" i="12"/>
  <c r="D1869" i="12"/>
  <c r="D1868" i="12"/>
  <c r="D1867" i="12"/>
  <c r="D1866" i="12"/>
  <c r="D1863" i="12"/>
  <c r="D1862" i="12"/>
  <c r="D1861" i="12"/>
  <c r="D1860" i="12"/>
  <c r="D1859" i="12"/>
  <c r="D1858" i="12"/>
  <c r="D1857" i="12"/>
  <c r="D1856" i="12"/>
  <c r="D1850" i="12"/>
  <c r="D1849" i="12"/>
  <c r="D1848" i="12"/>
  <c r="D1843" i="12"/>
  <c r="D1842" i="12"/>
  <c r="D1841" i="12"/>
  <c r="D1840" i="12"/>
  <c r="D1839" i="12"/>
  <c r="D1838" i="12"/>
  <c r="D1837" i="12"/>
  <c r="D1836" i="12"/>
  <c r="D1835" i="12"/>
  <c r="D1834" i="12"/>
  <c r="D1833" i="12"/>
  <c r="D1819" i="12"/>
  <c r="D1818" i="12"/>
  <c r="D1816" i="12"/>
  <c r="D1812" i="12"/>
  <c r="D1811" i="12"/>
  <c r="D1809" i="12"/>
  <c r="D1807" i="12"/>
  <c r="D1804" i="12"/>
  <c r="D1803" i="12"/>
  <c r="D1802" i="12"/>
  <c r="D1801" i="12"/>
  <c r="D1800" i="12"/>
  <c r="D1799" i="12"/>
  <c r="D1797" i="12"/>
  <c r="D1796" i="12"/>
  <c r="D1795" i="12"/>
  <c r="D1794" i="12"/>
  <c r="D1792" i="12"/>
  <c r="D1791" i="12"/>
  <c r="D1790" i="12"/>
  <c r="D1789" i="12"/>
  <c r="D1788" i="12"/>
  <c r="D1785" i="12"/>
  <c r="D1784" i="12"/>
  <c r="D1783" i="12"/>
  <c r="D1782" i="12"/>
  <c r="D1781" i="12"/>
  <c r="D1780" i="12"/>
  <c r="D1779" i="12"/>
  <c r="D1778" i="12"/>
  <c r="D1777" i="12"/>
  <c r="D1776" i="12"/>
  <c r="D1775" i="12"/>
  <c r="D1770" i="12"/>
  <c r="D1769" i="12"/>
  <c r="D1767" i="12"/>
  <c r="D1765" i="12"/>
  <c r="D1764" i="12"/>
  <c r="D1763" i="12"/>
  <c r="D1762" i="12"/>
  <c r="D1761" i="12"/>
  <c r="D1760" i="12"/>
  <c r="D1758" i="12"/>
  <c r="D1757" i="12"/>
  <c r="D1756" i="12"/>
  <c r="D1752" i="12"/>
  <c r="D1751" i="12"/>
  <c r="D1750" i="12"/>
  <c r="D1749" i="12"/>
  <c r="D1748" i="12"/>
  <c r="D1747" i="12"/>
  <c r="D1746" i="12"/>
  <c r="D1743" i="12"/>
  <c r="D1742" i="12"/>
  <c r="D1741" i="12"/>
  <c r="D1739" i="12"/>
  <c r="D1738" i="12"/>
  <c r="D1736" i="12"/>
  <c r="D1735" i="12"/>
  <c r="D1734" i="12"/>
  <c r="D1733" i="12"/>
  <c r="D1732" i="12"/>
  <c r="D1731" i="12"/>
  <c r="D1730" i="12"/>
  <c r="D1729" i="12"/>
  <c r="D1728" i="12"/>
  <c r="D1727" i="12"/>
  <c r="D1726" i="12"/>
  <c r="D1725" i="12"/>
  <c r="D1724" i="12"/>
  <c r="D1723" i="12"/>
  <c r="D1720" i="12"/>
  <c r="D1718" i="12"/>
  <c r="D1699" i="12"/>
  <c r="D1693" i="12"/>
  <c r="D1692" i="12"/>
  <c r="D1691" i="12"/>
  <c r="D1690" i="12"/>
  <c r="D1689" i="12"/>
  <c r="D1688" i="12"/>
  <c r="D1687" i="12"/>
  <c r="D1686" i="12"/>
  <c r="D1685" i="12"/>
  <c r="D1683" i="12"/>
  <c r="D1678" i="12"/>
  <c r="D1674" i="12"/>
  <c r="D1673" i="12"/>
  <c r="D1672" i="12"/>
  <c r="D1655" i="12"/>
  <c r="D1654" i="12"/>
  <c r="D1653" i="12"/>
  <c r="D1652" i="12"/>
  <c r="D1651" i="12"/>
  <c r="D1650" i="12"/>
  <c r="D1639" i="12"/>
  <c r="D1638" i="12"/>
  <c r="D1637" i="12"/>
  <c r="D1636" i="12"/>
  <c r="D1635" i="12"/>
  <c r="D1626" i="12"/>
  <c r="D1625" i="12"/>
  <c r="D1624" i="12"/>
  <c r="D1623" i="12"/>
  <c r="D1622" i="12"/>
  <c r="D1608" i="12"/>
  <c r="D1607" i="12"/>
  <c r="D1606" i="12"/>
  <c r="D1605" i="12"/>
  <c r="D1604" i="12"/>
  <c r="D1603" i="12"/>
  <c r="D1600" i="12"/>
  <c r="D1597" i="12"/>
  <c r="D1595" i="12"/>
  <c r="D1593" i="12"/>
  <c r="D1591" i="12"/>
  <c r="D1590" i="12"/>
  <c r="D1589" i="12"/>
  <c r="D1586" i="12"/>
  <c r="D1585" i="12"/>
  <c r="D1584" i="12"/>
  <c r="D1583" i="12"/>
  <c r="D1581" i="12"/>
  <c r="D1575" i="12"/>
  <c r="D1573" i="12"/>
  <c r="D1572" i="12"/>
  <c r="D1571" i="12"/>
  <c r="D1570" i="12"/>
  <c r="D1566" i="12"/>
  <c r="D1564" i="12"/>
  <c r="D1559" i="12"/>
  <c r="D1558" i="12"/>
  <c r="D1554" i="12"/>
  <c r="D1553" i="12"/>
  <c r="D1552" i="12"/>
  <c r="D1550" i="12"/>
  <c r="D1549" i="12"/>
  <c r="D1548" i="12"/>
  <c r="D1546" i="12"/>
  <c r="D1545" i="12"/>
  <c r="D1544" i="12"/>
  <c r="D1540" i="12"/>
  <c r="D1539" i="12"/>
  <c r="D1537" i="12"/>
  <c r="D1536" i="12"/>
  <c r="D1535" i="12"/>
  <c r="D1534" i="12"/>
  <c r="D1533" i="12"/>
  <c r="D1532" i="12"/>
  <c r="D1531" i="12"/>
  <c r="D1518" i="12"/>
  <c r="D1516" i="12"/>
  <c r="D1510" i="12"/>
  <c r="D1509" i="12"/>
  <c r="D1508" i="12"/>
  <c r="D1507" i="12"/>
  <c r="D1506" i="12"/>
  <c r="D1504" i="12"/>
  <c r="D1503" i="12"/>
  <c r="D1502" i="12"/>
  <c r="D1501" i="12"/>
  <c r="D1500" i="12"/>
  <c r="D1499" i="12"/>
  <c r="D1498" i="12"/>
  <c r="D1495" i="12"/>
  <c r="D1494" i="12"/>
  <c r="D1493" i="12"/>
  <c r="D1492" i="12"/>
  <c r="D1491" i="12"/>
  <c r="D1490" i="12"/>
  <c r="D1488" i="12"/>
  <c r="D1487" i="12"/>
  <c r="D1466" i="12"/>
  <c r="D1465" i="12"/>
  <c r="D1463" i="12"/>
  <c r="D1461" i="12"/>
  <c r="D1460" i="12"/>
  <c r="D1450" i="12"/>
  <c r="D1449" i="12"/>
  <c r="D1437" i="12"/>
  <c r="D1436" i="12"/>
  <c r="D1435" i="12"/>
  <c r="D1434" i="12"/>
  <c r="D1433" i="12"/>
  <c r="D1432" i="12"/>
  <c r="D1431" i="12"/>
  <c r="D1425" i="12"/>
  <c r="D1424" i="12"/>
  <c r="D1423" i="12"/>
  <c r="D1422" i="12"/>
  <c r="D1418" i="12"/>
  <c r="D1417" i="12"/>
  <c r="D1416" i="12"/>
  <c r="D1415" i="12"/>
  <c r="D1414" i="12"/>
  <c r="D1413" i="12"/>
  <c r="D1411" i="12"/>
  <c r="D1408" i="12"/>
  <c r="D1407" i="12"/>
  <c r="D1406" i="12"/>
  <c r="D1405" i="12"/>
  <c r="D1404" i="12"/>
  <c r="D1403" i="12"/>
  <c r="D1394" i="12"/>
  <c r="D1393" i="12"/>
  <c r="D1392" i="12"/>
  <c r="D1391" i="12"/>
  <c r="D1390" i="12"/>
  <c r="D1389" i="12"/>
  <c r="D1388" i="12"/>
  <c r="D1386" i="12"/>
  <c r="D1385" i="12"/>
  <c r="D1384" i="12"/>
  <c r="D1378" i="12"/>
  <c r="D1377" i="12"/>
  <c r="D1376" i="12"/>
  <c r="D1371" i="12"/>
  <c r="D1367" i="12"/>
  <c r="D1366" i="12"/>
  <c r="D1362" i="12"/>
  <c r="D1361" i="12"/>
  <c r="D1359" i="12"/>
  <c r="D1358" i="12"/>
  <c r="D1355" i="12"/>
  <c r="D1354" i="12"/>
  <c r="D1353" i="12"/>
  <c r="D1352" i="12"/>
  <c r="D1351" i="12"/>
  <c r="D1348" i="12"/>
  <c r="D1347" i="12"/>
  <c r="D1346" i="12"/>
  <c r="D1345" i="12"/>
  <c r="D1344" i="12"/>
  <c r="D1341" i="12"/>
  <c r="D1340" i="12"/>
  <c r="D1325" i="12"/>
  <c r="D1324" i="12"/>
  <c r="D1322" i="12"/>
  <c r="D1316" i="12"/>
  <c r="D1315" i="12"/>
  <c r="D1314" i="12"/>
  <c r="D1313" i="12"/>
  <c r="D1312" i="12"/>
  <c r="D1311" i="12"/>
  <c r="D1303" i="12"/>
  <c r="D1302" i="12"/>
  <c r="D1298" i="12"/>
  <c r="D1294" i="12"/>
  <c r="D1293" i="12"/>
  <c r="D1292" i="12"/>
  <c r="D1290" i="12"/>
  <c r="D1289" i="12"/>
  <c r="D1288" i="12"/>
  <c r="D1268" i="12"/>
  <c r="D1266" i="12"/>
  <c r="D1265" i="12"/>
  <c r="D1261" i="12"/>
  <c r="D1259" i="12"/>
  <c r="D1258" i="12"/>
  <c r="D1257" i="12"/>
  <c r="D1256" i="12"/>
  <c r="D1255" i="12"/>
  <c r="D1254" i="12"/>
  <c r="D1250" i="12"/>
  <c r="D1249" i="12"/>
  <c r="D1248" i="12"/>
  <c r="D1247" i="12"/>
  <c r="D1244" i="12"/>
  <c r="D1243" i="12"/>
  <c r="D1240" i="12"/>
  <c r="D1236" i="12"/>
  <c r="D1235" i="12"/>
  <c r="D1234" i="12"/>
  <c r="D1233" i="12"/>
  <c r="D1217" i="12"/>
  <c r="D1216" i="12"/>
  <c r="D1215" i="12"/>
  <c r="D1214" i="12"/>
  <c r="D1210" i="12"/>
  <c r="D1209" i="12"/>
  <c r="D1208" i="12"/>
  <c r="D1205" i="12"/>
  <c r="D1204" i="12"/>
  <c r="D1200" i="12"/>
  <c r="D1199" i="12"/>
  <c r="D1198" i="12"/>
  <c r="D1197" i="12"/>
  <c r="D1196" i="12"/>
  <c r="D1194" i="12"/>
  <c r="D1193" i="12"/>
  <c r="D1192" i="12"/>
  <c r="D1188" i="12"/>
  <c r="D1187" i="12"/>
  <c r="D1186" i="12"/>
  <c r="D1185" i="12"/>
  <c r="D1178" i="12"/>
  <c r="D1177" i="12"/>
  <c r="D1176" i="12"/>
  <c r="D1175" i="12"/>
  <c r="D1174" i="12"/>
  <c r="D1173" i="12"/>
  <c r="D1163" i="12"/>
  <c r="D1155" i="12"/>
  <c r="D1154" i="12"/>
  <c r="D1153" i="12"/>
  <c r="D1152" i="12"/>
  <c r="D1147" i="12"/>
  <c r="D1146" i="12"/>
  <c r="D1144" i="12"/>
  <c r="D1143" i="12"/>
  <c r="D1142" i="12"/>
  <c r="D1141" i="12"/>
  <c r="D1135" i="12"/>
  <c r="D1132" i="12"/>
  <c r="D1131" i="12"/>
  <c r="D1126" i="12"/>
  <c r="D1122" i="12"/>
  <c r="D1117" i="12"/>
  <c r="D1116" i="12"/>
  <c r="D1115" i="12"/>
  <c r="D1112" i="12"/>
  <c r="D1108" i="12"/>
  <c r="D1102" i="12"/>
  <c r="D1090" i="12"/>
  <c r="D1089" i="12"/>
  <c r="D1087" i="12"/>
  <c r="D1086" i="12"/>
  <c r="D1084" i="12"/>
  <c r="D1083" i="12"/>
  <c r="D1081" i="12"/>
  <c r="D1080" i="12"/>
  <c r="D1079" i="12"/>
  <c r="D1078" i="12"/>
  <c r="D1077" i="12"/>
  <c r="D1076" i="12"/>
  <c r="D1075" i="12"/>
  <c r="D1074" i="12"/>
  <c r="D1073" i="12"/>
  <c r="D1051" i="12"/>
  <c r="D1050" i="12"/>
  <c r="D1049" i="12"/>
  <c r="D1048" i="12"/>
  <c r="D1047" i="12"/>
  <c r="D1046" i="12"/>
  <c r="D1045" i="12"/>
  <c r="D1043" i="12"/>
  <c r="D1042" i="12"/>
  <c r="D1041" i="12"/>
  <c r="D1038" i="12"/>
  <c r="D1037" i="12"/>
  <c r="D1036" i="12"/>
  <c r="D1032" i="12"/>
  <c r="D1031" i="12"/>
  <c r="D1030" i="12"/>
  <c r="D1029" i="12"/>
  <c r="D1028" i="12"/>
  <c r="D1027" i="12"/>
  <c r="D1026" i="12"/>
  <c r="D1025" i="12"/>
  <c r="D1024" i="12"/>
  <c r="D1014" i="12"/>
  <c r="D1013" i="12"/>
  <c r="D1010" i="12"/>
  <c r="D1009" i="12"/>
  <c r="D1002" i="12"/>
  <c r="D1001" i="12"/>
  <c r="D996" i="12"/>
  <c r="D994" i="12"/>
  <c r="D993" i="12"/>
  <c r="D992" i="12"/>
  <c r="D991" i="12"/>
  <c r="D969" i="12"/>
  <c r="D968" i="12"/>
  <c r="D967" i="12"/>
  <c r="D966" i="12"/>
  <c r="D963" i="12"/>
  <c r="D962" i="12"/>
  <c r="D961" i="12"/>
  <c r="D960" i="12"/>
  <c r="D950" i="12"/>
  <c r="D949" i="12"/>
  <c r="D948" i="12"/>
  <c r="D947" i="12"/>
  <c r="D946" i="12"/>
  <c r="D945" i="12"/>
  <c r="D944" i="12"/>
  <c r="D943" i="12"/>
  <c r="D942" i="12"/>
  <c r="D941" i="12"/>
  <c r="D940" i="12"/>
  <c r="D939" i="12"/>
  <c r="D938" i="12"/>
  <c r="D937" i="12"/>
  <c r="D936" i="12"/>
  <c r="D935" i="12"/>
  <c r="D928" i="12"/>
  <c r="D925" i="12"/>
  <c r="D924" i="12"/>
  <c r="D923" i="12"/>
  <c r="D922" i="12"/>
  <c r="D918" i="12"/>
  <c r="D912" i="12"/>
  <c r="D911" i="12"/>
  <c r="D909" i="12"/>
  <c r="D908" i="12"/>
  <c r="D907" i="12"/>
  <c r="D903" i="12"/>
  <c r="D902" i="12"/>
  <c r="D901" i="12"/>
  <c r="D899" i="12"/>
  <c r="D898" i="12"/>
  <c r="D897" i="12"/>
  <c r="D896" i="12"/>
  <c r="D895" i="12"/>
  <c r="D894" i="12"/>
  <c r="D893" i="12"/>
  <c r="D892" i="12"/>
  <c r="D891" i="12"/>
  <c r="D890" i="12"/>
  <c r="D889" i="12"/>
  <c r="D888" i="12"/>
  <c r="D887" i="12"/>
  <c r="D886" i="12"/>
  <c r="D885" i="12"/>
  <c r="D884" i="12"/>
  <c r="D883" i="12"/>
  <c r="D882" i="12"/>
  <c r="D881" i="12"/>
  <c r="D880" i="12"/>
  <c r="D879" i="12"/>
  <c r="D878" i="12"/>
  <c r="D877" i="12"/>
  <c r="D876" i="12"/>
  <c r="D875" i="12"/>
  <c r="D874" i="12"/>
  <c r="D872" i="12"/>
  <c r="D871" i="12"/>
  <c r="D870" i="12"/>
  <c r="D869" i="12"/>
  <c r="D868" i="12"/>
  <c r="D867" i="12"/>
  <c r="D854" i="12"/>
  <c r="D853" i="12"/>
  <c r="D852" i="12"/>
  <c r="D847" i="12"/>
  <c r="D846" i="12"/>
  <c r="D838" i="12"/>
  <c r="D828" i="12"/>
  <c r="D819" i="12"/>
  <c r="D818" i="12"/>
  <c r="D815" i="12"/>
  <c r="D814" i="12"/>
  <c r="D813" i="12"/>
  <c r="D812" i="12"/>
  <c r="D811" i="12"/>
  <c r="D810" i="12"/>
  <c r="D786" i="12"/>
  <c r="D785" i="12"/>
  <c r="D784" i="12"/>
  <c r="D782" i="12"/>
  <c r="D777" i="12"/>
  <c r="D776" i="12"/>
  <c r="D775" i="12"/>
  <c r="D773" i="12"/>
  <c r="D772" i="12"/>
  <c r="D771" i="12"/>
  <c r="D770" i="12"/>
  <c r="D769" i="12"/>
  <c r="D767" i="12"/>
  <c r="D766" i="12"/>
  <c r="D765" i="12"/>
  <c r="D764" i="12"/>
  <c r="D763" i="12"/>
  <c r="D762" i="12"/>
  <c r="D761" i="12"/>
  <c r="D760" i="12"/>
  <c r="D759" i="12"/>
  <c r="D758" i="12"/>
  <c r="D757" i="12"/>
  <c r="D756" i="12"/>
  <c r="D755" i="12"/>
  <c r="D754" i="12"/>
  <c r="D753" i="12"/>
  <c r="D752" i="12"/>
  <c r="D751" i="12"/>
  <c r="D750" i="12"/>
  <c r="D749" i="12"/>
  <c r="D748" i="12"/>
  <c r="D747" i="12"/>
  <c r="D746" i="12"/>
  <c r="D745" i="12"/>
  <c r="D730" i="12"/>
  <c r="D729" i="12"/>
  <c r="D723" i="12"/>
  <c r="D722" i="12"/>
  <c r="D720" i="12"/>
  <c r="D716" i="12"/>
  <c r="D715" i="12"/>
  <c r="D714" i="12"/>
  <c r="D713" i="12"/>
  <c r="D712" i="12"/>
  <c r="D711" i="12"/>
  <c r="D710" i="12"/>
  <c r="D709" i="12"/>
  <c r="D698" i="12"/>
  <c r="D697" i="12"/>
  <c r="D695" i="12"/>
  <c r="D694" i="12"/>
  <c r="D690" i="12"/>
  <c r="D689" i="12"/>
  <c r="D685" i="12"/>
  <c r="D684" i="12"/>
  <c r="D683" i="12"/>
  <c r="D682" i="12"/>
  <c r="D681" i="12"/>
  <c r="D680" i="12"/>
  <c r="D679" i="12"/>
  <c r="D678" i="12"/>
  <c r="D676" i="12"/>
  <c r="D671" i="12"/>
  <c r="D670" i="12"/>
  <c r="D669" i="12"/>
  <c r="D668" i="12"/>
  <c r="D667" i="12"/>
  <c r="D666" i="12"/>
  <c r="D665" i="12"/>
  <c r="D664" i="12"/>
  <c r="D661" i="12"/>
  <c r="D659" i="12"/>
  <c r="D658" i="12"/>
  <c r="D655" i="12"/>
  <c r="D653" i="12"/>
  <c r="D651" i="12"/>
  <c r="D650" i="12"/>
  <c r="D649" i="12"/>
  <c r="D638" i="12"/>
  <c r="D635" i="12"/>
  <c r="D634" i="12"/>
  <c r="D633" i="12"/>
  <c r="D632" i="12"/>
  <c r="D631" i="12"/>
  <c r="D630" i="12"/>
  <c r="D629" i="12"/>
  <c r="D627" i="12"/>
  <c r="D626" i="12"/>
  <c r="D625" i="12"/>
  <c r="D624" i="12"/>
  <c r="D623" i="12"/>
  <c r="D622" i="12"/>
  <c r="D621" i="12"/>
  <c r="D620" i="12"/>
  <c r="D619" i="12"/>
  <c r="D618" i="12"/>
  <c r="D617" i="12"/>
  <c r="D616" i="12"/>
  <c r="D615" i="12"/>
  <c r="D614" i="12"/>
  <c r="D613" i="12"/>
  <c r="D612" i="12"/>
  <c r="D611" i="12"/>
  <c r="D610" i="12"/>
  <c r="D609" i="12"/>
  <c r="D608" i="12"/>
  <c r="D607" i="12"/>
  <c r="D606" i="12"/>
  <c r="D602" i="12"/>
  <c r="D599" i="12"/>
  <c r="D598" i="12"/>
  <c r="D597" i="12"/>
  <c r="D596" i="12"/>
  <c r="D595" i="12"/>
  <c r="D594" i="12"/>
  <c r="D593" i="12"/>
  <c r="D592" i="12"/>
  <c r="D591" i="12"/>
  <c r="D590" i="12"/>
  <c r="D588" i="12"/>
  <c r="D583" i="12"/>
  <c r="D581" i="12"/>
  <c r="D580" i="12"/>
  <c r="D579" i="12"/>
  <c r="D578" i="12"/>
  <c r="D577" i="12"/>
  <c r="D575" i="12"/>
  <c r="D574" i="12"/>
  <c r="D573" i="12"/>
  <c r="D572" i="12"/>
  <c r="D571" i="12"/>
  <c r="D570" i="12"/>
  <c r="D569" i="12"/>
  <c r="D568" i="12"/>
  <c r="D567" i="12"/>
  <c r="D566" i="12"/>
  <c r="D565" i="12"/>
  <c r="D564" i="12"/>
  <c r="D563" i="12"/>
  <c r="D562" i="12"/>
  <c r="D559" i="12"/>
  <c r="D558" i="12"/>
  <c r="D557" i="12"/>
  <c r="D553" i="12"/>
  <c r="D552" i="12"/>
  <c r="D548" i="12"/>
  <c r="D547" i="12"/>
  <c r="D546" i="12"/>
  <c r="D545" i="12"/>
  <c r="D544" i="12"/>
  <c r="D543" i="12"/>
  <c r="D542" i="12"/>
  <c r="D541" i="12"/>
  <c r="D540" i="12"/>
  <c r="D530" i="12"/>
  <c r="D522" i="12"/>
  <c r="D518" i="12"/>
  <c r="D515" i="12"/>
  <c r="D514" i="12"/>
  <c r="D497" i="12"/>
  <c r="D492" i="12"/>
  <c r="D490" i="12"/>
  <c r="D489" i="12"/>
  <c r="D485" i="12"/>
  <c r="D477" i="12"/>
  <c r="D473" i="12"/>
  <c r="D469" i="12"/>
  <c r="D464" i="12"/>
  <c r="D459" i="12"/>
  <c r="D458" i="12"/>
  <c r="D457" i="12"/>
  <c r="D456" i="12"/>
  <c r="D455" i="12"/>
  <c r="D451" i="12"/>
  <c r="D450" i="12"/>
  <c r="D449" i="12"/>
  <c r="D448" i="12"/>
  <c r="D442" i="12"/>
  <c r="D441" i="12"/>
  <c r="D440" i="12"/>
  <c r="D438" i="12"/>
  <c r="D427" i="12"/>
  <c r="D425" i="12"/>
  <c r="D421" i="12"/>
  <c r="D420" i="12"/>
  <c r="D416" i="12"/>
  <c r="D415" i="12"/>
  <c r="D413" i="12"/>
  <c r="D412" i="12"/>
  <c r="D411" i="12"/>
  <c r="D408" i="12"/>
  <c r="D406" i="12"/>
  <c r="D405" i="12"/>
  <c r="D404" i="12"/>
  <c r="D403" i="12"/>
  <c r="D394" i="12"/>
  <c r="D384" i="12"/>
  <c r="D383" i="12"/>
  <c r="D382" i="12"/>
  <c r="D368" i="12"/>
  <c r="D367" i="12"/>
  <c r="D366" i="12"/>
  <c r="D364" i="12"/>
  <c r="D21" i="12"/>
  <c r="D23" i="12"/>
  <c r="D39" i="12"/>
  <c r="D38" i="12"/>
  <c r="D37" i="12"/>
  <c r="D36" i="12"/>
  <c r="D35" i="12"/>
  <c r="D34" i="12"/>
  <c r="D33" i="12"/>
  <c r="D32" i="12"/>
  <c r="D31" i="12"/>
  <c r="D30" i="12"/>
  <c r="D29" i="12"/>
  <c r="D28" i="12"/>
  <c r="D41" i="12"/>
  <c r="D45" i="12"/>
  <c r="D58" i="12"/>
  <c r="D57" i="12"/>
  <c r="D56" i="12"/>
  <c r="D55" i="12"/>
  <c r="D54" i="12"/>
  <c r="D53" i="12"/>
  <c r="D52" i="12"/>
  <c r="D51" i="12"/>
  <c r="D50" i="12"/>
  <c r="D61" i="12"/>
  <c r="D60" i="12"/>
  <c r="D68" i="12"/>
  <c r="D67" i="12"/>
  <c r="D70" i="12"/>
  <c r="D74" i="12"/>
  <c r="D73" i="12"/>
  <c r="D72" i="12"/>
  <c r="D81" i="12"/>
  <c r="D80" i="12"/>
  <c r="D79" i="12"/>
  <c r="D78" i="12"/>
  <c r="D77" i="12"/>
  <c r="D85" i="12"/>
  <c r="D84" i="12"/>
  <c r="D99" i="12"/>
  <c r="D98" i="12"/>
  <c r="D102" i="12"/>
  <c r="D104" i="12"/>
  <c r="D107" i="12"/>
  <c r="D106" i="12"/>
  <c r="D113" i="12"/>
  <c r="D118" i="12"/>
  <c r="D117" i="12"/>
  <c r="D116" i="12"/>
  <c r="D121" i="12"/>
  <c r="D123" i="12"/>
  <c r="D129" i="12"/>
  <c r="D134" i="12"/>
  <c r="D138" i="12"/>
  <c r="D137" i="12"/>
  <c r="D142" i="12"/>
  <c r="D144" i="12"/>
  <c r="D150" i="12"/>
  <c r="D149" i="12"/>
  <c r="D162" i="12"/>
  <c r="D161" i="12"/>
  <c r="D170" i="12"/>
  <c r="D169" i="12"/>
  <c r="D173" i="12"/>
  <c r="D181" i="12"/>
  <c r="D186" i="12"/>
  <c r="D192" i="12"/>
  <c r="D199" i="12"/>
  <c r="D198" i="12"/>
  <c r="D203" i="12"/>
  <c r="D229" i="12"/>
  <c r="D228" i="12"/>
  <c r="D235" i="12"/>
  <c r="D234" i="12"/>
  <c r="D233" i="12"/>
  <c r="D232" i="12"/>
  <c r="D231" i="12"/>
  <c r="D239" i="12"/>
  <c r="D238" i="12"/>
  <c r="D237" i="12"/>
  <c r="D258" i="12"/>
  <c r="D257" i="12"/>
  <c r="D256" i="12"/>
  <c r="D255" i="12"/>
  <c r="D262" i="12"/>
  <c r="D261" i="12"/>
  <c r="D265" i="12"/>
  <c r="D269" i="12"/>
  <c r="D268" i="12"/>
  <c r="D267" i="12"/>
  <c r="D272" i="12"/>
  <c r="D271" i="12"/>
  <c r="D276" i="12"/>
  <c r="D275" i="12"/>
  <c r="D279" i="12"/>
  <c r="D288" i="12"/>
  <c r="D305" i="12"/>
  <c r="D304" i="12"/>
  <c r="D328" i="12"/>
  <c r="D327" i="12"/>
  <c r="D326" i="12"/>
  <c r="D332" i="12"/>
  <c r="D331" i="12"/>
  <c r="D330" i="12"/>
  <c r="D338" i="12"/>
  <c r="D343" i="12"/>
  <c r="D350" i="12"/>
  <c r="D359" i="12"/>
  <c r="D2" i="12"/>
  <c r="D3" i="12"/>
  <c r="D4" i="12"/>
  <c r="D5" i="12"/>
  <c r="D6" i="12"/>
  <c r="D7" i="12"/>
  <c r="D8" i="12"/>
  <c r="D9" i="12"/>
  <c r="D10" i="12"/>
  <c r="D11" i="12"/>
  <c r="D12" i="12"/>
  <c r="D13" i="12"/>
  <c r="D14" i="12"/>
  <c r="D15" i="12"/>
  <c r="D16" i="12"/>
  <c r="D17" i="12"/>
  <c r="D18" i="12"/>
  <c r="D19" i="12"/>
  <c r="D20" i="12"/>
  <c r="D22" i="12"/>
  <c r="D25" i="12"/>
  <c r="D26" i="12"/>
  <c r="D40" i="12"/>
  <c r="D42" i="12"/>
  <c r="D43" i="12"/>
  <c r="D44" i="12"/>
  <c r="D46" i="12"/>
  <c r="D47" i="12"/>
  <c r="D48" i="12"/>
  <c r="D49" i="12"/>
  <c r="D59" i="12"/>
  <c r="D62" i="12"/>
  <c r="D63" i="12"/>
  <c r="D64" i="12"/>
  <c r="D65" i="12"/>
  <c r="D66" i="12"/>
  <c r="D69" i="12"/>
  <c r="D71" i="12"/>
  <c r="D75" i="12"/>
  <c r="D76" i="12"/>
  <c r="D82" i="12"/>
  <c r="D83" i="12"/>
  <c r="D86" i="12"/>
  <c r="D87" i="12"/>
  <c r="D88" i="12"/>
  <c r="D89" i="12"/>
  <c r="D90" i="12"/>
  <c r="D91" i="12"/>
  <c r="D92" i="12"/>
  <c r="D93" i="12"/>
  <c r="D94" i="12"/>
  <c r="D95" i="12"/>
  <c r="D96" i="12"/>
  <c r="D97" i="12"/>
  <c r="D100" i="12"/>
  <c r="D101" i="12"/>
  <c r="D103" i="12"/>
  <c r="D105" i="12"/>
  <c r="D108" i="12"/>
  <c r="D109" i="12"/>
  <c r="D110" i="12"/>
  <c r="D111" i="12"/>
  <c r="D112" i="12"/>
  <c r="D114" i="12"/>
  <c r="D115" i="12"/>
  <c r="D119" i="12"/>
  <c r="D120" i="12"/>
  <c r="D122" i="12"/>
  <c r="D124" i="12"/>
  <c r="D125" i="12"/>
  <c r="D126" i="12"/>
  <c r="D127" i="12"/>
  <c r="D128" i="12"/>
  <c r="D130" i="12"/>
  <c r="D131" i="12"/>
  <c r="D132" i="12"/>
  <c r="D133" i="12"/>
  <c r="D135" i="12"/>
  <c r="D136" i="12"/>
  <c r="D139" i="12"/>
  <c r="D140" i="12"/>
  <c r="D141" i="12"/>
  <c r="D143" i="12"/>
  <c r="D145" i="12"/>
  <c r="D146" i="12"/>
  <c r="D147" i="12"/>
  <c r="D148" i="12"/>
  <c r="D151" i="12"/>
  <c r="D152" i="12"/>
  <c r="D153" i="12"/>
  <c r="D154" i="12"/>
  <c r="D155" i="12"/>
  <c r="D156" i="12"/>
  <c r="D157" i="12"/>
  <c r="D158" i="12"/>
  <c r="D159" i="12"/>
  <c r="D160" i="12"/>
  <c r="D163" i="12"/>
  <c r="D164" i="12"/>
  <c r="D165" i="12"/>
  <c r="D166" i="12"/>
  <c r="D167" i="12"/>
  <c r="D168" i="12"/>
  <c r="D171" i="12"/>
  <c r="D172" i="12"/>
  <c r="D174" i="12"/>
  <c r="D175" i="12"/>
  <c r="D176" i="12"/>
  <c r="D177" i="12"/>
  <c r="D178" i="12"/>
  <c r="D179" i="12"/>
  <c r="D180" i="12"/>
  <c r="D182" i="12"/>
  <c r="D183" i="12"/>
  <c r="D184" i="12"/>
  <c r="D185" i="12"/>
  <c r="D187" i="12"/>
  <c r="D188" i="12"/>
  <c r="D189" i="12"/>
  <c r="D190" i="12"/>
  <c r="D191" i="12"/>
  <c r="D193" i="12"/>
  <c r="D194" i="12"/>
  <c r="D195" i="12"/>
  <c r="D196" i="12"/>
  <c r="D197" i="12"/>
  <c r="D200" i="12"/>
  <c r="D201" i="12"/>
  <c r="D202"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30" i="12"/>
  <c r="D236" i="12"/>
  <c r="D240" i="12"/>
  <c r="D241" i="12"/>
  <c r="D242" i="12"/>
  <c r="D243" i="12"/>
  <c r="D244" i="12"/>
  <c r="D245" i="12"/>
  <c r="D246" i="12"/>
  <c r="D247" i="12"/>
  <c r="D248" i="12"/>
  <c r="D249" i="12"/>
  <c r="D250" i="12"/>
  <c r="D251" i="12"/>
  <c r="D252" i="12"/>
  <c r="D253" i="12"/>
  <c r="D254" i="12"/>
  <c r="D259" i="12"/>
  <c r="D260" i="12"/>
  <c r="D263" i="12"/>
  <c r="D264" i="12"/>
  <c r="D266" i="12"/>
  <c r="D270" i="12"/>
  <c r="D273" i="12"/>
  <c r="D274" i="12"/>
  <c r="D277" i="12"/>
  <c r="D278" i="12"/>
  <c r="D280" i="12"/>
  <c r="D281" i="12"/>
  <c r="D282" i="12"/>
  <c r="D283" i="12"/>
  <c r="D284" i="12"/>
  <c r="D285" i="12"/>
  <c r="D286" i="12"/>
  <c r="D287" i="12"/>
  <c r="D289" i="12"/>
  <c r="D290" i="12"/>
  <c r="D291" i="12"/>
  <c r="D292" i="12"/>
  <c r="D293" i="12"/>
  <c r="D294" i="12"/>
  <c r="D295" i="12"/>
  <c r="D296" i="12"/>
  <c r="D297" i="12"/>
  <c r="D298" i="12"/>
  <c r="D299" i="12"/>
  <c r="D300" i="12"/>
  <c r="D301" i="12"/>
  <c r="D302" i="12"/>
  <c r="D303" i="12"/>
  <c r="D306" i="12"/>
  <c r="D307" i="12"/>
  <c r="D308" i="12"/>
  <c r="D309" i="12"/>
  <c r="D310" i="12"/>
  <c r="D311" i="12"/>
  <c r="D312" i="12"/>
  <c r="D313" i="12"/>
  <c r="D314" i="12"/>
  <c r="D315" i="12"/>
  <c r="D316" i="12"/>
  <c r="D317" i="12"/>
  <c r="D318" i="12"/>
  <c r="D319" i="12"/>
  <c r="D320" i="12"/>
  <c r="D321" i="12"/>
  <c r="D322" i="12"/>
  <c r="D323" i="12"/>
  <c r="D324" i="12"/>
  <c r="D325" i="12"/>
  <c r="D329" i="12"/>
  <c r="D333" i="12"/>
  <c r="D334" i="12"/>
  <c r="D335" i="12"/>
  <c r="D336" i="12"/>
  <c r="D337" i="12"/>
  <c r="D339" i="12"/>
  <c r="D340" i="12"/>
  <c r="D341" i="12"/>
  <c r="D342" i="12"/>
  <c r="D344" i="12"/>
  <c r="D345" i="12"/>
  <c r="D346" i="12"/>
  <c r="D347" i="12"/>
  <c r="D348" i="12"/>
  <c r="D349" i="12"/>
  <c r="D351" i="12"/>
  <c r="D352" i="12"/>
  <c r="D353" i="12"/>
  <c r="D354" i="12"/>
  <c r="D355" i="12"/>
  <c r="D356" i="12"/>
  <c r="D357" i="12"/>
  <c r="D358" i="12"/>
  <c r="D360" i="12"/>
  <c r="D361" i="12"/>
  <c r="D362" i="12"/>
  <c r="D363" i="12"/>
  <c r="D365" i="12"/>
  <c r="D369" i="12"/>
  <c r="D370" i="12"/>
  <c r="D371" i="12"/>
  <c r="D372" i="12"/>
  <c r="D373" i="12"/>
  <c r="D374" i="12"/>
  <c r="D375" i="12"/>
  <c r="D376" i="12"/>
  <c r="D377" i="12"/>
  <c r="D378" i="12"/>
  <c r="D379" i="12"/>
  <c r="D380" i="12"/>
  <c r="D381" i="12"/>
  <c r="D385" i="12"/>
  <c r="D386" i="12"/>
  <c r="D387" i="12"/>
  <c r="D388" i="12"/>
  <c r="D389" i="12"/>
  <c r="D390" i="12"/>
  <c r="D391" i="12"/>
  <c r="D392" i="12"/>
  <c r="D393" i="12"/>
  <c r="D395" i="12"/>
  <c r="D396" i="12"/>
  <c r="D397" i="12"/>
  <c r="D398" i="12"/>
  <c r="D399" i="12"/>
  <c r="D400" i="12"/>
  <c r="D401" i="12"/>
  <c r="D402" i="12"/>
  <c r="D407" i="12"/>
  <c r="D409" i="12"/>
  <c r="D410" i="12"/>
  <c r="D414" i="12"/>
  <c r="D417" i="12"/>
  <c r="D418" i="12"/>
  <c r="D419" i="12"/>
  <c r="D422" i="12"/>
  <c r="D423" i="12"/>
  <c r="D424" i="12"/>
  <c r="D426" i="12"/>
  <c r="D428" i="12"/>
  <c r="D429" i="12"/>
  <c r="D430" i="12"/>
  <c r="D431" i="12"/>
  <c r="D432" i="12"/>
  <c r="D433" i="12"/>
  <c r="D434" i="12"/>
  <c r="D435" i="12"/>
  <c r="D436" i="12"/>
  <c r="D437" i="12"/>
  <c r="D439" i="12"/>
  <c r="D443" i="12"/>
  <c r="D444" i="12"/>
  <c r="D445" i="12"/>
  <c r="D446" i="12"/>
  <c r="D447" i="12"/>
  <c r="D452" i="12"/>
  <c r="D453" i="12"/>
  <c r="D454" i="12"/>
  <c r="D460" i="12"/>
  <c r="D461" i="12"/>
  <c r="D462" i="12"/>
  <c r="D463" i="12"/>
  <c r="D465" i="12"/>
  <c r="D466" i="12"/>
  <c r="D467" i="12"/>
  <c r="D468" i="12"/>
  <c r="D470" i="12"/>
  <c r="D471" i="12"/>
  <c r="D472" i="12"/>
  <c r="D474" i="12"/>
  <c r="D475" i="12"/>
  <c r="D476" i="12"/>
  <c r="D478" i="12"/>
  <c r="D479" i="12"/>
  <c r="D480" i="12"/>
  <c r="D481" i="12"/>
  <c r="D482" i="12"/>
  <c r="D483" i="12"/>
  <c r="D484" i="12"/>
  <c r="D486" i="12"/>
  <c r="D487" i="12"/>
  <c r="D488" i="12"/>
  <c r="D491" i="12"/>
  <c r="D493" i="12"/>
  <c r="D494" i="12"/>
  <c r="D495" i="12"/>
  <c r="D496" i="12"/>
  <c r="D498" i="12"/>
  <c r="D499" i="12"/>
  <c r="D500" i="12"/>
  <c r="D501" i="12"/>
  <c r="D502" i="12"/>
  <c r="D503" i="12"/>
  <c r="D504" i="12"/>
  <c r="D505" i="12"/>
  <c r="D506" i="12"/>
  <c r="D507" i="12"/>
  <c r="D508" i="12"/>
  <c r="D509" i="12"/>
  <c r="D510" i="12"/>
  <c r="D511" i="12"/>
  <c r="D512" i="12"/>
  <c r="D513" i="12"/>
  <c r="D516" i="12"/>
  <c r="D517" i="12"/>
  <c r="D519" i="12"/>
  <c r="D520" i="12"/>
  <c r="D521" i="12"/>
  <c r="D523" i="12"/>
  <c r="D524" i="12"/>
  <c r="D525" i="12"/>
  <c r="D526" i="12"/>
  <c r="D527" i="12"/>
  <c r="D528" i="12"/>
  <c r="D529" i="12"/>
  <c r="D531" i="12"/>
  <c r="D532" i="12"/>
  <c r="D533" i="12"/>
  <c r="D534" i="12"/>
  <c r="D535" i="12"/>
  <c r="D536" i="12"/>
  <c r="D537" i="12"/>
  <c r="D538" i="12"/>
  <c r="D539" i="12"/>
  <c r="D549" i="12"/>
  <c r="D550" i="12"/>
  <c r="D551" i="12"/>
  <c r="D554" i="12"/>
  <c r="D555" i="12"/>
  <c r="D556" i="12"/>
  <c r="D560" i="12"/>
  <c r="D561" i="12"/>
  <c r="D576" i="12"/>
  <c r="D582" i="12"/>
  <c r="D584" i="12"/>
  <c r="D585" i="12"/>
  <c r="D586" i="12"/>
  <c r="D587" i="12"/>
  <c r="D589" i="12"/>
  <c r="D600" i="12"/>
  <c r="D601" i="12"/>
  <c r="D603" i="12"/>
  <c r="D604" i="12"/>
  <c r="D605" i="12"/>
  <c r="D628" i="12"/>
  <c r="D636" i="12"/>
  <c r="D637" i="12"/>
  <c r="D639" i="12"/>
  <c r="D640" i="12"/>
  <c r="D641" i="12"/>
  <c r="D642" i="12"/>
  <c r="D643" i="12"/>
  <c r="D644" i="12"/>
  <c r="D645" i="12"/>
  <c r="D646" i="12"/>
  <c r="D647" i="12"/>
  <c r="D648" i="12"/>
  <c r="D652" i="12"/>
  <c r="D654" i="12"/>
  <c r="D656" i="12"/>
  <c r="D657" i="12"/>
  <c r="D660" i="12"/>
  <c r="D662" i="12"/>
  <c r="D663" i="12"/>
  <c r="D672" i="12"/>
  <c r="D673" i="12"/>
  <c r="D674" i="12"/>
  <c r="D675" i="12"/>
  <c r="D677" i="12"/>
  <c r="D686" i="12"/>
  <c r="D687" i="12"/>
  <c r="D688" i="12"/>
  <c r="D691" i="12"/>
  <c r="D692" i="12"/>
  <c r="D693" i="12"/>
  <c r="D696" i="12"/>
  <c r="D699" i="12"/>
  <c r="D700" i="12"/>
  <c r="D701" i="12"/>
  <c r="D702" i="12"/>
  <c r="D703" i="12"/>
  <c r="D704" i="12"/>
  <c r="D705" i="12"/>
  <c r="D706" i="12"/>
  <c r="D707" i="12"/>
  <c r="D708" i="12"/>
  <c r="D717" i="12"/>
  <c r="D718" i="12"/>
  <c r="D719" i="12"/>
  <c r="D721" i="12"/>
  <c r="D724" i="12"/>
  <c r="D725" i="12"/>
  <c r="D726" i="12"/>
  <c r="D727" i="12"/>
  <c r="D728" i="12"/>
  <c r="D731" i="12"/>
  <c r="D732" i="12"/>
  <c r="D733" i="12"/>
  <c r="D734" i="12"/>
  <c r="D735" i="12"/>
  <c r="D736" i="12"/>
  <c r="D737" i="12"/>
  <c r="D738" i="12"/>
  <c r="D739" i="12"/>
  <c r="D740" i="12"/>
  <c r="D741" i="12"/>
  <c r="D742" i="12"/>
  <c r="D743" i="12"/>
  <c r="D744" i="12"/>
  <c r="D768" i="12"/>
  <c r="D774" i="12"/>
  <c r="D778" i="12"/>
  <c r="D779" i="12"/>
  <c r="D780" i="12"/>
  <c r="D781" i="12"/>
  <c r="D783" i="12"/>
  <c r="D787" i="12"/>
  <c r="D788" i="12"/>
  <c r="D789" i="12"/>
  <c r="D790" i="12"/>
  <c r="D791" i="12"/>
  <c r="D792" i="12"/>
  <c r="D793" i="12"/>
  <c r="D794" i="12"/>
  <c r="D795" i="12"/>
  <c r="D796" i="12"/>
  <c r="D797" i="12"/>
  <c r="D798" i="12"/>
  <c r="D799" i="12"/>
  <c r="D800" i="12"/>
  <c r="D801" i="12"/>
  <c r="D802" i="12"/>
  <c r="D803" i="12"/>
  <c r="D804" i="12"/>
  <c r="D805" i="12"/>
  <c r="D806" i="12"/>
  <c r="D807" i="12"/>
  <c r="D808" i="12"/>
  <c r="D809" i="12"/>
  <c r="D816" i="12"/>
  <c r="D817" i="12"/>
  <c r="D820" i="12"/>
  <c r="D821" i="12"/>
  <c r="D822" i="12"/>
  <c r="D823" i="12"/>
  <c r="D824" i="12"/>
  <c r="D825" i="12"/>
  <c r="D826" i="12"/>
  <c r="D827" i="12"/>
  <c r="D829" i="12"/>
  <c r="D830" i="12"/>
  <c r="D831" i="12"/>
  <c r="D832" i="12"/>
  <c r="D833" i="12"/>
  <c r="D834" i="12"/>
  <c r="D835" i="12"/>
  <c r="D836" i="12"/>
  <c r="D837" i="12"/>
  <c r="D839" i="12"/>
  <c r="D840" i="12"/>
  <c r="D841" i="12"/>
  <c r="D842" i="12"/>
  <c r="D843" i="12"/>
  <c r="D844" i="12"/>
  <c r="D845" i="12"/>
  <c r="D848" i="12"/>
  <c r="D849" i="12"/>
  <c r="D850" i="12"/>
  <c r="D851" i="12"/>
  <c r="D855" i="12"/>
  <c r="D856" i="12"/>
  <c r="D857" i="12"/>
  <c r="D858" i="12"/>
  <c r="D859" i="12"/>
  <c r="D860" i="12"/>
  <c r="D861" i="12"/>
  <c r="D862" i="12"/>
  <c r="D863" i="12"/>
  <c r="D864" i="12"/>
  <c r="D865" i="12"/>
  <c r="D866" i="12"/>
  <c r="D900" i="12"/>
  <c r="D904" i="12"/>
  <c r="D905" i="12"/>
  <c r="D906" i="12"/>
  <c r="D910" i="12"/>
  <c r="D913" i="12"/>
  <c r="D914" i="12"/>
  <c r="D915" i="12"/>
  <c r="D916" i="12"/>
  <c r="D917" i="12"/>
  <c r="D919" i="12"/>
  <c r="D920" i="12"/>
  <c r="D921" i="12"/>
  <c r="D926" i="12"/>
  <c r="D927" i="12"/>
  <c r="D929" i="12"/>
  <c r="D930" i="12"/>
  <c r="D931" i="12"/>
  <c r="D932" i="12"/>
  <c r="D933" i="12"/>
  <c r="D934" i="12"/>
  <c r="D951" i="12"/>
  <c r="D952" i="12"/>
  <c r="D953" i="12"/>
  <c r="D954" i="12"/>
  <c r="D955" i="12"/>
  <c r="D956" i="12"/>
  <c r="D957" i="12"/>
  <c r="D958" i="12"/>
  <c r="D959" i="12"/>
  <c r="D964" i="12"/>
  <c r="D965" i="12"/>
  <c r="D970" i="12"/>
  <c r="D971" i="12"/>
  <c r="D972" i="12"/>
  <c r="D973" i="12"/>
  <c r="D974" i="12"/>
  <c r="D975" i="12"/>
  <c r="D976" i="12"/>
  <c r="D977" i="12"/>
  <c r="D978" i="12"/>
  <c r="D979" i="12"/>
  <c r="D980" i="12"/>
  <c r="D981" i="12"/>
  <c r="D982" i="12"/>
  <c r="D983" i="12"/>
  <c r="D984" i="12"/>
  <c r="D985" i="12"/>
  <c r="D986" i="12"/>
  <c r="D987" i="12"/>
  <c r="D988" i="12"/>
  <c r="D989" i="12"/>
  <c r="D990" i="12"/>
  <c r="D995" i="12"/>
  <c r="D997" i="12"/>
  <c r="D998" i="12"/>
  <c r="D999" i="12"/>
  <c r="D1000" i="12"/>
  <c r="D1003" i="12"/>
  <c r="D1004" i="12"/>
  <c r="D1005" i="12"/>
  <c r="D1006" i="12"/>
  <c r="D1007" i="12"/>
  <c r="D1008" i="12"/>
  <c r="D1011" i="12"/>
  <c r="D1012" i="12"/>
  <c r="D1015" i="12"/>
  <c r="D1016" i="12"/>
  <c r="D1017" i="12"/>
  <c r="D1018" i="12"/>
  <c r="D1019" i="12"/>
  <c r="D1020" i="12"/>
  <c r="D1021" i="12"/>
  <c r="D1022" i="12"/>
  <c r="D1023" i="12"/>
  <c r="D1033" i="12"/>
  <c r="D1034" i="12"/>
  <c r="D1035" i="12"/>
  <c r="D1039" i="12"/>
  <c r="D1040" i="12"/>
  <c r="D1044" i="12"/>
  <c r="D1052" i="12"/>
  <c r="D1053" i="12"/>
  <c r="D1054" i="12"/>
  <c r="D1055" i="12"/>
  <c r="D1056" i="12"/>
  <c r="D1057" i="12"/>
  <c r="D1058" i="12"/>
  <c r="D1059" i="12"/>
  <c r="D1060" i="12"/>
  <c r="D1061" i="12"/>
  <c r="D1062" i="12"/>
  <c r="D1063" i="12"/>
  <c r="D1064" i="12"/>
  <c r="D1065" i="12"/>
  <c r="D1066" i="12"/>
  <c r="D1067" i="12"/>
  <c r="D1068" i="12"/>
  <c r="D1069" i="12"/>
  <c r="D1070" i="12"/>
  <c r="D1071" i="12"/>
  <c r="D1072" i="12"/>
  <c r="D1082" i="12"/>
  <c r="D1085" i="12"/>
  <c r="D1088" i="12"/>
  <c r="D1091" i="12"/>
  <c r="D1092" i="12"/>
  <c r="D1093" i="12"/>
  <c r="D1094" i="12"/>
  <c r="D1095" i="12"/>
  <c r="D1096" i="12"/>
  <c r="D1097" i="12"/>
  <c r="D1098" i="12"/>
  <c r="D1099" i="12"/>
  <c r="D1100" i="12"/>
  <c r="D1101" i="12"/>
  <c r="D1103" i="12"/>
  <c r="D1104" i="12"/>
  <c r="D1105" i="12"/>
  <c r="D1106" i="12"/>
  <c r="D1107" i="12"/>
  <c r="D1109" i="12"/>
  <c r="D1110" i="12"/>
  <c r="D1111" i="12"/>
  <c r="D1113" i="12"/>
  <c r="D1114" i="12"/>
  <c r="D1118" i="12"/>
  <c r="D1119" i="12"/>
  <c r="D1120" i="12"/>
  <c r="D1121" i="12"/>
  <c r="D1123" i="12"/>
  <c r="D1124" i="12"/>
  <c r="D1125" i="12"/>
  <c r="D1127" i="12"/>
  <c r="D1128" i="12"/>
  <c r="D1129" i="12"/>
  <c r="D1130" i="12"/>
  <c r="D1133" i="12"/>
  <c r="D1134" i="12"/>
  <c r="D1136" i="12"/>
  <c r="D1137" i="12"/>
  <c r="D1138" i="12"/>
  <c r="D1139" i="12"/>
  <c r="D1140" i="12"/>
  <c r="D1145" i="12"/>
  <c r="D1148" i="12"/>
  <c r="D1149" i="12"/>
  <c r="D1150" i="12"/>
  <c r="D1151" i="12"/>
  <c r="D1156" i="12"/>
  <c r="D1157" i="12"/>
  <c r="D1158" i="12"/>
  <c r="D1159" i="12"/>
  <c r="D1160" i="12"/>
  <c r="D1161" i="12"/>
  <c r="D1162" i="12"/>
  <c r="D1164" i="12"/>
  <c r="D1165" i="12"/>
  <c r="D1166" i="12"/>
  <c r="D1167" i="12"/>
  <c r="D1168" i="12"/>
  <c r="D1169" i="12"/>
  <c r="D1170" i="12"/>
  <c r="D1171" i="12"/>
  <c r="D1172" i="12"/>
  <c r="D1179" i="12"/>
  <c r="D1180" i="12"/>
  <c r="D1181" i="12"/>
  <c r="D1182" i="12"/>
  <c r="D1183" i="12"/>
  <c r="D1184" i="12"/>
  <c r="D1189" i="12"/>
  <c r="D1190" i="12"/>
  <c r="D1191" i="12"/>
  <c r="D1195" i="12"/>
  <c r="D1201" i="12"/>
  <c r="D1202" i="12"/>
  <c r="D1203" i="12"/>
  <c r="D1206" i="12"/>
  <c r="D1207" i="12"/>
  <c r="D1211" i="12"/>
  <c r="D1212" i="12"/>
  <c r="D1213" i="12"/>
  <c r="D1218" i="12"/>
  <c r="D1219" i="12"/>
  <c r="D1220" i="12"/>
  <c r="D1221" i="12"/>
  <c r="D1222" i="12"/>
  <c r="D1223" i="12"/>
  <c r="D1224" i="12"/>
  <c r="D1225" i="12"/>
  <c r="D1226" i="12"/>
  <c r="D1227" i="12"/>
  <c r="D1228" i="12"/>
  <c r="D1229" i="12"/>
  <c r="D1230" i="12"/>
  <c r="D1231" i="12"/>
  <c r="D1232" i="12"/>
  <c r="D1237" i="12"/>
  <c r="D1238" i="12"/>
  <c r="D1239" i="12"/>
  <c r="D1241" i="12"/>
  <c r="D1242" i="12"/>
  <c r="D1245" i="12"/>
  <c r="D1246" i="12"/>
  <c r="D1251" i="12"/>
  <c r="D1252" i="12"/>
  <c r="D1253" i="12"/>
  <c r="D1260" i="12"/>
  <c r="D1262" i="12"/>
  <c r="D1263" i="12"/>
  <c r="D1264" i="12"/>
  <c r="D1267" i="12"/>
  <c r="D1269" i="12"/>
  <c r="D1270" i="12"/>
  <c r="D1271" i="12"/>
  <c r="D1272" i="12"/>
  <c r="D1273" i="12"/>
  <c r="D1274" i="12"/>
  <c r="D1275" i="12"/>
  <c r="D1276" i="12"/>
  <c r="D1277" i="12"/>
  <c r="D1278" i="12"/>
  <c r="D1279" i="12"/>
  <c r="D1280" i="12"/>
  <c r="D1281" i="12"/>
  <c r="D1282" i="12"/>
  <c r="D1283" i="12"/>
  <c r="D1284" i="12"/>
  <c r="D1285" i="12"/>
  <c r="D1286" i="12"/>
  <c r="D1287" i="12"/>
  <c r="D1291" i="12"/>
  <c r="D1295" i="12"/>
  <c r="D1296" i="12"/>
  <c r="D1297" i="12"/>
  <c r="D1299" i="12"/>
  <c r="D1300" i="12"/>
  <c r="D1301" i="12"/>
  <c r="D1304" i="12"/>
  <c r="D1305" i="12"/>
  <c r="D1306" i="12"/>
  <c r="D1307" i="12"/>
  <c r="D1308" i="12"/>
  <c r="D1309" i="12"/>
  <c r="D1310" i="12"/>
  <c r="D1317" i="12"/>
  <c r="D1318" i="12"/>
  <c r="D1319" i="12"/>
  <c r="D1320" i="12"/>
  <c r="D1321" i="12"/>
  <c r="D1323" i="12"/>
  <c r="D1326" i="12"/>
  <c r="D1327" i="12"/>
  <c r="D1328" i="12"/>
  <c r="D1329" i="12"/>
  <c r="D1330" i="12"/>
  <c r="D1331" i="12"/>
  <c r="D1332" i="12"/>
  <c r="D1333" i="12"/>
  <c r="D1334" i="12"/>
  <c r="D1335" i="12"/>
  <c r="D1336" i="12"/>
  <c r="D1337" i="12"/>
  <c r="D1338" i="12"/>
  <c r="D1339" i="12"/>
  <c r="D1342" i="12"/>
  <c r="D1343" i="12"/>
  <c r="D1349" i="12"/>
  <c r="D1350" i="12"/>
  <c r="D1356" i="12"/>
  <c r="D1357" i="12"/>
  <c r="D1360" i="12"/>
  <c r="D1363" i="12"/>
  <c r="D1364" i="12"/>
  <c r="D1365" i="12"/>
  <c r="D1368" i="12"/>
  <c r="D1369" i="12"/>
  <c r="D1370" i="12"/>
  <c r="D1372" i="12"/>
  <c r="D1373" i="12"/>
  <c r="D1374" i="12"/>
  <c r="D1375" i="12"/>
  <c r="D1379" i="12"/>
  <c r="D1380" i="12"/>
  <c r="D1381" i="12"/>
  <c r="D1382" i="12"/>
  <c r="D1383" i="12"/>
  <c r="D1387" i="12"/>
  <c r="D1395" i="12"/>
  <c r="D1396" i="12"/>
  <c r="D1397" i="12"/>
  <c r="D1398" i="12"/>
  <c r="D1399" i="12"/>
  <c r="D1400" i="12"/>
  <c r="D1401" i="12"/>
  <c r="D1402" i="12"/>
  <c r="D1409" i="12"/>
  <c r="D1410" i="12"/>
  <c r="D1412" i="12"/>
  <c r="D1419" i="12"/>
  <c r="D1420" i="12"/>
  <c r="D1421" i="12"/>
  <c r="D1426" i="12"/>
  <c r="D1427" i="12"/>
  <c r="D1428" i="12"/>
  <c r="D1429" i="12"/>
  <c r="D1430" i="12"/>
  <c r="D1438" i="12"/>
  <c r="D1439" i="12"/>
  <c r="D1440" i="12"/>
  <c r="D1441" i="12"/>
  <c r="D1442" i="12"/>
  <c r="D1443" i="12"/>
  <c r="D1444" i="12"/>
  <c r="D1445" i="12"/>
  <c r="D1446" i="12"/>
  <c r="D1447" i="12"/>
  <c r="D1448" i="12"/>
  <c r="D1451" i="12"/>
  <c r="D1452" i="12"/>
  <c r="D1453" i="12"/>
  <c r="D1454" i="12"/>
  <c r="D1455" i="12"/>
  <c r="D1456" i="12"/>
  <c r="D1457" i="12"/>
  <c r="D1458" i="12"/>
  <c r="D1459" i="12"/>
  <c r="D1462" i="12"/>
  <c r="D1464" i="12"/>
  <c r="D1467" i="12"/>
  <c r="D1468" i="12"/>
  <c r="D1469" i="12"/>
  <c r="D1470" i="12"/>
  <c r="D1471" i="12"/>
  <c r="D1472" i="12"/>
  <c r="D1473" i="12"/>
  <c r="D1474" i="12"/>
  <c r="D1475" i="12"/>
  <c r="D1476" i="12"/>
  <c r="D1477" i="12"/>
  <c r="D1478" i="12"/>
  <c r="D1479" i="12"/>
  <c r="D1480" i="12"/>
  <c r="D1481" i="12"/>
  <c r="D1482" i="12"/>
  <c r="D1483" i="12"/>
  <c r="D1484" i="12"/>
  <c r="D1485" i="12"/>
  <c r="D1486" i="12"/>
  <c r="D1489" i="12"/>
  <c r="D1496" i="12"/>
  <c r="D1497" i="12"/>
  <c r="D1505" i="12"/>
  <c r="D1511" i="12"/>
  <c r="D1512" i="12"/>
  <c r="D1513" i="12"/>
  <c r="D1514" i="12"/>
  <c r="D1515" i="12"/>
  <c r="D1517" i="12"/>
  <c r="D1519" i="12"/>
  <c r="D1520" i="12"/>
  <c r="D1521" i="12"/>
  <c r="D1522" i="12"/>
  <c r="D1523" i="12"/>
  <c r="D1524" i="12"/>
  <c r="D1525" i="12"/>
  <c r="D1526" i="12"/>
  <c r="D1527" i="12"/>
  <c r="D1528" i="12"/>
  <c r="D1529" i="12"/>
  <c r="D1530" i="12"/>
  <c r="D1538" i="12"/>
  <c r="D1541" i="12"/>
  <c r="D1542" i="12"/>
  <c r="D1543" i="12"/>
  <c r="D1547" i="12"/>
  <c r="D1551" i="12"/>
  <c r="D1555" i="12"/>
  <c r="D1556" i="12"/>
  <c r="D1557" i="12"/>
  <c r="D1560" i="12"/>
  <c r="D1561" i="12"/>
  <c r="D1562" i="12"/>
  <c r="D1563" i="12"/>
  <c r="D1565" i="12"/>
  <c r="D1567" i="12"/>
  <c r="D1568" i="12"/>
  <c r="D1569" i="12"/>
  <c r="D1574" i="12"/>
  <c r="D1576" i="12"/>
  <c r="D1577" i="12"/>
  <c r="D1578" i="12"/>
  <c r="D1579" i="12"/>
  <c r="D1580" i="12"/>
  <c r="D1582" i="12"/>
  <c r="D1587" i="12"/>
  <c r="D1588" i="12"/>
  <c r="D1592" i="12"/>
  <c r="D1594" i="12"/>
  <c r="D1596" i="12"/>
  <c r="D1598" i="12"/>
  <c r="D1599" i="12"/>
  <c r="D1601" i="12"/>
  <c r="D1602" i="12"/>
  <c r="D1609" i="12"/>
  <c r="D1610" i="12"/>
  <c r="D1611" i="12"/>
  <c r="D1612" i="12"/>
  <c r="D1613" i="12"/>
  <c r="D1614" i="12"/>
  <c r="D1615" i="12"/>
  <c r="D1616" i="12"/>
  <c r="D1617" i="12"/>
  <c r="D1618" i="12"/>
  <c r="D1619" i="12"/>
  <c r="D1620" i="12"/>
  <c r="D1621" i="12"/>
  <c r="D1627" i="12"/>
  <c r="D1628" i="12"/>
  <c r="D1629" i="12"/>
  <c r="D1630" i="12"/>
  <c r="D1631" i="12"/>
  <c r="D1632" i="12"/>
  <c r="D1633" i="12"/>
  <c r="D1634" i="12"/>
  <c r="D1640" i="12"/>
  <c r="D1641" i="12"/>
  <c r="D1642" i="12"/>
  <c r="D1643" i="12"/>
  <c r="D1644" i="12"/>
  <c r="D1645" i="12"/>
  <c r="D1646" i="12"/>
  <c r="D1647" i="12"/>
  <c r="D1648" i="12"/>
  <c r="D1649" i="12"/>
  <c r="D1656" i="12"/>
  <c r="D1657" i="12"/>
  <c r="D1658" i="12"/>
  <c r="D1659" i="12"/>
  <c r="D1660" i="12"/>
  <c r="D1661" i="12"/>
  <c r="D1662" i="12"/>
  <c r="D1663" i="12"/>
  <c r="D1664" i="12"/>
  <c r="D1665" i="12"/>
  <c r="D1666" i="12"/>
  <c r="D1667" i="12"/>
  <c r="D1668" i="12"/>
  <c r="D1669" i="12"/>
  <c r="D1670" i="12"/>
  <c r="D1671" i="12"/>
  <c r="D1675" i="12"/>
  <c r="D1676" i="12"/>
  <c r="D1677" i="12"/>
  <c r="D1679" i="12"/>
  <c r="D1680" i="12"/>
  <c r="D1681" i="12"/>
  <c r="D1682" i="12"/>
  <c r="D1684" i="12"/>
  <c r="D1694" i="12"/>
  <c r="D1695" i="12"/>
  <c r="D1696" i="12"/>
  <c r="D1697" i="12"/>
  <c r="D1698" i="12"/>
  <c r="D1700" i="12"/>
  <c r="D1701" i="12"/>
  <c r="D1702" i="12"/>
  <c r="D1703" i="12"/>
  <c r="D1704" i="12"/>
  <c r="D1705" i="12"/>
  <c r="D1706" i="12"/>
  <c r="D1707" i="12"/>
  <c r="D1708" i="12"/>
  <c r="D1709" i="12"/>
  <c r="D1710" i="12"/>
  <c r="D1711" i="12"/>
  <c r="D1712" i="12"/>
  <c r="D1713" i="12"/>
  <c r="D1714" i="12"/>
  <c r="D1715" i="12"/>
  <c r="D1716" i="12"/>
  <c r="D1717" i="12"/>
  <c r="D1719" i="12"/>
  <c r="D1721" i="12"/>
  <c r="D1722" i="12"/>
  <c r="D1737" i="12"/>
  <c r="D1740" i="12"/>
  <c r="D1744" i="12"/>
  <c r="D1745" i="12"/>
  <c r="D1753" i="12"/>
  <c r="D1754" i="12"/>
  <c r="D1755" i="12"/>
  <c r="D1759" i="12"/>
  <c r="D1766" i="12"/>
  <c r="D1768" i="12"/>
  <c r="D1771" i="12"/>
  <c r="D1772" i="12"/>
  <c r="D1773" i="12"/>
  <c r="D1774" i="12"/>
  <c r="D1786" i="12"/>
  <c r="D1787" i="12"/>
  <c r="D1793" i="12"/>
  <c r="D1798" i="12"/>
  <c r="D1805" i="12"/>
  <c r="D1806" i="12"/>
  <c r="D1808" i="12"/>
  <c r="D1810" i="12"/>
  <c r="D1813" i="12"/>
  <c r="D1814" i="12"/>
  <c r="D1815" i="12"/>
  <c r="D1817" i="12"/>
  <c r="D1820" i="12"/>
  <c r="D1821" i="12"/>
  <c r="D1822" i="12"/>
  <c r="D1823" i="12"/>
  <c r="D1824" i="12"/>
  <c r="D1825" i="12"/>
  <c r="D1826" i="12"/>
  <c r="D1827" i="12"/>
  <c r="D1828" i="12"/>
  <c r="D1829" i="12"/>
  <c r="D1830" i="12"/>
  <c r="D1831" i="12"/>
  <c r="D1832" i="12"/>
  <c r="D1844" i="12"/>
  <c r="D1845" i="12"/>
  <c r="D1846" i="12"/>
  <c r="D1847" i="12"/>
  <c r="D1851" i="12"/>
  <c r="D1852" i="12"/>
  <c r="D1853" i="12"/>
  <c r="D1854" i="12"/>
  <c r="D1855" i="12"/>
  <c r="D1864" i="12"/>
  <c r="D1865" i="12"/>
  <c r="D1879" i="12"/>
  <c r="D1880" i="12"/>
  <c r="D1881" i="12"/>
  <c r="D1884" i="12"/>
  <c r="D1885" i="12"/>
  <c r="D1886" i="12"/>
  <c r="D1887" i="12"/>
  <c r="D1888" i="12"/>
  <c r="D1889" i="12"/>
  <c r="D1890" i="12"/>
  <c r="D1891" i="12"/>
  <c r="D1892" i="12"/>
  <c r="D1899" i="12"/>
  <c r="D1900" i="12"/>
  <c r="D1901" i="12"/>
  <c r="D1902" i="12"/>
  <c r="D1907" i="12"/>
  <c r="D1908" i="12"/>
  <c r="D1909" i="12"/>
  <c r="D1910" i="12"/>
  <c r="D1912" i="12"/>
  <c r="D1917" i="12"/>
  <c r="D1924" i="12"/>
  <c r="D1927" i="12"/>
  <c r="D1928" i="12"/>
  <c r="D1937" i="12"/>
  <c r="D1939" i="12"/>
  <c r="D1944" i="12"/>
  <c r="D1945" i="12"/>
  <c r="D1946" i="12"/>
  <c r="D1947" i="12"/>
  <c r="D1948" i="12"/>
  <c r="D1950" i="12"/>
  <c r="D1952" i="12"/>
  <c r="D1970" i="12"/>
  <c r="D2001" i="12"/>
  <c r="D2002" i="12"/>
  <c r="D2008" i="12"/>
  <c r="D2025" i="12"/>
  <c r="D2026" i="12"/>
  <c r="D2027" i="12"/>
  <c r="D2065" i="12"/>
  <c r="D2066" i="12"/>
  <c r="D2068" i="12"/>
  <c r="D2130" i="12"/>
  <c r="U2192" i="12"/>
  <c r="V2192" i="12" s="1"/>
  <c r="U2193" i="12"/>
  <c r="V2193" i="12" s="1"/>
  <c r="U2194" i="12"/>
  <c r="V2194" i="12" s="1"/>
  <c r="U2195" i="12"/>
  <c r="V2195" i="12" s="1"/>
  <c r="U2196" i="12"/>
  <c r="V2196" i="12" s="1"/>
  <c r="U2197" i="12"/>
  <c r="V2197" i="12" s="1"/>
  <c r="U2191" i="12"/>
  <c r="V2191" i="12" s="1"/>
  <c r="U2190" i="12"/>
  <c r="V2190" i="12" s="1"/>
  <c r="U2189" i="12"/>
  <c r="V2189" i="12" s="1"/>
  <c r="U2188" i="12"/>
  <c r="V2188" i="12" s="1"/>
  <c r="U2187" i="12"/>
  <c r="V2187" i="12" s="1"/>
  <c r="U2179" i="12"/>
  <c r="V2179" i="12" s="1"/>
  <c r="U2178" i="12"/>
  <c r="V2178" i="12" s="1"/>
  <c r="U2176" i="12"/>
  <c r="V2176" i="12" s="1"/>
  <c r="U2175" i="12"/>
  <c r="V2175" i="12" s="1"/>
  <c r="U2174" i="12"/>
  <c r="V2174" i="12" s="1"/>
  <c r="U2173" i="12"/>
  <c r="V2173" i="12" s="1"/>
  <c r="U2172" i="12"/>
  <c r="V2172" i="12" s="1"/>
  <c r="U2171" i="12"/>
  <c r="V2171" i="12" s="1"/>
  <c r="U2166" i="12"/>
  <c r="V2166" i="12" s="1"/>
  <c r="U2158" i="12"/>
  <c r="V2158" i="12" s="1"/>
  <c r="U2157" i="12"/>
  <c r="V2157" i="12" s="1"/>
  <c r="U2156" i="12"/>
  <c r="V2156" i="12" s="1"/>
  <c r="U2155" i="12"/>
  <c r="V2155" i="12" s="1"/>
  <c r="U2153" i="12"/>
  <c r="V2153" i="12" s="1"/>
  <c r="U2146" i="12"/>
  <c r="V2146" i="12" s="1"/>
  <c r="U2138" i="12"/>
  <c r="V2138" i="12" s="1"/>
  <c r="U2137" i="12"/>
  <c r="V2137" i="12" s="1"/>
  <c r="U2136" i="12"/>
  <c r="V2136" i="12" s="1"/>
  <c r="U2135" i="12"/>
  <c r="U2134" i="12"/>
  <c r="V2134" i="12" s="1"/>
  <c r="U2133" i="12"/>
  <c r="V2133" i="12" s="1"/>
  <c r="U2132" i="12"/>
  <c r="V2132" i="12" s="1"/>
  <c r="U2129" i="12"/>
  <c r="V2129" i="12" s="1"/>
  <c r="U2122" i="12"/>
  <c r="V2122" i="12" s="1"/>
  <c r="U2121" i="12"/>
  <c r="V2121" i="12" s="1"/>
  <c r="U2113" i="12"/>
  <c r="V2113" i="12" s="1"/>
  <c r="U2112" i="12"/>
  <c r="V2112" i="12" s="1"/>
  <c r="U2110" i="12"/>
  <c r="V2110" i="12" s="1"/>
  <c r="U2109" i="12"/>
  <c r="V2109" i="12" s="1"/>
  <c r="U2105" i="12"/>
  <c r="V2105" i="12" s="1"/>
  <c r="U2104" i="12"/>
  <c r="V2104" i="12" s="1"/>
  <c r="U2103" i="12"/>
  <c r="V2103" i="12" s="1"/>
  <c r="U2102" i="12"/>
  <c r="V2102" i="12" s="1"/>
  <c r="U2101" i="12"/>
  <c r="V2101" i="12" s="1"/>
  <c r="U2100" i="12"/>
  <c r="V2100" i="12" s="1"/>
  <c r="U2099" i="12"/>
  <c r="V2099" i="12" s="1"/>
  <c r="U2098" i="12"/>
  <c r="V2098" i="12" s="1"/>
  <c r="U2097" i="12"/>
  <c r="V2097" i="12" s="1"/>
  <c r="U2096" i="12"/>
  <c r="V2096" i="12" s="1"/>
  <c r="U2092" i="12"/>
  <c r="V2092" i="12" s="1"/>
  <c r="U2091" i="12"/>
  <c r="V2091" i="12" s="1"/>
  <c r="U2090" i="12"/>
  <c r="V2090" i="12" s="1"/>
  <c r="U2089" i="12"/>
  <c r="V2089" i="12" s="1"/>
  <c r="U2088" i="12"/>
  <c r="V2088" i="12" s="1"/>
  <c r="U2087" i="12"/>
  <c r="V2087" i="12" s="1"/>
  <c r="U2086" i="12"/>
  <c r="V2086" i="12" s="1"/>
  <c r="U2085" i="12"/>
  <c r="V2085" i="12" s="1"/>
  <c r="U2084" i="12"/>
  <c r="V2084" i="12" s="1"/>
  <c r="U2083" i="12"/>
  <c r="V2083" i="12" s="1"/>
  <c r="U2082" i="12"/>
  <c r="V2082" i="12" s="1"/>
  <c r="U2081" i="12"/>
  <c r="V2081" i="12" s="1"/>
  <c r="U2080" i="12"/>
  <c r="V2080" i="12" s="1"/>
  <c r="U2079" i="12"/>
  <c r="V2079" i="12" s="1"/>
  <c r="U2078" i="12"/>
  <c r="V2078" i="12" s="1"/>
  <c r="U2077" i="12"/>
  <c r="V2077" i="12" s="1"/>
  <c r="U2076" i="12"/>
  <c r="V2076" i="12" s="1"/>
  <c r="U2075" i="12"/>
  <c r="V2075" i="12" s="1"/>
  <c r="U2074" i="12"/>
  <c r="V2074" i="12" s="1"/>
  <c r="U2073" i="12"/>
  <c r="U2072" i="12"/>
  <c r="V2072" i="12" s="1"/>
  <c r="U2071" i="12"/>
  <c r="U2070" i="12"/>
  <c r="U2064" i="12"/>
  <c r="V2064" i="12" s="1"/>
  <c r="U2063" i="12"/>
  <c r="V2063" i="12" s="1"/>
  <c r="U2059" i="12"/>
  <c r="V2059" i="12" s="1"/>
  <c r="U2052" i="12"/>
  <c r="V2052" i="12" s="1"/>
  <c r="U2051" i="12"/>
  <c r="V2051" i="12" s="1"/>
  <c r="U2050" i="12"/>
  <c r="V2050" i="12" s="1"/>
  <c r="U2049" i="12"/>
  <c r="V2049" i="12" s="1"/>
  <c r="U2048" i="12"/>
  <c r="V2048" i="12" s="1"/>
  <c r="U2047" i="12"/>
  <c r="V2047" i="12" s="1"/>
  <c r="U2046" i="12"/>
  <c r="V2046" i="12" s="1"/>
  <c r="U2045" i="12"/>
  <c r="V2045" i="12" s="1"/>
  <c r="U2044" i="12"/>
  <c r="V2044" i="12" s="1"/>
  <c r="U2043" i="12"/>
  <c r="V2043" i="12" s="1"/>
  <c r="U2042" i="12"/>
  <c r="V2042" i="12" s="1"/>
  <c r="U2041" i="12"/>
  <c r="V2041" i="12" s="1"/>
  <c r="U2040" i="12"/>
  <c r="V2040" i="12" s="1"/>
  <c r="U2032" i="12"/>
  <c r="U2031" i="12"/>
  <c r="U2030" i="12"/>
  <c r="U2029" i="12"/>
  <c r="V2029" i="12" s="1"/>
  <c r="U2020" i="12"/>
  <c r="V2020" i="12" s="1"/>
  <c r="U2019" i="12"/>
  <c r="V2019" i="12" s="1"/>
  <c r="U2018" i="12"/>
  <c r="V2018" i="12" s="1"/>
  <c r="U2017" i="12"/>
  <c r="V2017" i="12" s="1"/>
  <c r="U2016" i="12"/>
  <c r="V2016" i="12" s="1"/>
  <c r="U2015" i="12"/>
  <c r="V2015" i="12" s="1"/>
  <c r="U2014" i="12"/>
  <c r="V2014" i="12" s="1"/>
  <c r="U2013" i="12"/>
  <c r="U2007" i="12"/>
  <c r="U2006" i="12"/>
  <c r="U2005" i="12"/>
  <c r="V2005" i="12" s="1"/>
  <c r="U2004" i="12"/>
  <c r="V2004" i="12" s="1"/>
  <c r="U2003" i="12"/>
  <c r="V2003" i="12" s="1"/>
  <c r="U2000" i="12"/>
  <c r="V2000" i="12" s="1"/>
  <c r="U1999" i="12"/>
  <c r="V1999" i="12" s="1"/>
  <c r="U1998" i="12"/>
  <c r="V1998" i="12" s="1"/>
  <c r="U1997" i="12"/>
  <c r="V1997" i="12" s="1"/>
  <c r="U1996" i="12"/>
  <c r="V1996" i="12" s="1"/>
  <c r="U1993" i="12"/>
  <c r="V1993" i="12" s="1"/>
  <c r="U1975" i="12"/>
  <c r="U1968" i="12"/>
  <c r="V1968" i="12" s="1"/>
  <c r="U1967" i="12"/>
  <c r="V1967" i="12" s="1"/>
  <c r="U1966" i="12"/>
  <c r="V1966" i="12" s="1"/>
  <c r="U1965" i="12"/>
  <c r="V1965" i="12" s="1"/>
  <c r="U1964" i="12"/>
  <c r="V1964" i="12" s="1"/>
  <c r="U1963" i="12"/>
  <c r="V1963" i="12" s="1"/>
  <c r="U1959" i="12"/>
  <c r="V1959" i="12" s="1"/>
  <c r="U1958" i="12"/>
  <c r="V1958" i="12" s="1"/>
  <c r="U1957" i="12"/>
  <c r="U1956" i="12"/>
  <c r="V1956" i="12" s="1"/>
  <c r="U1955" i="12"/>
  <c r="U1954" i="12"/>
  <c r="V1954" i="12" s="1"/>
  <c r="U1953" i="12"/>
  <c r="U1951" i="12"/>
  <c r="U1949" i="12"/>
  <c r="U1942" i="12"/>
  <c r="U1941" i="12"/>
  <c r="V1941" i="12" s="1"/>
  <c r="U1940" i="12"/>
  <c r="V1940" i="12" s="1"/>
  <c r="U1938" i="12"/>
  <c r="V1938" i="12" s="1"/>
  <c r="U1936" i="12"/>
  <c r="V1936" i="12" s="1"/>
  <c r="U1935" i="12"/>
  <c r="V1935" i="12" s="1"/>
  <c r="U1934" i="12"/>
  <c r="V1934" i="12" s="1"/>
  <c r="U1933" i="12"/>
  <c r="U1932" i="12"/>
  <c r="U1929" i="12"/>
  <c r="U1926" i="12"/>
  <c r="V1926" i="12" s="1"/>
  <c r="U1925" i="12"/>
  <c r="V1925" i="12" s="1"/>
  <c r="U1923" i="12"/>
  <c r="V1923" i="12" s="1"/>
  <c r="U1922" i="12"/>
  <c r="U1921" i="12"/>
  <c r="V1921" i="12" s="1"/>
  <c r="U1916" i="12"/>
  <c r="V1916" i="12" s="1"/>
  <c r="U1915" i="12"/>
  <c r="U1914" i="12"/>
  <c r="U1913" i="12"/>
  <c r="U1906" i="12"/>
  <c r="U1905" i="12"/>
  <c r="U1904" i="12"/>
  <c r="U1903" i="12"/>
  <c r="V1903" i="12" s="1"/>
  <c r="U1898" i="12"/>
  <c r="V1898" i="12" s="1"/>
  <c r="U1897" i="12"/>
  <c r="V1897" i="12" s="1"/>
  <c r="U1896" i="12"/>
  <c r="U1895" i="12"/>
  <c r="U1894" i="12"/>
  <c r="U1893" i="12"/>
  <c r="U1883" i="12"/>
  <c r="U1869" i="12"/>
  <c r="U1868" i="12"/>
  <c r="U1867" i="12"/>
  <c r="V1867" i="12" s="1"/>
  <c r="U1866" i="12"/>
  <c r="V1866" i="12" s="1"/>
  <c r="U1863" i="12"/>
  <c r="V1863" i="12" s="1"/>
  <c r="U1862" i="12"/>
  <c r="V1862" i="12" s="1"/>
  <c r="U1861" i="12"/>
  <c r="V1861" i="12" s="1"/>
  <c r="U1859" i="12"/>
  <c r="U1858" i="12"/>
  <c r="U1857" i="12"/>
  <c r="U1856" i="12"/>
  <c r="U1850" i="12"/>
  <c r="U1849" i="12"/>
  <c r="U1848" i="12"/>
  <c r="U1836" i="12"/>
  <c r="U1835" i="12"/>
  <c r="U1834" i="12"/>
  <c r="U1833" i="12"/>
  <c r="U1819" i="12"/>
  <c r="U1818" i="12"/>
  <c r="U1812" i="12"/>
  <c r="U1809" i="12"/>
  <c r="U1802" i="12"/>
  <c r="U1801" i="12"/>
  <c r="V1801" i="12" s="1"/>
  <c r="U1800" i="12"/>
  <c r="V1800" i="12" s="1"/>
  <c r="U1799" i="12"/>
  <c r="V1799" i="12" s="1"/>
  <c r="U1797" i="12"/>
  <c r="U1796" i="12"/>
  <c r="V1796" i="12" s="1"/>
  <c r="U1795" i="12"/>
  <c r="V1795" i="12" s="1"/>
  <c r="U1794" i="12"/>
  <c r="V1794" i="12" s="1"/>
  <c r="U1792" i="12"/>
  <c r="V1792" i="12" s="1"/>
  <c r="U1791" i="12"/>
  <c r="U1790" i="12"/>
  <c r="V1790" i="12" s="1"/>
  <c r="U1778" i="12"/>
  <c r="U1777" i="12"/>
  <c r="U1776" i="12"/>
  <c r="U1775" i="12"/>
  <c r="U1770" i="12"/>
  <c r="U1769" i="12"/>
  <c r="V1769" i="12" s="1"/>
  <c r="U1763" i="12"/>
  <c r="U1762" i="12"/>
  <c r="V1762" i="12" s="1"/>
  <c r="U1758" i="12"/>
  <c r="U1757" i="12"/>
  <c r="U1752" i="12"/>
  <c r="V1752" i="12" s="1"/>
  <c r="U1751" i="12"/>
  <c r="V1751" i="12" s="1"/>
  <c r="U1750" i="12"/>
  <c r="V1750" i="12" s="1"/>
  <c r="U1749" i="12"/>
  <c r="U1748" i="12"/>
  <c r="U1746" i="12"/>
  <c r="V1746" i="12" s="1"/>
  <c r="U1743" i="12"/>
  <c r="V1743" i="12" s="1"/>
  <c r="U1742" i="12"/>
  <c r="V1742" i="12" s="1"/>
  <c r="U1741" i="12"/>
  <c r="U1739" i="12"/>
  <c r="V1739" i="12" s="1"/>
  <c r="U1738" i="12"/>
  <c r="V1738" i="12" s="1"/>
  <c r="U1736" i="12"/>
  <c r="V1736" i="12" s="1"/>
  <c r="U1735" i="12"/>
  <c r="V1735" i="12" s="1"/>
  <c r="U1734" i="12"/>
  <c r="V1734" i="12" s="1"/>
  <c r="U1733" i="12"/>
  <c r="V1733" i="12" s="1"/>
  <c r="U1732" i="12"/>
  <c r="V1732" i="12" s="1"/>
  <c r="U1726" i="12"/>
  <c r="U1725" i="12"/>
  <c r="U1724" i="12"/>
  <c r="V1724" i="12" s="1"/>
  <c r="U1723" i="12"/>
  <c r="U1720" i="12"/>
  <c r="U1718" i="12"/>
  <c r="U1699" i="12"/>
  <c r="U1688" i="12"/>
  <c r="U1686" i="12"/>
  <c r="U1685" i="12"/>
  <c r="U1683" i="12"/>
  <c r="V1683" i="12" s="1"/>
  <c r="U1678" i="12"/>
  <c r="V1678" i="12" s="1"/>
  <c r="U1674" i="12"/>
  <c r="U1673" i="12"/>
  <c r="U1672" i="12"/>
  <c r="U1655" i="12"/>
  <c r="V1655" i="12" s="1"/>
  <c r="U1654" i="12"/>
  <c r="V1654" i="12" s="1"/>
  <c r="U1653" i="12"/>
  <c r="U1652" i="12"/>
  <c r="U1651" i="12"/>
  <c r="U1650" i="12"/>
  <c r="U1639" i="12"/>
  <c r="V1639" i="12" s="1"/>
  <c r="U1638" i="12"/>
  <c r="U1637" i="12"/>
  <c r="U1636" i="12"/>
  <c r="U1635" i="12"/>
  <c r="U1626" i="12"/>
  <c r="V1626" i="12" s="1"/>
  <c r="U1625" i="12"/>
  <c r="U1624" i="12"/>
  <c r="U1623" i="12"/>
  <c r="U1622" i="12"/>
  <c r="U1608" i="12"/>
  <c r="V1608" i="12" s="1"/>
  <c r="U1606" i="12"/>
  <c r="U1605" i="12"/>
  <c r="U1603" i="12"/>
  <c r="U1600" i="12"/>
  <c r="U1597" i="12"/>
  <c r="V1597" i="12" s="1"/>
  <c r="U1595" i="12"/>
  <c r="V1595" i="12" s="1"/>
  <c r="U1593" i="12"/>
  <c r="V1593" i="12" s="1"/>
  <c r="U1591" i="12"/>
  <c r="U1590" i="12"/>
  <c r="V1590" i="12" s="1"/>
  <c r="U1589" i="12"/>
  <c r="V1589" i="12" s="1"/>
  <c r="U1586" i="12"/>
  <c r="U1585" i="12"/>
  <c r="V1585" i="12" s="1"/>
  <c r="U1584" i="12"/>
  <c r="U1583" i="12"/>
  <c r="U1581" i="12"/>
  <c r="U1573" i="12"/>
  <c r="U1572" i="12"/>
  <c r="U1571" i="12"/>
  <c r="U1570" i="12"/>
  <c r="V1570" i="12" s="1"/>
  <c r="U1566" i="12"/>
  <c r="U1564" i="12"/>
  <c r="U1559" i="12"/>
  <c r="U1554" i="12"/>
  <c r="V1554" i="12" s="1"/>
  <c r="U1553" i="12"/>
  <c r="V1553" i="12" s="1"/>
  <c r="U1552" i="12"/>
  <c r="V1552" i="12" s="1"/>
  <c r="U1546" i="12"/>
  <c r="U1545" i="12"/>
  <c r="U1544" i="12"/>
  <c r="V1544" i="12" s="1"/>
  <c r="U1537" i="12"/>
  <c r="V1537" i="12" s="1"/>
  <c r="U1534" i="12"/>
  <c r="U1533" i="12"/>
  <c r="U1532" i="12"/>
  <c r="U1531" i="12"/>
  <c r="U1518" i="12"/>
  <c r="U1516" i="12"/>
  <c r="U1510" i="12"/>
  <c r="V1510" i="12" s="1"/>
  <c r="U1509" i="12"/>
  <c r="U1508" i="12"/>
  <c r="V1508" i="12" s="1"/>
  <c r="U1507" i="12"/>
  <c r="V1507" i="12" s="1"/>
  <c r="U1506" i="12"/>
  <c r="V1506" i="12" s="1"/>
  <c r="U1501" i="12"/>
  <c r="U1500" i="12"/>
  <c r="U1499" i="12"/>
  <c r="V1499" i="12" s="1"/>
  <c r="U1498" i="12"/>
  <c r="V1498" i="12" s="1"/>
  <c r="U1493" i="12"/>
  <c r="U1492" i="12"/>
  <c r="V1492" i="12" s="1"/>
  <c r="U1491" i="12"/>
  <c r="V1491" i="12" s="1"/>
  <c r="U1490" i="12"/>
  <c r="U1488" i="12"/>
  <c r="U1487" i="12"/>
  <c r="U1466" i="12"/>
  <c r="U1465" i="12"/>
  <c r="V1465" i="12" s="1"/>
  <c r="U1463" i="12"/>
  <c r="U1461" i="12"/>
  <c r="U1460" i="12"/>
  <c r="U1450" i="12"/>
  <c r="U1449" i="12"/>
  <c r="U1435" i="12"/>
  <c r="V1435" i="12" s="1"/>
  <c r="U1434" i="12"/>
  <c r="U1433" i="12"/>
  <c r="U1432" i="12"/>
  <c r="U1431" i="12"/>
  <c r="U1425" i="12"/>
  <c r="U1424" i="12"/>
  <c r="U1423" i="12"/>
  <c r="U1416" i="12"/>
  <c r="U1414" i="12"/>
  <c r="U1413" i="12"/>
  <c r="U1411" i="12"/>
  <c r="V1411" i="12" s="1"/>
  <c r="U1408" i="12"/>
  <c r="V1408" i="12" s="1"/>
  <c r="U1407" i="12"/>
  <c r="V1407" i="12" s="1"/>
  <c r="U1406" i="12"/>
  <c r="U1405" i="12"/>
  <c r="U1404" i="12"/>
  <c r="U1403" i="12"/>
  <c r="U1391" i="12"/>
  <c r="U1389" i="12"/>
  <c r="V1389" i="12" s="1"/>
  <c r="U1388" i="12"/>
  <c r="V1388" i="12" s="1"/>
  <c r="U1386" i="12"/>
  <c r="U1385" i="12"/>
  <c r="U1384" i="12"/>
  <c r="U1378" i="12"/>
  <c r="U1377" i="12"/>
  <c r="U1376" i="12"/>
  <c r="U1371" i="12"/>
  <c r="V1371" i="12" s="1"/>
  <c r="U1367" i="12"/>
  <c r="U1362" i="12"/>
  <c r="V1362" i="12" s="1"/>
  <c r="U1361" i="12"/>
  <c r="U1359" i="12"/>
  <c r="V1359" i="12" s="1"/>
  <c r="U1358" i="12"/>
  <c r="V1358" i="12" s="1"/>
  <c r="U1355" i="12"/>
  <c r="V1355" i="12" s="1"/>
  <c r="U1354" i="12"/>
  <c r="U1353" i="12"/>
  <c r="U1352" i="12"/>
  <c r="V1352" i="12" s="1"/>
  <c r="U1351" i="12"/>
  <c r="V1351" i="12" s="1"/>
  <c r="U1348" i="12"/>
  <c r="V1348" i="12" s="1"/>
  <c r="U1347" i="12"/>
  <c r="U1346" i="12"/>
  <c r="U1345" i="12"/>
  <c r="V1345" i="12" s="1"/>
  <c r="U1344" i="12"/>
  <c r="V1344" i="12" s="1"/>
  <c r="U1341" i="12"/>
  <c r="U1340" i="12"/>
  <c r="U1325" i="12"/>
  <c r="U1324" i="12"/>
  <c r="U1322" i="12"/>
  <c r="U1316" i="12"/>
  <c r="V1316" i="12" s="1"/>
  <c r="U1315" i="12"/>
  <c r="V1315" i="12" s="1"/>
  <c r="U1314" i="12"/>
  <c r="U1313" i="12"/>
  <c r="U1312" i="12"/>
  <c r="U1311" i="12"/>
  <c r="U1303" i="12"/>
  <c r="U1302" i="12"/>
  <c r="V1302" i="12" s="1"/>
  <c r="U1290" i="12"/>
  <c r="U1289" i="12"/>
  <c r="U1288" i="12"/>
  <c r="U1268" i="12"/>
  <c r="U1266" i="12"/>
  <c r="U1265" i="12"/>
  <c r="V1265" i="12" s="1"/>
  <c r="U1261" i="12"/>
  <c r="V1261" i="12" s="1"/>
  <c r="U1259" i="12"/>
  <c r="V1259" i="12" s="1"/>
  <c r="U1258" i="12"/>
  <c r="V1258" i="12" s="1"/>
  <c r="U1257" i="12"/>
  <c r="U1256" i="12"/>
  <c r="U1255" i="12"/>
  <c r="U1254" i="12"/>
  <c r="V1254" i="12" s="1"/>
  <c r="U1250" i="12"/>
  <c r="U1249" i="12"/>
  <c r="U1247" i="12"/>
  <c r="V1247" i="12" s="1"/>
  <c r="U1243" i="12"/>
  <c r="U1236" i="12"/>
  <c r="U1235" i="12"/>
  <c r="U1234" i="12"/>
  <c r="U1233" i="12"/>
  <c r="U1217" i="12"/>
  <c r="U1216" i="12"/>
  <c r="U1215" i="12"/>
  <c r="U1214" i="12"/>
  <c r="V1214" i="12" s="1"/>
  <c r="U1210" i="12"/>
  <c r="U1205" i="12"/>
  <c r="U1204" i="12"/>
  <c r="V1204" i="12" s="1"/>
  <c r="U1199" i="12"/>
  <c r="U1198" i="12"/>
  <c r="V1198" i="12" s="1"/>
  <c r="U1197" i="12"/>
  <c r="V1197" i="12" s="1"/>
  <c r="U1196" i="12"/>
  <c r="V1196" i="12" s="1"/>
  <c r="U1194" i="12"/>
  <c r="U1193" i="12"/>
  <c r="U1188" i="12"/>
  <c r="U1187" i="12"/>
  <c r="U1186" i="12"/>
  <c r="U1185" i="12"/>
  <c r="U1178" i="12"/>
  <c r="V1178" i="12" s="1"/>
  <c r="U1177" i="12"/>
  <c r="V1177" i="12" s="1"/>
  <c r="U1176" i="12"/>
  <c r="U1175" i="12"/>
  <c r="U1174" i="12"/>
  <c r="U1173" i="12"/>
  <c r="U1163" i="12"/>
  <c r="U1155" i="12"/>
  <c r="U1154" i="12"/>
  <c r="U1153" i="12"/>
  <c r="U1152" i="12"/>
  <c r="U1147" i="12"/>
  <c r="V1147" i="12" s="1"/>
  <c r="U1146" i="12"/>
  <c r="V1146" i="12" s="1"/>
  <c r="U1144" i="12"/>
  <c r="U1143" i="12"/>
  <c r="U1142" i="12"/>
  <c r="U1141" i="12"/>
  <c r="U1135" i="12"/>
  <c r="V1135" i="12" s="1"/>
  <c r="U1132" i="12"/>
  <c r="U1131" i="12"/>
  <c r="U1122" i="12"/>
  <c r="U1117" i="12"/>
  <c r="U1116" i="12"/>
  <c r="U1115" i="12"/>
  <c r="V1115" i="12" s="1"/>
  <c r="U1112" i="12"/>
  <c r="U1108" i="12"/>
  <c r="U1102" i="12"/>
  <c r="U1090" i="12"/>
  <c r="V1090" i="12" s="1"/>
  <c r="U1089" i="12"/>
  <c r="V1089" i="12" s="1"/>
  <c r="U1087" i="12"/>
  <c r="V1087" i="12" s="1"/>
  <c r="U1086" i="12"/>
  <c r="V1086" i="12" s="1"/>
  <c r="U1084" i="12"/>
  <c r="V1084" i="12" s="1"/>
  <c r="U1083" i="12"/>
  <c r="V1083" i="12" s="1"/>
  <c r="U1081" i="12"/>
  <c r="V1081" i="12" s="1"/>
  <c r="U1075" i="12"/>
  <c r="U1074" i="12"/>
  <c r="U1073" i="12"/>
  <c r="U1051" i="12"/>
  <c r="V1051" i="12" s="1"/>
  <c r="U1050" i="12"/>
  <c r="V1050" i="12" s="1"/>
  <c r="U1049" i="12"/>
  <c r="V1049" i="12" s="1"/>
  <c r="U1047" i="12"/>
  <c r="V1047" i="12" s="1"/>
  <c r="U1046" i="12"/>
  <c r="U1045" i="12"/>
  <c r="V1045" i="12" s="1"/>
  <c r="U1043" i="12"/>
  <c r="V1043" i="12" s="1"/>
  <c r="U1042" i="12"/>
  <c r="U1041" i="12"/>
  <c r="U1037" i="12"/>
  <c r="U1036" i="12"/>
  <c r="U1025" i="12"/>
  <c r="U1024" i="12"/>
  <c r="U1014" i="12"/>
  <c r="U1013" i="12"/>
  <c r="U1010" i="12"/>
  <c r="U1009" i="12"/>
  <c r="U1002" i="12"/>
  <c r="U1001" i="12"/>
  <c r="U992" i="12"/>
  <c r="U991" i="12"/>
  <c r="U969" i="12"/>
  <c r="V969" i="12" s="1"/>
  <c r="U968" i="12"/>
  <c r="V968" i="12" s="1"/>
  <c r="U967" i="12"/>
  <c r="U966" i="12"/>
  <c r="U962" i="12"/>
  <c r="V962" i="12" s="1"/>
  <c r="U961" i="12"/>
  <c r="U960" i="12"/>
  <c r="U950" i="12"/>
  <c r="V950" i="12" s="1"/>
  <c r="U949" i="12"/>
  <c r="V949" i="12" s="1"/>
  <c r="U948" i="12"/>
  <c r="V948" i="12" s="1"/>
  <c r="U947" i="12"/>
  <c r="V947" i="12" s="1"/>
  <c r="U946" i="12"/>
  <c r="V946" i="12" s="1"/>
  <c r="U945" i="12"/>
  <c r="V945" i="12" s="1"/>
  <c r="U944" i="12"/>
  <c r="V944" i="12" s="1"/>
  <c r="U943" i="12"/>
  <c r="V943" i="12" s="1"/>
  <c r="U942" i="12"/>
  <c r="V942" i="12" s="1"/>
  <c r="U941" i="12"/>
  <c r="V941" i="12" s="1"/>
  <c r="U940" i="12"/>
  <c r="V940" i="12" s="1"/>
  <c r="U939" i="12"/>
  <c r="V939" i="12" s="1"/>
  <c r="U938" i="12"/>
  <c r="V938" i="12" s="1"/>
  <c r="U937" i="12"/>
  <c r="V937" i="12" s="1"/>
  <c r="U936" i="12"/>
  <c r="U935" i="12"/>
  <c r="U928" i="12"/>
  <c r="U925" i="12"/>
  <c r="V925" i="12" s="1"/>
  <c r="U923" i="12"/>
  <c r="U922" i="12"/>
  <c r="U918" i="12"/>
  <c r="U909" i="12"/>
  <c r="U908" i="12"/>
  <c r="U907" i="12"/>
  <c r="U903" i="12"/>
  <c r="U902" i="12"/>
  <c r="V902" i="12" s="1"/>
  <c r="U891" i="12"/>
  <c r="V891" i="12" s="1"/>
  <c r="U890" i="12"/>
  <c r="V890" i="12" s="1"/>
  <c r="U878" i="12"/>
  <c r="V878" i="12" s="1"/>
  <c r="U875" i="12"/>
  <c r="V875" i="12" s="1"/>
  <c r="U873" i="12"/>
  <c r="V873" i="12" s="1"/>
  <c r="U869" i="12"/>
  <c r="U868" i="12"/>
  <c r="U867" i="12"/>
  <c r="U854" i="12"/>
  <c r="U853" i="12"/>
  <c r="U852" i="12"/>
  <c r="U847" i="12"/>
  <c r="U846" i="12"/>
  <c r="U838" i="12"/>
  <c r="U828" i="12"/>
  <c r="U819" i="12"/>
  <c r="U818" i="12"/>
  <c r="U810" i="12"/>
  <c r="U786" i="12"/>
  <c r="V786" i="12" s="1"/>
  <c r="U785" i="12"/>
  <c r="V785" i="12" s="1"/>
  <c r="U784" i="12"/>
  <c r="U782" i="12"/>
  <c r="U777" i="12"/>
  <c r="V777" i="12" s="1"/>
  <c r="U776" i="12"/>
  <c r="V776" i="12" s="1"/>
  <c r="U775" i="12"/>
  <c r="U773" i="12"/>
  <c r="V773" i="12" s="1"/>
  <c r="U772" i="12"/>
  <c r="V772" i="12" s="1"/>
  <c r="U771" i="12"/>
  <c r="V771" i="12" s="1"/>
  <c r="U770" i="12"/>
  <c r="V770" i="12" s="1"/>
  <c r="U769" i="12"/>
  <c r="U767" i="12"/>
  <c r="V767" i="12" s="1"/>
  <c r="U766" i="12"/>
  <c r="V766" i="12" s="1"/>
  <c r="U765" i="12"/>
  <c r="V765" i="12" s="1"/>
  <c r="U764" i="12"/>
  <c r="V764" i="12" s="1"/>
  <c r="U763" i="12"/>
  <c r="V763" i="12" s="1"/>
  <c r="U762" i="12"/>
  <c r="V762" i="12" s="1"/>
  <c r="U761" i="12"/>
  <c r="V761" i="12" s="1"/>
  <c r="U760" i="12"/>
  <c r="V760" i="12" s="1"/>
  <c r="U757" i="12"/>
  <c r="V757" i="12" s="1"/>
  <c r="U756" i="12"/>
  <c r="V756" i="12" s="1"/>
  <c r="U755" i="12"/>
  <c r="V755" i="12" s="1"/>
  <c r="U754" i="12"/>
  <c r="V754" i="12" s="1"/>
  <c r="U753" i="12"/>
  <c r="V753" i="12" s="1"/>
  <c r="U752" i="12"/>
  <c r="V752" i="12" s="1"/>
  <c r="U751" i="12"/>
  <c r="V751" i="12" s="1"/>
  <c r="U750" i="12"/>
  <c r="V750" i="12" s="1"/>
  <c r="U749" i="12"/>
  <c r="V749" i="12" s="1"/>
  <c r="U748" i="12"/>
  <c r="V748" i="12" s="1"/>
  <c r="U747" i="12"/>
  <c r="V747" i="12" s="1"/>
  <c r="U745" i="12"/>
  <c r="U729" i="12"/>
  <c r="U722" i="12"/>
  <c r="U720" i="12"/>
  <c r="U716" i="12"/>
  <c r="V716" i="12" s="1"/>
  <c r="U711" i="12"/>
  <c r="V711" i="12" s="1"/>
  <c r="U710" i="12"/>
  <c r="V710" i="12" s="1"/>
  <c r="U709" i="12"/>
  <c r="U697" i="12"/>
  <c r="U695" i="12"/>
  <c r="V695" i="12" s="1"/>
  <c r="U694" i="12"/>
  <c r="U690" i="12"/>
  <c r="V690" i="12" s="1"/>
  <c r="U689" i="12"/>
  <c r="U683" i="12"/>
  <c r="V683" i="12" s="1"/>
  <c r="U679" i="12"/>
  <c r="V679" i="12" s="1"/>
  <c r="U678" i="12"/>
  <c r="U676" i="12"/>
  <c r="U664" i="12"/>
  <c r="U661" i="12"/>
  <c r="U658" i="12"/>
  <c r="U655" i="12"/>
  <c r="U653" i="12"/>
  <c r="U649" i="12"/>
  <c r="U638" i="12"/>
  <c r="U629" i="12"/>
  <c r="V629" i="12" s="1"/>
  <c r="U626" i="12"/>
  <c r="V626" i="12" s="1"/>
  <c r="U625" i="12"/>
  <c r="V625" i="12" s="1"/>
  <c r="U624" i="12"/>
  <c r="V624" i="12" s="1"/>
  <c r="U623" i="12"/>
  <c r="V623" i="12" s="1"/>
  <c r="U622" i="12"/>
  <c r="V622" i="12" s="1"/>
  <c r="U621" i="12"/>
  <c r="V621" i="12" s="1"/>
  <c r="U620" i="12"/>
  <c r="V620" i="12" s="1"/>
  <c r="U619" i="12"/>
  <c r="V619" i="12" s="1"/>
  <c r="U618" i="12"/>
  <c r="V618" i="12" s="1"/>
  <c r="U588" i="12"/>
  <c r="U583" i="12"/>
  <c r="U581" i="12"/>
  <c r="U580" i="12"/>
  <c r="V580" i="12" s="1"/>
  <c r="U579" i="12"/>
  <c r="V579" i="12" s="1"/>
  <c r="U578" i="12"/>
  <c r="V578" i="12" s="1"/>
  <c r="U577" i="12"/>
  <c r="V577" i="12" s="1"/>
  <c r="U575" i="12"/>
  <c r="U574" i="12"/>
  <c r="V574" i="12" s="1"/>
  <c r="U559" i="12"/>
  <c r="U553" i="12"/>
  <c r="U548" i="12"/>
  <c r="V548" i="12" s="1"/>
  <c r="U547" i="12"/>
  <c r="V547" i="12" s="1"/>
  <c r="U546" i="12"/>
  <c r="V546" i="12" s="1"/>
  <c r="U545" i="12"/>
  <c r="V545" i="12" s="1"/>
  <c r="U544" i="12"/>
  <c r="V544" i="12" s="1"/>
  <c r="U543" i="12"/>
  <c r="V543" i="12" s="1"/>
  <c r="U542" i="12"/>
  <c r="V542" i="12" s="1"/>
  <c r="U530" i="12"/>
  <c r="V530" i="12" s="1"/>
  <c r="U522" i="12"/>
  <c r="V522" i="12" s="1"/>
  <c r="U515" i="12"/>
  <c r="V515" i="12" s="1"/>
  <c r="U514" i="12"/>
  <c r="V514" i="12" s="1"/>
  <c r="U497" i="12"/>
  <c r="V497" i="12" s="1"/>
  <c r="U492" i="12"/>
  <c r="V492" i="12" s="1"/>
  <c r="U477" i="12"/>
  <c r="V477" i="12" s="1"/>
  <c r="U473" i="12"/>
  <c r="V473" i="12" s="1"/>
  <c r="U459" i="12"/>
  <c r="V459" i="12" s="1"/>
  <c r="U458" i="12"/>
  <c r="V458" i="12" s="1"/>
  <c r="U451" i="12"/>
  <c r="V451" i="12" s="1"/>
  <c r="U450" i="12"/>
  <c r="V450" i="12" s="1"/>
  <c r="U449" i="12"/>
  <c r="V449" i="12" s="1"/>
  <c r="U438" i="12"/>
  <c r="V438" i="12" s="1"/>
  <c r="U427" i="12"/>
  <c r="V427" i="12" s="1"/>
  <c r="U425" i="12"/>
  <c r="V425" i="12" s="1"/>
  <c r="U421" i="12"/>
  <c r="V421" i="12" s="1"/>
  <c r="U420" i="12"/>
  <c r="V420" i="12" s="1"/>
  <c r="U394" i="12"/>
  <c r="V394" i="12" s="1"/>
  <c r="U368" i="12"/>
  <c r="V368" i="12" s="1"/>
  <c r="U367" i="12"/>
  <c r="V367" i="12" s="1"/>
  <c r="U366" i="12"/>
  <c r="V366" i="12" s="1"/>
  <c r="U364" i="12"/>
  <c r="V364" i="12" s="1"/>
  <c r="U279" i="12"/>
  <c r="V279" i="12" s="1"/>
  <c r="U262" i="12"/>
  <c r="V262" i="12" s="1"/>
  <c r="U261" i="12"/>
  <c r="V261" i="12" s="1"/>
  <c r="U258" i="12"/>
  <c r="V258" i="12" s="1"/>
  <c r="U257" i="12"/>
  <c r="V257" i="12" s="1"/>
  <c r="U256" i="12"/>
  <c r="V256" i="12" s="1"/>
  <c r="U255" i="12"/>
  <c r="V255" i="12" s="1"/>
  <c r="U239" i="12"/>
  <c r="V239" i="12" s="1"/>
  <c r="U238" i="12"/>
  <c r="V238" i="12" s="1"/>
  <c r="U237" i="12"/>
  <c r="V237" i="12" s="1"/>
  <c r="U149" i="12"/>
  <c r="V149" i="12" s="1"/>
  <c r="U144" i="12"/>
  <c r="V144" i="12" s="1"/>
  <c r="U142" i="12"/>
  <c r="V142" i="12" s="1"/>
  <c r="U138" i="12"/>
  <c r="V138" i="12" s="1"/>
  <c r="U137" i="12"/>
  <c r="V137" i="12" s="1"/>
  <c r="U129" i="12"/>
  <c r="V129" i="12" s="1"/>
  <c r="U121" i="12"/>
  <c r="V121" i="12" s="1"/>
  <c r="U117" i="12"/>
  <c r="V117" i="12" s="1"/>
  <c r="U116" i="12"/>
  <c r="V116" i="12" s="1"/>
  <c r="U113" i="12"/>
  <c r="V113" i="12" s="1"/>
  <c r="U107" i="12"/>
  <c r="V107" i="12" s="1"/>
  <c r="U106" i="12"/>
  <c r="V106" i="12" s="1"/>
  <c r="U104" i="12"/>
  <c r="V104" i="12" s="1"/>
  <c r="U99" i="12"/>
  <c r="V99" i="12" s="1"/>
  <c r="U98" i="12"/>
  <c r="V98" i="12" s="1"/>
  <c r="U85" i="12"/>
  <c r="V85" i="12" s="1"/>
  <c r="U84" i="12"/>
  <c r="V84" i="12" s="1"/>
  <c r="U80" i="12"/>
  <c r="V80" i="12" s="1"/>
  <c r="U79" i="12"/>
  <c r="V79" i="12" s="1"/>
  <c r="U78" i="12"/>
  <c r="V78" i="12" s="1"/>
  <c r="U77" i="12"/>
  <c r="V77" i="12" s="1"/>
  <c r="U73" i="12"/>
  <c r="V73" i="12" s="1"/>
  <c r="U72" i="12"/>
  <c r="V72" i="12" s="1"/>
  <c r="U70" i="12"/>
  <c r="V70" i="12" s="1"/>
  <c r="U68" i="12"/>
  <c r="V68" i="12" s="1"/>
  <c r="U67" i="12"/>
  <c r="V67" i="12" s="1"/>
  <c r="U58" i="12"/>
  <c r="V58" i="12" s="1"/>
  <c r="U57" i="12"/>
  <c r="V57" i="12" s="1"/>
  <c r="U56" i="12"/>
  <c r="V56" i="12" s="1"/>
  <c r="U53" i="12"/>
  <c r="V53" i="12" s="1"/>
  <c r="U52" i="12"/>
  <c r="V52" i="12" s="1"/>
  <c r="U39" i="12"/>
  <c r="V39" i="12" s="1"/>
  <c r="U38" i="12"/>
  <c r="V38" i="12" s="1"/>
  <c r="U37" i="12"/>
  <c r="V37" i="12" s="1"/>
  <c r="U36" i="12"/>
  <c r="V36" i="12" s="1"/>
  <c r="U28" i="12"/>
  <c r="V28" i="12" s="1"/>
  <c r="J2198" i="12"/>
  <c r="J2197" i="12"/>
  <c r="J2196" i="12"/>
  <c r="J2195" i="12"/>
  <c r="J2194" i="12"/>
  <c r="J2193" i="12"/>
  <c r="J2192" i="12"/>
  <c r="J2191" i="12"/>
  <c r="J2190" i="12"/>
  <c r="J2189" i="12"/>
  <c r="J2188" i="12"/>
  <c r="J2187" i="12"/>
  <c r="J2186" i="12"/>
  <c r="J2185" i="12"/>
  <c r="J2184" i="12"/>
  <c r="J2183" i="12"/>
  <c r="J2182" i="12"/>
  <c r="J2181" i="12"/>
  <c r="J2180" i="12"/>
  <c r="J2179" i="12"/>
  <c r="J2178" i="12"/>
  <c r="J2177" i="12"/>
  <c r="J2176" i="12"/>
  <c r="J2175" i="12"/>
  <c r="J2174" i="12"/>
  <c r="J2173" i="12"/>
  <c r="J2172" i="12"/>
  <c r="J2171" i="12"/>
  <c r="J2170" i="12"/>
  <c r="J2169" i="12"/>
  <c r="J2168" i="12"/>
  <c r="J2167" i="12"/>
  <c r="J2166" i="12"/>
  <c r="J2165" i="12"/>
  <c r="J2164" i="12"/>
  <c r="J2163" i="12"/>
  <c r="J2162" i="12"/>
  <c r="J2161" i="12"/>
  <c r="J2160" i="12"/>
  <c r="J2159" i="12"/>
  <c r="J2158" i="12"/>
  <c r="J2157" i="12"/>
  <c r="J2156" i="12"/>
  <c r="J2155" i="12"/>
  <c r="J2154" i="12"/>
  <c r="J2153" i="12"/>
  <c r="J2152" i="12"/>
  <c r="J2151" i="12"/>
  <c r="J2150" i="12"/>
  <c r="J2149" i="12"/>
  <c r="J2148" i="12"/>
  <c r="J2147" i="12"/>
  <c r="J2146" i="12"/>
  <c r="J2145" i="12"/>
  <c r="J2144" i="12"/>
  <c r="J2143" i="12"/>
  <c r="J2142" i="12"/>
  <c r="J2141" i="12"/>
  <c r="J2140" i="12"/>
  <c r="J2139" i="12"/>
  <c r="J2138" i="12"/>
  <c r="J2137" i="12"/>
  <c r="J2136" i="12"/>
  <c r="J2135" i="12"/>
  <c r="J2134" i="12"/>
  <c r="J2133" i="12"/>
  <c r="J2132" i="12"/>
  <c r="J2131" i="12"/>
  <c r="J2129" i="12"/>
  <c r="J2128" i="12"/>
  <c r="J2127" i="12"/>
  <c r="J2126" i="12"/>
  <c r="J2125" i="12"/>
  <c r="J2124" i="12"/>
  <c r="J2123" i="12"/>
  <c r="J2122" i="12"/>
  <c r="J2121" i="12"/>
  <c r="J2120" i="12"/>
  <c r="J2119" i="12"/>
  <c r="J2118" i="12"/>
  <c r="J2117" i="12"/>
  <c r="J2116" i="12"/>
  <c r="J2115" i="12"/>
  <c r="J2114" i="12"/>
  <c r="J2113" i="12"/>
  <c r="J2112" i="12"/>
  <c r="J2111" i="12"/>
  <c r="J2110" i="12"/>
  <c r="J2109" i="12"/>
  <c r="J2108" i="12"/>
  <c r="J2107" i="12"/>
  <c r="J2106" i="12"/>
  <c r="J2105" i="12"/>
  <c r="J2104" i="12"/>
  <c r="J2103" i="12"/>
  <c r="J2102" i="12"/>
  <c r="J2101" i="12"/>
  <c r="J2100" i="12"/>
  <c r="J2099" i="12"/>
  <c r="J2098" i="12"/>
  <c r="J2097" i="12"/>
  <c r="J2096" i="12"/>
  <c r="J2095" i="12"/>
  <c r="J2094" i="12"/>
  <c r="J2093" i="12"/>
  <c r="J2092" i="12"/>
  <c r="J2091" i="12"/>
  <c r="J2090" i="12"/>
  <c r="J2089" i="12"/>
  <c r="J2088" i="12"/>
  <c r="J2087" i="12"/>
  <c r="J2086" i="12"/>
  <c r="J2085" i="12"/>
  <c r="J2084" i="12"/>
  <c r="J2083" i="12"/>
  <c r="J2082" i="12"/>
  <c r="J2081" i="12"/>
  <c r="J2080" i="12"/>
  <c r="J2079" i="12"/>
  <c r="J2078" i="12"/>
  <c r="J2077" i="12"/>
  <c r="J2076" i="12"/>
  <c r="J2075" i="12"/>
  <c r="J2074" i="12"/>
  <c r="J2073" i="12"/>
  <c r="J2072" i="12"/>
  <c r="J2071" i="12"/>
  <c r="J2070" i="12"/>
  <c r="J2069" i="12"/>
  <c r="J2067" i="12"/>
  <c r="J2064" i="12"/>
  <c r="J2063" i="12"/>
  <c r="J2062" i="12"/>
  <c r="J2061" i="12"/>
  <c r="J2060" i="12"/>
  <c r="J2059" i="12"/>
  <c r="J2058" i="12"/>
  <c r="J2057" i="12"/>
  <c r="J2056" i="12"/>
  <c r="J2055" i="12"/>
  <c r="J2054" i="12"/>
  <c r="J2053" i="12"/>
  <c r="J2052" i="12"/>
  <c r="J2051" i="12"/>
  <c r="J2050" i="12"/>
  <c r="J2049" i="12"/>
  <c r="J2048" i="12"/>
  <c r="J2047" i="12"/>
  <c r="J2046" i="12"/>
  <c r="J2045" i="12"/>
  <c r="J2044" i="12"/>
  <c r="J2043" i="12"/>
  <c r="J2042" i="12"/>
  <c r="J2041" i="12"/>
  <c r="J2040" i="12"/>
  <c r="J2039" i="12"/>
  <c r="J2038" i="12"/>
  <c r="J2037" i="12"/>
  <c r="J2036" i="12"/>
  <c r="J2035" i="12"/>
  <c r="J2034" i="12"/>
  <c r="J2033" i="12"/>
  <c r="J2032" i="12"/>
  <c r="J2031" i="12"/>
  <c r="J2030" i="12"/>
  <c r="J2029" i="12"/>
  <c r="J2028" i="12"/>
  <c r="J2024" i="12"/>
  <c r="J2023" i="12"/>
  <c r="J2022" i="12"/>
  <c r="J2021" i="12"/>
  <c r="J2020" i="12"/>
  <c r="J2019" i="12"/>
  <c r="J2018" i="12"/>
  <c r="J2017" i="12"/>
  <c r="J2016" i="12"/>
  <c r="J2015" i="12"/>
  <c r="J2014" i="12"/>
  <c r="J2013" i="12"/>
  <c r="J2012" i="12"/>
  <c r="J2011" i="12"/>
  <c r="J2010" i="12"/>
  <c r="J2009" i="12"/>
  <c r="J2007" i="12"/>
  <c r="J2006" i="12"/>
  <c r="J2005" i="12"/>
  <c r="J2004" i="12"/>
  <c r="J2003" i="12"/>
  <c r="J2000" i="12"/>
  <c r="J1999" i="12"/>
  <c r="J1998" i="12"/>
  <c r="J1997" i="12"/>
  <c r="J1996" i="12"/>
  <c r="J1995" i="12"/>
  <c r="J1994" i="12"/>
  <c r="J1993" i="12"/>
  <c r="J1992" i="12"/>
  <c r="J1991" i="12"/>
  <c r="J1990" i="12"/>
  <c r="J1989" i="12"/>
  <c r="J1988" i="12"/>
  <c r="J1987" i="12"/>
  <c r="J1986" i="12"/>
  <c r="J1985" i="12"/>
  <c r="J1984" i="12"/>
  <c r="J1983" i="12"/>
  <c r="J1982" i="12"/>
  <c r="J1981" i="12"/>
  <c r="J1980" i="12"/>
  <c r="J1979" i="12"/>
  <c r="J1978" i="12"/>
  <c r="J1977" i="12"/>
  <c r="J1976" i="12"/>
  <c r="J1975" i="12"/>
  <c r="J1974" i="12"/>
  <c r="J1973" i="12"/>
  <c r="J1972" i="12"/>
  <c r="J1971" i="12"/>
  <c r="J1969" i="12"/>
  <c r="J1968" i="12"/>
  <c r="J1967" i="12"/>
  <c r="J1966" i="12"/>
  <c r="J1965" i="12"/>
  <c r="J1964" i="12"/>
  <c r="J1963" i="12"/>
  <c r="J1962" i="12"/>
  <c r="J1961" i="12"/>
  <c r="J1960" i="12"/>
  <c r="J1959" i="12"/>
  <c r="J1958" i="12"/>
  <c r="J1957" i="12"/>
  <c r="J1956" i="12"/>
  <c r="J1955" i="12"/>
  <c r="J1954" i="12"/>
  <c r="J1953" i="12"/>
  <c r="J1951" i="12"/>
  <c r="J1949" i="12"/>
  <c r="J1943" i="12"/>
  <c r="J1942" i="12"/>
  <c r="J1941" i="12"/>
  <c r="J1940" i="12"/>
  <c r="J1938" i="12"/>
  <c r="J1936" i="12"/>
  <c r="J1935" i="12"/>
  <c r="J1934" i="12"/>
  <c r="J1933" i="12"/>
  <c r="J1932" i="12"/>
  <c r="J1931" i="12"/>
  <c r="J1930" i="12"/>
  <c r="J1929" i="12"/>
  <c r="J1926" i="12"/>
  <c r="J1925" i="12"/>
  <c r="J1923" i="12"/>
  <c r="J1922" i="12"/>
  <c r="J1921" i="12"/>
  <c r="J1920" i="12"/>
  <c r="J1919" i="12"/>
  <c r="J1918" i="12"/>
  <c r="J1916" i="12"/>
  <c r="J1915" i="12"/>
  <c r="J1914" i="12"/>
  <c r="J1913" i="12"/>
  <c r="J1911" i="12"/>
  <c r="J1906" i="12"/>
  <c r="J1905" i="12"/>
  <c r="J1904" i="12"/>
  <c r="J1903" i="12"/>
  <c r="J1898" i="12"/>
  <c r="J1897" i="12"/>
  <c r="J1896" i="12"/>
  <c r="J1895" i="12"/>
  <c r="J1894" i="12"/>
  <c r="J1893" i="12"/>
  <c r="J1883" i="12"/>
  <c r="J1882" i="12"/>
  <c r="J1878" i="12"/>
  <c r="J1877" i="12"/>
  <c r="J1876" i="12"/>
  <c r="J1875" i="12"/>
  <c r="J1874" i="12"/>
  <c r="J1873" i="12"/>
  <c r="J1872" i="12"/>
  <c r="J1871" i="12"/>
  <c r="J1870" i="12"/>
  <c r="J1869" i="12"/>
  <c r="J1868" i="12"/>
  <c r="J1867" i="12"/>
  <c r="J1866" i="12"/>
  <c r="J1863" i="12"/>
  <c r="J1862" i="12"/>
  <c r="J1861" i="12"/>
  <c r="J1860" i="12"/>
  <c r="J1859" i="12"/>
  <c r="J1858" i="12"/>
  <c r="J1857" i="12"/>
  <c r="J1856" i="12"/>
  <c r="J1850" i="12"/>
  <c r="J1849" i="12"/>
  <c r="J1848" i="12"/>
  <c r="J1843" i="12"/>
  <c r="J1842" i="12"/>
  <c r="J1841" i="12"/>
  <c r="J1840" i="12"/>
  <c r="J1839" i="12"/>
  <c r="J1838" i="12"/>
  <c r="J1837" i="12"/>
  <c r="J1836" i="12"/>
  <c r="J1835" i="12"/>
  <c r="J1834" i="12"/>
  <c r="J1833" i="12"/>
  <c r="J1819" i="12"/>
  <c r="J1818" i="12"/>
  <c r="J1816" i="12"/>
  <c r="J1812" i="12"/>
  <c r="J1811" i="12"/>
  <c r="J1809" i="12"/>
  <c r="J1807" i="12"/>
  <c r="J1804" i="12"/>
  <c r="J1803" i="12"/>
  <c r="J1802" i="12"/>
  <c r="J1801" i="12"/>
  <c r="J1800" i="12"/>
  <c r="J1799" i="12"/>
  <c r="J1797" i="12"/>
  <c r="J1796" i="12"/>
  <c r="J1795" i="12"/>
  <c r="J1794" i="12"/>
  <c r="J1792" i="12"/>
  <c r="J1791" i="12"/>
  <c r="J1790" i="12"/>
  <c r="J1789" i="12"/>
  <c r="J1788" i="12"/>
  <c r="J1785" i="12"/>
  <c r="J1784" i="12"/>
  <c r="J1783" i="12"/>
  <c r="J1782" i="12"/>
  <c r="J1781" i="12"/>
  <c r="J1780" i="12"/>
  <c r="J1779" i="12"/>
  <c r="J1778" i="12"/>
  <c r="J1777" i="12"/>
  <c r="J1776" i="12"/>
  <c r="J1775" i="12"/>
  <c r="J1770" i="12"/>
  <c r="J1769" i="12"/>
  <c r="J1767" i="12"/>
  <c r="J1765" i="12"/>
  <c r="J1764" i="12"/>
  <c r="J1763" i="12"/>
  <c r="J1762" i="12"/>
  <c r="J1761" i="12"/>
  <c r="J1760" i="12"/>
  <c r="J1758" i="12"/>
  <c r="J1757" i="12"/>
  <c r="J1756" i="12"/>
  <c r="J1752" i="12"/>
  <c r="J1751" i="12"/>
  <c r="J1750" i="12"/>
  <c r="J1749" i="12"/>
  <c r="J1748" i="12"/>
  <c r="J1747" i="12"/>
  <c r="J1746" i="12"/>
  <c r="J1743" i="12"/>
  <c r="J1742" i="12"/>
  <c r="J1741" i="12"/>
  <c r="J1739" i="12"/>
  <c r="J1738" i="12"/>
  <c r="J1736" i="12"/>
  <c r="J1735" i="12"/>
  <c r="J1734" i="12"/>
  <c r="J1733" i="12"/>
  <c r="J1732" i="12"/>
  <c r="J1731" i="12"/>
  <c r="J1730" i="12"/>
  <c r="J1729" i="12"/>
  <c r="J1728" i="12"/>
  <c r="J1727" i="12"/>
  <c r="J1726" i="12"/>
  <c r="J1725" i="12"/>
  <c r="J1724" i="12"/>
  <c r="J1723" i="12"/>
  <c r="J1720" i="12"/>
  <c r="J1718" i="12"/>
  <c r="J1699" i="12"/>
  <c r="J1693" i="12"/>
  <c r="J1692" i="12"/>
  <c r="J1691" i="12"/>
  <c r="J1690" i="12"/>
  <c r="J1689" i="12"/>
  <c r="J1688" i="12"/>
  <c r="J1687" i="12"/>
  <c r="J1686" i="12"/>
  <c r="J1685" i="12"/>
  <c r="J1683" i="12"/>
  <c r="J1678" i="12"/>
  <c r="J1674" i="12"/>
  <c r="J1673" i="12"/>
  <c r="J1672" i="12"/>
  <c r="J1655" i="12"/>
  <c r="J1654" i="12"/>
  <c r="J1653" i="12"/>
  <c r="J1652" i="12"/>
  <c r="J1651" i="12"/>
  <c r="J1650" i="12"/>
  <c r="J1639" i="12"/>
  <c r="J1638" i="12"/>
  <c r="J1637" i="12"/>
  <c r="J1636" i="12"/>
  <c r="J1635" i="12"/>
  <c r="J1626" i="12"/>
  <c r="J1625" i="12"/>
  <c r="J1624" i="12"/>
  <c r="J1623" i="12"/>
  <c r="J1622" i="12"/>
  <c r="J1608" i="12"/>
  <c r="J1607" i="12"/>
  <c r="J1606" i="12"/>
  <c r="J1605" i="12"/>
  <c r="J1604" i="12"/>
  <c r="J1603" i="12"/>
  <c r="J1600" i="12"/>
  <c r="J1597" i="12"/>
  <c r="J1595" i="12"/>
  <c r="J1593" i="12"/>
  <c r="J1591" i="12"/>
  <c r="J1590" i="12"/>
  <c r="J1589" i="12"/>
  <c r="J1586" i="12"/>
  <c r="J1585" i="12"/>
  <c r="J1584" i="12"/>
  <c r="J1583" i="12"/>
  <c r="J1581" i="12"/>
  <c r="J1575" i="12"/>
  <c r="J1573" i="12"/>
  <c r="J1572" i="12"/>
  <c r="J1571" i="12"/>
  <c r="J1570" i="12"/>
  <c r="J1566" i="12"/>
  <c r="J1564" i="12"/>
  <c r="J1559" i="12"/>
  <c r="J1558" i="12"/>
  <c r="J1554" i="12"/>
  <c r="J1553" i="12"/>
  <c r="J1552" i="12"/>
  <c r="J1550" i="12"/>
  <c r="J1549" i="12"/>
  <c r="J1548" i="12"/>
  <c r="J1546" i="12"/>
  <c r="J1545" i="12"/>
  <c r="J1544" i="12"/>
  <c r="J1540" i="12"/>
  <c r="J1539" i="12"/>
  <c r="J1537" i="12"/>
  <c r="J1536" i="12"/>
  <c r="J1535" i="12"/>
  <c r="J1534" i="12"/>
  <c r="J1533" i="12"/>
  <c r="J1532" i="12"/>
  <c r="J1531" i="12"/>
  <c r="J1518" i="12"/>
  <c r="J1516" i="12"/>
  <c r="J1510" i="12"/>
  <c r="J1509" i="12"/>
  <c r="J1508" i="12"/>
  <c r="J1507" i="12"/>
  <c r="J1506" i="12"/>
  <c r="J1504" i="12"/>
  <c r="J1503" i="12"/>
  <c r="J1502" i="12"/>
  <c r="J1501" i="12"/>
  <c r="J1500" i="12"/>
  <c r="J1499" i="12"/>
  <c r="J1498" i="12"/>
  <c r="J1495" i="12"/>
  <c r="J1494" i="12"/>
  <c r="J1493" i="12"/>
  <c r="J1492" i="12"/>
  <c r="J1491" i="12"/>
  <c r="J1490" i="12"/>
  <c r="J1488" i="12"/>
  <c r="J1487" i="12"/>
  <c r="J1466" i="12"/>
  <c r="J1465" i="12"/>
  <c r="J1463" i="12"/>
  <c r="J1461" i="12"/>
  <c r="J1460" i="12"/>
  <c r="J1450" i="12"/>
  <c r="J1449" i="12"/>
  <c r="J1437" i="12"/>
  <c r="J1436" i="12"/>
  <c r="J1435" i="12"/>
  <c r="J1434" i="12"/>
  <c r="J1433" i="12"/>
  <c r="J1432" i="12"/>
  <c r="J1431" i="12"/>
  <c r="J1425" i="12"/>
  <c r="J1424" i="12"/>
  <c r="J1423" i="12"/>
  <c r="J1422" i="12"/>
  <c r="J1418" i="12"/>
  <c r="J1417" i="12"/>
  <c r="J1416" i="12"/>
  <c r="J1415" i="12"/>
  <c r="J1414" i="12"/>
  <c r="J1413" i="12"/>
  <c r="J1411" i="12"/>
  <c r="J1408" i="12"/>
  <c r="J1407" i="12"/>
  <c r="J1406" i="12"/>
  <c r="J1405" i="12"/>
  <c r="J1404" i="12"/>
  <c r="J1403" i="12"/>
  <c r="J1394" i="12"/>
  <c r="J1393" i="12"/>
  <c r="J1392" i="12"/>
  <c r="J1391" i="12"/>
  <c r="J1390" i="12"/>
  <c r="J1389" i="12"/>
  <c r="J1388" i="12"/>
  <c r="J1386" i="12"/>
  <c r="J1385" i="12"/>
  <c r="J1384" i="12"/>
  <c r="J1378" i="12"/>
  <c r="J1377" i="12"/>
  <c r="J1376" i="12"/>
  <c r="J1371" i="12"/>
  <c r="J1367" i="12"/>
  <c r="J1366" i="12"/>
  <c r="J1362" i="12"/>
  <c r="J1361" i="12"/>
  <c r="J1359" i="12"/>
  <c r="J1358" i="12"/>
  <c r="J1355" i="12"/>
  <c r="J1354" i="12"/>
  <c r="J1353" i="12"/>
  <c r="J1352" i="12"/>
  <c r="J1351" i="12"/>
  <c r="J1348" i="12"/>
  <c r="J1347" i="12"/>
  <c r="J1346" i="12"/>
  <c r="J1345" i="12"/>
  <c r="J1344" i="12"/>
  <c r="J1341" i="12"/>
  <c r="J1340" i="12"/>
  <c r="J1325" i="12"/>
  <c r="J1324" i="12"/>
  <c r="J1322" i="12"/>
  <c r="J1316" i="12"/>
  <c r="J1315" i="12"/>
  <c r="J1314" i="12"/>
  <c r="J1313" i="12"/>
  <c r="J1312" i="12"/>
  <c r="J1311" i="12"/>
  <c r="J1303" i="12"/>
  <c r="J1302" i="12"/>
  <c r="J1298" i="12"/>
  <c r="J1294" i="12"/>
  <c r="J1293" i="12"/>
  <c r="J1292" i="12"/>
  <c r="J1290" i="12"/>
  <c r="J1289" i="12"/>
  <c r="J1288" i="12"/>
  <c r="J1268" i="12"/>
  <c r="J1266" i="12"/>
  <c r="J1265" i="12"/>
  <c r="J1261" i="12"/>
  <c r="J1259" i="12"/>
  <c r="J1258" i="12"/>
  <c r="J1257" i="12"/>
  <c r="J1256" i="12"/>
  <c r="J1255" i="12"/>
  <c r="J1254" i="12"/>
  <c r="J1250" i="12"/>
  <c r="J1249" i="12"/>
  <c r="J1248" i="12"/>
  <c r="J1247" i="12"/>
  <c r="J1244" i="12"/>
  <c r="J1243" i="12"/>
  <c r="J1240" i="12"/>
  <c r="J1236" i="12"/>
  <c r="J1235" i="12"/>
  <c r="J1234" i="12"/>
  <c r="J1233" i="12"/>
  <c r="J1217" i="12"/>
  <c r="J1216" i="12"/>
  <c r="J1215" i="12"/>
  <c r="J1214" i="12"/>
  <c r="J1210" i="12"/>
  <c r="J1209" i="12"/>
  <c r="J1208" i="12"/>
  <c r="J1205" i="12"/>
  <c r="J1204" i="12"/>
  <c r="J1200" i="12"/>
  <c r="J1199" i="12"/>
  <c r="J1198" i="12"/>
  <c r="J1197" i="12"/>
  <c r="J1196" i="12"/>
  <c r="J1194" i="12"/>
  <c r="J1193" i="12"/>
  <c r="J1192" i="12"/>
  <c r="J1188" i="12"/>
  <c r="J1187" i="12"/>
  <c r="J1186" i="12"/>
  <c r="J1185" i="12"/>
  <c r="J1178" i="12"/>
  <c r="J1177" i="12"/>
  <c r="J1176" i="12"/>
  <c r="J1175" i="12"/>
  <c r="J1174" i="12"/>
  <c r="J1173" i="12"/>
  <c r="J1163" i="12"/>
  <c r="J1155" i="12"/>
  <c r="J1154" i="12"/>
  <c r="J1153" i="12"/>
  <c r="J1152" i="12"/>
  <c r="J1147" i="12"/>
  <c r="J1146" i="12"/>
  <c r="J1144" i="12"/>
  <c r="J1143" i="12"/>
  <c r="J1142" i="12"/>
  <c r="J1141" i="12"/>
  <c r="J1135" i="12"/>
  <c r="J1132" i="12"/>
  <c r="J1131" i="12"/>
  <c r="J1126" i="12"/>
  <c r="J1122" i="12"/>
  <c r="J1117" i="12"/>
  <c r="J1116" i="12"/>
  <c r="J1115" i="12"/>
  <c r="J1112" i="12"/>
  <c r="J1108" i="12"/>
  <c r="J1102" i="12"/>
  <c r="J1090" i="12"/>
  <c r="J1089" i="12"/>
  <c r="J1087" i="12"/>
  <c r="J1086" i="12"/>
  <c r="J1084" i="12"/>
  <c r="G2109" i="12"/>
  <c r="G2005" i="12"/>
  <c r="G1868" i="12"/>
  <c r="G1849" i="12"/>
  <c r="G1812" i="12"/>
  <c r="G1795" i="12"/>
  <c r="G1775" i="12"/>
  <c r="G1751" i="12"/>
  <c r="G1739" i="12"/>
  <c r="G1725" i="12"/>
  <c r="G1685" i="12"/>
  <c r="G1653" i="12"/>
  <c r="G1635" i="12"/>
  <c r="G1605" i="12"/>
  <c r="G1589" i="12"/>
  <c r="G1571" i="12"/>
  <c r="G1546" i="12"/>
  <c r="G1518" i="12"/>
  <c r="G1500" i="12"/>
  <c r="G1487" i="12"/>
  <c r="G1435" i="12"/>
  <c r="G1416" i="12"/>
  <c r="G1404" i="12"/>
  <c r="G1378" i="12"/>
  <c r="G1358" i="12"/>
  <c r="G1346" i="12"/>
  <c r="G1316" i="12"/>
  <c r="G1290" i="12"/>
  <c r="G1258" i="12"/>
  <c r="G1243" i="12"/>
  <c r="G1214" i="12"/>
  <c r="G1194" i="12"/>
  <c r="G1176" i="12"/>
  <c r="G1152" i="12"/>
  <c r="G1132" i="12"/>
  <c r="G1102" i="12"/>
  <c r="G1075" i="12"/>
  <c r="G1045" i="12"/>
  <c r="G1014" i="12"/>
  <c r="G969" i="12"/>
  <c r="G949" i="12"/>
  <c r="G941" i="12"/>
  <c r="G925" i="12"/>
  <c r="G902" i="12"/>
  <c r="G867" i="12"/>
  <c r="G819" i="12"/>
  <c r="G776" i="12"/>
  <c r="G766" i="12"/>
  <c r="G756" i="12"/>
  <c r="G748" i="12"/>
  <c r="G710" i="12"/>
  <c r="G679" i="12"/>
  <c r="G649" i="12"/>
  <c r="G621" i="12"/>
  <c r="G579" i="12"/>
  <c r="C4" i="20"/>
  <c r="C5" i="20"/>
  <c r="C6" i="20"/>
  <c r="C7" i="20"/>
  <c r="C8" i="20"/>
  <c r="C9" i="20"/>
  <c r="C10" i="20"/>
  <c r="C11" i="20"/>
  <c r="C3" i="20"/>
  <c r="C4" i="19"/>
  <c r="D4" i="19" s="1"/>
  <c r="C5" i="19"/>
  <c r="D5" i="19" s="1"/>
  <c r="C6" i="19"/>
  <c r="D6" i="19" s="1"/>
  <c r="C7" i="19"/>
  <c r="D7" i="19" s="1"/>
  <c r="C8" i="19"/>
  <c r="D8" i="19" s="1"/>
  <c r="C9" i="19"/>
  <c r="D9" i="19" s="1"/>
  <c r="C10" i="19"/>
  <c r="C11" i="19"/>
  <c r="D11" i="19" s="1"/>
  <c r="C12" i="19"/>
  <c r="D12" i="19" s="1"/>
  <c r="C13" i="19"/>
  <c r="D13" i="19" s="1"/>
  <c r="C14" i="19"/>
  <c r="D14" i="19" s="1"/>
  <c r="C15" i="19"/>
  <c r="D15" i="19" s="1"/>
  <c r="C16" i="19"/>
  <c r="D16" i="19" s="1"/>
  <c r="C17" i="19"/>
  <c r="D17" i="19" s="1"/>
  <c r="C18" i="19"/>
  <c r="D18" i="19" s="1"/>
  <c r="C19" i="19"/>
  <c r="D19" i="19" s="1"/>
  <c r="C20" i="19"/>
  <c r="D20" i="19" s="1"/>
  <c r="C21" i="19"/>
  <c r="D21" i="19" s="1"/>
  <c r="C3" i="19"/>
  <c r="D3" i="19" s="1"/>
  <c r="U3" i="12"/>
  <c r="U4" i="12"/>
  <c r="U5" i="12"/>
  <c r="U6" i="12"/>
  <c r="U7" i="12"/>
  <c r="U8" i="12"/>
  <c r="U9" i="12"/>
  <c r="U10" i="12"/>
  <c r="U11" i="12"/>
  <c r="U12" i="12"/>
  <c r="U13" i="12"/>
  <c r="U14" i="12"/>
  <c r="U15" i="12"/>
  <c r="U16" i="12"/>
  <c r="U17" i="12"/>
  <c r="U18" i="12"/>
  <c r="U19" i="12"/>
  <c r="U20" i="12"/>
  <c r="U22" i="12"/>
  <c r="U25" i="12"/>
  <c r="U26" i="12"/>
  <c r="U40" i="12"/>
  <c r="U42" i="12"/>
  <c r="U43" i="12"/>
  <c r="U44" i="12"/>
  <c r="U46" i="12"/>
  <c r="U47" i="12"/>
  <c r="U48" i="12"/>
  <c r="U49" i="12"/>
  <c r="U59" i="12"/>
  <c r="U62" i="12"/>
  <c r="U63" i="12"/>
  <c r="U64" i="12"/>
  <c r="U65" i="12"/>
  <c r="U66" i="12"/>
  <c r="U69" i="12"/>
  <c r="U71" i="12"/>
  <c r="U75" i="12"/>
  <c r="U76" i="12"/>
  <c r="U82" i="12"/>
  <c r="U83" i="12"/>
  <c r="U86" i="12"/>
  <c r="U87" i="12"/>
  <c r="U88" i="12"/>
  <c r="U89" i="12"/>
  <c r="U90" i="12"/>
  <c r="U91" i="12"/>
  <c r="U92" i="12"/>
  <c r="U93" i="12"/>
  <c r="U94" i="12"/>
  <c r="U95" i="12"/>
  <c r="U96" i="12"/>
  <c r="U97" i="12"/>
  <c r="U100" i="12"/>
  <c r="U101" i="12"/>
  <c r="U103" i="12"/>
  <c r="U105" i="12"/>
  <c r="U108" i="12"/>
  <c r="U109" i="12"/>
  <c r="U110" i="12"/>
  <c r="U111" i="12"/>
  <c r="U112" i="12"/>
  <c r="U114" i="12"/>
  <c r="U115" i="12"/>
  <c r="U119" i="12"/>
  <c r="U120" i="12"/>
  <c r="U122" i="12"/>
  <c r="U124" i="12"/>
  <c r="U125" i="12"/>
  <c r="U126" i="12"/>
  <c r="U127" i="12"/>
  <c r="U128" i="12"/>
  <c r="U130" i="12"/>
  <c r="U131" i="12"/>
  <c r="U132" i="12"/>
  <c r="U133" i="12"/>
  <c r="U135" i="12"/>
  <c r="U136" i="12"/>
  <c r="U139" i="12"/>
  <c r="U140" i="12"/>
  <c r="U141" i="12"/>
  <c r="U143" i="12"/>
  <c r="U145" i="12"/>
  <c r="U146" i="12"/>
  <c r="U147" i="12"/>
  <c r="U148" i="12"/>
  <c r="U151" i="12"/>
  <c r="U152" i="12"/>
  <c r="U153" i="12"/>
  <c r="U154" i="12"/>
  <c r="U155" i="12"/>
  <c r="U156" i="12"/>
  <c r="U157" i="12"/>
  <c r="U158" i="12"/>
  <c r="U159" i="12"/>
  <c r="U160" i="12"/>
  <c r="U163" i="12"/>
  <c r="U164" i="12"/>
  <c r="U165" i="12"/>
  <c r="U166" i="12"/>
  <c r="U167" i="12"/>
  <c r="U168" i="12"/>
  <c r="U171" i="12"/>
  <c r="U172" i="12"/>
  <c r="U174" i="12"/>
  <c r="U175" i="12"/>
  <c r="U176" i="12"/>
  <c r="U177" i="12"/>
  <c r="U178" i="12"/>
  <c r="U179" i="12"/>
  <c r="U180" i="12"/>
  <c r="U182" i="12"/>
  <c r="U183" i="12"/>
  <c r="U184" i="12"/>
  <c r="U185" i="12"/>
  <c r="U187" i="12"/>
  <c r="U188" i="12"/>
  <c r="U189" i="12"/>
  <c r="U190" i="12"/>
  <c r="U191" i="12"/>
  <c r="U193" i="12"/>
  <c r="U194" i="12"/>
  <c r="U195" i="12"/>
  <c r="U196" i="12"/>
  <c r="U197" i="12"/>
  <c r="U200" i="12"/>
  <c r="U201" i="12"/>
  <c r="U202" i="12"/>
  <c r="U204" i="12"/>
  <c r="U205" i="12"/>
  <c r="U206" i="12"/>
  <c r="U207" i="12"/>
  <c r="U208" i="12"/>
  <c r="U209" i="12"/>
  <c r="U210" i="12"/>
  <c r="U211" i="12"/>
  <c r="U212" i="12"/>
  <c r="U213" i="12"/>
  <c r="U214" i="12"/>
  <c r="U215" i="12"/>
  <c r="U216" i="12"/>
  <c r="U217" i="12"/>
  <c r="U218" i="12"/>
  <c r="U219" i="12"/>
  <c r="U220" i="12"/>
  <c r="U221" i="12"/>
  <c r="U222" i="12"/>
  <c r="U223" i="12"/>
  <c r="U224" i="12"/>
  <c r="U225" i="12"/>
  <c r="U226" i="12"/>
  <c r="U227" i="12"/>
  <c r="U230" i="12"/>
  <c r="U236" i="12"/>
  <c r="U240" i="12"/>
  <c r="U241" i="12"/>
  <c r="U242" i="12"/>
  <c r="U243" i="12"/>
  <c r="U244" i="12"/>
  <c r="U245" i="12"/>
  <c r="U246" i="12"/>
  <c r="U247" i="12"/>
  <c r="U248" i="12"/>
  <c r="U249" i="12"/>
  <c r="U250" i="12"/>
  <c r="U251" i="12"/>
  <c r="U252" i="12"/>
  <c r="U253" i="12"/>
  <c r="U254" i="12"/>
  <c r="U259" i="12"/>
  <c r="U260" i="12"/>
  <c r="U263" i="12"/>
  <c r="U264" i="12"/>
  <c r="U266" i="12"/>
  <c r="U270" i="12"/>
  <c r="U273" i="12"/>
  <c r="U274" i="12"/>
  <c r="U277" i="12"/>
  <c r="U278" i="12"/>
  <c r="U280" i="12"/>
  <c r="U281" i="12"/>
  <c r="U282" i="12"/>
  <c r="U283" i="12"/>
  <c r="U284" i="12"/>
  <c r="U285" i="12"/>
  <c r="U286" i="12"/>
  <c r="U287" i="12"/>
  <c r="U289" i="12"/>
  <c r="U290" i="12"/>
  <c r="U291" i="12"/>
  <c r="U292" i="12"/>
  <c r="U293" i="12"/>
  <c r="U294" i="12"/>
  <c r="U295" i="12"/>
  <c r="U296" i="12"/>
  <c r="U297" i="12"/>
  <c r="U298" i="12"/>
  <c r="U299" i="12"/>
  <c r="U300" i="12"/>
  <c r="U301" i="12"/>
  <c r="U302" i="12"/>
  <c r="U303" i="12"/>
  <c r="U306" i="12"/>
  <c r="U307" i="12"/>
  <c r="U308" i="12"/>
  <c r="U309" i="12"/>
  <c r="U310" i="12"/>
  <c r="U311" i="12"/>
  <c r="U312" i="12"/>
  <c r="U313" i="12"/>
  <c r="U314" i="12"/>
  <c r="U315" i="12"/>
  <c r="U316" i="12"/>
  <c r="U317" i="12"/>
  <c r="U318" i="12"/>
  <c r="U319" i="12"/>
  <c r="U320" i="12"/>
  <c r="U321" i="12"/>
  <c r="U322" i="12"/>
  <c r="U323" i="12"/>
  <c r="U324" i="12"/>
  <c r="U325" i="12"/>
  <c r="U329" i="12"/>
  <c r="U333" i="12"/>
  <c r="U334" i="12"/>
  <c r="U335" i="12"/>
  <c r="U336" i="12"/>
  <c r="U337" i="12"/>
  <c r="U339" i="12"/>
  <c r="U340" i="12"/>
  <c r="U341" i="12"/>
  <c r="U342" i="12"/>
  <c r="U344" i="12"/>
  <c r="U345" i="12"/>
  <c r="U346" i="12"/>
  <c r="U347" i="12"/>
  <c r="U348" i="12"/>
  <c r="U349" i="12"/>
  <c r="U351" i="12"/>
  <c r="U352" i="12"/>
  <c r="U353" i="12"/>
  <c r="U354" i="12"/>
  <c r="U355" i="12"/>
  <c r="U356" i="12"/>
  <c r="U357" i="12"/>
  <c r="U358" i="12"/>
  <c r="U360" i="12"/>
  <c r="U361" i="12"/>
  <c r="U362" i="12"/>
  <c r="U363" i="12"/>
  <c r="U365" i="12"/>
  <c r="U369" i="12"/>
  <c r="U370" i="12"/>
  <c r="U371" i="12"/>
  <c r="U372" i="12"/>
  <c r="U373" i="12"/>
  <c r="U374" i="12"/>
  <c r="U375" i="12"/>
  <c r="U376" i="12"/>
  <c r="U377" i="12"/>
  <c r="U378" i="12"/>
  <c r="U379" i="12"/>
  <c r="U380" i="12"/>
  <c r="U381" i="12"/>
  <c r="U385" i="12"/>
  <c r="U386" i="12"/>
  <c r="U387" i="12"/>
  <c r="U388" i="12"/>
  <c r="U389" i="12"/>
  <c r="U390" i="12"/>
  <c r="U391" i="12"/>
  <c r="U392" i="12"/>
  <c r="U393" i="12"/>
  <c r="U395" i="12"/>
  <c r="U396" i="12"/>
  <c r="U397" i="12"/>
  <c r="U398" i="12"/>
  <c r="U399" i="12"/>
  <c r="U400" i="12"/>
  <c r="U401" i="12"/>
  <c r="U402" i="12"/>
  <c r="U407" i="12"/>
  <c r="U409" i="12"/>
  <c r="U410" i="12"/>
  <c r="U414" i="12"/>
  <c r="U417" i="12"/>
  <c r="U418" i="12"/>
  <c r="U419" i="12"/>
  <c r="U422" i="12"/>
  <c r="U423" i="12"/>
  <c r="U424" i="12"/>
  <c r="U426" i="12"/>
  <c r="U428" i="12"/>
  <c r="U429" i="12"/>
  <c r="U430" i="12"/>
  <c r="U431" i="12"/>
  <c r="U432" i="12"/>
  <c r="U433" i="12"/>
  <c r="U434" i="12"/>
  <c r="U435" i="12"/>
  <c r="U436" i="12"/>
  <c r="U437" i="12"/>
  <c r="U439" i="12"/>
  <c r="U443" i="12"/>
  <c r="U444" i="12"/>
  <c r="U445" i="12"/>
  <c r="U446" i="12"/>
  <c r="U447" i="12"/>
  <c r="U452" i="12"/>
  <c r="U453" i="12"/>
  <c r="U454" i="12"/>
  <c r="U460" i="12"/>
  <c r="U461" i="12"/>
  <c r="U462" i="12"/>
  <c r="U463" i="12"/>
  <c r="U465" i="12"/>
  <c r="U466" i="12"/>
  <c r="U467" i="12"/>
  <c r="U468" i="12"/>
  <c r="U470" i="12"/>
  <c r="U471" i="12"/>
  <c r="U472" i="12"/>
  <c r="U474" i="12"/>
  <c r="U475" i="12"/>
  <c r="U476" i="12"/>
  <c r="U478" i="12"/>
  <c r="U479" i="12"/>
  <c r="U480" i="12"/>
  <c r="U481" i="12"/>
  <c r="U482" i="12"/>
  <c r="U483" i="12"/>
  <c r="U484" i="12"/>
  <c r="U486" i="12"/>
  <c r="U487" i="12"/>
  <c r="U488" i="12"/>
  <c r="U491" i="12"/>
  <c r="U493" i="12"/>
  <c r="U494" i="12"/>
  <c r="U495" i="12"/>
  <c r="U496" i="12"/>
  <c r="U498" i="12"/>
  <c r="U499" i="12"/>
  <c r="U500" i="12"/>
  <c r="U501" i="12"/>
  <c r="U502" i="12"/>
  <c r="U503" i="12"/>
  <c r="U504" i="12"/>
  <c r="U505" i="12"/>
  <c r="U506" i="12"/>
  <c r="U507" i="12"/>
  <c r="U508" i="12"/>
  <c r="U509" i="12"/>
  <c r="U510" i="12"/>
  <c r="U511" i="12"/>
  <c r="U512" i="12"/>
  <c r="U513" i="12"/>
  <c r="U516" i="12"/>
  <c r="U517" i="12"/>
  <c r="U519" i="12"/>
  <c r="U520" i="12"/>
  <c r="U521" i="12"/>
  <c r="U523" i="12"/>
  <c r="U524" i="12"/>
  <c r="U525" i="12"/>
  <c r="U526" i="12"/>
  <c r="U527" i="12"/>
  <c r="U528" i="12"/>
  <c r="U529" i="12"/>
  <c r="U531" i="12"/>
  <c r="U532" i="12"/>
  <c r="U533" i="12"/>
  <c r="U534" i="12"/>
  <c r="U535" i="12"/>
  <c r="U536" i="12"/>
  <c r="U537" i="12"/>
  <c r="U538" i="12"/>
  <c r="U539" i="12"/>
  <c r="U549" i="12"/>
  <c r="U550" i="12"/>
  <c r="V551" i="12"/>
  <c r="U554" i="12"/>
  <c r="U555" i="12"/>
  <c r="U560" i="12"/>
  <c r="U576" i="12"/>
  <c r="V576" i="12" s="1"/>
  <c r="U582" i="12"/>
  <c r="V582" i="12" s="1"/>
  <c r="U584" i="12"/>
  <c r="U585" i="12"/>
  <c r="U586" i="12"/>
  <c r="U587" i="12"/>
  <c r="V587" i="12" s="1"/>
  <c r="U600" i="12"/>
  <c r="U601" i="12"/>
  <c r="U603" i="12"/>
  <c r="U604" i="12"/>
  <c r="U605" i="12"/>
  <c r="U628" i="12"/>
  <c r="U637" i="12"/>
  <c r="U640" i="12"/>
  <c r="U641" i="12"/>
  <c r="U642" i="12"/>
  <c r="U643" i="12"/>
  <c r="U644" i="12"/>
  <c r="U645" i="12"/>
  <c r="U646" i="12"/>
  <c r="U647" i="12"/>
  <c r="U648" i="12"/>
  <c r="U654" i="12"/>
  <c r="V654" i="12" s="1"/>
  <c r="U657" i="12"/>
  <c r="U660" i="12"/>
  <c r="V660" i="12" s="1"/>
  <c r="U662" i="12"/>
  <c r="V662" i="12" s="1"/>
  <c r="U663" i="12"/>
  <c r="U672" i="12"/>
  <c r="V672" i="12" s="1"/>
  <c r="U673" i="12"/>
  <c r="U674" i="12"/>
  <c r="U675" i="12"/>
  <c r="U687" i="12"/>
  <c r="U688" i="12"/>
  <c r="U691" i="12"/>
  <c r="V691" i="12" s="1"/>
  <c r="U692" i="12"/>
  <c r="U693" i="12"/>
  <c r="U696" i="12"/>
  <c r="V696" i="12" s="1"/>
  <c r="U700" i="12"/>
  <c r="U701" i="12"/>
  <c r="U702" i="12"/>
  <c r="U703" i="12"/>
  <c r="U704" i="12"/>
  <c r="U705" i="12"/>
  <c r="U706" i="12"/>
  <c r="U707" i="12"/>
  <c r="U708" i="12"/>
  <c r="U717" i="12"/>
  <c r="V717" i="12" s="1"/>
  <c r="U718" i="12"/>
  <c r="U719" i="12"/>
  <c r="U721" i="12"/>
  <c r="V721" i="12" s="1"/>
  <c r="U725" i="12"/>
  <c r="U726" i="12"/>
  <c r="U727" i="12"/>
  <c r="U728" i="12"/>
  <c r="U731" i="12"/>
  <c r="V731" i="12" s="1"/>
  <c r="U732" i="12"/>
  <c r="U733" i="12"/>
  <c r="U734" i="12"/>
  <c r="U735" i="12"/>
  <c r="U736" i="12"/>
  <c r="U737" i="12"/>
  <c r="U738" i="12"/>
  <c r="U739" i="12"/>
  <c r="U740" i="12"/>
  <c r="U741" i="12"/>
  <c r="U742" i="12"/>
  <c r="U743" i="12"/>
  <c r="U744" i="12"/>
  <c r="U768" i="12"/>
  <c r="V768" i="12" s="1"/>
  <c r="U774" i="12"/>
  <c r="V774" i="12" s="1"/>
  <c r="U779" i="12"/>
  <c r="U780" i="12"/>
  <c r="U781" i="12"/>
  <c r="U783" i="12"/>
  <c r="V783" i="12" s="1"/>
  <c r="U788" i="12"/>
  <c r="U789" i="12"/>
  <c r="U790" i="12"/>
  <c r="U791" i="12"/>
  <c r="U792" i="12"/>
  <c r="U793" i="12"/>
  <c r="U794" i="12"/>
  <c r="U795" i="12"/>
  <c r="U796" i="12"/>
  <c r="U797" i="12"/>
  <c r="U798" i="12"/>
  <c r="U799" i="12"/>
  <c r="U800" i="12"/>
  <c r="U801" i="12"/>
  <c r="U802" i="12"/>
  <c r="U803" i="12"/>
  <c r="U804" i="12"/>
  <c r="U805" i="12"/>
  <c r="U806" i="12"/>
  <c r="U807" i="12"/>
  <c r="U808" i="12"/>
  <c r="U809" i="12"/>
  <c r="U817" i="12"/>
  <c r="V817" i="12" s="1"/>
  <c r="U820" i="12"/>
  <c r="V820" i="12" s="1"/>
  <c r="U822" i="12"/>
  <c r="U823" i="12"/>
  <c r="U824" i="12"/>
  <c r="U825" i="12"/>
  <c r="U826" i="12"/>
  <c r="U827" i="12"/>
  <c r="U829" i="12"/>
  <c r="U831" i="12"/>
  <c r="V831" i="12" s="1"/>
  <c r="U832" i="12"/>
  <c r="U833" i="12"/>
  <c r="U834" i="12"/>
  <c r="U835" i="12"/>
  <c r="U836" i="12"/>
  <c r="U837" i="12"/>
  <c r="U839" i="12"/>
  <c r="U840" i="12"/>
  <c r="U841" i="12"/>
  <c r="V841" i="12" s="1"/>
  <c r="U842" i="12"/>
  <c r="U843" i="12"/>
  <c r="U844" i="12"/>
  <c r="U845" i="12"/>
  <c r="U848" i="12"/>
  <c r="U849" i="12"/>
  <c r="V849" i="12" s="1"/>
  <c r="U850" i="12"/>
  <c r="V850" i="12" s="1"/>
  <c r="U851" i="12"/>
  <c r="U855" i="12"/>
  <c r="V855" i="12" s="1"/>
  <c r="U856" i="12"/>
  <c r="V856" i="12" s="1"/>
  <c r="U857" i="12"/>
  <c r="V857" i="12" s="1"/>
  <c r="U858" i="12"/>
  <c r="U859" i="12"/>
  <c r="U860" i="12"/>
  <c r="U861" i="12"/>
  <c r="U862" i="12"/>
  <c r="U863" i="12"/>
  <c r="U864" i="12"/>
  <c r="U865" i="12"/>
  <c r="U866" i="12"/>
  <c r="U913" i="12"/>
  <c r="U915" i="12"/>
  <c r="U916" i="12"/>
  <c r="U917" i="12"/>
  <c r="U919" i="12"/>
  <c r="U921" i="12"/>
  <c r="U926" i="12"/>
  <c r="V926" i="12" s="1"/>
  <c r="U927" i="12"/>
  <c r="V927" i="12" s="1"/>
  <c r="U929" i="12"/>
  <c r="U930" i="12"/>
  <c r="V930" i="12" s="1"/>
  <c r="U931" i="12"/>
  <c r="U932" i="12"/>
  <c r="U933" i="12"/>
  <c r="U934" i="12"/>
  <c r="U951" i="12"/>
  <c r="V951" i="12" s="1"/>
  <c r="U952" i="12"/>
  <c r="V952" i="12" s="1"/>
  <c r="U953" i="12"/>
  <c r="U954" i="12"/>
  <c r="U955" i="12"/>
  <c r="U956" i="12"/>
  <c r="U957" i="12"/>
  <c r="U958" i="12"/>
  <c r="U959" i="12"/>
  <c r="U970" i="12"/>
  <c r="V970" i="12" s="1"/>
  <c r="U971" i="12"/>
  <c r="V971" i="12" s="1"/>
  <c r="U972" i="12"/>
  <c r="U973" i="12"/>
  <c r="U974" i="12"/>
  <c r="U975" i="12"/>
  <c r="U976" i="12"/>
  <c r="U977" i="12"/>
  <c r="U978" i="12"/>
  <c r="U979" i="12"/>
  <c r="U980" i="12"/>
  <c r="U981" i="12"/>
  <c r="U982" i="12"/>
  <c r="U983" i="12"/>
  <c r="U984" i="12"/>
  <c r="U985" i="12"/>
  <c r="U986" i="12"/>
  <c r="U987" i="12"/>
  <c r="U988" i="12"/>
  <c r="U989" i="12"/>
  <c r="U990" i="12"/>
  <c r="U997" i="12"/>
  <c r="U999" i="12"/>
  <c r="U1000" i="12"/>
  <c r="U1003" i="12"/>
  <c r="V1003" i="12" s="1"/>
  <c r="U1004" i="12"/>
  <c r="V1004" i="12" s="1"/>
  <c r="U1005" i="12"/>
  <c r="U1006" i="12"/>
  <c r="U1007" i="12"/>
  <c r="U1008" i="12"/>
  <c r="U1011" i="12"/>
  <c r="V1011" i="12" s="1"/>
  <c r="U1012" i="12"/>
  <c r="V1012" i="12" s="1"/>
  <c r="U1015" i="12"/>
  <c r="V1015" i="12" s="1"/>
  <c r="U1016" i="12"/>
  <c r="V1016" i="12" s="1"/>
  <c r="U1017" i="12"/>
  <c r="U1018" i="12"/>
  <c r="U1019" i="12"/>
  <c r="U1020" i="12"/>
  <c r="U1021" i="12"/>
  <c r="U1022" i="12"/>
  <c r="U1023" i="12"/>
  <c r="U1035" i="12"/>
  <c r="U1044" i="12"/>
  <c r="V1044" i="12" s="1"/>
  <c r="U1052" i="12"/>
  <c r="V1052" i="12" s="1"/>
  <c r="U1053" i="12"/>
  <c r="V1053" i="12" s="1"/>
  <c r="U1054" i="12"/>
  <c r="V1054" i="12" s="1"/>
  <c r="U1055" i="12"/>
  <c r="U1056" i="12"/>
  <c r="U1057" i="12"/>
  <c r="U1058" i="12"/>
  <c r="U1059" i="12"/>
  <c r="U1060" i="12"/>
  <c r="U1061" i="12"/>
  <c r="U1062" i="12"/>
  <c r="U1063" i="12"/>
  <c r="U1064" i="12"/>
  <c r="U1065" i="12"/>
  <c r="U1066" i="12"/>
  <c r="U1067" i="12"/>
  <c r="U1068" i="12"/>
  <c r="U1069" i="12"/>
  <c r="U1070" i="12"/>
  <c r="U1071" i="12"/>
  <c r="U1072" i="12"/>
  <c r="U1082" i="12"/>
  <c r="V1082" i="12" s="1"/>
  <c r="U1085" i="12"/>
  <c r="U2" i="12"/>
  <c r="L3" i="12"/>
  <c r="L4" i="12"/>
  <c r="L5" i="12"/>
  <c r="L6" i="12"/>
  <c r="L7" i="12"/>
  <c r="L8" i="12"/>
  <c r="L9" i="12"/>
  <c r="L10" i="12"/>
  <c r="L11" i="12"/>
  <c r="L12" i="12"/>
  <c r="L13" i="12"/>
  <c r="L14" i="12"/>
  <c r="L15" i="12"/>
  <c r="L16" i="12"/>
  <c r="L17" i="12"/>
  <c r="L18" i="12"/>
  <c r="L19" i="12"/>
  <c r="L20" i="12"/>
  <c r="L22" i="12"/>
  <c r="L25" i="12"/>
  <c r="L26" i="12"/>
  <c r="L40" i="12"/>
  <c r="L42" i="12"/>
  <c r="L43" i="12"/>
  <c r="L44" i="12"/>
  <c r="L46" i="12"/>
  <c r="L47" i="12"/>
  <c r="L48" i="12"/>
  <c r="L49" i="12"/>
  <c r="L59" i="12"/>
  <c r="L62" i="12"/>
  <c r="L63" i="12"/>
  <c r="L64" i="12"/>
  <c r="L65" i="12"/>
  <c r="L66" i="12"/>
  <c r="L69" i="12"/>
  <c r="L71" i="12"/>
  <c r="L75" i="12"/>
  <c r="L76" i="12"/>
  <c r="L82" i="12"/>
  <c r="L83" i="12"/>
  <c r="L86" i="12"/>
  <c r="L87" i="12"/>
  <c r="L88" i="12"/>
  <c r="L89" i="12"/>
  <c r="L90" i="12"/>
  <c r="L91" i="12"/>
  <c r="L92" i="12"/>
  <c r="L93" i="12"/>
  <c r="L94" i="12"/>
  <c r="L95" i="12"/>
  <c r="L96" i="12"/>
  <c r="L97" i="12"/>
  <c r="L100" i="12"/>
  <c r="L101" i="12"/>
  <c r="L103" i="12"/>
  <c r="L105" i="12"/>
  <c r="L108" i="12"/>
  <c r="L109" i="12"/>
  <c r="L110" i="12"/>
  <c r="L111" i="12"/>
  <c r="L112" i="12"/>
  <c r="L114" i="12"/>
  <c r="L115" i="12"/>
  <c r="L119" i="12"/>
  <c r="L120" i="12"/>
  <c r="L122" i="12"/>
  <c r="L124" i="12"/>
  <c r="L125" i="12"/>
  <c r="L126" i="12"/>
  <c r="L127" i="12"/>
  <c r="L128" i="12"/>
  <c r="L130" i="12"/>
  <c r="L131" i="12"/>
  <c r="L132" i="12"/>
  <c r="L133" i="12"/>
  <c r="L135" i="12"/>
  <c r="L136" i="12"/>
  <c r="L139" i="12"/>
  <c r="L140" i="12"/>
  <c r="L141" i="12"/>
  <c r="L143" i="12"/>
  <c r="L145" i="12"/>
  <c r="L146" i="12"/>
  <c r="L147" i="12"/>
  <c r="L148" i="12"/>
  <c r="L151" i="12"/>
  <c r="L152" i="12"/>
  <c r="L153" i="12"/>
  <c r="L154" i="12"/>
  <c r="L155" i="12"/>
  <c r="L156" i="12"/>
  <c r="L157" i="12"/>
  <c r="L158" i="12"/>
  <c r="L159" i="12"/>
  <c r="L160" i="12"/>
  <c r="L163" i="12"/>
  <c r="L164" i="12"/>
  <c r="L165" i="12"/>
  <c r="L166" i="12"/>
  <c r="L167" i="12"/>
  <c r="L168" i="12"/>
  <c r="L171" i="12"/>
  <c r="L172" i="12"/>
  <c r="L174" i="12"/>
  <c r="L175" i="12"/>
  <c r="L176" i="12"/>
  <c r="L177" i="12"/>
  <c r="L178" i="12"/>
  <c r="L179" i="12"/>
  <c r="L180" i="12"/>
  <c r="L182" i="12"/>
  <c r="L183" i="12"/>
  <c r="L184" i="12"/>
  <c r="L185" i="12"/>
  <c r="L187" i="12"/>
  <c r="L188" i="12"/>
  <c r="L189" i="12"/>
  <c r="L190" i="12"/>
  <c r="L191" i="12"/>
  <c r="L193" i="12"/>
  <c r="L194" i="12"/>
  <c r="L195" i="12"/>
  <c r="L196" i="12"/>
  <c r="L197" i="12"/>
  <c r="L200" i="12"/>
  <c r="L201" i="12"/>
  <c r="L202"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30" i="12"/>
  <c r="L236" i="12"/>
  <c r="L240" i="12"/>
  <c r="L241" i="12"/>
  <c r="L242" i="12"/>
  <c r="L243" i="12"/>
  <c r="L244" i="12"/>
  <c r="L245" i="12"/>
  <c r="L246" i="12"/>
  <c r="L247" i="12"/>
  <c r="L248" i="12"/>
  <c r="L249" i="12"/>
  <c r="L250" i="12"/>
  <c r="L251" i="12"/>
  <c r="L252" i="12"/>
  <c r="L253" i="12"/>
  <c r="L254" i="12"/>
  <c r="L259" i="12"/>
  <c r="L260" i="12"/>
  <c r="L263" i="12"/>
  <c r="L264" i="12"/>
  <c r="L266" i="12"/>
  <c r="L270" i="12"/>
  <c r="L273" i="12"/>
  <c r="L274" i="12"/>
  <c r="L277" i="12"/>
  <c r="L278" i="12"/>
  <c r="L280" i="12"/>
  <c r="L281" i="12"/>
  <c r="L282" i="12"/>
  <c r="L283" i="12"/>
  <c r="L284" i="12"/>
  <c r="L285" i="12"/>
  <c r="L286" i="12"/>
  <c r="L287" i="12"/>
  <c r="L289" i="12"/>
  <c r="L290" i="12"/>
  <c r="L291" i="12"/>
  <c r="L292" i="12"/>
  <c r="L293" i="12"/>
  <c r="L294" i="12"/>
  <c r="L295" i="12"/>
  <c r="L296" i="12"/>
  <c r="L297" i="12"/>
  <c r="L298" i="12"/>
  <c r="L299" i="12"/>
  <c r="L300" i="12"/>
  <c r="L301" i="12"/>
  <c r="L302" i="12"/>
  <c r="L303" i="12"/>
  <c r="L306" i="12"/>
  <c r="L307" i="12"/>
  <c r="L308" i="12"/>
  <c r="L309" i="12"/>
  <c r="L310" i="12"/>
  <c r="L311" i="12"/>
  <c r="L312" i="12"/>
  <c r="L313" i="12"/>
  <c r="L314" i="12"/>
  <c r="L315" i="12"/>
  <c r="L316" i="12"/>
  <c r="L317" i="12"/>
  <c r="L318" i="12"/>
  <c r="L319" i="12"/>
  <c r="L320" i="12"/>
  <c r="L321" i="12"/>
  <c r="L322" i="12"/>
  <c r="L323" i="12"/>
  <c r="L324" i="12"/>
  <c r="L325" i="12"/>
  <c r="L329" i="12"/>
  <c r="L333" i="12"/>
  <c r="L334" i="12"/>
  <c r="L335" i="12"/>
  <c r="L336" i="12"/>
  <c r="L337" i="12"/>
  <c r="L339" i="12"/>
  <c r="L340" i="12"/>
  <c r="L341" i="12"/>
  <c r="L342" i="12"/>
  <c r="L344" i="12"/>
  <c r="L345" i="12"/>
  <c r="L346" i="12"/>
  <c r="L347" i="12"/>
  <c r="L348" i="12"/>
  <c r="L349" i="12"/>
  <c r="L351" i="12"/>
  <c r="L352" i="12"/>
  <c r="L353" i="12"/>
  <c r="L354" i="12"/>
  <c r="L355" i="12"/>
  <c r="L356" i="12"/>
  <c r="L357" i="12"/>
  <c r="L358" i="12"/>
  <c r="L360" i="12"/>
  <c r="L361" i="12"/>
  <c r="L362" i="12"/>
  <c r="L363" i="12"/>
  <c r="L365" i="12"/>
  <c r="L369" i="12"/>
  <c r="L370" i="12"/>
  <c r="L371" i="12"/>
  <c r="L372" i="12"/>
  <c r="L373" i="12"/>
  <c r="L374" i="12"/>
  <c r="L375" i="12"/>
  <c r="L376" i="12"/>
  <c r="L377" i="12"/>
  <c r="L378" i="12"/>
  <c r="L379" i="12"/>
  <c r="L380" i="12"/>
  <c r="L381" i="12"/>
  <c r="L385" i="12"/>
  <c r="L386" i="12"/>
  <c r="L387" i="12"/>
  <c r="L388" i="12"/>
  <c r="L389" i="12"/>
  <c r="L390" i="12"/>
  <c r="L391" i="12"/>
  <c r="L392" i="12"/>
  <c r="L393" i="12"/>
  <c r="L395" i="12"/>
  <c r="L396" i="12"/>
  <c r="L397" i="12"/>
  <c r="L398" i="12"/>
  <c r="L399" i="12"/>
  <c r="L400" i="12"/>
  <c r="L401" i="12"/>
  <c r="L402" i="12"/>
  <c r="L407" i="12"/>
  <c r="L409" i="12"/>
  <c r="L410" i="12"/>
  <c r="L414" i="12"/>
  <c r="L417" i="12"/>
  <c r="L418" i="12"/>
  <c r="L419" i="12"/>
  <c r="L422" i="12"/>
  <c r="L423" i="12"/>
  <c r="L424" i="12"/>
  <c r="L426" i="12"/>
  <c r="L428" i="12"/>
  <c r="L429" i="12"/>
  <c r="L430" i="12"/>
  <c r="L431" i="12"/>
  <c r="L432" i="12"/>
  <c r="L433" i="12"/>
  <c r="L434" i="12"/>
  <c r="L435" i="12"/>
  <c r="L436" i="12"/>
  <c r="L437" i="12"/>
  <c r="L439" i="12"/>
  <c r="L443" i="12"/>
  <c r="L444" i="12"/>
  <c r="L445" i="12"/>
  <c r="L446" i="12"/>
  <c r="L447" i="12"/>
  <c r="L452" i="12"/>
  <c r="L453" i="12"/>
  <c r="L454" i="12"/>
  <c r="L460" i="12"/>
  <c r="L461" i="12"/>
  <c r="L462" i="12"/>
  <c r="L463" i="12"/>
  <c r="L465" i="12"/>
  <c r="L466" i="12"/>
  <c r="L467" i="12"/>
  <c r="L468" i="12"/>
  <c r="L470" i="12"/>
  <c r="L471" i="12"/>
  <c r="L472" i="12"/>
  <c r="L474" i="12"/>
  <c r="L475" i="12"/>
  <c r="L476" i="12"/>
  <c r="L478" i="12"/>
  <c r="L479" i="12"/>
  <c r="L480" i="12"/>
  <c r="L481" i="12"/>
  <c r="L482" i="12"/>
  <c r="L483" i="12"/>
  <c r="L484" i="12"/>
  <c r="L486" i="12"/>
  <c r="L487" i="12"/>
  <c r="L488" i="12"/>
  <c r="L491" i="12"/>
  <c r="L493" i="12"/>
  <c r="L494" i="12"/>
  <c r="L495" i="12"/>
  <c r="L496" i="12"/>
  <c r="L498" i="12"/>
  <c r="L499" i="12"/>
  <c r="L500" i="12"/>
  <c r="L501" i="12"/>
  <c r="L502" i="12"/>
  <c r="L503" i="12"/>
  <c r="L504" i="12"/>
  <c r="L505" i="12"/>
  <c r="L506" i="12"/>
  <c r="L507" i="12"/>
  <c r="L508" i="12"/>
  <c r="L509" i="12"/>
  <c r="L510" i="12"/>
  <c r="L511" i="12"/>
  <c r="L512" i="12"/>
  <c r="L513" i="12"/>
  <c r="L516" i="12"/>
  <c r="L517" i="12"/>
  <c r="L519" i="12"/>
  <c r="L520" i="12"/>
  <c r="L521" i="12"/>
  <c r="L523" i="12"/>
  <c r="L524" i="12"/>
  <c r="L525" i="12"/>
  <c r="L526" i="12"/>
  <c r="L527" i="12"/>
  <c r="L528" i="12"/>
  <c r="L529" i="12"/>
  <c r="L531" i="12"/>
  <c r="L532" i="12"/>
  <c r="L533" i="12"/>
  <c r="L534" i="12"/>
  <c r="L535" i="12"/>
  <c r="L536" i="12"/>
  <c r="L537" i="12"/>
  <c r="L538" i="12"/>
  <c r="L539" i="12"/>
  <c r="L549" i="12"/>
  <c r="L550" i="12"/>
  <c r="L551" i="12"/>
  <c r="L554" i="12"/>
  <c r="L555" i="12"/>
  <c r="L560" i="12"/>
  <c r="L576" i="12"/>
  <c r="L582" i="12"/>
  <c r="L584" i="12"/>
  <c r="L585" i="12"/>
  <c r="L586" i="12"/>
  <c r="L587" i="12"/>
  <c r="L600" i="12"/>
  <c r="L601" i="12"/>
  <c r="L603" i="12"/>
  <c r="L604" i="12"/>
  <c r="L605" i="12"/>
  <c r="L628" i="12"/>
  <c r="L637" i="12"/>
  <c r="L640" i="12"/>
  <c r="L641" i="12"/>
  <c r="L642" i="12"/>
  <c r="L643" i="12"/>
  <c r="L644" i="12"/>
  <c r="L645" i="12"/>
  <c r="L646" i="12"/>
  <c r="L647" i="12"/>
  <c r="L648" i="12"/>
  <c r="L654" i="12"/>
  <c r="L657" i="12"/>
  <c r="L660" i="12"/>
  <c r="L662" i="12"/>
  <c r="L663" i="12"/>
  <c r="L672" i="12"/>
  <c r="L673" i="12"/>
  <c r="L674" i="12"/>
  <c r="L675" i="12"/>
  <c r="L687" i="12"/>
  <c r="L688" i="12"/>
  <c r="L691" i="12"/>
  <c r="L692" i="12"/>
  <c r="L693" i="12"/>
  <c r="L696" i="12"/>
  <c r="L700" i="12"/>
  <c r="L701" i="12"/>
  <c r="L702" i="12"/>
  <c r="L703" i="12"/>
  <c r="L704" i="12"/>
  <c r="L705" i="12"/>
  <c r="L706" i="12"/>
  <c r="L707" i="12"/>
  <c r="L708" i="12"/>
  <c r="L717" i="12"/>
  <c r="L718" i="12"/>
  <c r="L719" i="12"/>
  <c r="L721" i="12"/>
  <c r="L725" i="12"/>
  <c r="L726" i="12"/>
  <c r="L727" i="12"/>
  <c r="L728" i="12"/>
  <c r="L731" i="12"/>
  <c r="L732" i="12"/>
  <c r="L733" i="12"/>
  <c r="L734" i="12"/>
  <c r="L735" i="12"/>
  <c r="L736" i="12"/>
  <c r="L737" i="12"/>
  <c r="L738" i="12"/>
  <c r="L739" i="12"/>
  <c r="L740" i="12"/>
  <c r="L741" i="12"/>
  <c r="L742" i="12"/>
  <c r="L743" i="12"/>
  <c r="L744" i="12"/>
  <c r="L768" i="12"/>
  <c r="L774" i="12"/>
  <c r="L779" i="12"/>
  <c r="L780" i="12"/>
  <c r="L781" i="12"/>
  <c r="L783" i="12"/>
  <c r="L788" i="12"/>
  <c r="L789" i="12"/>
  <c r="L790" i="12"/>
  <c r="L791" i="12"/>
  <c r="L792" i="12"/>
  <c r="L793" i="12"/>
  <c r="L794" i="12"/>
  <c r="L795" i="12"/>
  <c r="L796" i="12"/>
  <c r="L797" i="12"/>
  <c r="L798" i="12"/>
  <c r="L799" i="12"/>
  <c r="L800" i="12"/>
  <c r="L801" i="12"/>
  <c r="L802" i="12"/>
  <c r="L803" i="12"/>
  <c r="L804" i="12"/>
  <c r="L805" i="12"/>
  <c r="L806" i="12"/>
  <c r="L807" i="12"/>
  <c r="L808" i="12"/>
  <c r="L809" i="12"/>
  <c r="L817" i="12"/>
  <c r="L820" i="12"/>
  <c r="L822" i="12"/>
  <c r="L823" i="12"/>
  <c r="L824" i="12"/>
  <c r="L825" i="12"/>
  <c r="L826" i="12"/>
  <c r="L827" i="12"/>
  <c r="L829" i="12"/>
  <c r="L831" i="12"/>
  <c r="L832" i="12"/>
  <c r="L833" i="12"/>
  <c r="L834" i="12"/>
  <c r="L835" i="12"/>
  <c r="L836" i="12"/>
  <c r="L837" i="12"/>
  <c r="L839" i="12"/>
  <c r="L840" i="12"/>
  <c r="L841" i="12"/>
  <c r="L842" i="12"/>
  <c r="L843" i="12"/>
  <c r="L844" i="12"/>
  <c r="L845" i="12"/>
  <c r="L848" i="12"/>
  <c r="L849" i="12"/>
  <c r="L850" i="12"/>
  <c r="L851" i="12"/>
  <c r="L855" i="12"/>
  <c r="L856" i="12"/>
  <c r="L857" i="12"/>
  <c r="L858" i="12"/>
  <c r="L859" i="12"/>
  <c r="L860" i="12"/>
  <c r="L861" i="12"/>
  <c r="L862" i="12"/>
  <c r="L863" i="12"/>
  <c r="L864" i="12"/>
  <c r="L865" i="12"/>
  <c r="L866" i="12"/>
  <c r="L913" i="12"/>
  <c r="L915" i="12"/>
  <c r="L916" i="12"/>
  <c r="L917" i="12"/>
  <c r="L919" i="12"/>
  <c r="L921" i="12"/>
  <c r="L926" i="12"/>
  <c r="L927" i="12"/>
  <c r="L929" i="12"/>
  <c r="L930" i="12"/>
  <c r="L931" i="12"/>
  <c r="L932" i="12"/>
  <c r="L933" i="12"/>
  <c r="L934" i="12"/>
  <c r="L951" i="12"/>
  <c r="L952" i="12"/>
  <c r="L953" i="12"/>
  <c r="L954" i="12"/>
  <c r="L955" i="12"/>
  <c r="L956" i="12"/>
  <c r="L957" i="12"/>
  <c r="L958" i="12"/>
  <c r="L959" i="12"/>
  <c r="L970" i="12"/>
  <c r="L971" i="12"/>
  <c r="L972" i="12"/>
  <c r="L973" i="12"/>
  <c r="L974" i="12"/>
  <c r="L975" i="12"/>
  <c r="L976" i="12"/>
  <c r="L977" i="12"/>
  <c r="L978" i="12"/>
  <c r="L979" i="12"/>
  <c r="L980" i="12"/>
  <c r="L981" i="12"/>
  <c r="L982" i="12"/>
  <c r="L983" i="12"/>
  <c r="L984" i="12"/>
  <c r="L985" i="12"/>
  <c r="L986" i="12"/>
  <c r="L987" i="12"/>
  <c r="L988" i="12"/>
  <c r="L989" i="12"/>
  <c r="L990" i="12"/>
  <c r="L997" i="12"/>
  <c r="L999" i="12"/>
  <c r="L1000" i="12"/>
  <c r="L1003" i="12"/>
  <c r="L1004" i="12"/>
  <c r="L1005" i="12"/>
  <c r="L1006" i="12"/>
  <c r="L1007" i="12"/>
  <c r="L1008" i="12"/>
  <c r="L1011" i="12"/>
  <c r="L1012" i="12"/>
  <c r="L1015" i="12"/>
  <c r="L1016" i="12"/>
  <c r="L1017" i="12"/>
  <c r="L1018" i="12"/>
  <c r="L1019" i="12"/>
  <c r="L1020" i="12"/>
  <c r="L1021" i="12"/>
  <c r="L1022" i="12"/>
  <c r="L1023" i="12"/>
  <c r="L1035" i="12"/>
  <c r="L1044" i="12"/>
  <c r="L1052" i="12"/>
  <c r="L1053" i="12"/>
  <c r="L1054" i="12"/>
  <c r="L1055" i="12"/>
  <c r="L1056" i="12"/>
  <c r="L1057" i="12"/>
  <c r="L1058" i="12"/>
  <c r="L1059" i="12"/>
  <c r="L1060" i="12"/>
  <c r="L1061" i="12"/>
  <c r="L1062" i="12"/>
  <c r="L1063" i="12"/>
  <c r="L1064" i="12"/>
  <c r="L1065" i="12"/>
  <c r="L1066" i="12"/>
  <c r="L1067" i="12"/>
  <c r="L1068" i="12"/>
  <c r="L1069" i="12"/>
  <c r="L1070" i="12"/>
  <c r="L1071" i="12"/>
  <c r="L1072" i="12"/>
  <c r="L1082" i="12"/>
  <c r="L2" i="12"/>
  <c r="D10" i="19"/>
  <c r="J3" i="12"/>
  <c r="J4" i="12"/>
  <c r="J5" i="12"/>
  <c r="J6" i="12"/>
  <c r="J7" i="12"/>
  <c r="J8" i="12"/>
  <c r="J9" i="12"/>
  <c r="J10" i="12"/>
  <c r="J11" i="12"/>
  <c r="J12" i="12"/>
  <c r="J13" i="12"/>
  <c r="J14" i="12"/>
  <c r="J15" i="12"/>
  <c r="J16" i="12"/>
  <c r="J17" i="12"/>
  <c r="J18" i="12"/>
  <c r="J19" i="12"/>
  <c r="J20"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752" i="12"/>
  <c r="J753" i="12"/>
  <c r="J754" i="12"/>
  <c r="J755" i="12"/>
  <c r="J756" i="12"/>
  <c r="J757" i="12"/>
  <c r="J758" i="12"/>
  <c r="J759" i="12"/>
  <c r="J760" i="12"/>
  <c r="J761" i="12"/>
  <c r="J762" i="12"/>
  <c r="J763" i="12"/>
  <c r="J764" i="12"/>
  <c r="J765" i="12"/>
  <c r="J766" i="12"/>
  <c r="J767" i="12"/>
  <c r="J768" i="12"/>
  <c r="J769" i="12"/>
  <c r="J770" i="12"/>
  <c r="J771" i="12"/>
  <c r="J772" i="12"/>
  <c r="J773" i="12"/>
  <c r="J774" i="12"/>
  <c r="J775" i="12"/>
  <c r="J776" i="12"/>
  <c r="J777" i="12"/>
  <c r="J778" i="12"/>
  <c r="J779" i="12"/>
  <c r="J780" i="12"/>
  <c r="J781" i="12"/>
  <c r="J782" i="12"/>
  <c r="J783" i="12"/>
  <c r="J784" i="12"/>
  <c r="J785" i="12"/>
  <c r="J786" i="12"/>
  <c r="J787" i="12"/>
  <c r="J788" i="12"/>
  <c r="J789" i="12"/>
  <c r="J790" i="12"/>
  <c r="J791" i="12"/>
  <c r="J792" i="12"/>
  <c r="J793" i="12"/>
  <c r="J794" i="12"/>
  <c r="J795" i="12"/>
  <c r="J796" i="12"/>
  <c r="J797" i="12"/>
  <c r="J798" i="12"/>
  <c r="J799" i="12"/>
  <c r="J800" i="12"/>
  <c r="J801" i="12"/>
  <c r="J802" i="12"/>
  <c r="J803" i="12"/>
  <c r="J804" i="12"/>
  <c r="J805" i="12"/>
  <c r="J806" i="12"/>
  <c r="J807" i="12"/>
  <c r="J808" i="12"/>
  <c r="J809" i="12"/>
  <c r="J810" i="12"/>
  <c r="J811" i="12"/>
  <c r="J812" i="12"/>
  <c r="J813" i="12"/>
  <c r="J814" i="12"/>
  <c r="J815" i="12"/>
  <c r="J816" i="12"/>
  <c r="J817" i="12"/>
  <c r="J818" i="12"/>
  <c r="J819" i="12"/>
  <c r="J820" i="12"/>
  <c r="J821" i="12"/>
  <c r="J822" i="12"/>
  <c r="J823" i="12"/>
  <c r="J824" i="12"/>
  <c r="J825" i="12"/>
  <c r="J826" i="12"/>
  <c r="J827" i="12"/>
  <c r="J828" i="12"/>
  <c r="J829" i="12"/>
  <c r="J830" i="12"/>
  <c r="J831" i="12"/>
  <c r="J832" i="12"/>
  <c r="J833" i="12"/>
  <c r="J834" i="12"/>
  <c r="J835" i="12"/>
  <c r="J836" i="12"/>
  <c r="J837" i="12"/>
  <c r="J838" i="12"/>
  <c r="J839" i="12"/>
  <c r="J840" i="12"/>
  <c r="J841" i="12"/>
  <c r="J842" i="12"/>
  <c r="J843" i="12"/>
  <c r="J844" i="12"/>
  <c r="J845" i="12"/>
  <c r="J846" i="12"/>
  <c r="J847" i="12"/>
  <c r="J848" i="12"/>
  <c r="J849" i="12"/>
  <c r="J850" i="12"/>
  <c r="J851" i="12"/>
  <c r="J852" i="12"/>
  <c r="J853" i="12"/>
  <c r="J854" i="12"/>
  <c r="J855" i="12"/>
  <c r="J856" i="12"/>
  <c r="J857" i="12"/>
  <c r="J858" i="12"/>
  <c r="J859" i="12"/>
  <c r="J860" i="12"/>
  <c r="J861" i="12"/>
  <c r="J862" i="12"/>
  <c r="J863" i="12"/>
  <c r="J864" i="12"/>
  <c r="J865" i="12"/>
  <c r="J866" i="12"/>
  <c r="J867" i="12"/>
  <c r="J868" i="12"/>
  <c r="J869" i="12"/>
  <c r="J870" i="12"/>
  <c r="J871" i="12"/>
  <c r="J872" i="12"/>
  <c r="J873" i="12"/>
  <c r="J874" i="12"/>
  <c r="J875" i="12"/>
  <c r="J876" i="12"/>
  <c r="J877" i="12"/>
  <c r="J878" i="12"/>
  <c r="J879" i="12"/>
  <c r="J880" i="12"/>
  <c r="J881" i="12"/>
  <c r="J882" i="12"/>
  <c r="J883" i="12"/>
  <c r="J884" i="12"/>
  <c r="J885" i="12"/>
  <c r="J886" i="12"/>
  <c r="J887" i="12"/>
  <c r="J888" i="12"/>
  <c r="J889" i="12"/>
  <c r="J890" i="12"/>
  <c r="J891" i="12"/>
  <c r="J892" i="12"/>
  <c r="J893" i="12"/>
  <c r="J894" i="12"/>
  <c r="J895" i="12"/>
  <c r="J896" i="12"/>
  <c r="J897" i="12"/>
  <c r="J898" i="12"/>
  <c r="J899" i="12"/>
  <c r="J900" i="12"/>
  <c r="J901" i="12"/>
  <c r="J902" i="12"/>
  <c r="J903" i="12"/>
  <c r="J904" i="12"/>
  <c r="J905" i="12"/>
  <c r="J906" i="12"/>
  <c r="J907" i="12"/>
  <c r="J908" i="12"/>
  <c r="J909" i="12"/>
  <c r="J910" i="12"/>
  <c r="J911" i="12"/>
  <c r="J912" i="12"/>
  <c r="J913" i="12"/>
  <c r="J914" i="12"/>
  <c r="J915" i="12"/>
  <c r="J916" i="12"/>
  <c r="J917" i="12"/>
  <c r="J918" i="12"/>
  <c r="J919" i="12"/>
  <c r="J920" i="12"/>
  <c r="J921" i="12"/>
  <c r="J922" i="12"/>
  <c r="J923" i="12"/>
  <c r="J924" i="12"/>
  <c r="J925" i="12"/>
  <c r="J926" i="12"/>
  <c r="J927" i="12"/>
  <c r="J928" i="12"/>
  <c r="J929" i="12"/>
  <c r="J930" i="12"/>
  <c r="J931" i="12"/>
  <c r="J932" i="12"/>
  <c r="J933" i="12"/>
  <c r="J934" i="12"/>
  <c r="J935" i="12"/>
  <c r="J936" i="12"/>
  <c r="J937" i="12"/>
  <c r="J938" i="12"/>
  <c r="J939" i="12"/>
  <c r="J940" i="12"/>
  <c r="J941" i="12"/>
  <c r="J942" i="12"/>
  <c r="J943" i="12"/>
  <c r="J944" i="12"/>
  <c r="J945" i="12"/>
  <c r="J946" i="12"/>
  <c r="J947" i="12"/>
  <c r="J948" i="12"/>
  <c r="J949" i="12"/>
  <c r="J950" i="12"/>
  <c r="J951" i="12"/>
  <c r="J952" i="12"/>
  <c r="J953" i="12"/>
  <c r="J954" i="12"/>
  <c r="J955" i="12"/>
  <c r="J956" i="12"/>
  <c r="J957" i="12"/>
  <c r="J958" i="12"/>
  <c r="J959" i="12"/>
  <c r="J960" i="12"/>
  <c r="J961" i="12"/>
  <c r="J962" i="12"/>
  <c r="J963" i="12"/>
  <c r="J964" i="12"/>
  <c r="J965" i="12"/>
  <c r="J966" i="12"/>
  <c r="J967" i="12"/>
  <c r="J968" i="12"/>
  <c r="J969" i="12"/>
  <c r="J970" i="12"/>
  <c r="J971" i="12"/>
  <c r="J972" i="12"/>
  <c r="J973" i="12"/>
  <c r="J974" i="12"/>
  <c r="J975" i="12"/>
  <c r="J976" i="12"/>
  <c r="J977" i="12"/>
  <c r="J978" i="12"/>
  <c r="J979" i="12"/>
  <c r="J980" i="12"/>
  <c r="J981" i="12"/>
  <c r="J982" i="12"/>
  <c r="J983" i="12"/>
  <c r="J984" i="12"/>
  <c r="J985" i="12"/>
  <c r="J986" i="12"/>
  <c r="J987" i="12"/>
  <c r="J988" i="12"/>
  <c r="J989" i="12"/>
  <c r="J990" i="12"/>
  <c r="J991" i="12"/>
  <c r="J992" i="12"/>
  <c r="J993" i="12"/>
  <c r="J994" i="12"/>
  <c r="J995" i="12"/>
  <c r="J996" i="12"/>
  <c r="J997" i="12"/>
  <c r="J998" i="12"/>
  <c r="J999" i="12"/>
  <c r="J1000" i="12"/>
  <c r="J1001" i="12"/>
  <c r="J1002" i="12"/>
  <c r="J1003" i="12"/>
  <c r="J1004" i="12"/>
  <c r="J1005" i="12"/>
  <c r="J1006" i="12"/>
  <c r="J1007" i="12"/>
  <c r="J1008" i="12"/>
  <c r="J1009" i="12"/>
  <c r="J1010" i="12"/>
  <c r="J1011" i="12"/>
  <c r="J1012" i="12"/>
  <c r="J1013" i="12"/>
  <c r="J1014" i="12"/>
  <c r="J1015" i="12"/>
  <c r="J1016" i="12"/>
  <c r="J1017" i="12"/>
  <c r="J1018" i="12"/>
  <c r="J1019" i="12"/>
  <c r="J1020" i="12"/>
  <c r="J1021" i="12"/>
  <c r="J1022" i="12"/>
  <c r="J1023" i="12"/>
  <c r="J1024" i="12"/>
  <c r="J1025" i="12"/>
  <c r="J1026" i="12"/>
  <c r="J1027" i="12"/>
  <c r="J1028" i="12"/>
  <c r="J1029" i="12"/>
  <c r="J1030" i="12"/>
  <c r="J1031" i="12"/>
  <c r="J1032" i="12"/>
  <c r="J1033" i="12"/>
  <c r="J1034" i="12"/>
  <c r="J1035" i="12"/>
  <c r="J1036" i="12"/>
  <c r="J1037" i="12"/>
  <c r="J1038" i="12"/>
  <c r="J1039" i="12"/>
  <c r="J1040" i="12"/>
  <c r="J1041" i="12"/>
  <c r="J1042" i="12"/>
  <c r="J1043" i="12"/>
  <c r="J1044" i="12"/>
  <c r="J1045" i="12"/>
  <c r="J1046" i="12"/>
  <c r="J1047" i="12"/>
  <c r="J1048" i="12"/>
  <c r="J1049" i="12"/>
  <c r="J1050" i="12"/>
  <c r="J1051" i="12"/>
  <c r="J1052" i="12"/>
  <c r="J1053" i="12"/>
  <c r="J1054" i="12"/>
  <c r="J1055" i="12"/>
  <c r="J1056" i="12"/>
  <c r="J1057" i="12"/>
  <c r="J1058" i="12"/>
  <c r="J1059" i="12"/>
  <c r="J1060" i="12"/>
  <c r="J1061" i="12"/>
  <c r="J1062" i="12"/>
  <c r="J1063" i="12"/>
  <c r="J1064" i="12"/>
  <c r="J1065" i="12"/>
  <c r="J1066" i="12"/>
  <c r="J1067" i="12"/>
  <c r="J1068" i="12"/>
  <c r="J1069" i="12"/>
  <c r="J1070" i="12"/>
  <c r="J1071" i="12"/>
  <c r="J1072" i="12"/>
  <c r="J1073" i="12"/>
  <c r="J1074" i="12"/>
  <c r="J1075" i="12"/>
  <c r="J1076" i="12"/>
  <c r="J1077" i="12"/>
  <c r="J1078" i="12"/>
  <c r="J1079" i="12"/>
  <c r="J1080" i="12"/>
  <c r="J1081" i="12"/>
  <c r="J1082" i="12"/>
  <c r="J1083" i="12"/>
  <c r="T3" i="12"/>
  <c r="T4" i="12"/>
  <c r="T5" i="12"/>
  <c r="T6" i="12"/>
  <c r="T7" i="12"/>
  <c r="T8" i="12"/>
  <c r="T9" i="12"/>
  <c r="T10" i="12"/>
  <c r="T11" i="12"/>
  <c r="T12" i="12"/>
  <c r="T13" i="12"/>
  <c r="T14" i="12"/>
  <c r="T15" i="12"/>
  <c r="T16" i="12"/>
  <c r="T17" i="12"/>
  <c r="T18" i="12"/>
  <c r="T19" i="12"/>
  <c r="T20" i="12"/>
  <c r="T2" i="12"/>
  <c r="G255" i="12"/>
  <c r="G256" i="12"/>
  <c r="G257" i="12"/>
  <c r="G258" i="12"/>
  <c r="G259" i="12"/>
  <c r="G260" i="12"/>
  <c r="G261" i="12"/>
  <c r="G262" i="12"/>
  <c r="G263" i="12"/>
  <c r="G264" i="12"/>
  <c r="G266" i="12"/>
  <c r="G270" i="12"/>
  <c r="G273" i="12"/>
  <c r="G274" i="12"/>
  <c r="G277" i="12"/>
  <c r="G278" i="12"/>
  <c r="G279" i="12"/>
  <c r="G280" i="12"/>
  <c r="G281" i="12"/>
  <c r="G282" i="12"/>
  <c r="G283" i="12"/>
  <c r="G284" i="12"/>
  <c r="G285" i="12"/>
  <c r="G286" i="12"/>
  <c r="G287" i="12"/>
  <c r="G289" i="12"/>
  <c r="G290" i="12"/>
  <c r="G291" i="12"/>
  <c r="G292" i="12"/>
  <c r="G293" i="12"/>
  <c r="G294" i="12"/>
  <c r="G295" i="12"/>
  <c r="G296" i="12"/>
  <c r="G297" i="12"/>
  <c r="G298" i="12"/>
  <c r="G299" i="12"/>
  <c r="G300" i="12"/>
  <c r="G301" i="12"/>
  <c r="G302" i="12"/>
  <c r="G303" i="12"/>
  <c r="G306" i="12"/>
  <c r="G307" i="12"/>
  <c r="G308" i="12"/>
  <c r="G309" i="12"/>
  <c r="G310" i="12"/>
  <c r="G311" i="12"/>
  <c r="G312" i="12"/>
  <c r="G313" i="12"/>
  <c r="G314" i="12"/>
  <c r="G315" i="12"/>
  <c r="G316" i="12"/>
  <c r="G317" i="12"/>
  <c r="G318" i="12"/>
  <c r="G319" i="12"/>
  <c r="G320" i="12"/>
  <c r="G321" i="12"/>
  <c r="G322" i="12"/>
  <c r="G323" i="12"/>
  <c r="G324" i="12"/>
  <c r="G325" i="12"/>
  <c r="G329" i="12"/>
  <c r="G333" i="12"/>
  <c r="G334" i="12"/>
  <c r="G335" i="12"/>
  <c r="G336" i="12"/>
  <c r="G337" i="12"/>
  <c r="G339" i="12"/>
  <c r="G340" i="12"/>
  <c r="G341" i="12"/>
  <c r="G342" i="12"/>
  <c r="G344" i="12"/>
  <c r="G345" i="12"/>
  <c r="G346" i="12"/>
  <c r="G347" i="12"/>
  <c r="G348" i="12"/>
  <c r="G349" i="12"/>
  <c r="G351" i="12"/>
  <c r="G352" i="12"/>
  <c r="G353" i="12"/>
  <c r="G354" i="12"/>
  <c r="G355" i="12"/>
  <c r="G356" i="12"/>
  <c r="G357" i="12"/>
  <c r="G358" i="12"/>
  <c r="G360" i="12"/>
  <c r="G361" i="12"/>
  <c r="G362" i="12"/>
  <c r="G363" i="12"/>
  <c r="G364" i="12"/>
  <c r="G365" i="12"/>
  <c r="G366" i="12"/>
  <c r="G367" i="12"/>
  <c r="G368" i="12"/>
  <c r="G369" i="12"/>
  <c r="G370" i="12"/>
  <c r="G371" i="12"/>
  <c r="G372" i="12"/>
  <c r="G373" i="12"/>
  <c r="G374" i="12"/>
  <c r="G375" i="12"/>
  <c r="G376" i="12"/>
  <c r="G377" i="12"/>
  <c r="G378" i="12"/>
  <c r="G379" i="12"/>
  <c r="G380" i="12"/>
  <c r="G381" i="12"/>
  <c r="G385" i="12"/>
  <c r="G386" i="12"/>
  <c r="G387" i="12"/>
  <c r="G388" i="12"/>
  <c r="G389" i="12"/>
  <c r="G390" i="12"/>
  <c r="G391" i="12"/>
  <c r="G392" i="12"/>
  <c r="G393" i="12"/>
  <c r="G394" i="12"/>
  <c r="G395" i="12"/>
  <c r="G396" i="12"/>
  <c r="G397" i="12"/>
  <c r="G398" i="12"/>
  <c r="G399" i="12"/>
  <c r="G400" i="12"/>
  <c r="G401" i="12"/>
  <c r="G402" i="12"/>
  <c r="G407" i="12"/>
  <c r="G409" i="12"/>
  <c r="G410" i="12"/>
  <c r="G414" i="12"/>
  <c r="G417" i="12"/>
  <c r="G418" i="12"/>
  <c r="G419" i="12"/>
  <c r="G420" i="12"/>
  <c r="G421" i="12"/>
  <c r="G422" i="12"/>
  <c r="G423" i="12"/>
  <c r="G424" i="12"/>
  <c r="G425" i="12"/>
  <c r="G426" i="12"/>
  <c r="G427" i="12"/>
  <c r="G428" i="12"/>
  <c r="G429" i="12"/>
  <c r="G430" i="12"/>
  <c r="G431" i="12"/>
  <c r="G432" i="12"/>
  <c r="G433" i="12"/>
  <c r="G434" i="12"/>
  <c r="G435" i="12"/>
  <c r="G436" i="12"/>
  <c r="G437" i="12"/>
  <c r="G438" i="12"/>
  <c r="G439" i="12"/>
  <c r="G443" i="12"/>
  <c r="G444" i="12"/>
  <c r="G445" i="12"/>
  <c r="G446" i="12"/>
  <c r="G447" i="12"/>
  <c r="G449" i="12"/>
  <c r="G450" i="12"/>
  <c r="G451" i="12"/>
  <c r="G452" i="12"/>
  <c r="G453" i="12"/>
  <c r="G454" i="12"/>
  <c r="G458" i="12"/>
  <c r="G459" i="12"/>
  <c r="G460" i="12"/>
  <c r="G461" i="12"/>
  <c r="G462" i="12"/>
  <c r="G463" i="12"/>
  <c r="G465" i="12"/>
  <c r="G466" i="12"/>
  <c r="G467" i="12"/>
  <c r="G468" i="12"/>
  <c r="G470" i="12"/>
  <c r="G471" i="12"/>
  <c r="G472" i="12"/>
  <c r="G473" i="12"/>
  <c r="G474" i="12"/>
  <c r="G475" i="12"/>
  <c r="G476" i="12"/>
  <c r="G477" i="12"/>
  <c r="G478" i="12"/>
  <c r="G479" i="12"/>
  <c r="G480" i="12"/>
  <c r="G481" i="12"/>
  <c r="G482" i="12"/>
  <c r="G483" i="12"/>
  <c r="G484" i="12"/>
  <c r="G486" i="12"/>
  <c r="G487" i="12"/>
  <c r="G488" i="12"/>
  <c r="G491" i="12"/>
  <c r="G492" i="12"/>
  <c r="G493" i="12"/>
  <c r="G494" i="12"/>
  <c r="G495" i="12"/>
  <c r="G496" i="12"/>
  <c r="G497" i="12"/>
  <c r="G498" i="12"/>
  <c r="G499" i="12"/>
  <c r="G500" i="12"/>
  <c r="G501" i="12"/>
  <c r="G502" i="12"/>
  <c r="G503" i="12"/>
  <c r="G504" i="12"/>
  <c r="G505" i="12"/>
  <c r="G506" i="12"/>
  <c r="G507" i="12"/>
  <c r="G508" i="12"/>
  <c r="G509" i="12"/>
  <c r="G510" i="12"/>
  <c r="G511" i="12"/>
  <c r="G512" i="12"/>
  <c r="G513" i="12"/>
  <c r="G514" i="12"/>
  <c r="G515" i="12"/>
  <c r="G516" i="12"/>
  <c r="G517" i="12"/>
  <c r="G519" i="12"/>
  <c r="G520" i="12"/>
  <c r="G521" i="12"/>
  <c r="G522" i="12"/>
  <c r="G523" i="12"/>
  <c r="G524" i="12"/>
  <c r="G525" i="12"/>
  <c r="G526" i="12"/>
  <c r="G527" i="12"/>
  <c r="G528" i="12"/>
  <c r="G529" i="12"/>
  <c r="G530" i="12"/>
  <c r="G531" i="12"/>
  <c r="G532" i="12"/>
  <c r="G533" i="12"/>
  <c r="G534" i="12"/>
  <c r="G535" i="12"/>
  <c r="G536" i="12"/>
  <c r="G537" i="12"/>
  <c r="G538" i="12"/>
  <c r="G539" i="12"/>
  <c r="G542" i="12"/>
  <c r="G543" i="12"/>
  <c r="G544" i="12"/>
  <c r="G545" i="12"/>
  <c r="G546" i="12"/>
  <c r="G547" i="12"/>
  <c r="G548" i="12"/>
  <c r="G549" i="12"/>
  <c r="G550" i="12"/>
  <c r="G551" i="12"/>
  <c r="G553" i="12"/>
  <c r="G554" i="12"/>
  <c r="G555" i="12"/>
  <c r="G559" i="12"/>
  <c r="G560" i="12"/>
  <c r="G576" i="12"/>
  <c r="G582" i="12"/>
  <c r="G584" i="12"/>
  <c r="G585" i="12"/>
  <c r="G586" i="12"/>
  <c r="G587" i="12"/>
  <c r="G600" i="12"/>
  <c r="G601" i="12"/>
  <c r="G603" i="12"/>
  <c r="G604" i="12"/>
  <c r="G605" i="12"/>
  <c r="G628" i="12"/>
  <c r="G637" i="12"/>
  <c r="G640" i="12"/>
  <c r="G641" i="12"/>
  <c r="G642" i="12"/>
  <c r="G643" i="12"/>
  <c r="G644" i="12"/>
  <c r="G645" i="12"/>
  <c r="G646" i="12"/>
  <c r="G647" i="12"/>
  <c r="G648" i="12"/>
  <c r="G654" i="12"/>
  <c r="G657" i="12"/>
  <c r="G660" i="12"/>
  <c r="G662" i="12"/>
  <c r="G663" i="12"/>
  <c r="G672" i="12"/>
  <c r="G673" i="12"/>
  <c r="G674" i="12"/>
  <c r="G675" i="12"/>
  <c r="G687" i="12"/>
  <c r="G688" i="12"/>
  <c r="G691" i="12"/>
  <c r="G692" i="12"/>
  <c r="G693" i="12"/>
  <c r="G696" i="12"/>
  <c r="G700" i="12"/>
  <c r="G701" i="12"/>
  <c r="G702" i="12"/>
  <c r="G703" i="12"/>
  <c r="G704" i="12"/>
  <c r="G705" i="12"/>
  <c r="G706" i="12"/>
  <c r="G707" i="12"/>
  <c r="G708" i="12"/>
  <c r="G717" i="12"/>
  <c r="G718" i="12"/>
  <c r="G719" i="12"/>
  <c r="G721" i="12"/>
  <c r="G725" i="12"/>
  <c r="G726" i="12"/>
  <c r="G727" i="12"/>
  <c r="G728" i="12"/>
  <c r="G731" i="12"/>
  <c r="G732" i="12"/>
  <c r="G733" i="12"/>
  <c r="G734" i="12"/>
  <c r="G735" i="12"/>
  <c r="G736" i="12"/>
  <c r="G737" i="12"/>
  <c r="G738" i="12"/>
  <c r="G739" i="12"/>
  <c r="G740" i="12"/>
  <c r="G741" i="12"/>
  <c r="G742" i="12"/>
  <c r="G743" i="12"/>
  <c r="G744" i="12"/>
  <c r="G768" i="12"/>
  <c r="G774" i="12"/>
  <c r="G779" i="12"/>
  <c r="G780" i="12"/>
  <c r="G781" i="12"/>
  <c r="G783" i="12"/>
  <c r="G788" i="12"/>
  <c r="G789" i="12"/>
  <c r="G790" i="12"/>
  <c r="G791" i="12"/>
  <c r="G792" i="12"/>
  <c r="G793" i="12"/>
  <c r="G794" i="12"/>
  <c r="G795" i="12"/>
  <c r="G796" i="12"/>
  <c r="G797" i="12"/>
  <c r="G798" i="12"/>
  <c r="G799" i="12"/>
  <c r="G800" i="12"/>
  <c r="G801" i="12"/>
  <c r="G802" i="12"/>
  <c r="G803" i="12"/>
  <c r="G804" i="12"/>
  <c r="G805" i="12"/>
  <c r="G806" i="12"/>
  <c r="G807" i="12"/>
  <c r="G808" i="12"/>
  <c r="G809" i="12"/>
  <c r="G817" i="12"/>
  <c r="G820" i="12"/>
  <c r="G822" i="12"/>
  <c r="G823" i="12"/>
  <c r="G824" i="12"/>
  <c r="G825" i="12"/>
  <c r="G826" i="12"/>
  <c r="G827" i="12"/>
  <c r="G829" i="12"/>
  <c r="G831" i="12"/>
  <c r="G832" i="12"/>
  <c r="G833" i="12"/>
  <c r="G834" i="12"/>
  <c r="G835" i="12"/>
  <c r="G836" i="12"/>
  <c r="G837" i="12"/>
  <c r="G839" i="12"/>
  <c r="G840" i="12"/>
  <c r="G841" i="12"/>
  <c r="G842" i="12"/>
  <c r="G843" i="12"/>
  <c r="G844" i="12"/>
  <c r="G845" i="12"/>
  <c r="G848" i="12"/>
  <c r="G849" i="12"/>
  <c r="G850" i="12"/>
  <c r="G851" i="12"/>
  <c r="G855" i="12"/>
  <c r="G856" i="12"/>
  <c r="G857" i="12"/>
  <c r="G858" i="12"/>
  <c r="G859" i="12"/>
  <c r="G860" i="12"/>
  <c r="G861" i="12"/>
  <c r="G862" i="12"/>
  <c r="G863" i="12"/>
  <c r="G864" i="12"/>
  <c r="G865" i="12"/>
  <c r="G866" i="12"/>
  <c r="G913" i="12"/>
  <c r="G915" i="12"/>
  <c r="G916" i="12"/>
  <c r="G917" i="12"/>
  <c r="G919" i="12"/>
  <c r="G921" i="12"/>
  <c r="G926" i="12"/>
  <c r="G927" i="12"/>
  <c r="G929" i="12"/>
  <c r="G930" i="12"/>
  <c r="G931" i="12"/>
  <c r="G932" i="12"/>
  <c r="G933" i="12"/>
  <c r="G934" i="12"/>
  <c r="G951" i="12"/>
  <c r="G952" i="12"/>
  <c r="G953" i="12"/>
  <c r="G954" i="12"/>
  <c r="G955" i="12"/>
  <c r="G956" i="12"/>
  <c r="G957" i="12"/>
  <c r="G958" i="12"/>
  <c r="G959" i="12"/>
  <c r="G970" i="12"/>
  <c r="G971" i="12"/>
  <c r="G972" i="12"/>
  <c r="G973" i="12"/>
  <c r="G974" i="12"/>
  <c r="G975" i="12"/>
  <c r="G976" i="12"/>
  <c r="G977" i="12"/>
  <c r="G978" i="12"/>
  <c r="G979" i="12"/>
  <c r="G980" i="12"/>
  <c r="G981" i="12"/>
  <c r="G982" i="12"/>
  <c r="G983" i="12"/>
  <c r="G984" i="12"/>
  <c r="G985" i="12"/>
  <c r="G986" i="12"/>
  <c r="G987" i="12"/>
  <c r="G988" i="12"/>
  <c r="G989" i="12"/>
  <c r="G990" i="12"/>
  <c r="G997" i="12"/>
  <c r="G999" i="12"/>
  <c r="G1000" i="12"/>
  <c r="G1003" i="12"/>
  <c r="G1004" i="12"/>
  <c r="G1005" i="12"/>
  <c r="G1006" i="12"/>
  <c r="G1007" i="12"/>
  <c r="G1008" i="12"/>
  <c r="G1011" i="12"/>
  <c r="G1012" i="12"/>
  <c r="G1015" i="12"/>
  <c r="G1016" i="12"/>
  <c r="G1017" i="12"/>
  <c r="G1018" i="12"/>
  <c r="G1019" i="12"/>
  <c r="G1020" i="12"/>
  <c r="G1021" i="12"/>
  <c r="G1022" i="12"/>
  <c r="G1023" i="12"/>
  <c r="G1035" i="12"/>
  <c r="G1044" i="12"/>
  <c r="G1052" i="12"/>
  <c r="G1053" i="12"/>
  <c r="G1054" i="12"/>
  <c r="G1055" i="12"/>
  <c r="G1056" i="12"/>
  <c r="G1057" i="12"/>
  <c r="G1058" i="12"/>
  <c r="G1059" i="12"/>
  <c r="G1060" i="12"/>
  <c r="G1061" i="12"/>
  <c r="G1062" i="12"/>
  <c r="G1063" i="12"/>
  <c r="G1064" i="12"/>
  <c r="G1065" i="12"/>
  <c r="G1066" i="12"/>
  <c r="G1067" i="12"/>
  <c r="G1068" i="12"/>
  <c r="G1069" i="12"/>
  <c r="G1070" i="12"/>
  <c r="G1071" i="12"/>
  <c r="G1072" i="12"/>
  <c r="G1082" i="12"/>
  <c r="G3" i="12"/>
  <c r="G4" i="12"/>
  <c r="G5" i="12"/>
  <c r="G6" i="12"/>
  <c r="G7" i="12"/>
  <c r="G8" i="12"/>
  <c r="G9" i="12"/>
  <c r="G10" i="12"/>
  <c r="G11" i="12"/>
  <c r="G12" i="12"/>
  <c r="G13" i="12"/>
  <c r="G14" i="12"/>
  <c r="G15" i="12"/>
  <c r="G16" i="12"/>
  <c r="G17" i="12"/>
  <c r="G18" i="12"/>
  <c r="G19" i="12"/>
  <c r="G20" i="12"/>
  <c r="G22" i="12"/>
  <c r="G25" i="12"/>
  <c r="G26" i="12"/>
  <c r="G28" i="12"/>
  <c r="G36" i="12"/>
  <c r="G37" i="12"/>
  <c r="G38" i="12"/>
  <c r="G39" i="12"/>
  <c r="G40" i="12"/>
  <c r="G42" i="12"/>
  <c r="G43" i="12"/>
  <c r="G44" i="12"/>
  <c r="G46" i="12"/>
  <c r="G47" i="12"/>
  <c r="G48" i="12"/>
  <c r="G49" i="12"/>
  <c r="G52" i="12"/>
  <c r="G53" i="12"/>
  <c r="G56" i="12"/>
  <c r="G57" i="12"/>
  <c r="G58" i="12"/>
  <c r="G59" i="12"/>
  <c r="G62" i="12"/>
  <c r="G63" i="12"/>
  <c r="G64" i="12"/>
  <c r="G65" i="12"/>
  <c r="G66" i="12"/>
  <c r="G67" i="12"/>
  <c r="G68" i="12"/>
  <c r="G69" i="12"/>
  <c r="G70" i="12"/>
  <c r="G71" i="12"/>
  <c r="G72" i="12"/>
  <c r="G73" i="12"/>
  <c r="G75" i="12"/>
  <c r="G76" i="12"/>
  <c r="G77" i="12"/>
  <c r="G78" i="12"/>
  <c r="G79" i="12"/>
  <c r="G80" i="12"/>
  <c r="G82" i="12"/>
  <c r="G83" i="12"/>
  <c r="G84" i="12"/>
  <c r="G85" i="12"/>
  <c r="G86" i="12"/>
  <c r="G87" i="12"/>
  <c r="G88" i="12"/>
  <c r="G89" i="12"/>
  <c r="G90" i="12"/>
  <c r="G91" i="12"/>
  <c r="G92" i="12"/>
  <c r="G93" i="12"/>
  <c r="G94" i="12"/>
  <c r="G95" i="12"/>
  <c r="G96" i="12"/>
  <c r="G97" i="12"/>
  <c r="G98" i="12"/>
  <c r="G99" i="12"/>
  <c r="G100" i="12"/>
  <c r="G101" i="12"/>
  <c r="G103" i="12"/>
  <c r="G104" i="12"/>
  <c r="G105" i="12"/>
  <c r="G106" i="12"/>
  <c r="G107" i="12"/>
  <c r="G108" i="12"/>
  <c r="G109" i="12"/>
  <c r="G110" i="12"/>
  <c r="G111" i="12"/>
  <c r="G112" i="12"/>
  <c r="G113" i="12"/>
  <c r="G114" i="12"/>
  <c r="G115" i="12"/>
  <c r="G116" i="12"/>
  <c r="G117" i="12"/>
  <c r="G119" i="12"/>
  <c r="G120" i="12"/>
  <c r="G121" i="12"/>
  <c r="G122" i="12"/>
  <c r="G124" i="12"/>
  <c r="G125" i="12"/>
  <c r="G126" i="12"/>
  <c r="G127" i="12"/>
  <c r="G128" i="12"/>
  <c r="G129" i="12"/>
  <c r="G130" i="12"/>
  <c r="G131" i="12"/>
  <c r="G132" i="12"/>
  <c r="G133" i="12"/>
  <c r="G135" i="12"/>
  <c r="G136" i="12"/>
  <c r="G137" i="12"/>
  <c r="G138" i="12"/>
  <c r="G139" i="12"/>
  <c r="G140" i="12"/>
  <c r="G141" i="12"/>
  <c r="G142" i="12"/>
  <c r="G143" i="12"/>
  <c r="G144" i="12"/>
  <c r="G145" i="12"/>
  <c r="G146" i="12"/>
  <c r="G147" i="12"/>
  <c r="G148" i="12"/>
  <c r="G149" i="12"/>
  <c r="G151" i="12"/>
  <c r="G152" i="12"/>
  <c r="G153" i="12"/>
  <c r="G154" i="12"/>
  <c r="G155" i="12"/>
  <c r="G156" i="12"/>
  <c r="G157" i="12"/>
  <c r="G158" i="12"/>
  <c r="G159" i="12"/>
  <c r="G160" i="12"/>
  <c r="G163" i="12"/>
  <c r="G164" i="12"/>
  <c r="G165" i="12"/>
  <c r="G166" i="12"/>
  <c r="G167" i="12"/>
  <c r="G168" i="12"/>
  <c r="G171" i="12"/>
  <c r="G172" i="12"/>
  <c r="G174" i="12"/>
  <c r="G175" i="12"/>
  <c r="G176" i="12"/>
  <c r="G177" i="12"/>
  <c r="G178" i="12"/>
  <c r="G179" i="12"/>
  <c r="G180" i="12"/>
  <c r="G182" i="12"/>
  <c r="G183" i="12"/>
  <c r="G184" i="12"/>
  <c r="G185" i="12"/>
  <c r="G187" i="12"/>
  <c r="G188" i="12"/>
  <c r="G189" i="12"/>
  <c r="G190" i="12"/>
  <c r="G191" i="12"/>
  <c r="G193" i="12"/>
  <c r="G194" i="12"/>
  <c r="G195" i="12"/>
  <c r="G196" i="12"/>
  <c r="G197" i="12"/>
  <c r="G200" i="12"/>
  <c r="G201" i="12"/>
  <c r="G202" i="12"/>
  <c r="G204" i="12"/>
  <c r="G205" i="12"/>
  <c r="G206" i="12"/>
  <c r="G207" i="12"/>
  <c r="G208" i="12"/>
  <c r="G209" i="12"/>
  <c r="G210" i="12"/>
  <c r="G211" i="12"/>
  <c r="G212" i="12"/>
  <c r="G213" i="12"/>
  <c r="G214" i="12"/>
  <c r="G215" i="12"/>
  <c r="G216" i="12"/>
  <c r="G217" i="12"/>
  <c r="G218" i="12"/>
  <c r="G219" i="12"/>
  <c r="G220" i="12"/>
  <c r="G221" i="12"/>
  <c r="G222" i="12"/>
  <c r="G223" i="12"/>
  <c r="G224" i="12"/>
  <c r="G225" i="12"/>
  <c r="G226" i="12"/>
  <c r="G227" i="12"/>
  <c r="G230" i="12"/>
  <c r="G236" i="12"/>
  <c r="G237" i="12"/>
  <c r="G238" i="12"/>
  <c r="G239" i="12"/>
  <c r="G240" i="12"/>
  <c r="G241" i="12"/>
  <c r="G242" i="12"/>
  <c r="G243" i="12"/>
  <c r="G244" i="12"/>
  <c r="G245" i="12"/>
  <c r="G246" i="12"/>
  <c r="G247" i="12"/>
  <c r="G248" i="12"/>
  <c r="G249" i="12"/>
  <c r="G250" i="12"/>
  <c r="G251" i="12"/>
  <c r="G252" i="12"/>
  <c r="G253" i="12"/>
  <c r="G254" i="12"/>
  <c r="G2" i="12"/>
  <c r="R3" i="12"/>
  <c r="R4" i="12"/>
  <c r="R5" i="12"/>
  <c r="R6" i="12"/>
  <c r="R7" i="12"/>
  <c r="R8" i="12"/>
  <c r="R9" i="12"/>
  <c r="R10" i="12"/>
  <c r="R11" i="12"/>
  <c r="R12" i="12"/>
  <c r="R13" i="12"/>
  <c r="R14" i="12"/>
  <c r="R15" i="12"/>
  <c r="R16" i="12"/>
  <c r="R17" i="12"/>
  <c r="R18" i="12"/>
  <c r="R19" i="12"/>
  <c r="R20" i="12"/>
  <c r="R22" i="12"/>
  <c r="R25" i="12"/>
  <c r="R26" i="12"/>
  <c r="R40" i="12"/>
  <c r="R42" i="12"/>
  <c r="R43" i="12"/>
  <c r="R44" i="12"/>
  <c r="R46" i="12"/>
  <c r="R47" i="12"/>
  <c r="R48" i="12"/>
  <c r="R49" i="12"/>
  <c r="R59" i="12"/>
  <c r="R62" i="12"/>
  <c r="R63" i="12"/>
  <c r="R64" i="12"/>
  <c r="R65" i="12"/>
  <c r="R66" i="12"/>
  <c r="R69" i="12"/>
  <c r="R71" i="12"/>
  <c r="R75" i="12"/>
  <c r="R76" i="12"/>
  <c r="R82" i="12"/>
  <c r="R83" i="12"/>
  <c r="R86" i="12"/>
  <c r="R87" i="12"/>
  <c r="R88" i="12"/>
  <c r="R89" i="12"/>
  <c r="R90" i="12"/>
  <c r="R91" i="12"/>
  <c r="R92" i="12"/>
  <c r="R93" i="12"/>
  <c r="R94" i="12"/>
  <c r="R95" i="12"/>
  <c r="R96" i="12"/>
  <c r="R97" i="12"/>
  <c r="R100" i="12"/>
  <c r="R101" i="12"/>
  <c r="R103" i="12"/>
  <c r="R105" i="12"/>
  <c r="R108" i="12"/>
  <c r="R109" i="12"/>
  <c r="R110" i="12"/>
  <c r="R111" i="12"/>
  <c r="R112" i="12"/>
  <c r="R114" i="12"/>
  <c r="R115" i="12"/>
  <c r="R119" i="12"/>
  <c r="R120" i="12"/>
  <c r="R122" i="12"/>
  <c r="R124" i="12"/>
  <c r="R125" i="12"/>
  <c r="R126" i="12"/>
  <c r="R127" i="12"/>
  <c r="R128" i="12"/>
  <c r="R130" i="12"/>
  <c r="R131" i="12"/>
  <c r="R132" i="12"/>
  <c r="R133" i="12"/>
  <c r="R135" i="12"/>
  <c r="R136" i="12"/>
  <c r="R139" i="12"/>
  <c r="R140" i="12"/>
  <c r="R141" i="12"/>
  <c r="R143" i="12"/>
  <c r="R145" i="12"/>
  <c r="R146" i="12"/>
  <c r="R147" i="12"/>
  <c r="R148" i="12"/>
  <c r="R151" i="12"/>
  <c r="R152" i="12"/>
  <c r="R153" i="12"/>
  <c r="R154" i="12"/>
  <c r="R155" i="12"/>
  <c r="R156" i="12"/>
  <c r="R157" i="12"/>
  <c r="R158" i="12"/>
  <c r="R159" i="12"/>
  <c r="R160" i="12"/>
  <c r="R163" i="12"/>
  <c r="R164" i="12"/>
  <c r="R165" i="12"/>
  <c r="R166" i="12"/>
  <c r="R167" i="12"/>
  <c r="R168" i="12"/>
  <c r="R171" i="12"/>
  <c r="R172" i="12"/>
  <c r="R174" i="12"/>
  <c r="R175" i="12"/>
  <c r="R176" i="12"/>
  <c r="R177" i="12"/>
  <c r="R178" i="12"/>
  <c r="R179" i="12"/>
  <c r="R180" i="12"/>
  <c r="R182" i="12"/>
  <c r="R183" i="12"/>
  <c r="R184" i="12"/>
  <c r="R185" i="12"/>
  <c r="R187" i="12"/>
  <c r="R188" i="12"/>
  <c r="R189" i="12"/>
  <c r="R190" i="12"/>
  <c r="R191" i="12"/>
  <c r="R193" i="12"/>
  <c r="R194" i="12"/>
  <c r="R195" i="12"/>
  <c r="R196" i="12"/>
  <c r="R197" i="12"/>
  <c r="R200" i="12"/>
  <c r="R201" i="12"/>
  <c r="R202" i="12"/>
  <c r="R204" i="12"/>
  <c r="R205" i="12"/>
  <c r="R206" i="12"/>
  <c r="R207" i="12"/>
  <c r="R208" i="12"/>
  <c r="R209" i="12"/>
  <c r="R210" i="12"/>
  <c r="R211" i="12"/>
  <c r="R212" i="12"/>
  <c r="R213" i="12"/>
  <c r="R214" i="12"/>
  <c r="R215" i="12"/>
  <c r="R216" i="12"/>
  <c r="R217" i="12"/>
  <c r="R218" i="12"/>
  <c r="R219" i="12"/>
  <c r="R220" i="12"/>
  <c r="R221" i="12"/>
  <c r="R222" i="12"/>
  <c r="R223" i="12"/>
  <c r="R224" i="12"/>
  <c r="R225" i="12"/>
  <c r="R226" i="12"/>
  <c r="R227" i="12"/>
  <c r="R230" i="12"/>
  <c r="R236" i="12"/>
  <c r="R240" i="12"/>
  <c r="R241" i="12"/>
  <c r="R242" i="12"/>
  <c r="R243" i="12"/>
  <c r="R244" i="12"/>
  <c r="R245" i="12"/>
  <c r="R246" i="12"/>
  <c r="R247" i="12"/>
  <c r="R248" i="12"/>
  <c r="R249" i="12"/>
  <c r="R250" i="12"/>
  <c r="R251" i="12"/>
  <c r="R252" i="12"/>
  <c r="R253" i="12"/>
  <c r="R254" i="12"/>
  <c r="R259" i="12"/>
  <c r="R260" i="12"/>
  <c r="R263" i="12"/>
  <c r="R264" i="12"/>
  <c r="R266" i="12"/>
  <c r="R270" i="12"/>
  <c r="R273" i="12"/>
  <c r="R274" i="12"/>
  <c r="R277" i="12"/>
  <c r="R278" i="12"/>
  <c r="R280" i="12"/>
  <c r="R281" i="12"/>
  <c r="R282" i="12"/>
  <c r="R283" i="12"/>
  <c r="R284" i="12"/>
  <c r="R285" i="12"/>
  <c r="R286" i="12"/>
  <c r="R287" i="12"/>
  <c r="R289" i="12"/>
  <c r="R290" i="12"/>
  <c r="R291" i="12"/>
  <c r="R292" i="12"/>
  <c r="R293" i="12"/>
  <c r="R294" i="12"/>
  <c r="R295" i="12"/>
  <c r="R296" i="12"/>
  <c r="R297" i="12"/>
  <c r="R298" i="12"/>
  <c r="R299" i="12"/>
  <c r="R300" i="12"/>
  <c r="R301" i="12"/>
  <c r="R302" i="12"/>
  <c r="R303" i="12"/>
  <c r="R306" i="12"/>
  <c r="R307" i="12"/>
  <c r="R308" i="12"/>
  <c r="R309" i="12"/>
  <c r="R310" i="12"/>
  <c r="R311" i="12"/>
  <c r="R312" i="12"/>
  <c r="R313" i="12"/>
  <c r="R314" i="12"/>
  <c r="R315" i="12"/>
  <c r="R316" i="12"/>
  <c r="R317" i="12"/>
  <c r="R318" i="12"/>
  <c r="R319" i="12"/>
  <c r="R320" i="12"/>
  <c r="R321" i="12"/>
  <c r="R322" i="12"/>
  <c r="R323" i="12"/>
  <c r="R324" i="12"/>
  <c r="R325" i="12"/>
  <c r="R329" i="12"/>
  <c r="R333" i="12"/>
  <c r="R334" i="12"/>
  <c r="R335" i="12"/>
  <c r="R336" i="12"/>
  <c r="R337" i="12"/>
  <c r="R339" i="12"/>
  <c r="R340" i="12"/>
  <c r="R341" i="12"/>
  <c r="R342" i="12"/>
  <c r="R344" i="12"/>
  <c r="R345" i="12"/>
  <c r="R346" i="12"/>
  <c r="R347" i="12"/>
  <c r="R348" i="12"/>
  <c r="R349" i="12"/>
  <c r="R351" i="12"/>
  <c r="R352" i="12"/>
  <c r="R353" i="12"/>
  <c r="R354" i="12"/>
  <c r="R355" i="12"/>
  <c r="R356" i="12"/>
  <c r="R357" i="12"/>
  <c r="R358" i="12"/>
  <c r="R360" i="12"/>
  <c r="R361" i="12"/>
  <c r="R362" i="12"/>
  <c r="R363" i="12"/>
  <c r="R365" i="12"/>
  <c r="R369" i="12"/>
  <c r="R370" i="12"/>
  <c r="R371" i="12"/>
  <c r="R372" i="12"/>
  <c r="R373" i="12"/>
  <c r="R374" i="12"/>
  <c r="R375" i="12"/>
  <c r="R376" i="12"/>
  <c r="R377" i="12"/>
  <c r="R378" i="12"/>
  <c r="R379" i="12"/>
  <c r="R380" i="12"/>
  <c r="R381" i="12"/>
  <c r="R385" i="12"/>
  <c r="R386" i="12"/>
  <c r="R387" i="12"/>
  <c r="R388" i="12"/>
  <c r="R389" i="12"/>
  <c r="R390" i="12"/>
  <c r="R391" i="12"/>
  <c r="R392" i="12"/>
  <c r="R393" i="12"/>
  <c r="R395" i="12"/>
  <c r="R396" i="12"/>
  <c r="R397" i="12"/>
  <c r="R398" i="12"/>
  <c r="R399" i="12"/>
  <c r="R400" i="12"/>
  <c r="R401" i="12"/>
  <c r="R402" i="12"/>
  <c r="R407" i="12"/>
  <c r="R409" i="12"/>
  <c r="R410" i="12"/>
  <c r="R414" i="12"/>
  <c r="R417" i="12"/>
  <c r="R418" i="12"/>
  <c r="R419" i="12"/>
  <c r="R422" i="12"/>
  <c r="R423" i="12"/>
  <c r="R424" i="12"/>
  <c r="R426" i="12"/>
  <c r="R428" i="12"/>
  <c r="R429" i="12"/>
  <c r="R430" i="12"/>
  <c r="R431" i="12"/>
  <c r="R432" i="12"/>
  <c r="R433" i="12"/>
  <c r="R434" i="12"/>
  <c r="R435" i="12"/>
  <c r="R436" i="12"/>
  <c r="R437" i="12"/>
  <c r="R439" i="12"/>
  <c r="R443" i="12"/>
  <c r="R444" i="12"/>
  <c r="R445" i="12"/>
  <c r="R446" i="12"/>
  <c r="R447" i="12"/>
  <c r="R452" i="12"/>
  <c r="R453" i="12"/>
  <c r="R454" i="12"/>
  <c r="R460" i="12"/>
  <c r="R461" i="12"/>
  <c r="R462" i="12"/>
  <c r="R463" i="12"/>
  <c r="R465" i="12"/>
  <c r="R466" i="12"/>
  <c r="R467" i="12"/>
  <c r="R468" i="12"/>
  <c r="R470" i="12"/>
  <c r="R471" i="12"/>
  <c r="R472" i="12"/>
  <c r="R474" i="12"/>
  <c r="R475" i="12"/>
  <c r="R476" i="12"/>
  <c r="R478" i="12"/>
  <c r="R479" i="12"/>
  <c r="R480" i="12"/>
  <c r="R481" i="12"/>
  <c r="R482" i="12"/>
  <c r="R483" i="12"/>
  <c r="R484" i="12"/>
  <c r="R486" i="12"/>
  <c r="R487" i="12"/>
  <c r="R488" i="12"/>
  <c r="R491" i="12"/>
  <c r="R493" i="12"/>
  <c r="R494" i="12"/>
  <c r="R495" i="12"/>
  <c r="R496" i="12"/>
  <c r="R498" i="12"/>
  <c r="R499" i="12"/>
  <c r="R500" i="12"/>
  <c r="R501" i="12"/>
  <c r="R502" i="12"/>
  <c r="R503" i="12"/>
  <c r="R504" i="12"/>
  <c r="R505" i="12"/>
  <c r="R506" i="12"/>
  <c r="R507" i="12"/>
  <c r="R508" i="12"/>
  <c r="R509" i="12"/>
  <c r="R510" i="12"/>
  <c r="R511" i="12"/>
  <c r="R512" i="12"/>
  <c r="R513" i="12"/>
  <c r="R516" i="12"/>
  <c r="R517" i="12"/>
  <c r="R519" i="12"/>
  <c r="R520" i="12"/>
  <c r="R521" i="12"/>
  <c r="R523" i="12"/>
  <c r="R524" i="12"/>
  <c r="R525" i="12"/>
  <c r="R526" i="12"/>
  <c r="R527" i="12"/>
  <c r="R528" i="12"/>
  <c r="R529" i="12"/>
  <c r="R531" i="12"/>
  <c r="R532" i="12"/>
  <c r="R533" i="12"/>
  <c r="R534" i="12"/>
  <c r="R535" i="12"/>
  <c r="R536" i="12"/>
  <c r="R537" i="12"/>
  <c r="R538" i="12"/>
  <c r="R539" i="12"/>
  <c r="R549" i="12"/>
  <c r="R550" i="12"/>
  <c r="R551" i="12"/>
  <c r="R554" i="12"/>
  <c r="R555" i="12"/>
  <c r="R556" i="12"/>
  <c r="R560" i="12"/>
  <c r="R561" i="12"/>
  <c r="R576" i="12"/>
  <c r="R582" i="12"/>
  <c r="R584" i="12"/>
  <c r="R585" i="12"/>
  <c r="R586" i="12"/>
  <c r="R587" i="12"/>
  <c r="R589" i="12"/>
  <c r="R600" i="12"/>
  <c r="R601" i="12"/>
  <c r="R603" i="12"/>
  <c r="R604" i="12"/>
  <c r="R605" i="12"/>
  <c r="R628" i="12"/>
  <c r="R636" i="12"/>
  <c r="R637" i="12"/>
  <c r="R639" i="12"/>
  <c r="R640" i="12"/>
  <c r="R641" i="12"/>
  <c r="R642" i="12"/>
  <c r="R643" i="12"/>
  <c r="R644" i="12"/>
  <c r="R645" i="12"/>
  <c r="R646" i="12"/>
  <c r="R647" i="12"/>
  <c r="R648" i="12"/>
  <c r="R652" i="12"/>
  <c r="R654" i="12"/>
  <c r="R657" i="12"/>
  <c r="R660" i="12"/>
  <c r="R662" i="12"/>
  <c r="R663" i="12"/>
  <c r="R672" i="12"/>
  <c r="R673" i="12"/>
  <c r="R674" i="12"/>
  <c r="R675" i="12"/>
  <c r="R677" i="12"/>
  <c r="R686" i="12"/>
  <c r="R687" i="12"/>
  <c r="R688" i="12"/>
  <c r="R691" i="12"/>
  <c r="R692" i="12"/>
  <c r="R693" i="12"/>
  <c r="R696" i="12"/>
  <c r="R699" i="12"/>
  <c r="R700" i="12"/>
  <c r="R701" i="12"/>
  <c r="R702" i="12"/>
  <c r="R703" i="12"/>
  <c r="R704" i="12"/>
  <c r="R705" i="12"/>
  <c r="R706" i="12"/>
  <c r="R707" i="12"/>
  <c r="R708" i="12"/>
  <c r="R717" i="12"/>
  <c r="R718" i="12"/>
  <c r="R719" i="12"/>
  <c r="R721" i="12"/>
  <c r="R724" i="12"/>
  <c r="R725" i="12"/>
  <c r="R726" i="12"/>
  <c r="R727" i="12"/>
  <c r="R728" i="12"/>
  <c r="R731" i="12"/>
  <c r="R732" i="12"/>
  <c r="R733" i="12"/>
  <c r="R734" i="12"/>
  <c r="R735" i="12"/>
  <c r="R736" i="12"/>
  <c r="R737" i="12"/>
  <c r="R738" i="12"/>
  <c r="R739" i="12"/>
  <c r="R740" i="12"/>
  <c r="R741" i="12"/>
  <c r="R742" i="12"/>
  <c r="R743" i="12"/>
  <c r="R744" i="12"/>
  <c r="R768" i="12"/>
  <c r="R774" i="12"/>
  <c r="R778" i="12"/>
  <c r="R779" i="12"/>
  <c r="R780" i="12"/>
  <c r="R781" i="12"/>
  <c r="R783" i="12"/>
  <c r="R787" i="12"/>
  <c r="R788" i="12"/>
  <c r="R789" i="12"/>
  <c r="R790" i="12"/>
  <c r="R791" i="12"/>
  <c r="R792" i="12"/>
  <c r="R793" i="12"/>
  <c r="R794" i="12"/>
  <c r="R795" i="12"/>
  <c r="R796" i="12"/>
  <c r="R797" i="12"/>
  <c r="R798" i="12"/>
  <c r="R799" i="12"/>
  <c r="R800" i="12"/>
  <c r="R801" i="12"/>
  <c r="R802" i="12"/>
  <c r="R803" i="12"/>
  <c r="R804" i="12"/>
  <c r="R805" i="12"/>
  <c r="R806" i="12"/>
  <c r="R807" i="12"/>
  <c r="R808" i="12"/>
  <c r="R809" i="12"/>
  <c r="R816" i="12"/>
  <c r="R817" i="12"/>
  <c r="R820" i="12"/>
  <c r="R821" i="12"/>
  <c r="R822" i="12"/>
  <c r="R823" i="12"/>
  <c r="R824" i="12"/>
  <c r="R825" i="12"/>
  <c r="R826" i="12"/>
  <c r="R827" i="12"/>
  <c r="R829" i="12"/>
  <c r="R830" i="12"/>
  <c r="R831" i="12"/>
  <c r="R832" i="12"/>
  <c r="R833" i="12"/>
  <c r="R834" i="12"/>
  <c r="R835" i="12"/>
  <c r="R836" i="12"/>
  <c r="R837" i="12"/>
  <c r="R839" i="12"/>
  <c r="R840" i="12"/>
  <c r="R841" i="12"/>
  <c r="R842" i="12"/>
  <c r="R843" i="12"/>
  <c r="R844" i="12"/>
  <c r="R845" i="12"/>
  <c r="R848" i="12"/>
  <c r="R849" i="12"/>
  <c r="R850" i="12"/>
  <c r="R851" i="12"/>
  <c r="R855" i="12"/>
  <c r="R856" i="12"/>
  <c r="R857" i="12"/>
  <c r="R858" i="12"/>
  <c r="R859" i="12"/>
  <c r="R860" i="12"/>
  <c r="R861" i="12"/>
  <c r="R862" i="12"/>
  <c r="R863" i="12"/>
  <c r="R864" i="12"/>
  <c r="R865" i="12"/>
  <c r="R866" i="12"/>
  <c r="R900" i="12"/>
  <c r="R904" i="12"/>
  <c r="R905" i="12"/>
  <c r="R906" i="12"/>
  <c r="R910" i="12"/>
  <c r="R913" i="12"/>
  <c r="R914" i="12"/>
  <c r="R915" i="12"/>
  <c r="R916" i="12"/>
  <c r="R917" i="12"/>
  <c r="R919" i="12"/>
  <c r="R920" i="12"/>
  <c r="R921" i="12"/>
  <c r="R926" i="12"/>
  <c r="R927" i="12"/>
  <c r="R929" i="12"/>
  <c r="R930" i="12"/>
  <c r="R931" i="12"/>
  <c r="R932" i="12"/>
  <c r="R933" i="12"/>
  <c r="R934" i="12"/>
  <c r="R951" i="12"/>
  <c r="R952" i="12"/>
  <c r="R953" i="12"/>
  <c r="R954" i="12"/>
  <c r="R955" i="12"/>
  <c r="R956" i="12"/>
  <c r="R957" i="12"/>
  <c r="R958" i="12"/>
  <c r="R959" i="12"/>
  <c r="R964" i="12"/>
  <c r="R965" i="12"/>
  <c r="R970" i="12"/>
  <c r="R971" i="12"/>
  <c r="R972" i="12"/>
  <c r="R973" i="12"/>
  <c r="R974" i="12"/>
  <c r="R975" i="12"/>
  <c r="R976" i="12"/>
  <c r="R977" i="12"/>
  <c r="R978" i="12"/>
  <c r="R979" i="12"/>
  <c r="R980" i="12"/>
  <c r="R981" i="12"/>
  <c r="R982" i="12"/>
  <c r="R983" i="12"/>
  <c r="R984" i="12"/>
  <c r="R985" i="12"/>
  <c r="R986" i="12"/>
  <c r="R987" i="12"/>
  <c r="R988" i="12"/>
  <c r="R989" i="12"/>
  <c r="R990" i="12"/>
  <c r="R995" i="12"/>
  <c r="W995" i="12" s="1"/>
  <c r="R997" i="12"/>
  <c r="R998" i="12"/>
  <c r="R999" i="12"/>
  <c r="R1000" i="12"/>
  <c r="R1003" i="12"/>
  <c r="R1004" i="12"/>
  <c r="R1005" i="12"/>
  <c r="R1006" i="12"/>
  <c r="R1007" i="12"/>
  <c r="R1008" i="12"/>
  <c r="R1011" i="12"/>
  <c r="R1012" i="12"/>
  <c r="R1015" i="12"/>
  <c r="R1016" i="12"/>
  <c r="R1017" i="12"/>
  <c r="R1018" i="12"/>
  <c r="R1019" i="12"/>
  <c r="R1020" i="12"/>
  <c r="R1021" i="12"/>
  <c r="R1022" i="12"/>
  <c r="R1023" i="12"/>
  <c r="R1033" i="12"/>
  <c r="R1034" i="12"/>
  <c r="R1035" i="12"/>
  <c r="R1039" i="12"/>
  <c r="R1040" i="12"/>
  <c r="R1044" i="12"/>
  <c r="R1052" i="12"/>
  <c r="R1053" i="12"/>
  <c r="R1054" i="12"/>
  <c r="R1055" i="12"/>
  <c r="R1056" i="12"/>
  <c r="R1057" i="12"/>
  <c r="R1058" i="12"/>
  <c r="R1059" i="12"/>
  <c r="R1060" i="12"/>
  <c r="R1061" i="12"/>
  <c r="R1062" i="12"/>
  <c r="R1063" i="12"/>
  <c r="R1064" i="12"/>
  <c r="R1065" i="12"/>
  <c r="R1066" i="12"/>
  <c r="R1067" i="12"/>
  <c r="R1068" i="12"/>
  <c r="R1069" i="12"/>
  <c r="R1070" i="12"/>
  <c r="R1071" i="12"/>
  <c r="R1072" i="12"/>
  <c r="R1082" i="12"/>
  <c r="R2" i="12"/>
  <c r="P486" i="12"/>
  <c r="P487" i="12"/>
  <c r="P488" i="12"/>
  <c r="P491" i="12"/>
  <c r="P493" i="12"/>
  <c r="P494" i="12"/>
  <c r="P495" i="12"/>
  <c r="P496" i="12"/>
  <c r="P498" i="12"/>
  <c r="P499" i="12"/>
  <c r="P500" i="12"/>
  <c r="P501" i="12"/>
  <c r="P502" i="12"/>
  <c r="P503" i="12"/>
  <c r="P504" i="12"/>
  <c r="P505" i="12"/>
  <c r="P506" i="12"/>
  <c r="P507" i="12"/>
  <c r="P508" i="12"/>
  <c r="P509" i="12"/>
  <c r="P510" i="12"/>
  <c r="P511" i="12"/>
  <c r="P512" i="12"/>
  <c r="P513" i="12"/>
  <c r="P516" i="12"/>
  <c r="P517" i="12"/>
  <c r="P519" i="12"/>
  <c r="P520" i="12"/>
  <c r="P521" i="12"/>
  <c r="P523" i="12"/>
  <c r="P524" i="12"/>
  <c r="P525" i="12"/>
  <c r="P526" i="12"/>
  <c r="P527" i="12"/>
  <c r="P528" i="12"/>
  <c r="P529" i="12"/>
  <c r="P531" i="12"/>
  <c r="P532" i="12"/>
  <c r="P533" i="12"/>
  <c r="P534" i="12"/>
  <c r="P535" i="12"/>
  <c r="P536" i="12"/>
  <c r="P537" i="12"/>
  <c r="P538" i="12"/>
  <c r="P539" i="12"/>
  <c r="P549" i="12"/>
  <c r="P550" i="12"/>
  <c r="P551" i="12"/>
  <c r="P554" i="12"/>
  <c r="P555" i="12"/>
  <c r="P556" i="12"/>
  <c r="P560" i="12"/>
  <c r="P561" i="12"/>
  <c r="P576" i="12"/>
  <c r="P582" i="12"/>
  <c r="P584" i="12"/>
  <c r="P585" i="12"/>
  <c r="P586" i="12"/>
  <c r="P587" i="12"/>
  <c r="P589" i="12"/>
  <c r="P600" i="12"/>
  <c r="P601" i="12"/>
  <c r="P603" i="12"/>
  <c r="P604" i="12"/>
  <c r="P605" i="12"/>
  <c r="P628" i="12"/>
  <c r="P636" i="12"/>
  <c r="P637" i="12"/>
  <c r="P639" i="12"/>
  <c r="P640" i="12"/>
  <c r="P641" i="12"/>
  <c r="P642" i="12"/>
  <c r="P643" i="12"/>
  <c r="P644" i="12"/>
  <c r="P645" i="12"/>
  <c r="P646" i="12"/>
  <c r="P647" i="12"/>
  <c r="P648" i="12"/>
  <c r="P652" i="12"/>
  <c r="P654" i="12"/>
  <c r="P656" i="12"/>
  <c r="P657" i="12"/>
  <c r="P660" i="12"/>
  <c r="P662" i="12"/>
  <c r="P663" i="12"/>
  <c r="P672" i="12"/>
  <c r="P673" i="12"/>
  <c r="P674" i="12"/>
  <c r="P675" i="12"/>
  <c r="P677" i="12"/>
  <c r="P686" i="12"/>
  <c r="P687" i="12"/>
  <c r="P688" i="12"/>
  <c r="P691" i="12"/>
  <c r="P692" i="12"/>
  <c r="P693" i="12"/>
  <c r="P696" i="12"/>
  <c r="P699" i="12"/>
  <c r="P700" i="12"/>
  <c r="P701" i="12"/>
  <c r="P702" i="12"/>
  <c r="P703" i="12"/>
  <c r="P704" i="12"/>
  <c r="P705" i="12"/>
  <c r="P706" i="12"/>
  <c r="P707" i="12"/>
  <c r="P708" i="12"/>
  <c r="P717" i="12"/>
  <c r="P718" i="12"/>
  <c r="P719" i="12"/>
  <c r="P721" i="12"/>
  <c r="P724" i="12"/>
  <c r="P725" i="12"/>
  <c r="P726" i="12"/>
  <c r="P727" i="12"/>
  <c r="P728" i="12"/>
  <c r="P731" i="12"/>
  <c r="P732" i="12"/>
  <c r="P733" i="12"/>
  <c r="P734" i="12"/>
  <c r="P735" i="12"/>
  <c r="P736" i="12"/>
  <c r="P737" i="12"/>
  <c r="P738" i="12"/>
  <c r="P739" i="12"/>
  <c r="P740" i="12"/>
  <c r="P741" i="12"/>
  <c r="P742" i="12"/>
  <c r="P743" i="12"/>
  <c r="P744" i="12"/>
  <c r="P768" i="12"/>
  <c r="P774" i="12"/>
  <c r="P778" i="12"/>
  <c r="P779" i="12"/>
  <c r="P780" i="12"/>
  <c r="P781" i="12"/>
  <c r="P783" i="12"/>
  <c r="P787" i="12"/>
  <c r="P788" i="12"/>
  <c r="P789" i="12"/>
  <c r="P790" i="12"/>
  <c r="P791" i="12"/>
  <c r="P792" i="12"/>
  <c r="P793" i="12"/>
  <c r="P794" i="12"/>
  <c r="P795" i="12"/>
  <c r="P796" i="12"/>
  <c r="P797" i="12"/>
  <c r="P798" i="12"/>
  <c r="P799" i="12"/>
  <c r="P800" i="12"/>
  <c r="P801" i="12"/>
  <c r="P802" i="12"/>
  <c r="P803" i="12"/>
  <c r="P804" i="12"/>
  <c r="P805" i="12"/>
  <c r="P806" i="12"/>
  <c r="P807" i="12"/>
  <c r="P808" i="12"/>
  <c r="P809" i="12"/>
  <c r="P816" i="12"/>
  <c r="P817" i="12"/>
  <c r="P820" i="12"/>
  <c r="P821" i="12"/>
  <c r="P822" i="12"/>
  <c r="P823" i="12"/>
  <c r="P824" i="12"/>
  <c r="P825" i="12"/>
  <c r="P826" i="12"/>
  <c r="P827" i="12"/>
  <c r="P829" i="12"/>
  <c r="P830" i="12"/>
  <c r="P831" i="12"/>
  <c r="P832" i="12"/>
  <c r="P833" i="12"/>
  <c r="P834" i="12"/>
  <c r="P835" i="12"/>
  <c r="P836" i="12"/>
  <c r="P837" i="12"/>
  <c r="P839" i="12"/>
  <c r="P840" i="12"/>
  <c r="P841" i="12"/>
  <c r="P842" i="12"/>
  <c r="P843" i="12"/>
  <c r="P844" i="12"/>
  <c r="P845" i="12"/>
  <c r="P848" i="12"/>
  <c r="P849" i="12"/>
  <c r="P850" i="12"/>
  <c r="P851" i="12"/>
  <c r="P855" i="12"/>
  <c r="P856" i="12"/>
  <c r="P857" i="12"/>
  <c r="P858" i="12"/>
  <c r="P859" i="12"/>
  <c r="P860" i="12"/>
  <c r="P861" i="12"/>
  <c r="P862" i="12"/>
  <c r="P863" i="12"/>
  <c r="P864" i="12"/>
  <c r="P865" i="12"/>
  <c r="P866" i="12"/>
  <c r="P900" i="12"/>
  <c r="P904" i="12"/>
  <c r="P905" i="12"/>
  <c r="P906" i="12"/>
  <c r="P910" i="12"/>
  <c r="P913" i="12"/>
  <c r="P914" i="12"/>
  <c r="P915" i="12"/>
  <c r="P916" i="12"/>
  <c r="P917" i="12"/>
  <c r="P919" i="12"/>
  <c r="P920" i="12"/>
  <c r="P921" i="12"/>
  <c r="P926" i="12"/>
  <c r="P927" i="12"/>
  <c r="P929" i="12"/>
  <c r="P930" i="12"/>
  <c r="P931" i="12"/>
  <c r="P932" i="12"/>
  <c r="P933" i="12"/>
  <c r="P934" i="12"/>
  <c r="P951" i="12"/>
  <c r="P952" i="12"/>
  <c r="P953" i="12"/>
  <c r="P954" i="12"/>
  <c r="P955" i="12"/>
  <c r="P956" i="12"/>
  <c r="P957" i="12"/>
  <c r="P958" i="12"/>
  <c r="P959" i="12"/>
  <c r="P964" i="12"/>
  <c r="P965" i="12"/>
  <c r="P970" i="12"/>
  <c r="P971" i="12"/>
  <c r="P972" i="12"/>
  <c r="P973" i="12"/>
  <c r="P974" i="12"/>
  <c r="P975" i="12"/>
  <c r="P976" i="12"/>
  <c r="P977" i="12"/>
  <c r="P978" i="12"/>
  <c r="P979" i="12"/>
  <c r="P980" i="12"/>
  <c r="P981" i="12"/>
  <c r="P982" i="12"/>
  <c r="P983" i="12"/>
  <c r="P984" i="12"/>
  <c r="P985" i="12"/>
  <c r="P986" i="12"/>
  <c r="P987" i="12"/>
  <c r="P988" i="12"/>
  <c r="P989" i="12"/>
  <c r="P990" i="12"/>
  <c r="P995" i="12"/>
  <c r="P997" i="12"/>
  <c r="P998" i="12"/>
  <c r="P999" i="12"/>
  <c r="P1000" i="12"/>
  <c r="P1003" i="12"/>
  <c r="P1004" i="12"/>
  <c r="P1005" i="12"/>
  <c r="P1006" i="12"/>
  <c r="P1007" i="12"/>
  <c r="P1008" i="12"/>
  <c r="P1011" i="12"/>
  <c r="P1012" i="12"/>
  <c r="P1015" i="12"/>
  <c r="P1016" i="12"/>
  <c r="P1017" i="12"/>
  <c r="P1018" i="12"/>
  <c r="P1019" i="12"/>
  <c r="P1020" i="12"/>
  <c r="P1021" i="12"/>
  <c r="P1022" i="12"/>
  <c r="P1023" i="12"/>
  <c r="P1033" i="12"/>
  <c r="P1034" i="12"/>
  <c r="P1035" i="12"/>
  <c r="P1039" i="12"/>
  <c r="P1040" i="12"/>
  <c r="P1044" i="12"/>
  <c r="P1052" i="12"/>
  <c r="P1053" i="12"/>
  <c r="P1054" i="12"/>
  <c r="P1055" i="12"/>
  <c r="P1056" i="12"/>
  <c r="P1057" i="12"/>
  <c r="P1058" i="12"/>
  <c r="P1059" i="12"/>
  <c r="P1060" i="12"/>
  <c r="P1061" i="12"/>
  <c r="P1062" i="12"/>
  <c r="P1063" i="12"/>
  <c r="P1064" i="12"/>
  <c r="P1065" i="12"/>
  <c r="P1066" i="12"/>
  <c r="P1067" i="12"/>
  <c r="P1068" i="12"/>
  <c r="P1069" i="12"/>
  <c r="P1070" i="12"/>
  <c r="P1071" i="12"/>
  <c r="P1072" i="12"/>
  <c r="P1082" i="12"/>
  <c r="P2" i="12"/>
  <c r="P3" i="12"/>
  <c r="P4" i="12"/>
  <c r="P5" i="12"/>
  <c r="P6" i="12"/>
  <c r="P7" i="12"/>
  <c r="P8" i="12"/>
  <c r="P9" i="12"/>
  <c r="P10" i="12"/>
  <c r="P11" i="12"/>
  <c r="P12" i="12"/>
  <c r="P13" i="12"/>
  <c r="P14" i="12"/>
  <c r="P15" i="12"/>
  <c r="P16" i="12"/>
  <c r="P17" i="12"/>
  <c r="P18" i="12"/>
  <c r="P19" i="12"/>
  <c r="P20" i="12"/>
  <c r="P22" i="12"/>
  <c r="P25" i="12"/>
  <c r="P26" i="12"/>
  <c r="P40" i="12"/>
  <c r="P42" i="12"/>
  <c r="P43" i="12"/>
  <c r="P44" i="12"/>
  <c r="P46" i="12"/>
  <c r="P47" i="12"/>
  <c r="P48" i="12"/>
  <c r="P49" i="12"/>
  <c r="P59" i="12"/>
  <c r="P62" i="12"/>
  <c r="P63" i="12"/>
  <c r="P64" i="12"/>
  <c r="P65" i="12"/>
  <c r="P66" i="12"/>
  <c r="P69" i="12"/>
  <c r="P71" i="12"/>
  <c r="P75" i="12"/>
  <c r="P76" i="12"/>
  <c r="P82" i="12"/>
  <c r="P83" i="12"/>
  <c r="P86" i="12"/>
  <c r="P87" i="12"/>
  <c r="P88" i="12"/>
  <c r="P89" i="12"/>
  <c r="P90" i="12"/>
  <c r="P91" i="12"/>
  <c r="P92" i="12"/>
  <c r="P93" i="12"/>
  <c r="P94" i="12"/>
  <c r="P95" i="12"/>
  <c r="P96" i="12"/>
  <c r="P97" i="12"/>
  <c r="P100" i="12"/>
  <c r="P101" i="12"/>
  <c r="P103" i="12"/>
  <c r="P105" i="12"/>
  <c r="P108" i="12"/>
  <c r="P109" i="12"/>
  <c r="P110" i="12"/>
  <c r="P111" i="12"/>
  <c r="P112" i="12"/>
  <c r="P114" i="12"/>
  <c r="P115" i="12"/>
  <c r="P119" i="12"/>
  <c r="P120" i="12"/>
  <c r="P122" i="12"/>
  <c r="P124" i="12"/>
  <c r="P125" i="12"/>
  <c r="P126" i="12"/>
  <c r="P127" i="12"/>
  <c r="P128" i="12"/>
  <c r="P130" i="12"/>
  <c r="P131" i="12"/>
  <c r="P132" i="12"/>
  <c r="P133" i="12"/>
  <c r="P135" i="12"/>
  <c r="P136" i="12"/>
  <c r="P139" i="12"/>
  <c r="P140" i="12"/>
  <c r="P141" i="12"/>
  <c r="P143" i="12"/>
  <c r="P145" i="12"/>
  <c r="P146" i="12"/>
  <c r="P147" i="12"/>
  <c r="P148" i="12"/>
  <c r="P151" i="12"/>
  <c r="P152" i="12"/>
  <c r="P153" i="12"/>
  <c r="P154" i="12"/>
  <c r="P155" i="12"/>
  <c r="P156" i="12"/>
  <c r="P157" i="12"/>
  <c r="P158" i="12"/>
  <c r="P159" i="12"/>
  <c r="P160" i="12"/>
  <c r="P163" i="12"/>
  <c r="P164" i="12"/>
  <c r="P165" i="12"/>
  <c r="P166" i="12"/>
  <c r="P167" i="12"/>
  <c r="P168" i="12"/>
  <c r="P171" i="12"/>
  <c r="P172" i="12"/>
  <c r="P174" i="12"/>
  <c r="P175" i="12"/>
  <c r="P176" i="12"/>
  <c r="P177" i="12"/>
  <c r="P178" i="12"/>
  <c r="P179" i="12"/>
  <c r="P180" i="12"/>
  <c r="P182" i="12"/>
  <c r="P183" i="12"/>
  <c r="P184" i="12"/>
  <c r="P185" i="12"/>
  <c r="P187" i="12"/>
  <c r="P188" i="12"/>
  <c r="P189" i="12"/>
  <c r="P190" i="12"/>
  <c r="P191" i="12"/>
  <c r="P193" i="12"/>
  <c r="P194" i="12"/>
  <c r="P195" i="12"/>
  <c r="P196" i="12"/>
  <c r="P197" i="12"/>
  <c r="P200" i="12"/>
  <c r="P201" i="12"/>
  <c r="P202" i="12"/>
  <c r="P204" i="12"/>
  <c r="P205" i="12"/>
  <c r="P206" i="12"/>
  <c r="P207" i="12"/>
  <c r="P208" i="12"/>
  <c r="P209" i="12"/>
  <c r="P210" i="12"/>
  <c r="P211" i="12"/>
  <c r="P212" i="12"/>
  <c r="P213" i="12"/>
  <c r="P214" i="12"/>
  <c r="P215" i="12"/>
  <c r="P216" i="12"/>
  <c r="P217" i="12"/>
  <c r="P218" i="12"/>
  <c r="P219" i="12"/>
  <c r="P220" i="12"/>
  <c r="P221" i="12"/>
  <c r="P222" i="12"/>
  <c r="P223" i="12"/>
  <c r="P224" i="12"/>
  <c r="P225" i="12"/>
  <c r="P226" i="12"/>
  <c r="P227" i="12"/>
  <c r="P230" i="12"/>
  <c r="P236" i="12"/>
  <c r="P240" i="12"/>
  <c r="P241" i="12"/>
  <c r="P242" i="12"/>
  <c r="P243" i="12"/>
  <c r="P244" i="12"/>
  <c r="P245" i="12"/>
  <c r="P246" i="12"/>
  <c r="P247" i="12"/>
  <c r="P248" i="12"/>
  <c r="P249" i="12"/>
  <c r="P250" i="12"/>
  <c r="P251" i="12"/>
  <c r="P252" i="12"/>
  <c r="P253" i="12"/>
  <c r="P254" i="12"/>
  <c r="P259" i="12"/>
  <c r="P260" i="12"/>
  <c r="P263" i="12"/>
  <c r="P264" i="12"/>
  <c r="P266" i="12"/>
  <c r="P270" i="12"/>
  <c r="P273" i="12"/>
  <c r="P274" i="12"/>
  <c r="P277" i="12"/>
  <c r="P278" i="12"/>
  <c r="P280" i="12"/>
  <c r="P281" i="12"/>
  <c r="P282" i="12"/>
  <c r="P283" i="12"/>
  <c r="P284" i="12"/>
  <c r="P285" i="12"/>
  <c r="P286" i="12"/>
  <c r="P287" i="12"/>
  <c r="P289" i="12"/>
  <c r="P290" i="12"/>
  <c r="P291" i="12"/>
  <c r="P292" i="12"/>
  <c r="P293" i="12"/>
  <c r="P294" i="12"/>
  <c r="P295" i="12"/>
  <c r="P296" i="12"/>
  <c r="P297" i="12"/>
  <c r="P298" i="12"/>
  <c r="P299" i="12"/>
  <c r="P300" i="12"/>
  <c r="P301" i="12"/>
  <c r="P302" i="12"/>
  <c r="P303" i="12"/>
  <c r="P306" i="12"/>
  <c r="P307" i="12"/>
  <c r="P308" i="12"/>
  <c r="P309" i="12"/>
  <c r="P310" i="12"/>
  <c r="P311" i="12"/>
  <c r="P312" i="12"/>
  <c r="P313" i="12"/>
  <c r="P314" i="12"/>
  <c r="P315" i="12"/>
  <c r="P316" i="12"/>
  <c r="P317" i="12"/>
  <c r="P318" i="12"/>
  <c r="P319" i="12"/>
  <c r="P320" i="12"/>
  <c r="P321" i="12"/>
  <c r="P322" i="12"/>
  <c r="P323" i="12"/>
  <c r="P324" i="12"/>
  <c r="P325" i="12"/>
  <c r="P329" i="12"/>
  <c r="P333" i="12"/>
  <c r="P334" i="12"/>
  <c r="P335" i="12"/>
  <c r="P336" i="12"/>
  <c r="P337" i="12"/>
  <c r="P339" i="12"/>
  <c r="P340" i="12"/>
  <c r="P341" i="12"/>
  <c r="P342" i="12"/>
  <c r="P344" i="12"/>
  <c r="P345" i="12"/>
  <c r="P346" i="12"/>
  <c r="P347" i="12"/>
  <c r="P348" i="12"/>
  <c r="P349" i="12"/>
  <c r="P351" i="12"/>
  <c r="P352" i="12"/>
  <c r="P353" i="12"/>
  <c r="P354" i="12"/>
  <c r="P355" i="12"/>
  <c r="P356" i="12"/>
  <c r="P357" i="12"/>
  <c r="P358" i="12"/>
  <c r="P360" i="12"/>
  <c r="P361" i="12"/>
  <c r="P362" i="12"/>
  <c r="P363" i="12"/>
  <c r="P365" i="12"/>
  <c r="P369" i="12"/>
  <c r="P370" i="12"/>
  <c r="P371" i="12"/>
  <c r="P372" i="12"/>
  <c r="P373" i="12"/>
  <c r="P374" i="12"/>
  <c r="P375" i="12"/>
  <c r="P376" i="12"/>
  <c r="P377" i="12"/>
  <c r="P378" i="12"/>
  <c r="P379" i="12"/>
  <c r="P380" i="12"/>
  <c r="P381" i="12"/>
  <c r="P385" i="12"/>
  <c r="P386" i="12"/>
  <c r="P387" i="12"/>
  <c r="P388" i="12"/>
  <c r="P389" i="12"/>
  <c r="P390" i="12"/>
  <c r="P391" i="12"/>
  <c r="P392" i="12"/>
  <c r="P393" i="12"/>
  <c r="P395" i="12"/>
  <c r="P396" i="12"/>
  <c r="P397" i="12"/>
  <c r="P398" i="12"/>
  <c r="P399" i="12"/>
  <c r="P400" i="12"/>
  <c r="P401" i="12"/>
  <c r="P402" i="12"/>
  <c r="P407" i="12"/>
  <c r="P409" i="12"/>
  <c r="P410" i="12"/>
  <c r="P414" i="12"/>
  <c r="P417" i="12"/>
  <c r="P418" i="12"/>
  <c r="P419" i="12"/>
  <c r="P422" i="12"/>
  <c r="P423" i="12"/>
  <c r="P424" i="12"/>
  <c r="P426" i="12"/>
  <c r="P428" i="12"/>
  <c r="P429" i="12"/>
  <c r="P430" i="12"/>
  <c r="P431" i="12"/>
  <c r="P432" i="12"/>
  <c r="P433" i="12"/>
  <c r="P434" i="12"/>
  <c r="P435" i="12"/>
  <c r="P436" i="12"/>
  <c r="P437" i="12"/>
  <c r="P439" i="12"/>
  <c r="P443" i="12"/>
  <c r="P444" i="12"/>
  <c r="P445" i="12"/>
  <c r="P446" i="12"/>
  <c r="P447" i="12"/>
  <c r="P452" i="12"/>
  <c r="P453" i="12"/>
  <c r="P454" i="12"/>
  <c r="P460" i="12"/>
  <c r="P461" i="12"/>
  <c r="P462" i="12"/>
  <c r="P463" i="12"/>
  <c r="P465" i="12"/>
  <c r="P466" i="12"/>
  <c r="P467" i="12"/>
  <c r="P468" i="12"/>
  <c r="P470" i="12"/>
  <c r="P471" i="12"/>
  <c r="P472" i="12"/>
  <c r="P474" i="12"/>
  <c r="P475" i="12"/>
  <c r="P476" i="12"/>
  <c r="P478" i="12"/>
  <c r="P479" i="12"/>
  <c r="P480" i="12"/>
  <c r="P481" i="12"/>
  <c r="P482" i="12"/>
  <c r="P483" i="12"/>
  <c r="P484" i="12"/>
  <c r="N486" i="12"/>
  <c r="N487" i="12"/>
  <c r="N488" i="12"/>
  <c r="N491" i="12"/>
  <c r="N493" i="12"/>
  <c r="N494" i="12"/>
  <c r="N495" i="12"/>
  <c r="N496" i="12"/>
  <c r="N498" i="12"/>
  <c r="N499" i="12"/>
  <c r="N500" i="12"/>
  <c r="N501" i="12"/>
  <c r="N502" i="12"/>
  <c r="N503" i="12"/>
  <c r="N504" i="12"/>
  <c r="N505" i="12"/>
  <c r="N506" i="12"/>
  <c r="N507" i="12"/>
  <c r="N508" i="12"/>
  <c r="N509" i="12"/>
  <c r="N510" i="12"/>
  <c r="N511" i="12"/>
  <c r="N512" i="12"/>
  <c r="N513" i="12"/>
  <c r="N516" i="12"/>
  <c r="N517" i="12"/>
  <c r="N519" i="12"/>
  <c r="N520" i="12"/>
  <c r="N521" i="12"/>
  <c r="N523" i="12"/>
  <c r="N524" i="12"/>
  <c r="N525" i="12"/>
  <c r="N526" i="12"/>
  <c r="N527" i="12"/>
  <c r="N528" i="12"/>
  <c r="N529" i="12"/>
  <c r="N531" i="12"/>
  <c r="N532" i="12"/>
  <c r="N533" i="12"/>
  <c r="N534" i="12"/>
  <c r="N535" i="12"/>
  <c r="N536" i="12"/>
  <c r="N537" i="12"/>
  <c r="N538" i="12"/>
  <c r="N539" i="12"/>
  <c r="N549" i="12"/>
  <c r="N550" i="12"/>
  <c r="N551" i="12"/>
  <c r="N554" i="12"/>
  <c r="N555" i="12"/>
  <c r="N560" i="12"/>
  <c r="N576" i="12"/>
  <c r="N582" i="12"/>
  <c r="N584" i="12"/>
  <c r="N585" i="12"/>
  <c r="N586" i="12"/>
  <c r="N587" i="12"/>
  <c r="N600" i="12"/>
  <c r="N601" i="12"/>
  <c r="N603" i="12"/>
  <c r="N604" i="12"/>
  <c r="N605" i="12"/>
  <c r="N628" i="12"/>
  <c r="N637" i="12"/>
  <c r="N640" i="12"/>
  <c r="N641" i="12"/>
  <c r="N642" i="12"/>
  <c r="N643" i="12"/>
  <c r="N644" i="12"/>
  <c r="N645" i="12"/>
  <c r="N646" i="12"/>
  <c r="N647" i="12"/>
  <c r="N648" i="12"/>
  <c r="N654" i="12"/>
  <c r="N657" i="12"/>
  <c r="N660" i="12"/>
  <c r="N662" i="12"/>
  <c r="N663" i="12"/>
  <c r="N672" i="12"/>
  <c r="N673" i="12"/>
  <c r="N674" i="12"/>
  <c r="N675" i="12"/>
  <c r="N687" i="12"/>
  <c r="N688" i="12"/>
  <c r="N691" i="12"/>
  <c r="N692" i="12"/>
  <c r="N693" i="12"/>
  <c r="N696" i="12"/>
  <c r="N700" i="12"/>
  <c r="N701" i="12"/>
  <c r="N702" i="12"/>
  <c r="N703" i="12"/>
  <c r="N704" i="12"/>
  <c r="N705" i="12"/>
  <c r="N706" i="12"/>
  <c r="N707" i="12"/>
  <c r="N708" i="12"/>
  <c r="N717" i="12"/>
  <c r="N718" i="12"/>
  <c r="N719" i="12"/>
  <c r="N721" i="12"/>
  <c r="N725" i="12"/>
  <c r="N726" i="12"/>
  <c r="N727" i="12"/>
  <c r="N728" i="12"/>
  <c r="N731" i="12"/>
  <c r="N732" i="12"/>
  <c r="N733" i="12"/>
  <c r="N734" i="12"/>
  <c r="N735" i="12"/>
  <c r="N736" i="12"/>
  <c r="N737" i="12"/>
  <c r="N738" i="12"/>
  <c r="N739" i="12"/>
  <c r="N740" i="12"/>
  <c r="N741" i="12"/>
  <c r="N742" i="12"/>
  <c r="N743" i="12"/>
  <c r="N744" i="12"/>
  <c r="N768" i="12"/>
  <c r="N774" i="12"/>
  <c r="N779" i="12"/>
  <c r="N780" i="12"/>
  <c r="N781" i="12"/>
  <c r="N783" i="12"/>
  <c r="N788" i="12"/>
  <c r="N789" i="12"/>
  <c r="N790" i="12"/>
  <c r="N791" i="12"/>
  <c r="N792" i="12"/>
  <c r="N793" i="12"/>
  <c r="N794" i="12"/>
  <c r="N795" i="12"/>
  <c r="N796" i="12"/>
  <c r="N797" i="12"/>
  <c r="N798" i="12"/>
  <c r="N799" i="12"/>
  <c r="N800" i="12"/>
  <c r="N801" i="12"/>
  <c r="N802" i="12"/>
  <c r="N803" i="12"/>
  <c r="N804" i="12"/>
  <c r="N805" i="12"/>
  <c r="N806" i="12"/>
  <c r="N807" i="12"/>
  <c r="N808" i="12"/>
  <c r="N809" i="12"/>
  <c r="N817" i="12"/>
  <c r="N820" i="12"/>
  <c r="N822" i="12"/>
  <c r="N823" i="12"/>
  <c r="N824" i="12"/>
  <c r="N825" i="12"/>
  <c r="N826" i="12"/>
  <c r="N827" i="12"/>
  <c r="N829" i="12"/>
  <c r="N831" i="12"/>
  <c r="N832" i="12"/>
  <c r="N833" i="12"/>
  <c r="N834" i="12"/>
  <c r="N835" i="12"/>
  <c r="N836" i="12"/>
  <c r="N837" i="12"/>
  <c r="N839" i="12"/>
  <c r="N840" i="12"/>
  <c r="N841" i="12"/>
  <c r="N842" i="12"/>
  <c r="N843" i="12"/>
  <c r="N844" i="12"/>
  <c r="N845" i="12"/>
  <c r="N848" i="12"/>
  <c r="N849" i="12"/>
  <c r="N850" i="12"/>
  <c r="N851" i="12"/>
  <c r="N855" i="12"/>
  <c r="N856" i="12"/>
  <c r="N857" i="12"/>
  <c r="N858" i="12"/>
  <c r="N859" i="12"/>
  <c r="N860" i="12"/>
  <c r="N861" i="12"/>
  <c r="N862" i="12"/>
  <c r="N863" i="12"/>
  <c r="N864" i="12"/>
  <c r="N865" i="12"/>
  <c r="N866" i="12"/>
  <c r="N913" i="12"/>
  <c r="N915" i="12"/>
  <c r="N916" i="12"/>
  <c r="N917" i="12"/>
  <c r="N919" i="12"/>
  <c r="N921" i="12"/>
  <c r="N926" i="12"/>
  <c r="N927" i="12"/>
  <c r="N929" i="12"/>
  <c r="N930" i="12"/>
  <c r="N931" i="12"/>
  <c r="N932" i="12"/>
  <c r="N933" i="12"/>
  <c r="N934" i="12"/>
  <c r="N951" i="12"/>
  <c r="N952" i="12"/>
  <c r="N953" i="12"/>
  <c r="N954" i="12"/>
  <c r="N955" i="12"/>
  <c r="N956" i="12"/>
  <c r="N957" i="12"/>
  <c r="N958" i="12"/>
  <c r="N959" i="12"/>
  <c r="N970" i="12"/>
  <c r="N971" i="12"/>
  <c r="N972" i="12"/>
  <c r="N973" i="12"/>
  <c r="N974" i="12"/>
  <c r="N975" i="12"/>
  <c r="N976" i="12"/>
  <c r="N977" i="12"/>
  <c r="N978" i="12"/>
  <c r="N979" i="12"/>
  <c r="N980" i="12"/>
  <c r="N981" i="12"/>
  <c r="N982" i="12"/>
  <c r="N983" i="12"/>
  <c r="N984" i="12"/>
  <c r="N985" i="12"/>
  <c r="N986" i="12"/>
  <c r="N987" i="12"/>
  <c r="N988" i="12"/>
  <c r="N989" i="12"/>
  <c r="N990" i="12"/>
  <c r="N997" i="12"/>
  <c r="N999" i="12"/>
  <c r="N1000" i="12"/>
  <c r="N1003" i="12"/>
  <c r="N1004" i="12"/>
  <c r="N1005" i="12"/>
  <c r="N1006" i="12"/>
  <c r="N1007" i="12"/>
  <c r="N1008" i="12"/>
  <c r="N1011" i="12"/>
  <c r="N1012" i="12"/>
  <c r="N1015" i="12"/>
  <c r="N1016" i="12"/>
  <c r="N1017" i="12"/>
  <c r="N1018" i="12"/>
  <c r="N1019" i="12"/>
  <c r="N1020" i="12"/>
  <c r="N1021" i="12"/>
  <c r="N1022" i="12"/>
  <c r="N1023" i="12"/>
  <c r="N1035" i="12"/>
  <c r="N1044" i="12"/>
  <c r="N1052" i="12"/>
  <c r="N1053" i="12"/>
  <c r="N1054" i="12"/>
  <c r="N1055" i="12"/>
  <c r="N1056" i="12"/>
  <c r="N1057" i="12"/>
  <c r="N1058" i="12"/>
  <c r="N1059" i="12"/>
  <c r="N1060" i="12"/>
  <c r="N1061" i="12"/>
  <c r="N1062" i="12"/>
  <c r="N1063" i="12"/>
  <c r="N1064" i="12"/>
  <c r="N1065" i="12"/>
  <c r="N1066" i="12"/>
  <c r="N1067" i="12"/>
  <c r="N1068" i="12"/>
  <c r="N1069" i="12"/>
  <c r="N1070" i="12"/>
  <c r="N1071" i="12"/>
  <c r="N1072" i="12"/>
  <c r="N1082" i="12"/>
  <c r="N3" i="12"/>
  <c r="N4" i="12"/>
  <c r="N5" i="12"/>
  <c r="N6" i="12"/>
  <c r="N7" i="12"/>
  <c r="N8" i="12"/>
  <c r="N9" i="12"/>
  <c r="N10" i="12"/>
  <c r="N11" i="12"/>
  <c r="N12" i="12"/>
  <c r="N13" i="12"/>
  <c r="N14" i="12"/>
  <c r="N15" i="12"/>
  <c r="N16" i="12"/>
  <c r="N17" i="12"/>
  <c r="N18" i="12"/>
  <c r="N19" i="12"/>
  <c r="N20" i="12"/>
  <c r="N22" i="12"/>
  <c r="N25" i="12"/>
  <c r="N26" i="12"/>
  <c r="N40" i="12"/>
  <c r="N42" i="12"/>
  <c r="N43" i="12"/>
  <c r="N44" i="12"/>
  <c r="N46" i="12"/>
  <c r="N47" i="12"/>
  <c r="N48" i="12"/>
  <c r="N49" i="12"/>
  <c r="N59" i="12"/>
  <c r="N62" i="12"/>
  <c r="N63" i="12"/>
  <c r="N64" i="12"/>
  <c r="N65" i="12"/>
  <c r="N66" i="12"/>
  <c r="N69" i="12"/>
  <c r="N71" i="12"/>
  <c r="N75" i="12"/>
  <c r="N76" i="12"/>
  <c r="N82" i="12"/>
  <c r="N83" i="12"/>
  <c r="N86" i="12"/>
  <c r="N87" i="12"/>
  <c r="N88" i="12"/>
  <c r="N89" i="12"/>
  <c r="N90" i="12"/>
  <c r="N91" i="12"/>
  <c r="N92" i="12"/>
  <c r="N93" i="12"/>
  <c r="N94" i="12"/>
  <c r="N95" i="12"/>
  <c r="N96" i="12"/>
  <c r="N97" i="12"/>
  <c r="N100" i="12"/>
  <c r="N101" i="12"/>
  <c r="N103" i="12"/>
  <c r="N105" i="12"/>
  <c r="N108" i="12"/>
  <c r="N109" i="12"/>
  <c r="N110" i="12"/>
  <c r="N111" i="12"/>
  <c r="N112" i="12"/>
  <c r="N114" i="12"/>
  <c r="N115" i="12"/>
  <c r="N119" i="12"/>
  <c r="N120" i="12"/>
  <c r="N122" i="12"/>
  <c r="N124" i="12"/>
  <c r="N125" i="12"/>
  <c r="N126" i="12"/>
  <c r="N127" i="12"/>
  <c r="N128" i="12"/>
  <c r="N130" i="12"/>
  <c r="N131" i="12"/>
  <c r="N132" i="12"/>
  <c r="N133" i="12"/>
  <c r="N135" i="12"/>
  <c r="N136" i="12"/>
  <c r="N139" i="12"/>
  <c r="N140" i="12"/>
  <c r="N141" i="12"/>
  <c r="N143" i="12"/>
  <c r="N145" i="12"/>
  <c r="N146" i="12"/>
  <c r="N147" i="12"/>
  <c r="N148" i="12"/>
  <c r="N151" i="12"/>
  <c r="N152" i="12"/>
  <c r="N153" i="12"/>
  <c r="N154" i="12"/>
  <c r="N155" i="12"/>
  <c r="N156" i="12"/>
  <c r="N157" i="12"/>
  <c r="N158" i="12"/>
  <c r="N159" i="12"/>
  <c r="N160" i="12"/>
  <c r="N163" i="12"/>
  <c r="N164" i="12"/>
  <c r="N165" i="12"/>
  <c r="N166" i="12"/>
  <c r="N167" i="12"/>
  <c r="N168" i="12"/>
  <c r="N171" i="12"/>
  <c r="N172" i="12"/>
  <c r="N174" i="12"/>
  <c r="N175" i="12"/>
  <c r="N176" i="12"/>
  <c r="N177" i="12"/>
  <c r="N178" i="12"/>
  <c r="N179" i="12"/>
  <c r="N180" i="12"/>
  <c r="N182" i="12"/>
  <c r="N183" i="12"/>
  <c r="N184" i="12"/>
  <c r="N185" i="12"/>
  <c r="N187" i="12"/>
  <c r="N188" i="12"/>
  <c r="N189" i="12"/>
  <c r="N190" i="12"/>
  <c r="N191" i="12"/>
  <c r="N193" i="12"/>
  <c r="N194" i="12"/>
  <c r="N195" i="12"/>
  <c r="N196" i="12"/>
  <c r="N197" i="12"/>
  <c r="N200" i="12"/>
  <c r="N201" i="12"/>
  <c r="N202" i="12"/>
  <c r="N204" i="12"/>
  <c r="N205" i="12"/>
  <c r="N206" i="12"/>
  <c r="N207" i="12"/>
  <c r="N208" i="12"/>
  <c r="N209" i="12"/>
  <c r="N210" i="12"/>
  <c r="N211" i="12"/>
  <c r="N212" i="12"/>
  <c r="N213" i="12"/>
  <c r="N214" i="12"/>
  <c r="N215" i="12"/>
  <c r="N216" i="12"/>
  <c r="N217" i="12"/>
  <c r="N218" i="12"/>
  <c r="N219" i="12"/>
  <c r="N220" i="12"/>
  <c r="N221" i="12"/>
  <c r="N222" i="12"/>
  <c r="N223" i="12"/>
  <c r="N224" i="12"/>
  <c r="N225" i="12"/>
  <c r="N226" i="12"/>
  <c r="N227" i="12"/>
  <c r="N230" i="12"/>
  <c r="N236" i="12"/>
  <c r="N240" i="12"/>
  <c r="N241" i="12"/>
  <c r="N242" i="12"/>
  <c r="N243" i="12"/>
  <c r="N244" i="12"/>
  <c r="N245" i="12"/>
  <c r="N246" i="12"/>
  <c r="N247" i="12"/>
  <c r="N248" i="12"/>
  <c r="N249" i="12"/>
  <c r="N250" i="12"/>
  <c r="N251" i="12"/>
  <c r="N252" i="12"/>
  <c r="N253" i="12"/>
  <c r="N254" i="12"/>
  <c r="N259" i="12"/>
  <c r="N260" i="12"/>
  <c r="N263" i="12"/>
  <c r="N264" i="12"/>
  <c r="N266" i="12"/>
  <c r="N270" i="12"/>
  <c r="N273" i="12"/>
  <c r="N274" i="12"/>
  <c r="N277" i="12"/>
  <c r="N278" i="12"/>
  <c r="N280" i="12"/>
  <c r="N281" i="12"/>
  <c r="N282" i="12"/>
  <c r="N283" i="12"/>
  <c r="N284" i="12"/>
  <c r="N285" i="12"/>
  <c r="N286" i="12"/>
  <c r="N287" i="12"/>
  <c r="N289" i="12"/>
  <c r="N290" i="12"/>
  <c r="N291" i="12"/>
  <c r="N292" i="12"/>
  <c r="N293" i="12"/>
  <c r="N294" i="12"/>
  <c r="N295" i="12"/>
  <c r="N296" i="12"/>
  <c r="N297" i="12"/>
  <c r="N298" i="12"/>
  <c r="N299" i="12"/>
  <c r="N300" i="12"/>
  <c r="N301" i="12"/>
  <c r="N302" i="12"/>
  <c r="N303" i="12"/>
  <c r="N306" i="12"/>
  <c r="N307" i="12"/>
  <c r="N308" i="12"/>
  <c r="N309" i="12"/>
  <c r="N310" i="12"/>
  <c r="N311" i="12"/>
  <c r="N312" i="12"/>
  <c r="N313" i="12"/>
  <c r="N314" i="12"/>
  <c r="N315" i="12"/>
  <c r="N316" i="12"/>
  <c r="N317" i="12"/>
  <c r="N318" i="12"/>
  <c r="N319" i="12"/>
  <c r="N320" i="12"/>
  <c r="N321" i="12"/>
  <c r="N322" i="12"/>
  <c r="N323" i="12"/>
  <c r="N324" i="12"/>
  <c r="N325" i="12"/>
  <c r="N329" i="12"/>
  <c r="N333" i="12"/>
  <c r="N334" i="12"/>
  <c r="N335" i="12"/>
  <c r="N336" i="12"/>
  <c r="N337" i="12"/>
  <c r="N339" i="12"/>
  <c r="N340" i="12"/>
  <c r="N341" i="12"/>
  <c r="N342" i="12"/>
  <c r="N344" i="12"/>
  <c r="N345" i="12"/>
  <c r="N346" i="12"/>
  <c r="N347" i="12"/>
  <c r="N348" i="12"/>
  <c r="N349" i="12"/>
  <c r="N351" i="12"/>
  <c r="N352" i="12"/>
  <c r="N353" i="12"/>
  <c r="N354" i="12"/>
  <c r="N355" i="12"/>
  <c r="N356" i="12"/>
  <c r="N357" i="12"/>
  <c r="N358" i="12"/>
  <c r="N360" i="12"/>
  <c r="N361" i="12"/>
  <c r="N362" i="12"/>
  <c r="N363" i="12"/>
  <c r="N365" i="12"/>
  <c r="N369" i="12"/>
  <c r="N370" i="12"/>
  <c r="N371" i="12"/>
  <c r="N372" i="12"/>
  <c r="N373" i="12"/>
  <c r="N374" i="12"/>
  <c r="N375" i="12"/>
  <c r="N376" i="12"/>
  <c r="N377" i="12"/>
  <c r="N378" i="12"/>
  <c r="N379" i="12"/>
  <c r="N380" i="12"/>
  <c r="N381" i="12"/>
  <c r="N385" i="12"/>
  <c r="N386" i="12"/>
  <c r="N387" i="12"/>
  <c r="N388" i="12"/>
  <c r="N389" i="12"/>
  <c r="N390" i="12"/>
  <c r="N391" i="12"/>
  <c r="N392" i="12"/>
  <c r="N393" i="12"/>
  <c r="N395" i="12"/>
  <c r="N396" i="12"/>
  <c r="N397" i="12"/>
  <c r="N398" i="12"/>
  <c r="N399" i="12"/>
  <c r="N400" i="12"/>
  <c r="N401" i="12"/>
  <c r="N402" i="12"/>
  <c r="N407" i="12"/>
  <c r="N409" i="12"/>
  <c r="N410" i="12"/>
  <c r="N414" i="12"/>
  <c r="N417" i="12"/>
  <c r="N418" i="12"/>
  <c r="N419" i="12"/>
  <c r="N422" i="12"/>
  <c r="N423" i="12"/>
  <c r="N424" i="12"/>
  <c r="N426" i="12"/>
  <c r="N428" i="12"/>
  <c r="N429" i="12"/>
  <c r="N430" i="12"/>
  <c r="N431" i="12"/>
  <c r="N432" i="12"/>
  <c r="N433" i="12"/>
  <c r="N434" i="12"/>
  <c r="N435" i="12"/>
  <c r="N436" i="12"/>
  <c r="N437" i="12"/>
  <c r="N439" i="12"/>
  <c r="N443" i="12"/>
  <c r="N444" i="12"/>
  <c r="N445" i="12"/>
  <c r="N446" i="12"/>
  <c r="N447" i="12"/>
  <c r="N452" i="12"/>
  <c r="N453" i="12"/>
  <c r="N454" i="12"/>
  <c r="N460" i="12"/>
  <c r="N461" i="12"/>
  <c r="N462" i="12"/>
  <c r="N463" i="12"/>
  <c r="N465" i="12"/>
  <c r="N466" i="12"/>
  <c r="N467" i="12"/>
  <c r="N468" i="12"/>
  <c r="N470" i="12"/>
  <c r="N471" i="12"/>
  <c r="N472" i="12"/>
  <c r="N474" i="12"/>
  <c r="N475" i="12"/>
  <c r="N476" i="12"/>
  <c r="N478" i="12"/>
  <c r="N479" i="12"/>
  <c r="N480" i="12"/>
  <c r="N481" i="12"/>
  <c r="N482" i="12"/>
  <c r="N483" i="12"/>
  <c r="N484" i="12"/>
  <c r="N2" i="12"/>
  <c r="J2" i="12"/>
  <c r="W904" i="12" l="1"/>
  <c r="W2204" i="12"/>
  <c r="W2119" i="12"/>
  <c r="W2214" i="12"/>
  <c r="W2211" i="12"/>
  <c r="W2212" i="12"/>
  <c r="W2215" i="12"/>
  <c r="V2217" i="12"/>
  <c r="W2217" i="12" s="1"/>
  <c r="V2213" i="12"/>
  <c r="W2213" i="12" s="1"/>
  <c r="W2209" i="12"/>
  <c r="W2216" i="12"/>
  <c r="W2208" i="12"/>
  <c r="W2218" i="12"/>
  <c r="W2210" i="12"/>
  <c r="W811" i="12"/>
  <c r="W685" i="12"/>
  <c r="G669" i="12"/>
  <c r="W669" i="12" s="1"/>
  <c r="W651" i="12"/>
  <c r="W631" i="12"/>
  <c r="W612" i="12"/>
  <c r="W591" i="12"/>
  <c r="W558" i="12"/>
  <c r="W489" i="12"/>
  <c r="W442" i="12"/>
  <c r="W408" i="12"/>
  <c r="W359" i="12"/>
  <c r="W271" i="12"/>
  <c r="W134" i="12"/>
  <c r="W55" i="12"/>
  <c r="W33" i="12"/>
  <c r="W21" i="12"/>
  <c r="G2197" i="12"/>
  <c r="W2197" i="12" s="1"/>
  <c r="G2189" i="12"/>
  <c r="G2173" i="12"/>
  <c r="G2153" i="12"/>
  <c r="G2132" i="12"/>
  <c r="G2105" i="12"/>
  <c r="G2097" i="12"/>
  <c r="G2086" i="12"/>
  <c r="G2078" i="12"/>
  <c r="G2070" i="12"/>
  <c r="G2048" i="12"/>
  <c r="G2040" i="12"/>
  <c r="G2017" i="12"/>
  <c r="G2004" i="12"/>
  <c r="G1975" i="12"/>
  <c r="G1958" i="12"/>
  <c r="G1942" i="12"/>
  <c r="G1932" i="12"/>
  <c r="G1915" i="12"/>
  <c r="G1897" i="12"/>
  <c r="G1867" i="12"/>
  <c r="W830" i="12"/>
  <c r="W668" i="12"/>
  <c r="W650" i="12"/>
  <c r="W630" i="12"/>
  <c r="W611" i="12"/>
  <c r="W598" i="12"/>
  <c r="W567" i="12"/>
  <c r="W485" i="12"/>
  <c r="W441" i="12"/>
  <c r="W406" i="12"/>
  <c r="W350" i="12"/>
  <c r="W326" i="12"/>
  <c r="W231" i="12"/>
  <c r="W54" i="12"/>
  <c r="W32" i="12"/>
  <c r="G2196" i="12"/>
  <c r="W2196" i="12" s="1"/>
  <c r="G2188" i="12"/>
  <c r="G2172" i="12"/>
  <c r="G2146" i="12"/>
  <c r="G2129" i="12"/>
  <c r="G2104" i="12"/>
  <c r="G2096" i="12"/>
  <c r="G2085" i="12"/>
  <c r="G2077" i="12"/>
  <c r="G2064" i="12"/>
  <c r="G2047" i="12"/>
  <c r="G2032" i="12"/>
  <c r="G2016" i="12"/>
  <c r="G2003" i="12"/>
  <c r="G1968" i="12"/>
  <c r="G1957" i="12"/>
  <c r="G1941" i="12"/>
  <c r="G1929" i="12"/>
  <c r="G1914" i="12"/>
  <c r="G1896" i="12"/>
  <c r="W821" i="12"/>
  <c r="W778" i="12"/>
  <c r="W714" i="12"/>
  <c r="W682" i="12"/>
  <c r="W639" i="12"/>
  <c r="W610" i="12"/>
  <c r="W597" i="12"/>
  <c r="W589" i="12"/>
  <c r="W566" i="12"/>
  <c r="W556" i="12"/>
  <c r="W440" i="12"/>
  <c r="W343" i="12"/>
  <c r="W305" i="12"/>
  <c r="W268" i="12"/>
  <c r="W229" i="12"/>
  <c r="W173" i="12"/>
  <c r="W51" i="12"/>
  <c r="G2202" i="12"/>
  <c r="G2195" i="12"/>
  <c r="W2195" i="12" s="1"/>
  <c r="G2187" i="12"/>
  <c r="W2187" i="12" s="1"/>
  <c r="G2171" i="12"/>
  <c r="G2138" i="12"/>
  <c r="G2122" i="12"/>
  <c r="G2103" i="12"/>
  <c r="G2092" i="12"/>
  <c r="G2084" i="12"/>
  <c r="G2076" i="12"/>
  <c r="G2063" i="12"/>
  <c r="G2046" i="12"/>
  <c r="G2031" i="12"/>
  <c r="G2015" i="12"/>
  <c r="G2000" i="12"/>
  <c r="G1967" i="12"/>
  <c r="G1956" i="12"/>
  <c r="G1940" i="12"/>
  <c r="G1913" i="12"/>
  <c r="F4" i="14"/>
  <c r="G4" i="14" s="1"/>
  <c r="W713" i="12"/>
  <c r="W681" i="12"/>
  <c r="W666" i="12"/>
  <c r="W636" i="12"/>
  <c r="W609" i="12"/>
  <c r="W565" i="12"/>
  <c r="W552" i="12"/>
  <c r="W464" i="12"/>
  <c r="W416" i="12"/>
  <c r="W338" i="12"/>
  <c r="W228" i="12"/>
  <c r="W170" i="12"/>
  <c r="W102" i="12"/>
  <c r="W50" i="12"/>
  <c r="W30" i="12"/>
  <c r="G2203" i="12"/>
  <c r="W2203" i="12" s="1"/>
  <c r="G2194" i="12"/>
  <c r="G2179" i="12"/>
  <c r="G2166" i="12"/>
  <c r="G2137" i="12"/>
  <c r="G2121" i="12"/>
  <c r="G2102" i="12"/>
  <c r="G2091" i="12"/>
  <c r="G2083" i="12"/>
  <c r="G2059" i="12"/>
  <c r="G2045" i="12"/>
  <c r="G2030" i="12"/>
  <c r="G2014" i="12"/>
  <c r="G1999" i="12"/>
  <c r="G1966" i="12"/>
  <c r="G1955" i="12"/>
  <c r="G1938" i="12"/>
  <c r="G1906" i="12"/>
  <c r="G1894" i="12"/>
  <c r="W815" i="12"/>
  <c r="W758" i="12"/>
  <c r="W712" i="12"/>
  <c r="W635" i="12"/>
  <c r="W616" i="12"/>
  <c r="W608" i="12"/>
  <c r="W595" i="12"/>
  <c r="W572" i="12"/>
  <c r="W564" i="12"/>
  <c r="W415" i="12"/>
  <c r="W403" i="12"/>
  <c r="W332" i="12"/>
  <c r="W288" i="12"/>
  <c r="W265" i="12"/>
  <c r="W203" i="12"/>
  <c r="W169" i="12"/>
  <c r="W45" i="12"/>
  <c r="W29" i="12"/>
  <c r="G2193" i="12"/>
  <c r="W2193" i="12" s="1"/>
  <c r="G2178" i="12"/>
  <c r="G2158" i="12"/>
  <c r="G2136" i="12"/>
  <c r="G2113" i="12"/>
  <c r="G2101" i="12"/>
  <c r="G2090" i="12"/>
  <c r="G2082" i="12"/>
  <c r="G2074" i="12"/>
  <c r="G2052" i="12"/>
  <c r="G2044" i="12"/>
  <c r="G2029" i="12"/>
  <c r="G2013" i="12"/>
  <c r="G1998" i="12"/>
  <c r="G1965" i="12"/>
  <c r="G1954" i="12"/>
  <c r="G1936" i="12"/>
  <c r="G1905" i="12"/>
  <c r="G1893" i="12"/>
  <c r="G1861" i="12"/>
  <c r="W814" i="12"/>
  <c r="W746" i="12"/>
  <c r="W699" i="12"/>
  <c r="W677" i="12"/>
  <c r="W659" i="12"/>
  <c r="W634" i="12"/>
  <c r="W607" i="12"/>
  <c r="W594" i="12"/>
  <c r="W563" i="12"/>
  <c r="W540" i="12"/>
  <c r="W456" i="12"/>
  <c r="W413" i="12"/>
  <c r="W276" i="12"/>
  <c r="W235" i="12"/>
  <c r="W199" i="12"/>
  <c r="W162" i="12"/>
  <c r="W74" i="12"/>
  <c r="W41" i="12"/>
  <c r="G2192" i="12"/>
  <c r="G2176" i="12"/>
  <c r="G2157" i="12"/>
  <c r="G2135" i="12"/>
  <c r="G2112" i="12"/>
  <c r="G2100" i="12"/>
  <c r="G2089" i="12"/>
  <c r="G2081" i="12"/>
  <c r="G2073" i="12"/>
  <c r="G2051" i="12"/>
  <c r="G2043" i="12"/>
  <c r="G2020" i="12"/>
  <c r="G2007" i="12"/>
  <c r="G1997" i="12"/>
  <c r="G1964" i="12"/>
  <c r="G1953" i="12"/>
  <c r="G1935" i="12"/>
  <c r="G1922" i="12"/>
  <c r="G1904" i="12"/>
  <c r="G1883" i="12"/>
  <c r="G1859" i="12"/>
  <c r="W872" i="12"/>
  <c r="W698" i="12"/>
  <c r="W671" i="12"/>
  <c r="G656" i="12"/>
  <c r="W656" i="12" s="1"/>
  <c r="W633" i="12"/>
  <c r="W614" i="12"/>
  <c r="W606" i="12"/>
  <c r="W562" i="12"/>
  <c r="W455" i="12"/>
  <c r="W412" i="12"/>
  <c r="W383" i="12"/>
  <c r="W330" i="12"/>
  <c r="W198" i="12"/>
  <c r="W161" i="12"/>
  <c r="W61" i="12"/>
  <c r="W35" i="12"/>
  <c r="W24" i="12"/>
  <c r="G2191" i="12"/>
  <c r="W2191" i="12" s="1"/>
  <c r="G2175" i="12"/>
  <c r="G2156" i="12"/>
  <c r="G2134" i="12"/>
  <c r="G2110" i="12"/>
  <c r="G2099" i="12"/>
  <c r="G2080" i="12"/>
  <c r="G2072" i="12"/>
  <c r="G2050" i="12"/>
  <c r="G2042" i="12"/>
  <c r="G2019" i="12"/>
  <c r="G2006" i="12"/>
  <c r="G1996" i="12"/>
  <c r="G1963" i="12"/>
  <c r="G1951" i="12"/>
  <c r="G1934" i="12"/>
  <c r="G1921" i="12"/>
  <c r="G1903" i="12"/>
  <c r="W1903" i="12" s="1"/>
  <c r="G1869" i="12"/>
  <c r="G580" i="12"/>
  <c r="G622" i="12"/>
  <c r="G653" i="12"/>
  <c r="G683" i="12"/>
  <c r="G711" i="12"/>
  <c r="G749" i="12"/>
  <c r="G757" i="12"/>
  <c r="G767" i="12"/>
  <c r="G777" i="12"/>
  <c r="G828" i="12"/>
  <c r="G868" i="12"/>
  <c r="G903" i="12"/>
  <c r="G928" i="12"/>
  <c r="G942" i="12"/>
  <c r="G950" i="12"/>
  <c r="G991" i="12"/>
  <c r="G1024" i="12"/>
  <c r="G1046" i="12"/>
  <c r="G1081" i="12"/>
  <c r="G1108" i="12"/>
  <c r="G1135" i="12"/>
  <c r="G1153" i="12"/>
  <c r="G1177" i="12"/>
  <c r="G1196" i="12"/>
  <c r="G1215" i="12"/>
  <c r="G1247" i="12"/>
  <c r="G1259" i="12"/>
  <c r="G1302" i="12"/>
  <c r="G1322" i="12"/>
  <c r="G1347" i="12"/>
  <c r="G1359" i="12"/>
  <c r="G1384" i="12"/>
  <c r="G1405" i="12"/>
  <c r="G1423" i="12"/>
  <c r="G1449" i="12"/>
  <c r="G1488" i="12"/>
  <c r="G1501" i="12"/>
  <c r="G1531" i="12"/>
  <c r="G1552" i="12"/>
  <c r="G1572" i="12"/>
  <c r="G1590" i="12"/>
  <c r="G1606" i="12"/>
  <c r="G1636" i="12"/>
  <c r="G1654" i="12"/>
  <c r="G1686" i="12"/>
  <c r="G1726" i="12"/>
  <c r="G1741" i="12"/>
  <c r="G1752" i="12"/>
  <c r="G1776" i="12"/>
  <c r="G1796" i="12"/>
  <c r="G1818" i="12"/>
  <c r="G1850" i="12"/>
  <c r="G1895" i="12"/>
  <c r="G2018" i="12"/>
  <c r="G2133" i="12"/>
  <c r="W411" i="12"/>
  <c r="W632" i="12"/>
  <c r="G581" i="12"/>
  <c r="G623" i="12"/>
  <c r="G655" i="12"/>
  <c r="G689" i="12"/>
  <c r="G716" i="12"/>
  <c r="G750" i="12"/>
  <c r="G760" i="12"/>
  <c r="G769" i="12"/>
  <c r="G782" i="12"/>
  <c r="G838" i="12"/>
  <c r="G869" i="12"/>
  <c r="G907" i="12"/>
  <c r="G935" i="12"/>
  <c r="G943" i="12"/>
  <c r="G960" i="12"/>
  <c r="G992" i="12"/>
  <c r="G1025" i="12"/>
  <c r="G1047" i="12"/>
  <c r="G1083" i="12"/>
  <c r="G1112" i="12"/>
  <c r="G1141" i="12"/>
  <c r="G1154" i="12"/>
  <c r="G1178" i="12"/>
  <c r="G1197" i="12"/>
  <c r="G1216" i="12"/>
  <c r="G1249" i="12"/>
  <c r="G1261" i="12"/>
  <c r="G1303" i="12"/>
  <c r="G1324" i="12"/>
  <c r="G1348" i="12"/>
  <c r="G1361" i="12"/>
  <c r="G1385" i="12"/>
  <c r="G1406" i="12"/>
  <c r="G1424" i="12"/>
  <c r="G1450" i="12"/>
  <c r="G1490" i="12"/>
  <c r="G1506" i="12"/>
  <c r="G1532" i="12"/>
  <c r="G1553" i="12"/>
  <c r="G1573" i="12"/>
  <c r="G1591" i="12"/>
  <c r="G1608" i="12"/>
  <c r="G1637" i="12"/>
  <c r="G1655" i="12"/>
  <c r="G1688" i="12"/>
  <c r="G1732" i="12"/>
  <c r="G1742" i="12"/>
  <c r="G1757" i="12"/>
  <c r="G1777" i="12"/>
  <c r="G1797" i="12"/>
  <c r="G1819" i="12"/>
  <c r="G1856" i="12"/>
  <c r="G1898" i="12"/>
  <c r="G2041" i="12"/>
  <c r="G2155" i="12"/>
  <c r="W448" i="12"/>
  <c r="W652" i="12"/>
  <c r="G583" i="12"/>
  <c r="G624" i="12"/>
  <c r="G658" i="12"/>
  <c r="G690" i="12"/>
  <c r="G720" i="12"/>
  <c r="G751" i="12"/>
  <c r="G761" i="12"/>
  <c r="G770" i="12"/>
  <c r="G784" i="12"/>
  <c r="G846" i="12"/>
  <c r="G908" i="12"/>
  <c r="G936" i="12"/>
  <c r="G944" i="12"/>
  <c r="G961" i="12"/>
  <c r="G1001" i="12"/>
  <c r="G1036" i="12"/>
  <c r="G1049" i="12"/>
  <c r="G1084" i="12"/>
  <c r="G1115" i="12"/>
  <c r="G1142" i="12"/>
  <c r="G1155" i="12"/>
  <c r="G1185" i="12"/>
  <c r="G1198" i="12"/>
  <c r="G1217" i="12"/>
  <c r="G1250" i="12"/>
  <c r="G1265" i="12"/>
  <c r="G1311" i="12"/>
  <c r="G1325" i="12"/>
  <c r="G1351" i="12"/>
  <c r="G1362" i="12"/>
  <c r="G1386" i="12"/>
  <c r="G1407" i="12"/>
  <c r="G1425" i="12"/>
  <c r="G1460" i="12"/>
  <c r="G1491" i="12"/>
  <c r="G1507" i="12"/>
  <c r="G1533" i="12"/>
  <c r="G1554" i="12"/>
  <c r="G1581" i="12"/>
  <c r="G1593" i="12"/>
  <c r="G1622" i="12"/>
  <c r="G1638" i="12"/>
  <c r="G1672" i="12"/>
  <c r="G1699" i="12"/>
  <c r="G1733" i="12"/>
  <c r="G1743" i="12"/>
  <c r="G1758" i="12"/>
  <c r="G1778" i="12"/>
  <c r="G1799" i="12"/>
  <c r="G1833" i="12"/>
  <c r="G1857" i="12"/>
  <c r="G1916" i="12"/>
  <c r="G2049" i="12"/>
  <c r="G2174" i="12"/>
  <c r="W150" i="12"/>
  <c r="W670" i="12"/>
  <c r="G574" i="12"/>
  <c r="G588" i="12"/>
  <c r="G625" i="12"/>
  <c r="G661" i="12"/>
  <c r="G694" i="12"/>
  <c r="G722" i="12"/>
  <c r="G752" i="12"/>
  <c r="G762" i="12"/>
  <c r="G771" i="12"/>
  <c r="G785" i="12"/>
  <c r="G847" i="12"/>
  <c r="G875" i="12"/>
  <c r="G909" i="12"/>
  <c r="G937" i="12"/>
  <c r="G945" i="12"/>
  <c r="G962" i="12"/>
  <c r="G1002" i="12"/>
  <c r="G1037" i="12"/>
  <c r="G1050" i="12"/>
  <c r="G1086" i="12"/>
  <c r="G1116" i="12"/>
  <c r="G1143" i="12"/>
  <c r="G1163" i="12"/>
  <c r="G1186" i="12"/>
  <c r="G1199" i="12"/>
  <c r="G1233" i="12"/>
  <c r="G1254" i="12"/>
  <c r="G1266" i="12"/>
  <c r="G1312" i="12"/>
  <c r="G1340" i="12"/>
  <c r="G1352" i="12"/>
  <c r="G1367" i="12"/>
  <c r="G1388" i="12"/>
  <c r="G1408" i="12"/>
  <c r="G1431" i="12"/>
  <c r="G1461" i="12"/>
  <c r="G1492" i="12"/>
  <c r="G1508" i="12"/>
  <c r="G1534" i="12"/>
  <c r="G1559" i="12"/>
  <c r="G1583" i="12"/>
  <c r="G1595" i="12"/>
  <c r="G1623" i="12"/>
  <c r="G1639" i="12"/>
  <c r="G1673" i="12"/>
  <c r="G1718" i="12"/>
  <c r="G1734" i="12"/>
  <c r="G1746" i="12"/>
  <c r="G1762" i="12"/>
  <c r="G1790" i="12"/>
  <c r="W1790" i="12" s="1"/>
  <c r="G1800" i="12"/>
  <c r="G1834" i="12"/>
  <c r="G1858" i="12"/>
  <c r="G1933" i="12"/>
  <c r="G2071" i="12"/>
  <c r="G2190" i="12"/>
  <c r="W2190" i="12" s="1"/>
  <c r="W192" i="12"/>
  <c r="W561" i="12"/>
  <c r="G575" i="12"/>
  <c r="G618" i="12"/>
  <c r="G626" i="12"/>
  <c r="G664" i="12"/>
  <c r="G695" i="12"/>
  <c r="G729" i="12"/>
  <c r="G753" i="12"/>
  <c r="G763" i="12"/>
  <c r="G772" i="12"/>
  <c r="G786" i="12"/>
  <c r="G852" i="12"/>
  <c r="G878" i="12"/>
  <c r="G918" i="12"/>
  <c r="G938" i="12"/>
  <c r="G946" i="12"/>
  <c r="G966" i="12"/>
  <c r="G1009" i="12"/>
  <c r="G1041" i="12"/>
  <c r="G1051" i="12"/>
  <c r="G1087" i="12"/>
  <c r="G1117" i="12"/>
  <c r="G1144" i="12"/>
  <c r="G1173" i="12"/>
  <c r="G1187" i="12"/>
  <c r="G1204" i="12"/>
  <c r="G1234" i="12"/>
  <c r="G1255" i="12"/>
  <c r="G1268" i="12"/>
  <c r="G1313" i="12"/>
  <c r="G1341" i="12"/>
  <c r="G1353" i="12"/>
  <c r="G1371" i="12"/>
  <c r="G1389" i="12"/>
  <c r="G1411" i="12"/>
  <c r="G1432" i="12"/>
  <c r="G1463" i="12"/>
  <c r="G1493" i="12"/>
  <c r="G1509" i="12"/>
  <c r="G1537" i="12"/>
  <c r="G1564" i="12"/>
  <c r="G1584" i="12"/>
  <c r="G1597" i="12"/>
  <c r="G1624" i="12"/>
  <c r="G1650" i="12"/>
  <c r="G1674" i="12"/>
  <c r="G1720" i="12"/>
  <c r="G1735" i="12"/>
  <c r="G1748" i="12"/>
  <c r="G1763" i="12"/>
  <c r="G1791" i="12"/>
  <c r="G1801" i="12"/>
  <c r="G1835" i="12"/>
  <c r="G1862" i="12"/>
  <c r="G1949" i="12"/>
  <c r="G2079" i="12"/>
  <c r="W233" i="12"/>
  <c r="W569" i="12"/>
  <c r="W724" i="12"/>
  <c r="G577" i="12"/>
  <c r="G619" i="12"/>
  <c r="G629" i="12"/>
  <c r="G676" i="12"/>
  <c r="G697" i="12"/>
  <c r="G745" i="12"/>
  <c r="G754" i="12"/>
  <c r="G764" i="12"/>
  <c r="G773" i="12"/>
  <c r="G810" i="12"/>
  <c r="G853" i="12"/>
  <c r="G890" i="12"/>
  <c r="G922" i="12"/>
  <c r="G939" i="12"/>
  <c r="G947" i="12"/>
  <c r="G967" i="12"/>
  <c r="G1010" i="12"/>
  <c r="G1042" i="12"/>
  <c r="G1073" i="12"/>
  <c r="G1089" i="12"/>
  <c r="G1122" i="12"/>
  <c r="G1146" i="12"/>
  <c r="G1174" i="12"/>
  <c r="G1188" i="12"/>
  <c r="G1205" i="12"/>
  <c r="G1235" i="12"/>
  <c r="G1256" i="12"/>
  <c r="G1288" i="12"/>
  <c r="G1314" i="12"/>
  <c r="G1344" i="12"/>
  <c r="G1354" i="12"/>
  <c r="G1376" i="12"/>
  <c r="G1391" i="12"/>
  <c r="G1413" i="12"/>
  <c r="G1433" i="12"/>
  <c r="G1465" i="12"/>
  <c r="G1498" i="12"/>
  <c r="G1510" i="12"/>
  <c r="G1544" i="12"/>
  <c r="G1566" i="12"/>
  <c r="G1585" i="12"/>
  <c r="G1600" i="12"/>
  <c r="G1625" i="12"/>
  <c r="G1651" i="12"/>
  <c r="G1678" i="12"/>
  <c r="G1723" i="12"/>
  <c r="G1736" i="12"/>
  <c r="G1749" i="12"/>
  <c r="G1769" i="12"/>
  <c r="G1792" i="12"/>
  <c r="G1802" i="12"/>
  <c r="G1836" i="12"/>
  <c r="G1863" i="12"/>
  <c r="G1959" i="12"/>
  <c r="W272" i="12"/>
  <c r="W592" i="12"/>
  <c r="W812" i="12"/>
  <c r="G578" i="12"/>
  <c r="G620" i="12"/>
  <c r="G638" i="12"/>
  <c r="G678" i="12"/>
  <c r="G709" i="12"/>
  <c r="G747" i="12"/>
  <c r="G755" i="12"/>
  <c r="G765" i="12"/>
  <c r="G775" i="12"/>
  <c r="G818" i="12"/>
  <c r="G854" i="12"/>
  <c r="G891" i="12"/>
  <c r="G923" i="12"/>
  <c r="G940" i="12"/>
  <c r="G948" i="12"/>
  <c r="G968" i="12"/>
  <c r="G1013" i="12"/>
  <c r="G1043" i="12"/>
  <c r="G1074" i="12"/>
  <c r="G1090" i="12"/>
  <c r="G1131" i="12"/>
  <c r="G1147" i="12"/>
  <c r="G1175" i="12"/>
  <c r="G1193" i="12"/>
  <c r="G1210" i="12"/>
  <c r="G1236" i="12"/>
  <c r="G1257" i="12"/>
  <c r="G1289" i="12"/>
  <c r="G1315" i="12"/>
  <c r="G1345" i="12"/>
  <c r="G1355" i="12"/>
  <c r="G1377" i="12"/>
  <c r="G1403" i="12"/>
  <c r="G1414" i="12"/>
  <c r="G1434" i="12"/>
  <c r="G1466" i="12"/>
  <c r="G1499" i="12"/>
  <c r="G1516" i="12"/>
  <c r="G1545" i="12"/>
  <c r="G1570" i="12"/>
  <c r="G1586" i="12"/>
  <c r="G1603" i="12"/>
  <c r="G1626" i="12"/>
  <c r="G1652" i="12"/>
  <c r="G1683" i="12"/>
  <c r="W1683" i="12" s="1"/>
  <c r="G1724" i="12"/>
  <c r="G1738" i="12"/>
  <c r="G1750" i="12"/>
  <c r="G1770" i="12"/>
  <c r="G1794" i="12"/>
  <c r="G1809" i="12"/>
  <c r="G1848" i="12"/>
  <c r="G1866" i="12"/>
  <c r="G1993" i="12"/>
  <c r="G2098" i="12"/>
  <c r="W602" i="12"/>
  <c r="W871" i="12"/>
  <c r="W81" i="12"/>
  <c r="W457" i="12"/>
  <c r="W541" i="12"/>
  <c r="W665" i="12"/>
  <c r="W680" i="12"/>
  <c r="W118" i="12"/>
  <c r="W469" i="12"/>
  <c r="W870" i="12"/>
  <c r="W382" i="12"/>
  <c r="W613" i="12"/>
  <c r="W518" i="12"/>
  <c r="W593" i="12"/>
  <c r="W813" i="12"/>
  <c r="W267" i="12"/>
  <c r="W304" i="12"/>
  <c r="W404" i="12"/>
  <c r="W573" i="12"/>
  <c r="W596" i="12"/>
  <c r="W617" i="12"/>
  <c r="W759" i="12"/>
  <c r="W816" i="12"/>
  <c r="W31" i="12"/>
  <c r="W405" i="12"/>
  <c r="W627" i="12"/>
  <c r="W667" i="12"/>
  <c r="W123" i="12"/>
  <c r="W181" i="12"/>
  <c r="W269" i="12"/>
  <c r="W557" i="12"/>
  <c r="W590" i="12"/>
  <c r="W684" i="12"/>
  <c r="W715" i="12"/>
  <c r="W787" i="12"/>
  <c r="W186" i="12"/>
  <c r="W232" i="12"/>
  <c r="W327" i="12"/>
  <c r="W568" i="12"/>
  <c r="W599" i="12"/>
  <c r="W723" i="12"/>
  <c r="W23" i="12"/>
  <c r="W34" i="12"/>
  <c r="W60" i="12"/>
  <c r="W328" i="12"/>
  <c r="W490" i="12"/>
  <c r="W686" i="12"/>
  <c r="W234" i="12"/>
  <c r="W275" i="12"/>
  <c r="W570" i="12"/>
  <c r="W730" i="12"/>
  <c r="W27" i="12"/>
  <c r="W331" i="12"/>
  <c r="W384" i="12"/>
  <c r="W571" i="12"/>
  <c r="W615" i="12"/>
  <c r="W2202" i="12"/>
  <c r="W2194" i="12"/>
  <c r="W2188" i="12"/>
  <c r="W2189" i="12"/>
  <c r="W2192" i="12"/>
  <c r="W934" i="12"/>
  <c r="W800" i="12"/>
  <c r="W481" i="12"/>
  <c r="W249" i="12"/>
  <c r="W465" i="12"/>
  <c r="W980" i="12"/>
  <c r="W133" i="12"/>
  <c r="W505" i="12"/>
  <c r="W377" i="12"/>
  <c r="W862" i="12"/>
  <c r="W335" i="12"/>
  <c r="W417" i="12"/>
  <c r="W225" i="12"/>
  <c r="W585" i="12"/>
  <c r="W476" i="12"/>
  <c r="W520" i="12"/>
  <c r="W392" i="12"/>
  <c r="W284" i="12"/>
  <c r="W301" i="12"/>
  <c r="W1062" i="12"/>
  <c r="W560" i="12"/>
  <c r="W191" i="12"/>
  <c r="W319" i="12"/>
  <c r="W981" i="12"/>
  <c r="W662" i="12"/>
  <c r="W860" i="12"/>
  <c r="W535" i="12"/>
  <c r="W428" i="12"/>
  <c r="W916" i="12"/>
  <c r="W696" i="12"/>
  <c r="W844" i="12"/>
  <c r="V1834" i="12"/>
  <c r="W637" i="12"/>
  <c r="W470" i="12"/>
  <c r="W14" i="12"/>
  <c r="W6" i="12"/>
  <c r="W478" i="12"/>
  <c r="W462" i="12"/>
  <c r="W374" i="12"/>
  <c r="W286" i="12"/>
  <c r="W246" i="12"/>
  <c r="W214" i="12"/>
  <c r="W190" i="12"/>
  <c r="W86" i="12"/>
  <c r="W645" i="12"/>
  <c r="W254" i="12"/>
  <c r="W526" i="12"/>
  <c r="W398" i="12"/>
  <c r="W334" i="12"/>
  <c r="W310" i="12"/>
  <c r="W22" i="12"/>
  <c r="W494" i="12"/>
  <c r="W182" i="12"/>
  <c r="W486" i="12"/>
  <c r="W222" i="12"/>
  <c r="W158" i="12"/>
  <c r="W94" i="12"/>
  <c r="W582" i="12"/>
  <c r="W454" i="12"/>
  <c r="W414" i="12"/>
  <c r="W110" i="12"/>
  <c r="W733" i="12"/>
  <c r="W1003" i="12"/>
  <c r="W971" i="12"/>
  <c r="W1011" i="12"/>
  <c r="W958" i="12"/>
  <c r="W1065" i="12"/>
  <c r="W1057" i="12"/>
  <c r="W1017" i="12"/>
  <c r="W985" i="12"/>
  <c r="W977" i="12"/>
  <c r="W953" i="12"/>
  <c r="W929" i="12"/>
  <c r="W921" i="12"/>
  <c r="W913" i="12"/>
  <c r="W865" i="12"/>
  <c r="W857" i="12"/>
  <c r="W849" i="12"/>
  <c r="W841" i="12"/>
  <c r="W833" i="12"/>
  <c r="W826" i="12"/>
  <c r="W803" i="12"/>
  <c r="W795" i="12"/>
  <c r="W779" i="12"/>
  <c r="W739" i="12"/>
  <c r="W731" i="12"/>
  <c r="W707" i="12"/>
  <c r="W691" i="12"/>
  <c r="W675" i="12"/>
  <c r="W643" i="12"/>
  <c r="W628" i="12"/>
  <c r="W604" i="12"/>
  <c r="W532" i="12"/>
  <c r="W524" i="12"/>
  <c r="W516" i="12"/>
  <c r="W508" i="12"/>
  <c r="W500" i="12"/>
  <c r="W484" i="12"/>
  <c r="W468" i="12"/>
  <c r="W460" i="12"/>
  <c r="W452" i="12"/>
  <c r="W444" i="12"/>
  <c r="W436" i="12"/>
  <c r="W396" i="12"/>
  <c r="W388" i="12"/>
  <c r="W380" i="12"/>
  <c r="W372" i="12"/>
  <c r="W356" i="12"/>
  <c r="W348" i="12"/>
  <c r="W340" i="12"/>
  <c r="W324" i="12"/>
  <c r="W316" i="12"/>
  <c r="W308" i="12"/>
  <c r="W300" i="12"/>
  <c r="W292" i="12"/>
  <c r="W260" i="12"/>
  <c r="W252" i="12"/>
  <c r="W244" i="12"/>
  <c r="W236" i="12"/>
  <c r="W220" i="12"/>
  <c r="W212" i="12"/>
  <c r="W204" i="12"/>
  <c r="W196" i="12"/>
  <c r="W188" i="12"/>
  <c r="W180" i="12"/>
  <c r="W172" i="12"/>
  <c r="W164" i="12"/>
  <c r="W156" i="12"/>
  <c r="W148" i="12"/>
  <c r="W140" i="12"/>
  <c r="W132" i="12"/>
  <c r="W124" i="12"/>
  <c r="W108" i="12"/>
  <c r="W100" i="12"/>
  <c r="W92" i="12"/>
  <c r="W76" i="12"/>
  <c r="W44" i="12"/>
  <c r="W20" i="12"/>
  <c r="W12" i="12"/>
  <c r="W4" i="12"/>
  <c r="W1071" i="12"/>
  <c r="W1063" i="12"/>
  <c r="W1055" i="12"/>
  <c r="W1023" i="12"/>
  <c r="W1015" i="12"/>
  <c r="W1007" i="12"/>
  <c r="W999" i="12"/>
  <c r="W983" i="12"/>
  <c r="W975" i="12"/>
  <c r="W959" i="12"/>
  <c r="W951" i="12"/>
  <c r="W927" i="12"/>
  <c r="W919" i="12"/>
  <c r="W863" i="12"/>
  <c r="W855" i="12"/>
  <c r="W839" i="12"/>
  <c r="W831" i="12"/>
  <c r="W824" i="12"/>
  <c r="W809" i="12"/>
  <c r="W801" i="12"/>
  <c r="W793" i="12"/>
  <c r="W737" i="12"/>
  <c r="W721" i="12"/>
  <c r="W705" i="12"/>
  <c r="W673" i="12"/>
  <c r="W657" i="12"/>
  <c r="W641" i="12"/>
  <c r="W586" i="12"/>
  <c r="W554" i="12"/>
  <c r="W538" i="12"/>
  <c r="W506" i="12"/>
  <c r="W498" i="12"/>
  <c r="W482" i="12"/>
  <c r="W474" i="12"/>
  <c r="W466" i="12"/>
  <c r="W434" i="12"/>
  <c r="W426" i="12"/>
  <c r="W418" i="12"/>
  <c r="W410" i="12"/>
  <c r="W402" i="12"/>
  <c r="W386" i="12"/>
  <c r="W378" i="12"/>
  <c r="W370" i="12"/>
  <c r="W362" i="12"/>
  <c r="W354" i="12"/>
  <c r="W346" i="12"/>
  <c r="W322" i="12"/>
  <c r="W314" i="12"/>
  <c r="W306" i="12"/>
  <c r="W298" i="12"/>
  <c r="W290" i="12"/>
  <c r="W282" i="12"/>
  <c r="W274" i="12"/>
  <c r="W266" i="12"/>
  <c r="W250" i="12"/>
  <c r="W242" i="12"/>
  <c r="W226" i="12"/>
  <c r="W218" i="12"/>
  <c r="W210" i="12"/>
  <c r="W202" i="12"/>
  <c r="W194" i="12"/>
  <c r="W178" i="12"/>
  <c r="W154" i="12"/>
  <c r="W146" i="12"/>
  <c r="W130" i="12"/>
  <c r="W122" i="12"/>
  <c r="W114" i="12"/>
  <c r="W90" i="12"/>
  <c r="W82" i="12"/>
  <c r="W66" i="12"/>
  <c r="W42" i="12"/>
  <c r="W26" i="12"/>
  <c r="W18" i="12"/>
  <c r="W10" i="12"/>
  <c r="W982" i="12"/>
  <c r="W792" i="12"/>
  <c r="W744" i="12"/>
  <c r="W736" i="12"/>
  <c r="W728" i="12"/>
  <c r="W704" i="12"/>
  <c r="W688" i="12"/>
  <c r="W672" i="12"/>
  <c r="W648" i="12"/>
  <c r="W640" i="12"/>
  <c r="W601" i="12"/>
  <c r="W537" i="12"/>
  <c r="W529" i="12"/>
  <c r="W521" i="12"/>
  <c r="W513" i="12"/>
  <c r="W433" i="12"/>
  <c r="W409" i="12"/>
  <c r="W401" i="12"/>
  <c r="W393" i="12"/>
  <c r="W385" i="12"/>
  <c r="W369" i="12"/>
  <c r="W361" i="12"/>
  <c r="W353" i="12"/>
  <c r="W345" i="12"/>
  <c r="W337" i="12"/>
  <c r="W329" i="12"/>
  <c r="W321" i="12"/>
  <c r="W313" i="12"/>
  <c r="W297" i="12"/>
  <c r="W289" i="12"/>
  <c r="W281" i="12"/>
  <c r="W273" i="12"/>
  <c r="W241" i="12"/>
  <c r="W217" i="12"/>
  <c r="W209" i="12"/>
  <c r="W201" i="12"/>
  <c r="W193" i="12"/>
  <c r="W185" i="12"/>
  <c r="W177" i="12"/>
  <c r="W153" i="12"/>
  <c r="W145" i="12"/>
  <c r="W105" i="12"/>
  <c r="W97" i="12"/>
  <c r="W89" i="12"/>
  <c r="W65" i="12"/>
  <c r="W49" i="12"/>
  <c r="W25" i="12"/>
  <c r="W17" i="12"/>
  <c r="W9" i="12"/>
  <c r="W1069" i="12"/>
  <c r="W1061" i="12"/>
  <c r="W1053" i="12"/>
  <c r="W1021" i="12"/>
  <c r="W1005" i="12"/>
  <c r="W997" i="12"/>
  <c r="W989" i="12"/>
  <c r="W973" i="12"/>
  <c r="W957" i="12"/>
  <c r="W933" i="12"/>
  <c r="W917" i="12"/>
  <c r="W861" i="12"/>
  <c r="W845" i="12"/>
  <c r="W837" i="12"/>
  <c r="W829" i="12"/>
  <c r="W822" i="12"/>
  <c r="W807" i="12"/>
  <c r="W799" i="12"/>
  <c r="W791" i="12"/>
  <c r="W783" i="12"/>
  <c r="W743" i="12"/>
  <c r="W735" i="12"/>
  <c r="W727" i="12"/>
  <c r="W719" i="12"/>
  <c r="W703" i="12"/>
  <c r="W768" i="12"/>
  <c r="W687" i="12"/>
  <c r="W1082" i="12"/>
  <c r="W663" i="12"/>
  <c r="W647" i="12"/>
  <c r="W600" i="12"/>
  <c r="W584" i="12"/>
  <c r="W576" i="12"/>
  <c r="W536" i="12"/>
  <c r="W528" i="12"/>
  <c r="W512" i="12"/>
  <c r="W504" i="12"/>
  <c r="W496" i="12"/>
  <c r="W488" i="12"/>
  <c r="W480" i="12"/>
  <c r="W472" i="12"/>
  <c r="W432" i="12"/>
  <c r="W424" i="12"/>
  <c r="W400" i="12"/>
  <c r="W376" i="12"/>
  <c r="W360" i="12"/>
  <c r="W352" i="12"/>
  <c r="W344" i="12"/>
  <c r="W336" i="12"/>
  <c r="W320" i="12"/>
  <c r="W312" i="12"/>
  <c r="W296" i="12"/>
  <c r="W280" i="12"/>
  <c r="W264" i="12"/>
  <c r="W248" i="12"/>
  <c r="W240" i="12"/>
  <c r="W224" i="12"/>
  <c r="W216" i="12"/>
  <c r="W208" i="12"/>
  <c r="W200" i="12"/>
  <c r="W184" i="12"/>
  <c r="W176" i="12"/>
  <c r="W168" i="12"/>
  <c r="W160" i="12"/>
  <c r="W152" i="12"/>
  <c r="W136" i="12"/>
  <c r="W128" i="12"/>
  <c r="W120" i="12"/>
  <c r="W112" i="12"/>
  <c r="W96" i="12"/>
  <c r="W88" i="12"/>
  <c r="W1060" i="12"/>
  <c r="W1044" i="12"/>
  <c r="W990" i="12"/>
  <c r="W974" i="12"/>
  <c r="W926" i="12"/>
  <c r="W1068" i="12"/>
  <c r="W988" i="12"/>
  <c r="W1012" i="12"/>
  <c r="W932" i="12"/>
  <c r="W836" i="12"/>
  <c r="W806" i="12"/>
  <c r="W798" i="12"/>
  <c r="W790" i="12"/>
  <c r="W774" i="12"/>
  <c r="W742" i="12"/>
  <c r="W734" i="12"/>
  <c r="W726" i="12"/>
  <c r="W718" i="12"/>
  <c r="W702" i="12"/>
  <c r="W654" i="12"/>
  <c r="W646" i="12"/>
  <c r="W551" i="12"/>
  <c r="W527" i="12"/>
  <c r="W519" i="12"/>
  <c r="W511" i="12"/>
  <c r="W503" i="12"/>
  <c r="W495" i="12"/>
  <c r="W487" i="12"/>
  <c r="W479" i="12"/>
  <c r="W471" i="12"/>
  <c r="W463" i="12"/>
  <c r="W447" i="12"/>
  <c r="W439" i="12"/>
  <c r="W431" i="12"/>
  <c r="W423" i="12"/>
  <c r="W407" i="12"/>
  <c r="W399" i="12"/>
  <c r="W391" i="12"/>
  <c r="W375" i="12"/>
  <c r="W351" i="12"/>
  <c r="W311" i="12"/>
  <c r="W303" i="12"/>
  <c r="W295" i="12"/>
  <c r="W287" i="12"/>
  <c r="W263" i="12"/>
  <c r="W247" i="12"/>
  <c r="W223" i="12"/>
  <c r="W215" i="12"/>
  <c r="W207" i="12"/>
  <c r="W183" i="12"/>
  <c r="W175" i="12"/>
  <c r="W167" i="12"/>
  <c r="W159" i="12"/>
  <c r="W151" i="12"/>
  <c r="W143" i="12"/>
  <c r="W135" i="12"/>
  <c r="W127" i="12"/>
  <c r="W119" i="12"/>
  <c r="W111" i="12"/>
  <c r="W103" i="12"/>
  <c r="W95" i="12"/>
  <c r="W87" i="12"/>
  <c r="W71" i="12"/>
  <c r="W63" i="12"/>
  <c r="W47" i="12"/>
  <c r="W15" i="12"/>
  <c r="W7" i="12"/>
  <c r="W1006" i="12"/>
  <c r="W823" i="12"/>
  <c r="W1067" i="12"/>
  <c r="W1059" i="12"/>
  <c r="W1035" i="12"/>
  <c r="W1019" i="12"/>
  <c r="W987" i="12"/>
  <c r="W979" i="12"/>
  <c r="W955" i="12"/>
  <c r="W931" i="12"/>
  <c r="W915" i="12"/>
  <c r="W859" i="12"/>
  <c r="W851" i="12"/>
  <c r="W843" i="12"/>
  <c r="W835" i="12"/>
  <c r="W820" i="12"/>
  <c r="W805" i="12"/>
  <c r="W797" i="12"/>
  <c r="W789" i="12"/>
  <c r="W781" i="12"/>
  <c r="W741" i="12"/>
  <c r="W725" i="12"/>
  <c r="W717" i="12"/>
  <c r="W701" i="12"/>
  <c r="W693" i="12"/>
  <c r="W550" i="12"/>
  <c r="W534" i="12"/>
  <c r="W510" i="12"/>
  <c r="W502" i="12"/>
  <c r="W446" i="12"/>
  <c r="W430" i="12"/>
  <c r="W422" i="12"/>
  <c r="W390" i="12"/>
  <c r="W358" i="12"/>
  <c r="W342" i="12"/>
  <c r="W318" i="12"/>
  <c r="W302" i="12"/>
  <c r="W294" i="12"/>
  <c r="W278" i="12"/>
  <c r="W270" i="12"/>
  <c r="W230" i="12"/>
  <c r="W206" i="12"/>
  <c r="W174" i="12"/>
  <c r="W166" i="12"/>
  <c r="W126" i="12"/>
  <c r="W62" i="12"/>
  <c r="W46" i="12"/>
  <c r="W1070" i="12"/>
  <c r="W1054" i="12"/>
  <c r="W1022" i="12"/>
  <c r="W972" i="12"/>
  <c r="W956" i="12"/>
  <c r="W808" i="12"/>
  <c r="W1066" i="12"/>
  <c r="W1058" i="12"/>
  <c r="W1018" i="12"/>
  <c r="W986" i="12"/>
  <c r="W978" i="12"/>
  <c r="W970" i="12"/>
  <c r="W954" i="12"/>
  <c r="W930" i="12"/>
  <c r="W866" i="12"/>
  <c r="W858" i="12"/>
  <c r="W850" i="12"/>
  <c r="W842" i="12"/>
  <c r="W834" i="12"/>
  <c r="W827" i="12"/>
  <c r="W804" i="12"/>
  <c r="W796" i="12"/>
  <c r="W788" i="12"/>
  <c r="W780" i="12"/>
  <c r="W740" i="12"/>
  <c r="W732" i="12"/>
  <c r="W708" i="12"/>
  <c r="W700" i="12"/>
  <c r="W692" i="12"/>
  <c r="W660" i="12"/>
  <c r="W644" i="12"/>
  <c r="W605" i="12"/>
  <c r="W549" i="12"/>
  <c r="W533" i="12"/>
  <c r="W525" i="12"/>
  <c r="W517" i="12"/>
  <c r="W509" i="12"/>
  <c r="W501" i="12"/>
  <c r="W493" i="12"/>
  <c r="W461" i="12"/>
  <c r="W453" i="12"/>
  <c r="W445" i="12"/>
  <c r="W437" i="12"/>
  <c r="W429" i="12"/>
  <c r="W397" i="12"/>
  <c r="W389" i="12"/>
  <c r="W381" i="12"/>
  <c r="W373" i="12"/>
  <c r="W365" i="12"/>
  <c r="W357" i="12"/>
  <c r="W349" i="12"/>
  <c r="W341" i="12"/>
  <c r="W333" i="12"/>
  <c r="W325" i="12"/>
  <c r="W317" i="12"/>
  <c r="W309" i="12"/>
  <c r="W293" i="12"/>
  <c r="W285" i="12"/>
  <c r="W277" i="12"/>
  <c r="W253" i="12"/>
  <c r="W245" i="12"/>
  <c r="W221" i="12"/>
  <c r="W213" i="12"/>
  <c r="W205" i="12"/>
  <c r="W197" i="12"/>
  <c r="W189" i="12"/>
  <c r="W165" i="12"/>
  <c r="W157" i="12"/>
  <c r="W141" i="12"/>
  <c r="W125" i="12"/>
  <c r="W109" i="12"/>
  <c r="W101" i="12"/>
  <c r="W93" i="12"/>
  <c r="W69" i="12"/>
  <c r="W13" i="12"/>
  <c r="W5" i="12"/>
  <c r="W1004" i="12"/>
  <c r="W1052" i="12"/>
  <c r="W1020" i="12"/>
  <c r="W1072" i="12"/>
  <c r="W1064" i="12"/>
  <c r="W1056" i="12"/>
  <c r="W1016" i="12"/>
  <c r="W1008" i="12"/>
  <c r="W1000" i="12"/>
  <c r="W984" i="12"/>
  <c r="W976" i="12"/>
  <c r="W952" i="12"/>
  <c r="W864" i="12"/>
  <c r="W856" i="12"/>
  <c r="W848" i="12"/>
  <c r="W840" i="12"/>
  <c r="W832" i="12"/>
  <c r="W825" i="12"/>
  <c r="W817" i="12"/>
  <c r="W802" i="12"/>
  <c r="W794" i="12"/>
  <c r="W738" i="12"/>
  <c r="W706" i="12"/>
  <c r="W674" i="12"/>
  <c r="W642" i="12"/>
  <c r="W603" i="12"/>
  <c r="W587" i="12"/>
  <c r="W555" i="12"/>
  <c r="W539" i="12"/>
  <c r="W531" i="12"/>
  <c r="W523" i="12"/>
  <c r="W507" i="12"/>
  <c r="W499" i="12"/>
  <c r="W491" i="12"/>
  <c r="W483" i="12"/>
  <c r="W475" i="12"/>
  <c r="W467" i="12"/>
  <c r="W443" i="12"/>
  <c r="W435" i="12"/>
  <c r="W419" i="12"/>
  <c r="W395" i="12"/>
  <c r="W387" i="12"/>
  <c r="W379" i="12"/>
  <c r="W371" i="12"/>
  <c r="W363" i="12"/>
  <c r="W355" i="12"/>
  <c r="W347" i="12"/>
  <c r="W339" i="12"/>
  <c r="W323" i="12"/>
  <c r="W315" i="12"/>
  <c r="W307" i="12"/>
  <c r="W299" i="12"/>
  <c r="W291" i="12"/>
  <c r="W283" i="12"/>
  <c r="W259" i="12"/>
  <c r="W251" i="12"/>
  <c r="W243" i="12"/>
  <c r="W227" i="12"/>
  <c r="W219" i="12"/>
  <c r="W211" i="12"/>
  <c r="W195" i="12"/>
  <c r="W187" i="12"/>
  <c r="W179" i="12"/>
  <c r="W171" i="12"/>
  <c r="W163" i="12"/>
  <c r="W155" i="12"/>
  <c r="W147" i="12"/>
  <c r="W139" i="12"/>
  <c r="W131" i="12"/>
  <c r="W115" i="12"/>
  <c r="W91" i="12"/>
  <c r="W83" i="12"/>
  <c r="W59" i="12"/>
  <c r="W43" i="12"/>
  <c r="W19" i="12"/>
  <c r="W11" i="12"/>
  <c r="W3" i="12"/>
  <c r="W2" i="12"/>
  <c r="W40" i="12"/>
  <c r="W48" i="12"/>
  <c r="W64" i="12"/>
  <c r="W8" i="12"/>
  <c r="W16" i="12"/>
  <c r="W75" i="12"/>
  <c r="W2086" i="12" l="1"/>
  <c r="W2016" i="12"/>
  <c r="W1941" i="12"/>
  <c r="W1686" i="12"/>
  <c r="V1686" i="12"/>
  <c r="W2134" i="12"/>
  <c r="W1996" i="12"/>
  <c r="W1905" i="12"/>
  <c r="V1905" i="12"/>
  <c r="W1792" i="12"/>
  <c r="W2105" i="12"/>
  <c r="W1967" i="12"/>
  <c r="W1758" i="12"/>
  <c r="V1758" i="12"/>
  <c r="W1606" i="12"/>
  <c r="V1606" i="12"/>
  <c r="W2076" i="12"/>
  <c r="W1801" i="12"/>
  <c r="W2137" i="12"/>
  <c r="W1999" i="12"/>
  <c r="W1590" i="12"/>
  <c r="W2064" i="12"/>
  <c r="W2047" i="12"/>
  <c r="W1883" i="12"/>
  <c r="V1883" i="12"/>
  <c r="W2113" i="12"/>
  <c r="W1916" i="12"/>
  <c r="W1958" i="12"/>
  <c r="W909" i="12"/>
  <c r="V909" i="12"/>
  <c r="W1049" i="12"/>
  <c r="W908" i="12"/>
  <c r="V908" i="12"/>
  <c r="W762" i="12"/>
  <c r="W553" i="12"/>
  <c r="V553" i="12"/>
  <c r="W98" i="12"/>
  <c r="W1566" i="12"/>
  <c r="V1566" i="12"/>
  <c r="W1742" i="12"/>
  <c r="W1586" i="12"/>
  <c r="V1586" i="12"/>
  <c r="W1434" i="12"/>
  <c r="V1434" i="12"/>
  <c r="W1142" i="12"/>
  <c r="V1142" i="12"/>
  <c r="W967" i="12"/>
  <c r="V967" i="12"/>
  <c r="W459" i="12"/>
  <c r="W238" i="12"/>
  <c r="W1084" i="12"/>
  <c r="W1723" i="12"/>
  <c r="V1723" i="12"/>
  <c r="W1406" i="12"/>
  <c r="V1406" i="12"/>
  <c r="W1250" i="12"/>
  <c r="V1250" i="12"/>
  <c r="W1086" i="12"/>
  <c r="W939" i="12"/>
  <c r="W581" i="12"/>
  <c r="V581" i="12"/>
  <c r="W2017" i="12"/>
  <c r="W1942" i="12"/>
  <c r="V1942" i="12"/>
  <c r="W1672" i="12"/>
  <c r="V1672" i="12"/>
  <c r="W1371" i="12"/>
  <c r="W1046" i="12"/>
  <c r="V1046" i="12"/>
  <c r="W767" i="12"/>
  <c r="W107" i="12"/>
  <c r="W1655" i="12"/>
  <c r="W1509" i="12"/>
  <c r="V1509" i="12"/>
  <c r="W1367" i="12"/>
  <c r="V1367" i="12"/>
  <c r="W1205" i="12"/>
  <c r="V1205" i="12"/>
  <c r="W1045" i="12"/>
  <c r="W546" i="12"/>
  <c r="W80" i="12"/>
  <c r="W1636" i="12"/>
  <c r="V1636" i="12"/>
  <c r="W1499" i="12"/>
  <c r="W1352" i="12"/>
  <c r="W891" i="12"/>
  <c r="W757" i="12"/>
  <c r="W629" i="12"/>
  <c r="W545" i="12"/>
  <c r="W79" i="12"/>
  <c r="W1533" i="12"/>
  <c r="V1533" i="12"/>
  <c r="W1385" i="12"/>
  <c r="V1385" i="12"/>
  <c r="W1216" i="12"/>
  <c r="V1216" i="12"/>
  <c r="W1051" i="12"/>
  <c r="W773" i="12"/>
  <c r="W661" i="12"/>
  <c r="V661" i="12"/>
  <c r="W1506" i="12"/>
  <c r="W1348" i="12"/>
  <c r="W1173" i="12"/>
  <c r="V1173" i="12"/>
  <c r="W969" i="12"/>
  <c r="W853" i="12"/>
  <c r="V853" i="12"/>
  <c r="W683" i="12"/>
  <c r="W575" i="12"/>
  <c r="V575" i="12"/>
  <c r="W77" i="12"/>
  <c r="W2078" i="12"/>
  <c r="W2007" i="12"/>
  <c r="V2007" i="12"/>
  <c r="W1819" i="12"/>
  <c r="V1819" i="12"/>
  <c r="W2091" i="12"/>
  <c r="W1894" i="12"/>
  <c r="V1894" i="12"/>
  <c r="W2089" i="12"/>
  <c r="W1949" i="12"/>
  <c r="V1949" i="12"/>
  <c r="W1591" i="12"/>
  <c r="V1591" i="12"/>
  <c r="W1904" i="12"/>
  <c r="V1904" i="12"/>
  <c r="W1791" i="12"/>
  <c r="V1791" i="12"/>
  <c r="W2048" i="12"/>
  <c r="W1968" i="12"/>
  <c r="W1861" i="12"/>
  <c r="W1862" i="12"/>
  <c r="W2097" i="12"/>
  <c r="W1959" i="12"/>
  <c r="W1800" i="12"/>
  <c r="W2112" i="12"/>
  <c r="W1933" i="12"/>
  <c r="V1933" i="12"/>
  <c r="W1739" i="12"/>
  <c r="W1678" i="12"/>
  <c r="W1531" i="12"/>
  <c r="V1531" i="12"/>
  <c r="W1378" i="12"/>
  <c r="V1378" i="12"/>
  <c r="W1214" i="12"/>
  <c r="W754" i="12"/>
  <c r="W626" i="12"/>
  <c r="W542" i="12"/>
  <c r="W1416" i="12"/>
  <c r="V1416" i="12"/>
  <c r="W1732" i="12"/>
  <c r="W1571" i="12"/>
  <c r="V1571" i="12"/>
  <c r="W1266" i="12"/>
  <c r="V1266" i="12"/>
  <c r="W1117" i="12"/>
  <c r="V1117" i="12"/>
  <c r="W948" i="12"/>
  <c r="W847" i="12"/>
  <c r="V847" i="12"/>
  <c r="W695" i="12"/>
  <c r="W938" i="12"/>
  <c r="W1537" i="12"/>
  <c r="W1235" i="12"/>
  <c r="V1235" i="12"/>
  <c r="W923" i="12"/>
  <c r="V923" i="12"/>
  <c r="W782" i="12"/>
  <c r="V782" i="12"/>
  <c r="W137" i="12"/>
  <c r="W1688" i="12"/>
  <c r="V1688" i="12"/>
  <c r="W2079" i="12"/>
  <c r="W1932" i="12"/>
  <c r="V1932" i="12"/>
  <c r="W1833" i="12"/>
  <c r="V1833" i="12"/>
  <c r="W1638" i="12"/>
  <c r="V1638" i="12"/>
  <c r="W1354" i="12"/>
  <c r="V1354" i="12"/>
  <c r="W547" i="12"/>
  <c r="W1775" i="12"/>
  <c r="V1775" i="12"/>
  <c r="W1637" i="12"/>
  <c r="V1637" i="12"/>
  <c r="W1500" i="12"/>
  <c r="V1500" i="12"/>
  <c r="W1353" i="12"/>
  <c r="V1353" i="12"/>
  <c r="W1193" i="12"/>
  <c r="V1193" i="12"/>
  <c r="W750" i="12"/>
  <c r="W622" i="12"/>
  <c r="W522" i="12"/>
  <c r="W68" i="12"/>
  <c r="W1488" i="12"/>
  <c r="V1488" i="12"/>
  <c r="W1340" i="12"/>
  <c r="V1340" i="12"/>
  <c r="W1175" i="12"/>
  <c r="V1175" i="12"/>
  <c r="W1013" i="12"/>
  <c r="V1013" i="12"/>
  <c r="W749" i="12"/>
  <c r="W621" i="12"/>
  <c r="W67" i="12"/>
  <c r="W1507" i="12"/>
  <c r="W1362" i="12"/>
  <c r="W1042" i="12"/>
  <c r="V1042" i="12"/>
  <c r="W764" i="12"/>
  <c r="W638" i="12"/>
  <c r="V638" i="12"/>
  <c r="W544" i="12"/>
  <c r="W78" i="12"/>
  <c r="W1324" i="12"/>
  <c r="V1324" i="12"/>
  <c r="W1144" i="12"/>
  <c r="V1144" i="12"/>
  <c r="W950" i="12"/>
  <c r="W818" i="12"/>
  <c r="V818" i="12"/>
  <c r="W2135" i="12"/>
  <c r="V2135" i="12"/>
  <c r="W2070" i="12"/>
  <c r="V2070" i="12"/>
  <c r="W1997" i="12"/>
  <c r="W2122" i="12"/>
  <c r="W1770" i="12"/>
  <c r="V1770" i="12"/>
  <c r="W2050" i="12"/>
  <c r="W2100" i="12"/>
  <c r="W2073" i="12"/>
  <c r="V2073" i="12"/>
  <c r="W1735" i="12"/>
  <c r="W2133" i="12"/>
  <c r="W1893" i="12"/>
  <c r="V1893" i="12"/>
  <c r="W2104" i="12"/>
  <c r="W1966" i="12"/>
  <c r="W2032" i="12"/>
  <c r="V2032" i="12"/>
  <c r="W2179" i="12"/>
  <c r="W2031" i="12"/>
  <c r="V2031" i="12"/>
  <c r="W1848" i="12"/>
  <c r="V1848" i="12"/>
  <c r="W1812" i="12"/>
  <c r="V1812" i="12"/>
  <c r="W2081" i="12"/>
  <c r="W1934" i="12"/>
  <c r="W2096" i="12"/>
  <c r="W1913" i="12"/>
  <c r="V1913" i="12"/>
  <c r="W1584" i="12"/>
  <c r="V1584" i="12"/>
  <c r="W1651" i="12"/>
  <c r="V1651" i="12"/>
  <c r="W1359" i="12"/>
  <c r="W1198" i="12"/>
  <c r="W618" i="12"/>
  <c r="W497" i="12"/>
  <c r="W58" i="12"/>
  <c r="W1261" i="12"/>
  <c r="W1724" i="12"/>
  <c r="W1552" i="12"/>
  <c r="W1407" i="12"/>
  <c r="W1254" i="12"/>
  <c r="W1087" i="12"/>
  <c r="W940" i="12"/>
  <c r="W583" i="12"/>
  <c r="V583" i="12"/>
  <c r="W420" i="12"/>
  <c r="W1673" i="12"/>
  <c r="V1673" i="12"/>
  <c r="W1516" i="12"/>
  <c r="V1516" i="12"/>
  <c r="W1376" i="12"/>
  <c r="V1376" i="12"/>
  <c r="W1047" i="12"/>
  <c r="W903" i="12"/>
  <c r="V903" i="12"/>
  <c r="W769" i="12"/>
  <c r="V769" i="12"/>
  <c r="W653" i="12"/>
  <c r="V653" i="12"/>
  <c r="W366" i="12"/>
  <c r="W113" i="12"/>
  <c r="W2136" i="12"/>
  <c r="W2071" i="12"/>
  <c r="V2071" i="12"/>
  <c r="W1998" i="12"/>
  <c r="W1921" i="12"/>
  <c r="W1622" i="12"/>
  <c r="V1622" i="12"/>
  <c r="W1344" i="12"/>
  <c r="W1024" i="12"/>
  <c r="V1024" i="12"/>
  <c r="W751" i="12"/>
  <c r="W530" i="12"/>
  <c r="W70" i="12"/>
  <c r="W1608" i="12"/>
  <c r="W1490" i="12"/>
  <c r="V1490" i="12"/>
  <c r="W1341" i="12"/>
  <c r="V1341" i="12"/>
  <c r="W1176" i="12"/>
  <c r="V1176" i="12"/>
  <c r="W1014" i="12"/>
  <c r="V1014" i="12"/>
  <c r="W258" i="12"/>
  <c r="W1593" i="12"/>
  <c r="W1449" i="12"/>
  <c r="V1449" i="12"/>
  <c r="W1312" i="12"/>
  <c r="V1312" i="12"/>
  <c r="W1147" i="12"/>
  <c r="W992" i="12"/>
  <c r="V992" i="12"/>
  <c r="W875" i="12"/>
  <c r="W722" i="12"/>
  <c r="V722" i="12"/>
  <c r="W477" i="12"/>
  <c r="W257" i="12"/>
  <c r="W53" i="12"/>
  <c r="W1498" i="12"/>
  <c r="W1351" i="12"/>
  <c r="W1188" i="12"/>
  <c r="V1188" i="12"/>
  <c r="W890" i="12"/>
  <c r="W756" i="12"/>
  <c r="W620" i="12"/>
  <c r="W515" i="12"/>
  <c r="W1466" i="12"/>
  <c r="V1466" i="12"/>
  <c r="W1303" i="12"/>
  <c r="V1303" i="12"/>
  <c r="W1122" i="12"/>
  <c r="V1122" i="12"/>
  <c r="W942" i="12"/>
  <c r="W786" i="12"/>
  <c r="W543" i="12"/>
  <c r="W2080" i="12"/>
  <c r="W2059" i="12"/>
  <c r="W1906" i="12"/>
  <c r="V1906" i="12"/>
  <c r="W2174" i="12"/>
  <c r="W2109" i="12"/>
  <c r="W2042" i="12"/>
  <c r="W1963" i="12"/>
  <c r="W1866" i="12"/>
  <c r="W1898" i="12"/>
  <c r="W2049" i="12"/>
  <c r="W1953" i="12"/>
  <c r="V1953" i="12"/>
  <c r="W1757" i="12"/>
  <c r="V1757" i="12"/>
  <c r="W2013" i="12"/>
  <c r="V2013" i="12"/>
  <c r="W2171" i="12"/>
  <c r="W2098" i="12"/>
  <c r="W2020" i="12"/>
  <c r="W1951" i="12"/>
  <c r="V1951" i="12"/>
  <c r="W1836" i="12"/>
  <c r="V1836" i="12"/>
  <c r="W1726" i="12"/>
  <c r="V1726" i="12"/>
  <c r="W1914" i="12"/>
  <c r="V1914" i="12"/>
  <c r="W1763" i="12"/>
  <c r="V1763" i="12"/>
  <c r="W1432" i="12"/>
  <c r="V1432" i="12"/>
  <c r="W1625" i="12"/>
  <c r="V1625" i="12"/>
  <c r="W1347" i="12"/>
  <c r="V1347" i="12"/>
  <c r="W1186" i="12"/>
  <c r="V1186" i="12"/>
  <c r="W1002" i="12"/>
  <c r="V1002" i="12"/>
  <c r="W239" i="12"/>
  <c r="W1115" i="12"/>
  <c r="W1797" i="12"/>
  <c r="V1797" i="12"/>
  <c r="W1391" i="12"/>
  <c r="V1391" i="12"/>
  <c r="W1236" i="12"/>
  <c r="V1236" i="12"/>
  <c r="W784" i="12"/>
  <c r="V784" i="12"/>
  <c r="W138" i="12"/>
  <c r="W679" i="12"/>
  <c r="W1639" i="12"/>
  <c r="W1355" i="12"/>
  <c r="W1196" i="12"/>
  <c r="W1036" i="12"/>
  <c r="V1036" i="12"/>
  <c r="W760" i="12"/>
  <c r="W548" i="12"/>
  <c r="W84" i="12"/>
  <c r="W1389" i="12"/>
  <c r="W1795" i="12"/>
  <c r="W1597" i="12"/>
  <c r="W1314" i="12"/>
  <c r="V1314" i="12"/>
  <c r="W729" i="12"/>
  <c r="V729" i="12"/>
  <c r="W1749" i="12"/>
  <c r="V1749" i="12"/>
  <c r="W1595" i="12"/>
  <c r="W1450" i="12"/>
  <c r="V1450" i="12"/>
  <c r="W1313" i="12"/>
  <c r="V1313" i="12"/>
  <c r="W1152" i="12"/>
  <c r="V1152" i="12"/>
  <c r="W711" i="12"/>
  <c r="W38" i="12"/>
  <c r="W1581" i="12"/>
  <c r="V1581" i="12"/>
  <c r="W1425" i="12"/>
  <c r="V1425" i="12"/>
  <c r="W1290" i="12"/>
  <c r="V1290" i="12"/>
  <c r="W1131" i="12"/>
  <c r="V1131" i="12"/>
  <c r="W961" i="12"/>
  <c r="V961" i="12"/>
  <c r="W867" i="12"/>
  <c r="V867" i="12"/>
  <c r="W710" i="12"/>
  <c r="W37" i="12"/>
  <c r="W1487" i="12"/>
  <c r="V1487" i="12"/>
  <c r="W1325" i="12"/>
  <c r="V1325" i="12"/>
  <c r="W1174" i="12"/>
  <c r="V1174" i="12"/>
  <c r="W1010" i="12"/>
  <c r="V1010" i="12"/>
  <c r="W748" i="12"/>
  <c r="W473" i="12"/>
  <c r="W256" i="12"/>
  <c r="W52" i="12"/>
  <c r="W1288" i="12"/>
  <c r="V1288" i="12"/>
  <c r="W1090" i="12"/>
  <c r="W928" i="12"/>
  <c r="V928" i="12"/>
  <c r="W763" i="12"/>
  <c r="W514" i="12"/>
  <c r="W255" i="12"/>
  <c r="W2051" i="12"/>
  <c r="W1895" i="12"/>
  <c r="V1895" i="12"/>
  <c r="W2172" i="12"/>
  <c r="W2040" i="12"/>
  <c r="W1748" i="12"/>
  <c r="V1748" i="12"/>
  <c r="W2166" i="12"/>
  <c r="W2101" i="12"/>
  <c r="W1955" i="12"/>
  <c r="V1955" i="12"/>
  <c r="W1856" i="12"/>
  <c r="V1856" i="12"/>
  <c r="W2041" i="12"/>
  <c r="W1863" i="12"/>
  <c r="W1849" i="12"/>
  <c r="V1849" i="12"/>
  <c r="W2072" i="12"/>
  <c r="W1922" i="12"/>
  <c r="V1922" i="12"/>
  <c r="W1746" i="12"/>
  <c r="W2132" i="12"/>
  <c r="W2090" i="12"/>
  <c r="W1935" i="12"/>
  <c r="W1554" i="12"/>
  <c r="W2178" i="12"/>
  <c r="W2046" i="12"/>
  <c r="W1751" i="12"/>
  <c r="W2045" i="12"/>
  <c r="W1859" i="12"/>
  <c r="V1859" i="12"/>
  <c r="W39" i="12"/>
  <c r="W1465" i="12"/>
  <c r="W1322" i="12"/>
  <c r="V1322" i="12"/>
  <c r="W1163" i="12"/>
  <c r="V1163" i="12"/>
  <c r="W968" i="12"/>
  <c r="W697" i="12"/>
  <c r="V697" i="12"/>
  <c r="W449" i="12"/>
  <c r="W946" i="12"/>
  <c r="W1674" i="12"/>
  <c r="V1674" i="12"/>
  <c r="W1518" i="12"/>
  <c r="V1518" i="12"/>
  <c r="W1377" i="12"/>
  <c r="V1377" i="12"/>
  <c r="W1210" i="12"/>
  <c r="V1210" i="12"/>
  <c r="W907" i="12"/>
  <c r="V907" i="12"/>
  <c r="W770" i="12"/>
  <c r="W655" i="12"/>
  <c r="V655" i="12"/>
  <c r="W367" i="12"/>
  <c r="W116" i="12"/>
  <c r="W1720" i="12"/>
  <c r="V1720" i="12"/>
  <c r="W580" i="12"/>
  <c r="W1623" i="12"/>
  <c r="V1623" i="12"/>
  <c r="W1492" i="12"/>
  <c r="W1345" i="12"/>
  <c r="W1178" i="12"/>
  <c r="W1025" i="12"/>
  <c r="V1025" i="12"/>
  <c r="W752" i="12"/>
  <c r="W624" i="12"/>
  <c r="W72" i="12"/>
  <c r="W1234" i="12"/>
  <c r="V1234" i="12"/>
  <c r="W2052" i="12"/>
  <c r="W1896" i="12"/>
  <c r="V1896" i="12"/>
  <c r="W1510" i="12"/>
  <c r="W902" i="12"/>
  <c r="W364" i="12"/>
  <c r="W1532" i="12"/>
  <c r="V1532" i="12"/>
  <c r="W1738" i="12"/>
  <c r="W1583" i="12"/>
  <c r="V1583" i="12"/>
  <c r="W1431" i="12"/>
  <c r="V1431" i="12"/>
  <c r="W1132" i="12"/>
  <c r="V1132" i="12"/>
  <c r="W962" i="12"/>
  <c r="W868" i="12"/>
  <c r="V868" i="12"/>
  <c r="W689" i="12"/>
  <c r="V689" i="12"/>
  <c r="W1559" i="12"/>
  <c r="V1559" i="12"/>
  <c r="W1414" i="12"/>
  <c r="V1414" i="12"/>
  <c r="W1258" i="12"/>
  <c r="W1108" i="12"/>
  <c r="V1108" i="12"/>
  <c r="W944" i="12"/>
  <c r="W828" i="12"/>
  <c r="V828" i="12"/>
  <c r="W438" i="12"/>
  <c r="W1311" i="12"/>
  <c r="V1311" i="12"/>
  <c r="W1146" i="12"/>
  <c r="W991" i="12"/>
  <c r="V991" i="12"/>
  <c r="W720" i="12"/>
  <c r="V720" i="12"/>
  <c r="W451" i="12"/>
  <c r="W36" i="12"/>
  <c r="W1423" i="12"/>
  <c r="V1423" i="12"/>
  <c r="W1256" i="12"/>
  <c r="V1256" i="12"/>
  <c r="W755" i="12"/>
  <c r="W619" i="12"/>
  <c r="W2175" i="12"/>
  <c r="W2110" i="12"/>
  <c r="W2043" i="12"/>
  <c r="W2156" i="12"/>
  <c r="W1736" i="12"/>
  <c r="W2158" i="12"/>
  <c r="W1940" i="12"/>
  <c r="W2019" i="12"/>
  <c r="W1685" i="12"/>
  <c r="V1685" i="12"/>
  <c r="W1954" i="12"/>
  <c r="W1850" i="12"/>
  <c r="V1850" i="12"/>
  <c r="W1897" i="12"/>
  <c r="W1652" i="12"/>
  <c r="V1652" i="12"/>
  <c r="W2155" i="12"/>
  <c r="W2082" i="12"/>
  <c r="W2003" i="12"/>
  <c r="W1799" i="12"/>
  <c r="W2030" i="12"/>
  <c r="V2030" i="12"/>
  <c r="W1741" i="12"/>
  <c r="V1741" i="12"/>
  <c r="W2029" i="12"/>
  <c r="W1135" i="12"/>
  <c r="W1743" i="12"/>
  <c r="W1589" i="12"/>
  <c r="W1435" i="12"/>
  <c r="W1302" i="12"/>
  <c r="W1143" i="12"/>
  <c r="V1143" i="12"/>
  <c r="W949" i="12"/>
  <c r="W852" i="12"/>
  <c r="V852" i="12"/>
  <c r="W588" i="12"/>
  <c r="V588" i="12"/>
  <c r="W421" i="12"/>
  <c r="W838" i="12"/>
  <c r="V838" i="12"/>
  <c r="W1778" i="12"/>
  <c r="V1778" i="12"/>
  <c r="W1650" i="12"/>
  <c r="V1650" i="12"/>
  <c r="W1358" i="12"/>
  <c r="W1197" i="12"/>
  <c r="W1037" i="12"/>
  <c r="V1037" i="12"/>
  <c r="W761" i="12"/>
  <c r="W85" i="12"/>
  <c r="W1600" i="12"/>
  <c r="V1600" i="12"/>
  <c r="W1461" i="12"/>
  <c r="V1461" i="12"/>
  <c r="W1315" i="12"/>
  <c r="W1154" i="12"/>
  <c r="V1154" i="12"/>
  <c r="W878" i="12"/>
  <c r="W262" i="12"/>
  <c r="W56" i="12"/>
  <c r="W1075" i="12"/>
  <c r="V1075" i="12"/>
  <c r="W2176" i="12"/>
  <c r="W2044" i="12"/>
  <c r="W1776" i="12"/>
  <c r="V1776" i="12"/>
  <c r="W1501" i="12"/>
  <c r="V1501" i="12"/>
  <c r="W1194" i="12"/>
  <c r="V1194" i="12"/>
  <c r="W1564" i="12"/>
  <c r="V1564" i="12"/>
  <c r="W1259" i="12"/>
  <c r="W1112" i="12"/>
  <c r="V1112" i="12"/>
  <c r="W945" i="12"/>
  <c r="W678" i="12"/>
  <c r="V678" i="12"/>
  <c r="W579" i="12"/>
  <c r="W1384" i="12"/>
  <c r="V1384" i="12"/>
  <c r="W1546" i="12"/>
  <c r="V1546" i="12"/>
  <c r="W1403" i="12"/>
  <c r="V1403" i="12"/>
  <c r="W1247" i="12"/>
  <c r="W1081" i="12"/>
  <c r="W936" i="12"/>
  <c r="V936" i="12"/>
  <c r="W676" i="12"/>
  <c r="V676" i="12"/>
  <c r="W578" i="12"/>
  <c r="W1215" i="12"/>
  <c r="V1215" i="12"/>
  <c r="W1424" i="12"/>
  <c r="V1424" i="12"/>
  <c r="W1289" i="12"/>
  <c r="V1289" i="12"/>
  <c r="W960" i="12"/>
  <c r="V960" i="12"/>
  <c r="W854" i="12"/>
  <c r="V854" i="12"/>
  <c r="W709" i="12"/>
  <c r="V709" i="12"/>
  <c r="W427" i="12"/>
  <c r="W28" i="12"/>
  <c r="W1411" i="12"/>
  <c r="W1243" i="12"/>
  <c r="V1243" i="12"/>
  <c r="W1041" i="12"/>
  <c r="V1041" i="12"/>
  <c r="W747" i="12"/>
  <c r="W450" i="12"/>
  <c r="W2102" i="12"/>
  <c r="W1964" i="12"/>
  <c r="W1867" i="12"/>
  <c r="W2004" i="12"/>
  <c r="W2085" i="12"/>
  <c r="W2015" i="12"/>
  <c r="W1818" i="12"/>
  <c r="V1818" i="12"/>
  <c r="W2138" i="12"/>
  <c r="W2000" i="12"/>
  <c r="W1809" i="12"/>
  <c r="V1809" i="12"/>
  <c r="W1653" i="12"/>
  <c r="V1653" i="12"/>
  <c r="W2173" i="12"/>
  <c r="W2092" i="12"/>
  <c r="W2014" i="12"/>
  <c r="W1938" i="12"/>
  <c r="W1869" i="12"/>
  <c r="V1869" i="12"/>
  <c r="W1626" i="12"/>
  <c r="W2099" i="12"/>
  <c r="W1734" i="12"/>
  <c r="W2074" i="12"/>
  <c r="W1993" i="12"/>
  <c r="W1915" i="12"/>
  <c r="V1915" i="12"/>
  <c r="W2146" i="12"/>
  <c r="W1835" i="12"/>
  <c r="V1835" i="12"/>
  <c r="W1796" i="12"/>
  <c r="W1733" i="12"/>
  <c r="W1572" i="12"/>
  <c r="V1572" i="12"/>
  <c r="W1268" i="12"/>
  <c r="V1268" i="12"/>
  <c r="W1089" i="12"/>
  <c r="W941" i="12"/>
  <c r="W785" i="12"/>
  <c r="W574" i="12"/>
  <c r="W142" i="12"/>
  <c r="W772" i="12"/>
  <c r="W690" i="12"/>
  <c r="W1624" i="12"/>
  <c r="V1624" i="12"/>
  <c r="W1493" i="12"/>
  <c r="V1493" i="12"/>
  <c r="W1346" i="12"/>
  <c r="V1346" i="12"/>
  <c r="W1185" i="12"/>
  <c r="V1185" i="12"/>
  <c r="W753" i="12"/>
  <c r="W625" i="12"/>
  <c r="W279" i="12"/>
  <c r="W73" i="12"/>
  <c r="W1405" i="12"/>
  <c r="V1405" i="12"/>
  <c r="W1585" i="12"/>
  <c r="W1433" i="12"/>
  <c r="V1433" i="12"/>
  <c r="W1141" i="12"/>
  <c r="V1141" i="12"/>
  <c r="W966" i="12"/>
  <c r="V966" i="12"/>
  <c r="W458" i="12"/>
  <c r="W237" i="12"/>
  <c r="W922" i="12"/>
  <c r="V922" i="12"/>
  <c r="W2103" i="12"/>
  <c r="W1965" i="12"/>
  <c r="W1868" i="12"/>
  <c r="V1868" i="12"/>
  <c r="W1762" i="12"/>
  <c r="W1491" i="12"/>
  <c r="W1177" i="12"/>
  <c r="W623" i="12"/>
  <c r="W1718" i="12"/>
  <c r="V1718" i="12"/>
  <c r="W1404" i="12"/>
  <c r="V1404" i="12"/>
  <c r="W1083" i="12"/>
  <c r="W937" i="12"/>
  <c r="W776" i="12"/>
  <c r="W394" i="12"/>
  <c r="W129" i="12"/>
  <c r="W1534" i="12"/>
  <c r="V1534" i="12"/>
  <c r="W1386" i="12"/>
  <c r="V1386" i="12"/>
  <c r="W1217" i="12"/>
  <c r="V1217" i="12"/>
  <c r="W1073" i="12"/>
  <c r="V1073" i="12"/>
  <c r="W775" i="12"/>
  <c r="V775" i="12"/>
  <c r="W664" i="12"/>
  <c r="V664" i="12"/>
  <c r="W1413" i="12"/>
  <c r="V1413" i="12"/>
  <c r="W1257" i="12"/>
  <c r="V1257" i="12"/>
  <c r="W1102" i="12"/>
  <c r="V1102" i="12"/>
  <c r="W943" i="12"/>
  <c r="W819" i="12"/>
  <c r="V819" i="12"/>
  <c r="W577" i="12"/>
  <c r="W149" i="12"/>
  <c r="W1050" i="12"/>
  <c r="W1199" i="12"/>
  <c r="V1199" i="12"/>
  <c r="W716" i="12"/>
  <c r="W425" i="12"/>
  <c r="W144" i="12"/>
  <c r="W1956" i="12"/>
  <c r="W1857" i="12"/>
  <c r="V1857" i="12"/>
  <c r="W1699" i="12"/>
  <c r="V1699" i="12"/>
  <c r="W2077" i="12"/>
  <c r="W2006" i="12"/>
  <c r="V2006" i="12"/>
  <c r="W1802" i="12"/>
  <c r="V1802" i="12"/>
  <c r="W2121" i="12"/>
  <c r="W1769" i="12"/>
  <c r="W1635" i="12"/>
  <c r="V1635" i="12"/>
  <c r="W2157" i="12"/>
  <c r="W2084" i="12"/>
  <c r="W2005" i="12"/>
  <c r="W1929" i="12"/>
  <c r="V1929" i="12"/>
  <c r="W2153" i="12"/>
  <c r="W2018" i="12"/>
  <c r="W1605" i="12"/>
  <c r="V1605" i="12"/>
  <c r="W2083" i="12"/>
  <c r="W1573" i="12"/>
  <c r="V1573" i="12"/>
  <c r="W2063" i="12"/>
  <c r="W1936" i="12"/>
  <c r="W2129" i="12"/>
  <c r="W1975" i="12"/>
  <c r="V1975" i="12"/>
  <c r="W1777" i="12"/>
  <c r="V1777" i="12"/>
  <c r="W869" i="12"/>
  <c r="V869" i="12"/>
  <c r="W1725" i="12"/>
  <c r="V1725" i="12"/>
  <c r="W1553" i="12"/>
  <c r="W1408" i="12"/>
  <c r="W1255" i="12"/>
  <c r="V1255" i="12"/>
  <c r="W925" i="12"/>
  <c r="W771" i="12"/>
  <c r="W658" i="12"/>
  <c r="V658" i="12"/>
  <c r="W368" i="12"/>
  <c r="W117" i="12"/>
  <c r="W1752" i="12"/>
  <c r="W1603" i="12"/>
  <c r="V1603" i="12"/>
  <c r="W1463" i="12"/>
  <c r="V1463" i="12"/>
  <c r="W1316" i="12"/>
  <c r="W1155" i="12"/>
  <c r="V1155" i="12"/>
  <c r="W1001" i="12"/>
  <c r="V1001" i="12"/>
  <c r="W745" i="12"/>
  <c r="V745" i="12"/>
  <c r="W492" i="12"/>
  <c r="W57" i="12"/>
  <c r="W1249" i="12"/>
  <c r="V1249" i="12"/>
  <c r="W1570" i="12"/>
  <c r="W1265" i="12"/>
  <c r="W1116" i="12"/>
  <c r="V1116" i="12"/>
  <c r="W947" i="12"/>
  <c r="W846" i="12"/>
  <c r="V846" i="12"/>
  <c r="W694" i="12"/>
  <c r="V694" i="12"/>
  <c r="W777" i="12"/>
  <c r="W1957" i="12"/>
  <c r="V1957" i="12"/>
  <c r="W1858" i="12"/>
  <c r="V1858" i="12"/>
  <c r="W1750" i="12"/>
  <c r="W1460" i="12"/>
  <c r="V1460" i="12"/>
  <c r="W1153" i="12"/>
  <c r="V1153" i="12"/>
  <c r="W261" i="12"/>
  <c r="W1794" i="12"/>
  <c r="W1388" i="12"/>
  <c r="W1233" i="12"/>
  <c r="V1233" i="12"/>
  <c r="W1074" i="12"/>
  <c r="V1074" i="12"/>
  <c r="W918" i="12"/>
  <c r="V918" i="12"/>
  <c r="W766" i="12"/>
  <c r="W106" i="12"/>
  <c r="W1654" i="12"/>
  <c r="W1508" i="12"/>
  <c r="W1204" i="12"/>
  <c r="W1043" i="12"/>
  <c r="W765" i="12"/>
  <c r="W649" i="12"/>
  <c r="V649" i="12"/>
  <c r="W559" i="12"/>
  <c r="V559" i="12"/>
  <c r="W104" i="12"/>
  <c r="W1545" i="12"/>
  <c r="V1545" i="12"/>
  <c r="W935" i="12"/>
  <c r="V935" i="12"/>
  <c r="W810" i="12"/>
  <c r="V810" i="12"/>
  <c r="W121" i="12"/>
  <c r="W1544" i="12"/>
  <c r="W1361" i="12"/>
  <c r="V1361" i="12"/>
  <c r="W1187" i="12"/>
  <c r="V1187" i="12"/>
  <c r="W1009" i="12"/>
  <c r="V1009" i="12"/>
  <c r="W99" i="12"/>
  <c r="W1834" i="12"/>
</calcChain>
</file>

<file path=xl/sharedStrings.xml><?xml version="1.0" encoding="utf-8"?>
<sst xmlns="http://schemas.openxmlformats.org/spreadsheetml/2006/main" count="36624" uniqueCount="6614">
  <si>
    <t>Code</t>
  </si>
  <si>
    <t>Désignation</t>
  </si>
  <si>
    <t>Description</t>
  </si>
  <si>
    <t>Prix de vente TTC</t>
  </si>
  <si>
    <t>Commercialisé</t>
  </si>
  <si>
    <t>Libellé famille</t>
  </si>
  <si>
    <t>TVA</t>
  </si>
  <si>
    <t>Code Couleur</t>
  </si>
  <si>
    <t>Code Contenance</t>
  </si>
  <si>
    <t>Image</t>
  </si>
  <si>
    <t>Taux normal</t>
  </si>
  <si>
    <t>02172</t>
  </si>
  <si>
    <t>4 VERRES AUTHENTIS 27 CL SPIEGELAU</t>
  </si>
  <si>
    <t>02171</t>
  </si>
  <si>
    <t>4 VERRES AUTHENTIS 36CL SPIEGELAU</t>
  </si>
  <si>
    <t>02174</t>
  </si>
  <si>
    <t>4 VERRES AUTHENTIS 48 CL SPIEGELAU</t>
  </si>
  <si>
    <t>02173</t>
  </si>
  <si>
    <t>4 VERRES AUTHENTIS 65 CL SPIEGELAU</t>
  </si>
  <si>
    <t>02175</t>
  </si>
  <si>
    <t>6 VERRES L'EXPERT 26 CL SPIEGELAU</t>
  </si>
  <si>
    <t>00888</t>
  </si>
  <si>
    <t>A.VISTA CLASS.TORRONTES RESERVA ARG. BLC</t>
  </si>
  <si>
    <t>VINHO SELECTION</t>
  </si>
  <si>
    <t>00887</t>
  </si>
  <si>
    <t>A.VISTA VIVE MALBEC RESERVA ARG. RGE</t>
  </si>
  <si>
    <t>LEONARDI</t>
  </si>
  <si>
    <t>Taux réduit</t>
  </si>
  <si>
    <t>01825</t>
  </si>
  <si>
    <t>AERATEUR A VIN GRIS FONCE</t>
  </si>
  <si>
    <t>00020</t>
  </si>
  <si>
    <t>AERATEUR DE VIN LUDI-VIN + FILTRE</t>
  </si>
  <si>
    <t>01817</t>
  </si>
  <si>
    <t>ALOXE CORTON 1C VALOZIERES MALDANT ROUGE</t>
  </si>
  <si>
    <t>00265</t>
  </si>
  <si>
    <t>ALOXE CORTON JL MALDANT ROUGE</t>
  </si>
  <si>
    <t>01060</t>
  </si>
  <si>
    <t>ALOXE CORTON JL MALDANT ROUGE MAGNUM</t>
  </si>
  <si>
    <t>01952</t>
  </si>
  <si>
    <t>ALSACE PINOT GRIS KAPPLER BLANC</t>
  </si>
  <si>
    <t>01953</t>
  </si>
  <si>
    <t>ALSACE PINOT NOIR ST MARTIN KAPPLER RGE</t>
  </si>
  <si>
    <t>RICARD</t>
  </si>
  <si>
    <t>Famille par défaut</t>
  </si>
  <si>
    <t>02149</t>
  </si>
  <si>
    <t>AUXEY DURESSES 1C LES GRANDS CHAMPS RGE</t>
  </si>
  <si>
    <t>00898</t>
  </si>
  <si>
    <t>BACKHOUSE - CHARDONNAY USA BLANC</t>
  </si>
  <si>
    <t>00899</t>
  </si>
  <si>
    <t>BACKHOUSE - ZINFANDEL USA ROUGE</t>
  </si>
  <si>
    <t>01950</t>
  </si>
  <si>
    <t>BANDOL CHRETIENNE LA LECQUE RGE 2016 MAG</t>
  </si>
  <si>
    <t>01318</t>
  </si>
  <si>
    <t>BANDOL CHRETIENNE LA LECQUE ROUGE MAGNUM</t>
  </si>
  <si>
    <t>01864</t>
  </si>
  <si>
    <t>BANDOL LA CHRETIENNE L'INDOMPTABLE ROUGE</t>
  </si>
  <si>
    <t>00648</t>
  </si>
  <si>
    <t>BANDOL LA CHRETIENNE LA LECQUE BLANC</t>
  </si>
  <si>
    <t>00645</t>
  </si>
  <si>
    <t>BANDOL LA CHRETIENNE LA LECQUE ROSE</t>
  </si>
  <si>
    <t>01438</t>
  </si>
  <si>
    <t>BANDOL LA CHRETIENNE LA LECQUE ROSE MAGN</t>
  </si>
  <si>
    <t>00353</t>
  </si>
  <si>
    <t>BANDOL LA CHRETIENNE LA LECQUE ROUGE</t>
  </si>
  <si>
    <t>00049</t>
  </si>
  <si>
    <t>BAS ARMAGNAC CARAFE ARAMIS INTEMP. 12ANS</t>
  </si>
  <si>
    <t>LEDA</t>
  </si>
  <si>
    <t>00050</t>
  </si>
  <si>
    <t>BAS ARMAGNAC CARAFE ECLAT VSOP LAUBADE</t>
  </si>
  <si>
    <t>01913</t>
  </si>
  <si>
    <t>BAS ARMAGNAC LAUBADE 1960</t>
  </si>
  <si>
    <t>01899</t>
  </si>
  <si>
    <t>BAS ARMAGNAC LAUBADE 1961</t>
  </si>
  <si>
    <t>02104</t>
  </si>
  <si>
    <t>BAS ARMAGNAC LAUBADE 1964</t>
  </si>
  <si>
    <t>00786</t>
  </si>
  <si>
    <t>BAS ARMAGNAC LAUBADE 1967</t>
  </si>
  <si>
    <t>00785</t>
  </si>
  <si>
    <t>BAS ARMAGNAC LAUBADE 1968</t>
  </si>
  <si>
    <t>00783</t>
  </si>
  <si>
    <t>BAS ARMAGNAC LAUBADE 1970</t>
  </si>
  <si>
    <t>00782</t>
  </si>
  <si>
    <t>BAS ARMAGNAC LAUBADE 1971</t>
  </si>
  <si>
    <t>00781</t>
  </si>
  <si>
    <t>BAS ARMAGNAC LAUBADE 1972</t>
  </si>
  <si>
    <t>00780</t>
  </si>
  <si>
    <t>BAS ARMAGNAC LAUBADE 1973</t>
  </si>
  <si>
    <t>00051</t>
  </si>
  <si>
    <t>BAS ARMAGNAC LAUBADE 1974</t>
  </si>
  <si>
    <t>00052</t>
  </si>
  <si>
    <t>BAS ARMAGNAC LAUBADE 1975</t>
  </si>
  <si>
    <t>00779</t>
  </si>
  <si>
    <t>BAS ARMAGNAC LAUBADE 1976</t>
  </si>
  <si>
    <t>00777</t>
  </si>
  <si>
    <t>BAS ARMAGNAC LAUBADE 1978</t>
  </si>
  <si>
    <t>00776</t>
  </si>
  <si>
    <t>BAS ARMAGNAC LAUBADE 1979</t>
  </si>
  <si>
    <t>00775</t>
  </si>
  <si>
    <t>BAS ARMAGNAC LAUBADE 1980</t>
  </si>
  <si>
    <t>00774</t>
  </si>
  <si>
    <t>BAS ARMAGNAC LAUBADE 1981</t>
  </si>
  <si>
    <t>00773</t>
  </si>
  <si>
    <t>BAS ARMAGNAC LAUBADE 1982</t>
  </si>
  <si>
    <t>00772</t>
  </si>
  <si>
    <t>BAS ARMAGNAC LAUBADE 1983</t>
  </si>
  <si>
    <t>00771</t>
  </si>
  <si>
    <t>BAS ARMAGNAC LAUBADE 1984</t>
  </si>
  <si>
    <t>00770</t>
  </si>
  <si>
    <t>BAS ARMAGNAC LAUBADE 1985</t>
  </si>
  <si>
    <t>00769</t>
  </si>
  <si>
    <t>BAS ARMAGNAC LAUBADE 1986</t>
  </si>
  <si>
    <t>00766</t>
  </si>
  <si>
    <t>BAS ARMAGNAC LAUBADE 1987</t>
  </si>
  <si>
    <t>00765</t>
  </si>
  <si>
    <t>BAS ARMAGNAC LAUBADE 1988</t>
  </si>
  <si>
    <t>00764</t>
  </si>
  <si>
    <t>BAS ARMAGNAC LAUBADE 1989</t>
  </si>
  <si>
    <t>00763</t>
  </si>
  <si>
    <t>BAS ARMAGNAC LAUBADE 1990</t>
  </si>
  <si>
    <t>00762</t>
  </si>
  <si>
    <t>BAS ARMAGNAC LAUBADE 1991</t>
  </si>
  <si>
    <t>00761</t>
  </si>
  <si>
    <t>BAS ARMAGNAC LAUBADE 1992</t>
  </si>
  <si>
    <t>00760</t>
  </si>
  <si>
    <t>BAS ARMAGNAC LAUBADE 1993</t>
  </si>
  <si>
    <t>00759</t>
  </si>
  <si>
    <t>BAS ARMAGNAC LAUBADE 1994</t>
  </si>
  <si>
    <t>00758</t>
  </si>
  <si>
    <t>BAS ARMAGNAC LAUBADE 1995</t>
  </si>
  <si>
    <t>00757</t>
  </si>
  <si>
    <t>BAS ARMAGNAC LAUBADE 1996</t>
  </si>
  <si>
    <t>00756</t>
  </si>
  <si>
    <t>BAS ARMAGNAC LAUBADE 1997</t>
  </si>
  <si>
    <t>01762</t>
  </si>
  <si>
    <t>BAS ARMAGNAC LAUBADE 1998</t>
  </si>
  <si>
    <t>01763</t>
  </si>
  <si>
    <t>BAS ARMAGNAC LAUBADE 1999</t>
  </si>
  <si>
    <t>01764</t>
  </si>
  <si>
    <t>BAS ARMAGNAC LAUBADE 2000</t>
  </si>
  <si>
    <t>01898</t>
  </si>
  <si>
    <t>BAS ARMAGNAC LAUBADE 2001</t>
  </si>
  <si>
    <t>02125</t>
  </si>
  <si>
    <t>BAS ARMAGNAC LAUBADE 2003</t>
  </si>
  <si>
    <t>01651</t>
  </si>
  <si>
    <t>BAS ARMAGNAC LAUBADE 2004</t>
  </si>
  <si>
    <t>01768</t>
  </si>
  <si>
    <t>BAS ARMAGNAC LAUBADE CARAFE ATHOS VSOP</t>
  </si>
  <si>
    <t>00768</t>
  </si>
  <si>
    <t>BAS ARMAGNAC LAUBADE CARAFE ESPRIT VSOP</t>
  </si>
  <si>
    <t>00053</t>
  </si>
  <si>
    <t>BAS ARMAGNAC LAUBADE N°5 CARAFE INTEMPOR</t>
  </si>
  <si>
    <t>00054</t>
  </si>
  <si>
    <t>BAS ARMAGNAC LAUBADE VS CARAFE SIGNATURE</t>
  </si>
  <si>
    <t>00767</t>
  </si>
  <si>
    <t>BAS ARMAGNAC LAUBADE XO CARAFE DIAMANT</t>
  </si>
  <si>
    <t>00055</t>
  </si>
  <si>
    <t>BAS ARMAGNAC VSOP LAUBADE</t>
  </si>
  <si>
    <t>00161</t>
  </si>
  <si>
    <t>BDX DOURTHE N°1 BLANC</t>
  </si>
  <si>
    <t>00162</t>
  </si>
  <si>
    <t>BDX DOURTHE N°1 ROUGE</t>
  </si>
  <si>
    <t>02059</t>
  </si>
  <si>
    <t>BEAUJ VILL NOUV. V.V. DUBOST RGE</t>
  </si>
  <si>
    <t>01930</t>
  </si>
  <si>
    <t>BEAUJOLAIS LANTIGNIE DUBOST BLANC</t>
  </si>
  <si>
    <t>01928</t>
  </si>
  <si>
    <t>BEAUJOLAIS NOUV. VILLAGES LANTIGNIE RGE</t>
  </si>
  <si>
    <t>00261</t>
  </si>
  <si>
    <t>BEAUJOLAIS VILLAGES CLOS BATY ROUGE</t>
  </si>
  <si>
    <t>00860</t>
  </si>
  <si>
    <t>BEAUJOLAIS VILLAGES NOUV. CLOS BATY RGE</t>
  </si>
  <si>
    <t>01375</t>
  </si>
  <si>
    <t>BEAUJOLAIS VILLAGES NOUVEAU MORION ROUGE</t>
  </si>
  <si>
    <t>02164</t>
  </si>
  <si>
    <t>BEAUME DE VENISE CASTRUM CAVARES RGE</t>
  </si>
  <si>
    <t>RHONE RIVE GAUCHE</t>
  </si>
  <si>
    <t>00362</t>
  </si>
  <si>
    <t>BEAUMES DE VENISE TERRISSIMO ROUGE</t>
  </si>
  <si>
    <t>00923</t>
  </si>
  <si>
    <t>BEAUMES VENISE TERRISSIMO ECRIN RGE MAG</t>
  </si>
  <si>
    <t>01816</t>
  </si>
  <si>
    <t>BEAUNE 1C LES CENTS VIGNES MALDANT ROUGE</t>
  </si>
  <si>
    <t>00720</t>
  </si>
  <si>
    <t>BELLET LE CLOS ST VINCENT BLANC</t>
  </si>
  <si>
    <t>00719</t>
  </si>
  <si>
    <t>BELLET LE CLOS ST VINCENT ROUGE</t>
  </si>
  <si>
    <t>01912</t>
  </si>
  <si>
    <t>BELLET VINO DI GIO CLOS ST VINCENT BLANC</t>
  </si>
  <si>
    <t>01911</t>
  </si>
  <si>
    <t>BELLET VINO DI GIO CLOS ST VINCENT ROUGE</t>
  </si>
  <si>
    <t>01889</t>
  </si>
  <si>
    <t>BG ALIGOTE BUISSONNIER BUXY BLANC</t>
  </si>
  <si>
    <t>00603</t>
  </si>
  <si>
    <t>BG ALIGOTE JL MALDANT BLANC</t>
  </si>
  <si>
    <t>01430</t>
  </si>
  <si>
    <t>BG ALIGOTE JL MALDANT BLANC MAGNUM</t>
  </si>
  <si>
    <t>01914</t>
  </si>
  <si>
    <t>BG C/CHALON. BUISSONIER ROUGE JERO</t>
  </si>
  <si>
    <t>00268</t>
  </si>
  <si>
    <t>BG C/CHALON. TETE CUVEE BUXY PINOT N RGE</t>
  </si>
  <si>
    <t>00267</t>
  </si>
  <si>
    <t>BG C/CHALON. TETE CUVEE CHARDO BUXY BLC</t>
  </si>
  <si>
    <t>01605</t>
  </si>
  <si>
    <t>BG CHARDO GRANDS TERROIRS MALDANT BLANC</t>
  </si>
  <si>
    <t>00604</t>
  </si>
  <si>
    <t>BG CHARDONNAY A.GEOFFROY BLANC</t>
  </si>
  <si>
    <t>ALAIN GEOFFROY</t>
  </si>
  <si>
    <t>00269</t>
  </si>
  <si>
    <t>BG CHARDONNAY JL MALDANT BLANC</t>
  </si>
  <si>
    <t>01431</t>
  </si>
  <si>
    <t>BG CHARDONNAY JL MALDANT BLANC MAGNUM</t>
  </si>
  <si>
    <t>00271</t>
  </si>
  <si>
    <t>BG PINOT NOIR JL MALDANT ROUGE</t>
  </si>
  <si>
    <t>00272</t>
  </si>
  <si>
    <t>BG PINOT NOIR JL MALDANT ROUGE MAGNUM</t>
  </si>
  <si>
    <t>02072</t>
  </si>
  <si>
    <t>BG PINOT NOIR SIGNATURE GREFFIERE ROUGE</t>
  </si>
  <si>
    <t>02073</t>
  </si>
  <si>
    <t>BG PINOT NOIR SIGNATURE MAG GREF. RGE</t>
  </si>
  <si>
    <t>02090</t>
  </si>
  <si>
    <t>BIB C/ROUSSI TERRE GARRIGUE ADV RGE 5 L</t>
  </si>
  <si>
    <t>00577</t>
  </si>
  <si>
    <t>BIB CDR CHARTREUX ROUGE 10 L</t>
  </si>
  <si>
    <t>00574</t>
  </si>
  <si>
    <t>BIB CDR CHARTREUX ROUGE 5 L</t>
  </si>
  <si>
    <t>01410</t>
  </si>
  <si>
    <t>BIB CDR REGULUS CLAVEL ROUGE 5 L</t>
  </si>
  <si>
    <t>01394</t>
  </si>
  <si>
    <t>BIB COST.NIMES C.MEGERE MARGAROT RGE 5 L</t>
  </si>
  <si>
    <t>01256</t>
  </si>
  <si>
    <t>BIB COT.VAROIS GOUJONNE BLANC 5 L</t>
  </si>
  <si>
    <t>00228</t>
  </si>
  <si>
    <t>BIB COT.VAROIS GOUJONNE ROSE 5 L</t>
  </si>
  <si>
    <t>00229</t>
  </si>
  <si>
    <t>BIB COT.VAROIS GOUJONNE ROUGE 5 L</t>
  </si>
  <si>
    <t>00573</t>
  </si>
  <si>
    <t>BIB IGP GARD CAB.SAUVIGNON CHART. RGE 5L</t>
  </si>
  <si>
    <t>00232</t>
  </si>
  <si>
    <t>BIB IGP GARD CHARDONNAY CHARTRE. BLC 3 L</t>
  </si>
  <si>
    <t>00231</t>
  </si>
  <si>
    <t>BIB IGP GARD CHARDONNAY CHARTRE. BLC 5 L</t>
  </si>
  <si>
    <t>00233</t>
  </si>
  <si>
    <t>BIB IGP GARD CHARTREUX ROUGE 10 L</t>
  </si>
  <si>
    <t>00234</t>
  </si>
  <si>
    <t>BIB IGP GARD CHARTREUX ROUGE 5 L</t>
  </si>
  <si>
    <t>01249</t>
  </si>
  <si>
    <t>BIB IGP GARD CUVEE CHARTREUX ROSE 3 L</t>
  </si>
  <si>
    <t>00578</t>
  </si>
  <si>
    <t>BIB IGP GARD GRENACHE CHART. ROSE 10 L</t>
  </si>
  <si>
    <t>00575</t>
  </si>
  <si>
    <t>BIB IGP GARD GRENACHE CHARTREUX ROSE 5 L</t>
  </si>
  <si>
    <t>00572</t>
  </si>
  <si>
    <t>BIB IGP GARD MERLOT CHARTREUX ROUGE 5 L</t>
  </si>
  <si>
    <t>00571</t>
  </si>
  <si>
    <t>BIB IGP GARD SAUVIGNON CHARTREUX BLC 5 L</t>
  </si>
  <si>
    <t>02075</t>
  </si>
  <si>
    <t>BIB IGP GARD SUBSTANCE CHARTREUX RGE 5 L</t>
  </si>
  <si>
    <t>00235</t>
  </si>
  <si>
    <t>BIB IGP GARD VIOGNIER CHARTREUX BLC 5 L</t>
  </si>
  <si>
    <t>02202</t>
  </si>
  <si>
    <t>BIB IGP MED JARDINETTES 5L ROSE</t>
  </si>
  <si>
    <t>02201</t>
  </si>
  <si>
    <t xml:space="preserve">BIB IGP MED JARDINETTES 5L ROUGE </t>
  </si>
  <si>
    <t>IGP OC</t>
  </si>
  <si>
    <t>00579</t>
  </si>
  <si>
    <t>BIB IGP OC CUVEE CHARTREUX BLANC 10 L</t>
  </si>
  <si>
    <t>00576</t>
  </si>
  <si>
    <t>BIB IGP OC CUVEE CHARTREUX BLANC 5 L</t>
  </si>
  <si>
    <t>00237</t>
  </si>
  <si>
    <t>BIB IGP OC MERLOT MARGAROT ROUGE 10L</t>
  </si>
  <si>
    <t>00238</t>
  </si>
  <si>
    <t>BIB IGP OC MERLOT MARGAROT ROUGE 3L</t>
  </si>
  <si>
    <t>00239</t>
  </si>
  <si>
    <t>BIB IGP OC MERLOT MARGAROT ROUGE 5L</t>
  </si>
  <si>
    <t>01407</t>
  </si>
  <si>
    <t>BIB IGP OC MON HISTOIRE CLAVEL BLANC 5 L</t>
  </si>
  <si>
    <t>01409</t>
  </si>
  <si>
    <t>BIB IGP OC MON HISTOIRE CLAVEL ROSE 5 L</t>
  </si>
  <si>
    <t>01408</t>
  </si>
  <si>
    <t>BIB IGP OC MON HISTOIRE CLAVEL ROUGE 5 L</t>
  </si>
  <si>
    <t>01851</t>
  </si>
  <si>
    <t>BIB IGP VAR BIO LA GOUJONNE BLANC 5 L</t>
  </si>
  <si>
    <t>01849</t>
  </si>
  <si>
    <t>BIB IGP VAR BIO LA GOUJONNE ROSE 5 L</t>
  </si>
  <si>
    <t>01850</t>
  </si>
  <si>
    <t>BIB IGP VAR BIO LA GOUJONNE ROUGE 5 L</t>
  </si>
  <si>
    <t>02200</t>
  </si>
  <si>
    <t xml:space="preserve">BIB LUBERON JARDINETTES 5L BLC </t>
  </si>
  <si>
    <t>01250</t>
  </si>
  <si>
    <t>BIB SANGRIA 3 L</t>
  </si>
  <si>
    <t>00255</t>
  </si>
  <si>
    <t>BIB VDF GRIS MARGAROT ROSE 10 L</t>
  </si>
  <si>
    <t>00256</t>
  </si>
  <si>
    <t>BIB VDF GRIS MARGAROT ROSE 5 L</t>
  </si>
  <si>
    <t>01766</t>
  </si>
  <si>
    <t>BIB VDF MARGAROT ROUGE 11° 10 L</t>
  </si>
  <si>
    <t>01765</t>
  </si>
  <si>
    <t>BIB VDF MARGAROT ROUGE 11° 5 L</t>
  </si>
  <si>
    <t>00257</t>
  </si>
  <si>
    <t>BIB VDF ROSE FRUITE MARGAROT 10L</t>
  </si>
  <si>
    <t>00258</t>
  </si>
  <si>
    <t>BIB VDF ROSE FRUITE MARGAROT 5L</t>
  </si>
  <si>
    <t>02089</t>
  </si>
  <si>
    <t>BIB VDP INSTANT PLAISIR ADV BLANC 5 L</t>
  </si>
  <si>
    <t>02088</t>
  </si>
  <si>
    <t>BIB VDP INSTANT PLAISIR ADV ROSE 5 L</t>
  </si>
  <si>
    <t>00725</t>
  </si>
  <si>
    <t>BIERE 3 ROIS AMBREE 33 CL</t>
  </si>
  <si>
    <t>00740</t>
  </si>
  <si>
    <t>BIERE 3 ROIS BLANCHE 33 CL</t>
  </si>
  <si>
    <t>00726</t>
  </si>
  <si>
    <t>BIERE 3 ROIS BLONDE 33 CL</t>
  </si>
  <si>
    <t>01866</t>
  </si>
  <si>
    <t>BIERE 3 ROIS IPA 33 CL</t>
  </si>
  <si>
    <t>IPA</t>
  </si>
  <si>
    <t>00621</t>
  </si>
  <si>
    <t>BIERE ALARYK AMBREE 33 CL</t>
  </si>
  <si>
    <t>00617</t>
  </si>
  <si>
    <t>BIERE ALARYK BLANCHE 33 CL</t>
  </si>
  <si>
    <t>00622</t>
  </si>
  <si>
    <t>BIERE ALARYK BLANCHE 75 CL</t>
  </si>
  <si>
    <t>00618</t>
  </si>
  <si>
    <t>BIERE ALARYK BLONDE 33 CL</t>
  </si>
  <si>
    <t>00623</t>
  </si>
  <si>
    <t>BIERE ALARYK BLONDE 75 CL</t>
  </si>
  <si>
    <t>01547</t>
  </si>
  <si>
    <t>BIERE ALARYK BRUNE 33 CL</t>
  </si>
  <si>
    <t>00620</t>
  </si>
  <si>
    <t>02158</t>
  </si>
  <si>
    <t>BIERE ALARYK IMPERIAL STOUT 33 CL</t>
  </si>
  <si>
    <t>00619</t>
  </si>
  <si>
    <t>BIERE ALARYK IPA 33 CL</t>
  </si>
  <si>
    <t>00624</t>
  </si>
  <si>
    <t>BIERE ALARYK IPA 75 CL</t>
  </si>
  <si>
    <t>01548</t>
  </si>
  <si>
    <t>BIERE ALARYK TRIPLE GRAIN 33 CL</t>
  </si>
  <si>
    <t>01586</t>
  </si>
  <si>
    <t>BIERE ALTITUDE 1050 BLANCHE VENTOUR 33CL</t>
  </si>
  <si>
    <t>01587</t>
  </si>
  <si>
    <t>02165</t>
  </si>
  <si>
    <t>BIERE ALTITUDE 1650 AMBREE 33 CL</t>
  </si>
  <si>
    <t>01589</t>
  </si>
  <si>
    <t>BIERE ALTITUDE 1850 AMBREE TEMPETE 33 CL</t>
  </si>
  <si>
    <t>01588</t>
  </si>
  <si>
    <t>BIERE ALTITUDE 1912 BLONDE SOMMET 33CL</t>
  </si>
  <si>
    <t>02183</t>
  </si>
  <si>
    <t>BIERE AUSSAU AMERICAN IPA 33CL</t>
  </si>
  <si>
    <t>02188</t>
  </si>
  <si>
    <t>BIERE AUSSAU AMERICAN WHEAT ALE 33CL</t>
  </si>
  <si>
    <t>02117</t>
  </si>
  <si>
    <t>BIERE AUSSAU BAD FLAMINGO 33 CL</t>
  </si>
  <si>
    <t>02185</t>
  </si>
  <si>
    <t>BIERE AUSSAU BELGIAN STRONG ALE 33CL</t>
  </si>
  <si>
    <t>02184</t>
  </si>
  <si>
    <t>BIERE AUSSAU BROWN ALE BRUNE 33CL</t>
  </si>
  <si>
    <t>02111</t>
  </si>
  <si>
    <t>BIERE AUSSAU BURNING MAN 33 CL</t>
  </si>
  <si>
    <t>02113</t>
  </si>
  <si>
    <t>BIERE AUSSAU DE PRINTEMPS 33 CL</t>
  </si>
  <si>
    <t>02114</t>
  </si>
  <si>
    <t>BIERE AUSSAU DE PRINTEMPS 75 CL</t>
  </si>
  <si>
    <t>02112</t>
  </si>
  <si>
    <t>BIERE AUSSAU FLYING GLOOM 33 CL</t>
  </si>
  <si>
    <t>02187</t>
  </si>
  <si>
    <t>BIERE AUSSAU HANKY PANKY 33CL</t>
  </si>
  <si>
    <t>02109</t>
  </si>
  <si>
    <t>BIERE AUSSAU LAGER BELOVER 33 CL</t>
  </si>
  <si>
    <t>02110</t>
  </si>
  <si>
    <t>BIERE AUSSAU OAKY MONKY 33 CL</t>
  </si>
  <si>
    <t>02108</t>
  </si>
  <si>
    <t>BIERE AUSSAU SUMMER HIT 33 CL</t>
  </si>
  <si>
    <t>02115</t>
  </si>
  <si>
    <t>BIERE AUSSAU TRICOLORE BLONDE 33 CL</t>
  </si>
  <si>
    <t>02116</t>
  </si>
  <si>
    <t>BIERE AUSSAU TRICOLORE BLONDE 75 CL</t>
  </si>
  <si>
    <t>02121</t>
  </si>
  <si>
    <t>BIERE AUSSAU TRICOLORE MAGNUM</t>
  </si>
  <si>
    <t>02186</t>
  </si>
  <si>
    <t>BIERE AUSSAU TROPICAL WAVE 33CL</t>
  </si>
  <si>
    <t>00755</t>
  </si>
  <si>
    <t>BIERE BIRE BARE AMBREE 33 CL</t>
  </si>
  <si>
    <t>00732</t>
  </si>
  <si>
    <t>BIERE BIRE BARE BLANCHE 33 CL</t>
  </si>
  <si>
    <t>00733</t>
  </si>
  <si>
    <t>BIERE BIRE BARE BLONDE 33 CL</t>
  </si>
  <si>
    <t>01562</t>
  </si>
  <si>
    <t>BIERE BIRRIFICIO DEL.GRANDA KEI OS 33 CL</t>
  </si>
  <si>
    <t>01561</t>
  </si>
  <si>
    <t>BIERE BIRRIFICIO DEL.GRANDA KLOE 33 CL</t>
  </si>
  <si>
    <t>01560</t>
  </si>
  <si>
    <t>BIERE BIRRIFICIO GRANDA SWEETCH 33 CL</t>
  </si>
  <si>
    <t>01755</t>
  </si>
  <si>
    <t>BIERE FFA L'OFFICIELLE BLANCHE 33 CL</t>
  </si>
  <si>
    <t>01786</t>
  </si>
  <si>
    <t>BIERE FFA L'OFFICIELLE IPA 33 CL</t>
  </si>
  <si>
    <t>01754</t>
  </si>
  <si>
    <t>BIERE FFA L'OFICIELLE BLONDE 33 CL</t>
  </si>
  <si>
    <t>01565</t>
  </si>
  <si>
    <t>BIERE FRENCH CORSAIR DARK LIGHT 33 CL</t>
  </si>
  <si>
    <t>01752</t>
  </si>
  <si>
    <t>BIERE FRENCH CORSAIR DARK MARLIN 33 CL</t>
  </si>
  <si>
    <t>01564</t>
  </si>
  <si>
    <t>BIERE FRENCH CORSAIR KRAKEN 33 CL</t>
  </si>
  <si>
    <t>01566</t>
  </si>
  <si>
    <t>BIERE FRENCH CORSAIR MEGALODON 33 CL</t>
  </si>
  <si>
    <t>01872</t>
  </si>
  <si>
    <t>BIERE GROSSE BECANE 33 CL</t>
  </si>
  <si>
    <t>01569</t>
  </si>
  <si>
    <t>BIERE HIRSCH HEFE WEISSE 50 CL</t>
  </si>
  <si>
    <t>01568</t>
  </si>
  <si>
    <t>BIERE HIRSCH HELLES 33 CL</t>
  </si>
  <si>
    <t>00730</t>
  </si>
  <si>
    <t>BIERE ORMADO INDIAN PALE ALE 33 CL</t>
  </si>
  <si>
    <t>02122</t>
  </si>
  <si>
    <t>BIERE PEPIOLE AMBREE 33 CL</t>
  </si>
  <si>
    <t>02027</t>
  </si>
  <si>
    <t>BIERE PEPIOLE BLANCHE 33 CL</t>
  </si>
  <si>
    <t>02030</t>
  </si>
  <si>
    <t>BIERE PEPIOLE BLANCHE 75 CL</t>
  </si>
  <si>
    <t>02028</t>
  </si>
  <si>
    <t>BIERE PEPIOLE BLONDE 33 CL</t>
  </si>
  <si>
    <t>02031</t>
  </si>
  <si>
    <t>BIERE PEPIOLE BLONDE 75 CL</t>
  </si>
  <si>
    <t>02029</t>
  </si>
  <si>
    <t>BIERE PEPIOLE IPA 33 CL</t>
  </si>
  <si>
    <t>02032</t>
  </si>
  <si>
    <t>BIERE PEPIOLE IPA 75 CL</t>
  </si>
  <si>
    <t>02181</t>
  </si>
  <si>
    <t>BIERE PETROLETTE AMBREE 33CL</t>
  </si>
  <si>
    <t>02182</t>
  </si>
  <si>
    <t>BIERE PETROLETTE AMBREE 75CL</t>
  </si>
  <si>
    <t>02179</t>
  </si>
  <si>
    <t>BIERE PETROLETTE BLANCHE 33CL</t>
  </si>
  <si>
    <t>02180</t>
  </si>
  <si>
    <t>BIERE PETROLETTE BLANCHE 75CL</t>
  </si>
  <si>
    <t>00739</t>
  </si>
  <si>
    <t>BIERE PETROLETTE BLONDE 33 CL</t>
  </si>
  <si>
    <t>02106</t>
  </si>
  <si>
    <t>BIERE PETROLETTE BLONDE 75 CL</t>
  </si>
  <si>
    <t>02107</t>
  </si>
  <si>
    <t>BIERE PETROLETTE BLONDE MAGNUM</t>
  </si>
  <si>
    <t>01970</t>
  </si>
  <si>
    <t>BIERE RADUGA LAST SUMMER 50 CL</t>
  </si>
  <si>
    <t>01971</t>
  </si>
  <si>
    <t>BIERE RADUGA METROPOLIS 50 CL</t>
  </si>
  <si>
    <t>01968</t>
  </si>
  <si>
    <t>BIERE RADUGA PILS 50 CL</t>
  </si>
  <si>
    <t>02078</t>
  </si>
  <si>
    <t>BIERE RADUGA SAMURAI REBELLION 50 CL</t>
  </si>
  <si>
    <t>02077</t>
  </si>
  <si>
    <t>BIERE RADUGA TROPICAL HEAT 50 CL</t>
  </si>
  <si>
    <t>02081</t>
  </si>
  <si>
    <t>BIERE WHITEWATER BELFAST ALE 50CL</t>
  </si>
  <si>
    <t>02079</t>
  </si>
  <si>
    <t>BIERE WHITEWATER BELFAST BLACK 50CL</t>
  </si>
  <si>
    <t>02080</t>
  </si>
  <si>
    <t>BIERE WHITEWATER BELFAST LAGER 50CL</t>
  </si>
  <si>
    <t>02189</t>
  </si>
  <si>
    <t>BIERE WHITEWATER BELFAST REBEL IPA 50CL</t>
  </si>
  <si>
    <t>01163</t>
  </si>
  <si>
    <t>BILLES NETTOYANTES POUR CARAFE LUDIVIN</t>
  </si>
  <si>
    <t>VINOLEM</t>
  </si>
  <si>
    <t>00056</t>
  </si>
  <si>
    <t>BITTER ANGOSTURA AROMATIC 20 CL</t>
  </si>
  <si>
    <t>DUGAS</t>
  </si>
  <si>
    <t>01715</t>
  </si>
  <si>
    <t>BLOC FOIE GRAS CANARD 80 GR</t>
  </si>
  <si>
    <t>01708</t>
  </si>
  <si>
    <t>BOCAL CERISES DE M. JOSEPH 350 ML 20%</t>
  </si>
  <si>
    <t>JOSEPH CARTRON</t>
  </si>
  <si>
    <t>01162</t>
  </si>
  <si>
    <t>BOUCHON CHAMPAGNE METAL NOIR</t>
  </si>
  <si>
    <t>00663</t>
  </si>
  <si>
    <t>BOUCHON CONIQUE</t>
  </si>
  <si>
    <t>00665</t>
  </si>
  <si>
    <t>BOUCHON LIEGE POUR VINAIGRIER</t>
  </si>
  <si>
    <t>00557</t>
  </si>
  <si>
    <t>BOUCHON VERSEUR DE CUBITAINER</t>
  </si>
  <si>
    <t>00490</t>
  </si>
  <si>
    <t>BOUCHON VERSEUR L901</t>
  </si>
  <si>
    <t>01024</t>
  </si>
  <si>
    <t>BOURBON FOUR ROSES SINGLE BARREL</t>
  </si>
  <si>
    <t>01023</t>
  </si>
  <si>
    <t>BOURBON FOURS ROSES SMAL BATCH</t>
  </si>
  <si>
    <t>02065</t>
  </si>
  <si>
    <t>BOURBON KENTUCKY VINTAGE LE CERCLE</t>
  </si>
  <si>
    <t>02071</t>
  </si>
  <si>
    <t>BOURBON WILLETT POT STILL RESERVE</t>
  </si>
  <si>
    <t>00057</t>
  </si>
  <si>
    <t>BOURBON WOODFORD RESERVE D.OAKED</t>
  </si>
  <si>
    <t>01832</t>
  </si>
  <si>
    <t>BRDX C/BLAYE PROMESSE DE DOURTHE ROUGE</t>
  </si>
  <si>
    <t>00262</t>
  </si>
  <si>
    <t>BROUILLY CLOS BATY ROUGE</t>
  </si>
  <si>
    <t>01982</t>
  </si>
  <si>
    <t>BROUILLY PIERREUX DUBOST ROUGE</t>
  </si>
  <si>
    <t>02159</t>
  </si>
  <si>
    <t>BROUILLY VIEILLES VIGNES DUBOST ROUGE</t>
  </si>
  <si>
    <t>01834</t>
  </si>
  <si>
    <t>C.NIMES CHT MARGAROT RESERVE PERSO RGE</t>
  </si>
  <si>
    <t>01314</t>
  </si>
  <si>
    <t>C/ D'AUVERGNE DESPRAT LA LEGENDAIRE BLC</t>
  </si>
  <si>
    <t>01341</t>
  </si>
  <si>
    <t>C/ LANGU. CHT LA SAUVAGEONNE G.B. BLANC</t>
  </si>
  <si>
    <t>02001</t>
  </si>
  <si>
    <t>C/ ROUSSILLON N°153 ADV BLANC</t>
  </si>
  <si>
    <t>02000</t>
  </si>
  <si>
    <t>C/ ROUSSILLON N°153 ADV ROUGE</t>
  </si>
  <si>
    <t>01504</t>
  </si>
  <si>
    <t>C/BLAYE CHT MAZEROLLE BENOIT ROUGE</t>
  </si>
  <si>
    <t>01580</t>
  </si>
  <si>
    <t>C/CATAL. LA RETRO LAFAGE ROUGE</t>
  </si>
  <si>
    <t>01171</t>
  </si>
  <si>
    <t>C/CATAL. MIRAFLORS SLEEVE LAFAGE ROSE</t>
  </si>
  <si>
    <t>00632</t>
  </si>
  <si>
    <t>C/CATALANE VIEILLE MULE J.CARREL BLC</t>
  </si>
  <si>
    <t>00631</t>
  </si>
  <si>
    <t>C/CATALANE VIEILLE MULE J.CARREL RGE</t>
  </si>
  <si>
    <t>02006</t>
  </si>
  <si>
    <t>C/CATALANES CHARDONNAY RESERVE ADV BLANC</t>
  </si>
  <si>
    <t>02005</t>
  </si>
  <si>
    <t>C/CATALANES GRENACHE STELLAIRE ADV ROSE</t>
  </si>
  <si>
    <t>02007</t>
  </si>
  <si>
    <t>C/CATALANES VIOGNIER CLASSIC ADV BLANC</t>
  </si>
  <si>
    <t>01876</t>
  </si>
  <si>
    <t>C/DU JURA 2 GRAINS DE PARADIS BAUD BLC</t>
  </si>
  <si>
    <t>01875</t>
  </si>
  <si>
    <t>C/DU JURA CHARDONNAY FLOR BAUD BLANC</t>
  </si>
  <si>
    <t>01874</t>
  </si>
  <si>
    <t>C/DU JURA POULSARD EN ROUGEMONT BAUD RGE</t>
  </si>
  <si>
    <t>01877</t>
  </si>
  <si>
    <t>C/DU JURA SAVAGNIN L'UN BAUD BLANC</t>
  </si>
  <si>
    <t>01878</t>
  </si>
  <si>
    <t>C/DU JURA VIN JAUNE BAUD</t>
  </si>
  <si>
    <t>01169</t>
  </si>
  <si>
    <t>C/GASCO. TARIQUET CHARDONNAY CHENIN BLC</t>
  </si>
  <si>
    <t>01170</t>
  </si>
  <si>
    <t>C/GASCO. TARIQUET PREMIERES GRIVES BLANC</t>
  </si>
  <si>
    <t>01638</t>
  </si>
  <si>
    <t>C/GASCOGNE TARIQUET AMPLITUDE BLANC</t>
  </si>
  <si>
    <t>01168</t>
  </si>
  <si>
    <t>C/GASCOGNE TARIQUET CLASSIC BLANC</t>
  </si>
  <si>
    <t>01284</t>
  </si>
  <si>
    <t>C/ROUSS. AUTHENTIQUE LAFAGE ROUGE</t>
  </si>
  <si>
    <t>02002</t>
  </si>
  <si>
    <t>C/ROUSSILLON VILL. RD900 RESERVE ADV RGE</t>
  </si>
  <si>
    <t>02003</t>
  </si>
  <si>
    <t>C/ROUSSILLON VILLAGES ALTATURA ADV ROUGE</t>
  </si>
  <si>
    <t>02004</t>
  </si>
  <si>
    <t>C/ROUSSILLON VILLAGES OPPULUM ADV ROUGE</t>
  </si>
  <si>
    <t>01441</t>
  </si>
  <si>
    <t>CAHORS OSMIN ROUGE</t>
  </si>
  <si>
    <t>02163</t>
  </si>
  <si>
    <t>CAIRANNE RESTANQUE ET GARRIGUES ROUGE</t>
  </si>
  <si>
    <t>00536</t>
  </si>
  <si>
    <t>CAISSE 3 BTS EPICURIENNE ROUGE</t>
  </si>
  <si>
    <t>01263</t>
  </si>
  <si>
    <t>CAISSE BOIS 2 BTS COLLECTION EPICURIENNE</t>
  </si>
  <si>
    <t>00787</t>
  </si>
  <si>
    <t>CALVADOS PAYS D'AUGE ROGER GROULT 12 ANS</t>
  </si>
  <si>
    <t>00059</t>
  </si>
  <si>
    <t>CALVADOS PAYS D'AUGE ROGER GROULT 3 ANS</t>
  </si>
  <si>
    <t>00060</t>
  </si>
  <si>
    <t>CALVADOS PAYS D'AUGE ROGER GROULT 8 ANS</t>
  </si>
  <si>
    <t>00022</t>
  </si>
  <si>
    <t>CARAFE FIRST SWEIZEL 750 ML COMPT.SOMMEL</t>
  </si>
  <si>
    <t>00023</t>
  </si>
  <si>
    <t>CARAFE FRESHNESS C&amp;S 1L BOUCHON</t>
  </si>
  <si>
    <t>00882</t>
  </si>
  <si>
    <t>CARAFE FUSION 165 CL SOUFFLE BOUCHE HP</t>
  </si>
  <si>
    <t>00883</t>
  </si>
  <si>
    <t xml:space="preserve">CARAFE OENOMUST 75 CL VIN FRAIS SOUFFLE </t>
  </si>
  <si>
    <t>02176</t>
  </si>
  <si>
    <t>CARAFE VINO GRANDE 1 L SPIEGELAU</t>
  </si>
  <si>
    <t>1 L</t>
  </si>
  <si>
    <t>01383</t>
  </si>
  <si>
    <t>CARTE BON CADEAU</t>
  </si>
  <si>
    <t>DIVERS</t>
  </si>
  <si>
    <t>00892</t>
  </si>
  <si>
    <t>CASAS PATRONALES CARMENERE CHILI ROUGE</t>
  </si>
  <si>
    <t>00893</t>
  </si>
  <si>
    <t>CASAS PATRONALES SAUVIGNON CHILI BLANC</t>
  </si>
  <si>
    <t>01427</t>
  </si>
  <si>
    <t>CASAS PATRONALES SYRAH RESERVA CHILI RGE</t>
  </si>
  <si>
    <t>01978</t>
  </si>
  <si>
    <t>CASSIS CLOS D'ALBIZZI ALTAIS BLANC 2018</t>
  </si>
  <si>
    <t>01977</t>
  </si>
  <si>
    <t>CASSIS CLOS D'ALBIZZI ALTAIS BLANC 2019</t>
  </si>
  <si>
    <t>01975</t>
  </si>
  <si>
    <t>CASSIS CLOS D'ALBIZZI TRADITION BLANC</t>
  </si>
  <si>
    <t>01976</t>
  </si>
  <si>
    <t>CASSIS CLOS D'ALBIZZI TRADITION ROSE</t>
  </si>
  <si>
    <t>00367</t>
  </si>
  <si>
    <t>CASSIS FONTCREUSE BLANC</t>
  </si>
  <si>
    <t>00369</t>
  </si>
  <si>
    <t>CASSIS FONTCREUSE ROSE</t>
  </si>
  <si>
    <t>00370</t>
  </si>
  <si>
    <t>CASSIS PATERNEL BLANC</t>
  </si>
  <si>
    <t>00371</t>
  </si>
  <si>
    <t>CASSIS PATERNEL ROSE</t>
  </si>
  <si>
    <t>01038</t>
  </si>
  <si>
    <t>CAVIAR D'AUBERGINES 80 GR</t>
  </si>
  <si>
    <t>01785</t>
  </si>
  <si>
    <t>CAVIAR DE CORNICHONS 120 G</t>
  </si>
  <si>
    <t>01094</t>
  </si>
  <si>
    <t>CAVIAR DIVA 100 GR</t>
  </si>
  <si>
    <t>00980</t>
  </si>
  <si>
    <t>CAVIAR DIVA 30 GR</t>
  </si>
  <si>
    <t>00981</t>
  </si>
  <si>
    <t>CAVIAR DIVA 50 GR</t>
  </si>
  <si>
    <t>01095</t>
  </si>
  <si>
    <t>CAVIAR EBENE 100 GR</t>
  </si>
  <si>
    <t>01096</t>
  </si>
  <si>
    <t>CAVIAR EBENE 125 GR</t>
  </si>
  <si>
    <t>00982</t>
  </si>
  <si>
    <t>CAVIAR EBENE 30 GR</t>
  </si>
  <si>
    <t>00983</t>
  </si>
  <si>
    <t>CAVIAR EBENE 50 GR</t>
  </si>
  <si>
    <t>01522</t>
  </si>
  <si>
    <t>CAVIAR N°3 30 GR</t>
  </si>
  <si>
    <t>01948</t>
  </si>
  <si>
    <t>CAVIAR N°3 50 GR</t>
  </si>
  <si>
    <t>01609</t>
  </si>
  <si>
    <t>CDP CHT BORM.INST.PARCELLAIRE BLC MAGNUM</t>
  </si>
  <si>
    <t>01308</t>
  </si>
  <si>
    <t>CDP CHT BORM.INST.PARCELLAIRE RGE MAGNUM</t>
  </si>
  <si>
    <t>01757</t>
  </si>
  <si>
    <t>CDP CHT BORMET. PIC ST MARTIN RGE MAGNUM</t>
  </si>
  <si>
    <t>02118</t>
  </si>
  <si>
    <t>CDP CHT BORMETTE COTE ET MER ROSE MAGNUM</t>
  </si>
  <si>
    <t>01758</t>
  </si>
  <si>
    <t xml:space="preserve">CDP CHT BORMETTE INST PATERNEL 2017 RGE </t>
  </si>
  <si>
    <t>01835</t>
  </si>
  <si>
    <t>CDP CHT BORMETTES COTE ET MER BLANC</t>
  </si>
  <si>
    <t>01972</t>
  </si>
  <si>
    <t>CDP CHT BORMETTES COTE ET MER BLC 50 CL</t>
  </si>
  <si>
    <t>02120</t>
  </si>
  <si>
    <t>CDP CHT BORMETTES COTE ET MER BLC MAGNUM</t>
  </si>
  <si>
    <t>01973</t>
  </si>
  <si>
    <t>CDP CHT BORMETTES COTE ET MER RGE 50 CL</t>
  </si>
  <si>
    <t>01203</t>
  </si>
  <si>
    <t>CDP CHT BORMETTES COTE ET MER ROSE</t>
  </si>
  <si>
    <t>01974</t>
  </si>
  <si>
    <t>CDP CHT BORMETTES COTE ET MER ROSE 50 CL</t>
  </si>
  <si>
    <t>01305</t>
  </si>
  <si>
    <t>CDP CHT BORMETTES COTE ET MER ROUGE</t>
  </si>
  <si>
    <t>02119</t>
  </si>
  <si>
    <t>CDP CHT BORMETTES COTE ET MER ROUGE MAG</t>
  </si>
  <si>
    <t>01202</t>
  </si>
  <si>
    <t>CDP CHT BORMETTES HELENE BLANC</t>
  </si>
  <si>
    <t>01699</t>
  </si>
  <si>
    <t>CDP CHT BORMETTES HELENE BLANC MAGNUM</t>
  </si>
  <si>
    <t>02020</t>
  </si>
  <si>
    <t>CDP CHT BORMETTES INST.PARCELL. RGE 2020</t>
  </si>
  <si>
    <t>01306</t>
  </si>
  <si>
    <t>CDP CHT BORMETTES INST.PARCELLAIRE BLANC</t>
  </si>
  <si>
    <t>01212</t>
  </si>
  <si>
    <t>CDP CHT BORMETTES INST.PARCELLAIRE ROSE</t>
  </si>
  <si>
    <t>01429</t>
  </si>
  <si>
    <t>CDP CHT BORMETTES L'ARGENTI. ROSE MAGNUM</t>
  </si>
  <si>
    <t>01204</t>
  </si>
  <si>
    <t>CDP CHT BORMETTES L'ARGENTIERE ROSE</t>
  </si>
  <si>
    <t>01309</t>
  </si>
  <si>
    <t>CDP CHT BORMETTES PATER ROUGE</t>
  </si>
  <si>
    <t>01201</t>
  </si>
  <si>
    <t>CDP CHT BORMETTES PIC ST MARTIN ROUGE</t>
  </si>
  <si>
    <t>00594</t>
  </si>
  <si>
    <t>CDP CUVEE BELLE POULE ROUET BLANC</t>
  </si>
  <si>
    <t>00585</t>
  </si>
  <si>
    <t>CDP CUVEE BELLE POULE ROUET ROSE</t>
  </si>
  <si>
    <t>00586</t>
  </si>
  <si>
    <t>CDP CUVEE BELLE POULE ROUET ROUGE</t>
  </si>
  <si>
    <t>01780</t>
  </si>
  <si>
    <t>CDP CUVEE BELLE POULE ROUET ROUGE MAGNUM</t>
  </si>
  <si>
    <t>00584</t>
  </si>
  <si>
    <t>CDP CUVEE COEUR ESTERELLE ROUET BLANC</t>
  </si>
  <si>
    <t>01059</t>
  </si>
  <si>
    <t>CDP CUVEE ESTEREL ROUET ROUGE</t>
  </si>
  <si>
    <t>00583</t>
  </si>
  <si>
    <t>CDP CUVEE ESTERELLE ROUET ROSE</t>
  </si>
  <si>
    <t>00385</t>
  </si>
  <si>
    <t>CDP GAMALI LA GOUJONNE BLANC</t>
  </si>
  <si>
    <t>00386</t>
  </si>
  <si>
    <t>CDP GAMALI LA GOUJONNE ROSE</t>
  </si>
  <si>
    <t>00387</t>
  </si>
  <si>
    <t>CDP GAMALI LA GOUJONNE ROUGE</t>
  </si>
  <si>
    <t>00397</t>
  </si>
  <si>
    <t>CDP L DE LAUZADE ROUGE 37,5 CL</t>
  </si>
  <si>
    <t>01812</t>
  </si>
  <si>
    <t>CDP OTT CHT DE SELLE ROUGE</t>
  </si>
  <si>
    <t>01811</t>
  </si>
  <si>
    <t>CDP OTT CLOS MIREILLE BLANC DE BLANC</t>
  </si>
  <si>
    <t>02026</t>
  </si>
  <si>
    <t>CDP STE VICTOIRE CUVEE PACOULINE ROUGE</t>
  </si>
  <si>
    <t>01127</t>
  </si>
  <si>
    <t>CDP STE VICTOIRE MAS DE CADENET ROUGE</t>
  </si>
  <si>
    <t>02212</t>
  </si>
  <si>
    <t>CDP ULTIMATE PROVENCE BLANC</t>
  </si>
  <si>
    <t>02210</t>
  </si>
  <si>
    <t>CDP ULTIMATE PROVENCE ROSE</t>
  </si>
  <si>
    <t>02213</t>
  </si>
  <si>
    <t>CDP ULTIMATE PROVENCE ROSE JEROBOAM</t>
  </si>
  <si>
    <t>02211</t>
  </si>
  <si>
    <t>CDP ULTIMATE PROVENCE ROSE MAGNUM</t>
  </si>
  <si>
    <t>01624</t>
  </si>
  <si>
    <t>CDR CHATEAU DES TOURS 2013 ROUGE</t>
  </si>
  <si>
    <t>01966</t>
  </si>
  <si>
    <t>CDR CHATEAU ST ROCH ROUGE</t>
  </si>
  <si>
    <t>02094</t>
  </si>
  <si>
    <t>CDR CHEVALIER ANTHELME CHARTREUX RGE MAG</t>
  </si>
  <si>
    <t>00570</t>
  </si>
  <si>
    <t>CDR CHEVALIER ANTHELME CHARTREUX ROUGE</t>
  </si>
  <si>
    <t>01623</t>
  </si>
  <si>
    <t>CDR CHT FONSALETTE 2009 ROUGE</t>
  </si>
  <si>
    <t>01959</t>
  </si>
  <si>
    <t>CDR CHT FONSALETTE 2010 ROUGE</t>
  </si>
  <si>
    <t>02039</t>
  </si>
  <si>
    <t>CDR JARDIN SECRET MONTIRIUS ROUGE</t>
  </si>
  <si>
    <t>02087</t>
  </si>
  <si>
    <t>CDR PONT DE PIERRES DURIEU ROUGE</t>
  </si>
  <si>
    <t>00866</t>
  </si>
  <si>
    <t>CDR PRIMEUR REGULUS CLAVEL ROUGE</t>
  </si>
  <si>
    <t>00407</t>
  </si>
  <si>
    <t>CDR REGULUS CLAVEL BLANC</t>
  </si>
  <si>
    <t>00408</t>
  </si>
  <si>
    <t>CDR REGULUS CLAVEL ROSE</t>
  </si>
  <si>
    <t>00409</t>
  </si>
  <si>
    <t>CDR REGULUS CLAVEL ROUGE</t>
  </si>
  <si>
    <t>00597</t>
  </si>
  <si>
    <t>CDR REGULUS CLAVEL ROUGE MAGNUM</t>
  </si>
  <si>
    <t>02191</t>
  </si>
  <si>
    <t>CDR RONRHONE CHARTREUX BLANC</t>
  </si>
  <si>
    <t>02203</t>
  </si>
  <si>
    <t>CDR RONRHONE CHARTREUX ROSE</t>
  </si>
  <si>
    <t>02190</t>
  </si>
  <si>
    <t>CDR RONRHONE CHARTREUX ROUGE</t>
  </si>
  <si>
    <t>02162</t>
  </si>
  <si>
    <t>CDR VILL. PLAN DE DIEU ELYSIUM RGE</t>
  </si>
  <si>
    <t>01340</t>
  </si>
  <si>
    <t>CDR VILL. ST GERV CLAIR DE LUNE RGE JERO</t>
  </si>
  <si>
    <t>00598</t>
  </si>
  <si>
    <t>CDR VILL.CHUSCLAN CORDELIA ROUGE MAGNUM</t>
  </si>
  <si>
    <t>00600</t>
  </si>
  <si>
    <t>CDR VILL.ST GER CLAIR DE LUNE RGE MAGNUM</t>
  </si>
  <si>
    <t>00601</t>
  </si>
  <si>
    <t>CDR VILL.ST GERV. SYRIUS ROUGE JEROBOAM</t>
  </si>
  <si>
    <t>01466</t>
  </si>
  <si>
    <t>CDR VILL.ST GERVAIS CLAN DES LOUPS BLANC</t>
  </si>
  <si>
    <t>01465</t>
  </si>
  <si>
    <t>CDR VILL.ST GERVAIS CLAN DES LOUPS ROUGE</t>
  </si>
  <si>
    <t>01221</t>
  </si>
  <si>
    <t>CDR VILL.ST GERVAIS SYRIUS BLANC MAGNUM</t>
  </si>
  <si>
    <t>00599</t>
  </si>
  <si>
    <t>CDR VILL.ST GERVAIS SYRIUS ROUGE MAGNUM</t>
  </si>
  <si>
    <t>00411</t>
  </si>
  <si>
    <t>CDR VILLAGE CHUSCLAN CORDELIA ROUGE</t>
  </si>
  <si>
    <t>00414</t>
  </si>
  <si>
    <t>CDR VILLAGE ST GERVAIS CLAIR DE LUNE BLC</t>
  </si>
  <si>
    <t>00415</t>
  </si>
  <si>
    <t>CDR VILLAGE ST GERVAIS CLAIR DE LUNE RGE</t>
  </si>
  <si>
    <t>00596</t>
  </si>
  <si>
    <t>CDR VILLAGE ST GERVAIS SYRIUS BLANC</t>
  </si>
  <si>
    <t>00416</t>
  </si>
  <si>
    <t>CDR VILLAGE ST GERVAIS SYRIUS ROUGE</t>
  </si>
  <si>
    <t>01741</t>
  </si>
  <si>
    <t>CDR VILLAGES ST GERV. ECLIPSE RGE JEROBO</t>
  </si>
  <si>
    <t>01740</t>
  </si>
  <si>
    <t>CDR VILLAGES ST GERV. ECLIPSE RGE MAGNUM</t>
  </si>
  <si>
    <t>01739</t>
  </si>
  <si>
    <t>CDR VILLAGES ST GERVAIS ECLIPSE ROUGE</t>
  </si>
  <si>
    <t>01151</t>
  </si>
  <si>
    <t>CELESTE VIN MOUSSEUX CLAVEL BLANC</t>
  </si>
  <si>
    <t>01620</t>
  </si>
  <si>
    <t>CH9 DU PAPE CHT RAYAS 2006 ROUGE</t>
  </si>
  <si>
    <t>01621</t>
  </si>
  <si>
    <t>CH9 DU PAPE CHT RAYAS 2007 ROUGE</t>
  </si>
  <si>
    <t>01957</t>
  </si>
  <si>
    <t>CH9 DU PAPE CHT RAYAS 2009 ROUGE</t>
  </si>
  <si>
    <t>00418</t>
  </si>
  <si>
    <t>CH9 DU PAPE LA GARDINE BLANC</t>
  </si>
  <si>
    <t>01622</t>
  </si>
  <si>
    <t>CH9 DU PAPE PIGNAN 2007 ROUGE</t>
  </si>
  <si>
    <t>01958</t>
  </si>
  <si>
    <t>CH9 DU PAPE PIGNAN 2010 ROUGE</t>
  </si>
  <si>
    <t>01066</t>
  </si>
  <si>
    <t>CH9 DU PAPE TELEGRAMME ROUGE 2019</t>
  </si>
  <si>
    <t>01281</t>
  </si>
  <si>
    <t>CH9 DU PAPE TRAD. GARDINE RGE MAGNUM CB</t>
  </si>
  <si>
    <t>00547</t>
  </si>
  <si>
    <t>CH9 DU PAPE TRADITION LA GARDINE ROUGE</t>
  </si>
  <si>
    <t>01065</t>
  </si>
  <si>
    <t>CH9 DU PAPE VIEUX TELEGRAPHE BLANC 2020</t>
  </si>
  <si>
    <t>01607</t>
  </si>
  <si>
    <t>CH9 DU PAPE VIEUX TELEGRAPHE ROUGE 2007</t>
  </si>
  <si>
    <t>01064</t>
  </si>
  <si>
    <t>CH9 DU PAPE VIEUX TELEGRAPHE ROUGE 2019</t>
  </si>
  <si>
    <t>02103</t>
  </si>
  <si>
    <t>CH9 LUCILE AVRIL DURIEU 2015 RGE MAGNUM</t>
  </si>
  <si>
    <t>02102</t>
  </si>
  <si>
    <t>CH9 LUCILE AVRIL DURIEU 2015 ROUGE</t>
  </si>
  <si>
    <t>02101</t>
  </si>
  <si>
    <t>CH9 LUCILE AVRIL DURIEU 2016 ROUGE</t>
  </si>
  <si>
    <t>02100</t>
  </si>
  <si>
    <t>CH9 LUCILE AVRIL DURIEU 2017 RGE MAGNUM</t>
  </si>
  <si>
    <t>02099</t>
  </si>
  <si>
    <t>CH9 LUCILE AVRIL DURIEU 2017 ROUGE</t>
  </si>
  <si>
    <t>02169</t>
  </si>
  <si>
    <t>CH9 LUCILE AVRIL DURIEU 2018 ROUGE</t>
  </si>
  <si>
    <t>02098</t>
  </si>
  <si>
    <t>CH9 LUCILE AVRIL DURIEU 2019 RGE MAGNUM</t>
  </si>
  <si>
    <t>02097</t>
  </si>
  <si>
    <t>CH9 LUCILE AVRIL DURIEU 2019 ROUGE</t>
  </si>
  <si>
    <t>02170</t>
  </si>
  <si>
    <t>CH9 LUCILE AVRIL DURIEU 2022 BLANC</t>
  </si>
  <si>
    <t>02096</t>
  </si>
  <si>
    <t>CH9 TRADITION DURIEU ROUGE</t>
  </si>
  <si>
    <t>02041</t>
  </si>
  <si>
    <t>CH9 VIEUX TELEGRAPHE 2020 ROUGE</t>
  </si>
  <si>
    <t>00275</t>
  </si>
  <si>
    <t>CHABLIS 1ER C. FOURCHAUME A.GEOFFROY BLC</t>
  </si>
  <si>
    <t>00606</t>
  </si>
  <si>
    <t>CHABLIS 1ER CRU BEAUROY A.GEOFFROY BLANC</t>
  </si>
  <si>
    <t>00276</t>
  </si>
  <si>
    <t>CHABLIS 1ER CRU VAU LIGNEAU A.G.BLANC</t>
  </si>
  <si>
    <t>00605</t>
  </si>
  <si>
    <t>CHABLIS DOMAINE VERGER A.GEOFFROY BLANC</t>
  </si>
  <si>
    <t>01960</t>
  </si>
  <si>
    <t>CHABLIS SIGNATURE ALAIN GEOFFROY BLANC</t>
  </si>
  <si>
    <t>01508</t>
  </si>
  <si>
    <t>CHAMP. C.DUCHENE CHARLES 7 BLANC DE BLC</t>
  </si>
  <si>
    <t>01507</t>
  </si>
  <si>
    <t>CHAMP. C.DUCHENE CHARLES 7 BLANC DE NOIR</t>
  </si>
  <si>
    <t>02105</t>
  </si>
  <si>
    <t>CHAMP. C.DUCHENE CHARLES 7 ROSE</t>
  </si>
  <si>
    <t>00976</t>
  </si>
  <si>
    <t>CHAMPAGNE CANARD DUCHENE CUV.LEONIE BRUT</t>
  </si>
  <si>
    <t>00520</t>
  </si>
  <si>
    <t>CHAMPAGNE CRISTAL ROEDERER BRUT 2014</t>
  </si>
  <si>
    <t>00639</t>
  </si>
  <si>
    <t>CHAMPAGNE HATON BLANC DE BLANC</t>
  </si>
  <si>
    <t>02177</t>
  </si>
  <si>
    <t>CHAMPAGNE HATON BLANC DE BLANC MAGNUM</t>
  </si>
  <si>
    <t>00640</t>
  </si>
  <si>
    <t>CHAMPAGNE HATON CUVEE BRUT EXTRA</t>
  </si>
  <si>
    <t>00328</t>
  </si>
  <si>
    <t>CHAMPAGNE HATON CUVEE CLASSIC</t>
  </si>
  <si>
    <t>01523</t>
  </si>
  <si>
    <t>CHAMPAGNE HATON CUVEE PURE</t>
  </si>
  <si>
    <t>00642</t>
  </si>
  <si>
    <t>CHAMPAGNE HATON CUVEE RESERVE</t>
  </si>
  <si>
    <t>01260</t>
  </si>
  <si>
    <t>CHAMPAGNE HATON CUVEE RESERVE 37.5 CL</t>
  </si>
  <si>
    <t>00643</t>
  </si>
  <si>
    <t>CHAMPAGNE HATON CUVEE RESERVE MAGNUM</t>
  </si>
  <si>
    <t>00644</t>
  </si>
  <si>
    <t>CHAMPAGNE HATON CUVEE ROSE</t>
  </si>
  <si>
    <t>00641</t>
  </si>
  <si>
    <t>CHAMPAGNE HATON CUVEE ROSE EXTRA</t>
  </si>
  <si>
    <t>02142</t>
  </si>
  <si>
    <t>CHAMPAGNE HATON EXTRA BLANC DE BLANC</t>
  </si>
  <si>
    <t>01304</t>
  </si>
  <si>
    <t>CHAMPAGNE HATON HERITAGE</t>
  </si>
  <si>
    <t>02143</t>
  </si>
  <si>
    <t>CHAMPAGNE HATON NOBLE VINTAGE</t>
  </si>
  <si>
    <t>01028</t>
  </si>
  <si>
    <t>CHAMPAGNE P-J B.EPOQUE MILLES. COFFRET</t>
  </si>
  <si>
    <t>01027</t>
  </si>
  <si>
    <t>CHAMPAGNE PERRIER-JOUET GRAND BRUT ETUI</t>
  </si>
  <si>
    <t>00659</t>
  </si>
  <si>
    <t>CHAMPAGNE R DE RUINART BRUT</t>
  </si>
  <si>
    <t>01813</t>
  </si>
  <si>
    <t>CHAMPAGNE ROEDERER BLANC DE BLANC 2013</t>
  </si>
  <si>
    <t>01805</t>
  </si>
  <si>
    <t>CHAMPAGNE ROEDERER BRUT COLLECTION 243</t>
  </si>
  <si>
    <t>01806</t>
  </si>
  <si>
    <t>CHAMPAGNE ROEDERER BRUT PREMIER MAGNUM</t>
  </si>
  <si>
    <t>00660</t>
  </si>
  <si>
    <t>CHAMPAGNE RUINART BLANC DE BLANC</t>
  </si>
  <si>
    <t>00661</t>
  </si>
  <si>
    <t>CHAMPAGNE RUINART ROSE</t>
  </si>
  <si>
    <t>00636</t>
  </si>
  <si>
    <t>CHAMPAGNE SOUTIRAN CUVEE ALEXANDRE BRUT</t>
  </si>
  <si>
    <t>00329</t>
  </si>
  <si>
    <t>CHAMPAGNE SOUTIRAN GC BLANC DE BLANCS</t>
  </si>
  <si>
    <t>00723</t>
  </si>
  <si>
    <t>CHAMPAGNE SOUTIRAN GC BRUT NATURE</t>
  </si>
  <si>
    <t>01778</t>
  </si>
  <si>
    <t>CHAMPAGNE SOUTIRAN GC COLL.PRIVEE MAGNUM</t>
  </si>
  <si>
    <t>00330</t>
  </si>
  <si>
    <t xml:space="preserve">CHAMPAGNE SOUTIRAN GC COLLECTION PRIVEE </t>
  </si>
  <si>
    <t>00722</t>
  </si>
  <si>
    <t>CHAMPAGNE SOUTIRAN GC MILLESI 2016 ETUI</t>
  </si>
  <si>
    <t>00721</t>
  </si>
  <si>
    <t>CHAMPAGNE SOUTIRAN GC PERLE NOIRE ETUI</t>
  </si>
  <si>
    <t>01777</t>
  </si>
  <si>
    <t>CHAMPAGNE SOUTIRAN GC PERLE NOIRE MAGNUM</t>
  </si>
  <si>
    <t>01779</t>
  </si>
  <si>
    <t>CHAMPAGNE SOUTIRAN GC SIGNATURE 37,5 CL</t>
  </si>
  <si>
    <t>00332</t>
  </si>
  <si>
    <t>CHAMPAGNE SOUTIRAN GC SIGNATURE BRUT</t>
  </si>
  <si>
    <t>01138</t>
  </si>
  <si>
    <t>CHAMPAGNE SOUTIRAN GC SIGNATURE JEROBOAM</t>
  </si>
  <si>
    <t>00724</t>
  </si>
  <si>
    <t>CHAMPAGNE SOUTIRAN GC SIGNATURE MAGNUM</t>
  </si>
  <si>
    <t>01619</t>
  </si>
  <si>
    <t>CHAMPAGNE SOUTIRAN ROSE GRAND CRU BRUT</t>
  </si>
  <si>
    <t>01506</t>
  </si>
  <si>
    <t>CHAMPAGNE THIENOT BLANC DE BLANC</t>
  </si>
  <si>
    <t>00333</t>
  </si>
  <si>
    <t>CHAMPAGNE THIENOT BRUT BLANC ETUI</t>
  </si>
  <si>
    <t>00334</t>
  </si>
  <si>
    <t>CHAMPAGNE THIENOT BRUT ROSE</t>
  </si>
  <si>
    <t>00830</t>
  </si>
  <si>
    <t>CHAMPAGNE THIENOT BRUT ROSE MAGNUM</t>
  </si>
  <si>
    <t>01370</t>
  </si>
  <si>
    <t>CHASS.-MONTRA. 1CC MORGEOT LAMY ROUGE</t>
  </si>
  <si>
    <t>01688</t>
  </si>
  <si>
    <t>CHASS.-MONTRACHET LES CHENES P.COLIN RGE</t>
  </si>
  <si>
    <t>01364</t>
  </si>
  <si>
    <t>CHASSAGNE-MONTRACHET DOM.LAMY-PILLOT BLC</t>
  </si>
  <si>
    <t>02033</t>
  </si>
  <si>
    <t>CHIANTI COLLI SENESI POGGIO ITA RGE</t>
  </si>
  <si>
    <t>01888</t>
  </si>
  <si>
    <t>CHINON MELLOT LES ROYAUX ROUGE</t>
  </si>
  <si>
    <t>00602</t>
  </si>
  <si>
    <t>CHOREY-LES-BEAUNE JL MALDANT BLANC</t>
  </si>
  <si>
    <t>01742</t>
  </si>
  <si>
    <t>CHOREY-LES-BEAUNE JL MALDANT BLC MAGNUM</t>
  </si>
  <si>
    <t>01131</t>
  </si>
  <si>
    <t>CHOREY-LES-BEAUNE JL MALDANT RGE 11 JERO</t>
  </si>
  <si>
    <t>01251</t>
  </si>
  <si>
    <t>CHOREY-LES-BEAUNE JL MALDANT RGE MAGNUM</t>
  </si>
  <si>
    <t>00690</t>
  </si>
  <si>
    <t>CHOREY-LES-BEAUNE JL MALDANT ROUGE</t>
  </si>
  <si>
    <t>01401</t>
  </si>
  <si>
    <t>CIDRE COAT ALBRET DEMI SEC</t>
  </si>
  <si>
    <t>01400</t>
  </si>
  <si>
    <t>CIDRE COAT ALBRET FRUITE</t>
  </si>
  <si>
    <t>MUSEE DU CIDRE</t>
  </si>
  <si>
    <t>00975</t>
  </si>
  <si>
    <t>CLOS DE LOS SIETE ARGENTIVE ROUGE</t>
  </si>
  <si>
    <t>01549</t>
  </si>
  <si>
    <t>COFFRET 2 VERRES SOUTIRAN</t>
  </si>
  <si>
    <t>02066</t>
  </si>
  <si>
    <t>COGNAC BIO PLANAT VS LE CERCLE</t>
  </si>
  <si>
    <t>02067</t>
  </si>
  <si>
    <t>COGNAC BIO PLANAT VSOP LE CERCLE</t>
  </si>
  <si>
    <t>01434</t>
  </si>
  <si>
    <t>COGNAC PASQUET ORGANIC 10 ANS</t>
  </si>
  <si>
    <t>01432</t>
  </si>
  <si>
    <t>COGNAC PASQUET ORGANIC 4 ANS</t>
  </si>
  <si>
    <t>01433</t>
  </si>
  <si>
    <t>COGNAC PASQUET ORGANIC 7 ANS</t>
  </si>
  <si>
    <t>LIONEL FAURY</t>
  </si>
  <si>
    <t>00419</t>
  </si>
  <si>
    <t>CONDRIEU LE MORNIEUX LIONEL FAURY BLANC</t>
  </si>
  <si>
    <t>01045</t>
  </si>
  <si>
    <t>CONFIT D'OIGNONS AUX RAISINS 80 GR</t>
  </si>
  <si>
    <t>00688</t>
  </si>
  <si>
    <t>CONSIGNE TONNEAU EN BOIS VIDE 5L</t>
  </si>
  <si>
    <t>01503</t>
  </si>
  <si>
    <t>CONTE RHODAN. FIFTY/FIFTY MORION ROUGE</t>
  </si>
  <si>
    <t>00626</t>
  </si>
  <si>
    <t>CORBIERES BOUTENAC F.GASPARET RGE JERO</t>
  </si>
  <si>
    <t>00625</t>
  </si>
  <si>
    <t>CORBIERES BOUTENAC F.GASPARET RGE MAGNUM</t>
  </si>
  <si>
    <t>00494</t>
  </si>
  <si>
    <t>CORBIERES BOUTENAC FABRE GASPARET ROUGE</t>
  </si>
  <si>
    <t>00611</t>
  </si>
  <si>
    <t>CORBIERES CHT DE LUC JUMELLES BLANC</t>
  </si>
  <si>
    <t>01208</t>
  </si>
  <si>
    <t>CORBIERES CHT DE LUC JUMELLES ROSE</t>
  </si>
  <si>
    <t>00495</t>
  </si>
  <si>
    <t>CORBIERES CHT DE LUC JUMELLES ROUGE</t>
  </si>
  <si>
    <t>01277</t>
  </si>
  <si>
    <t>CORNAS BRUNEL ROUGE</t>
  </si>
  <si>
    <t>01747</t>
  </si>
  <si>
    <t>CORNAS LE VILLAGE Y.CUILLERON ROUGE</t>
  </si>
  <si>
    <t>01050</t>
  </si>
  <si>
    <t xml:space="preserve">CORNICHONS EXTRA-FINS </t>
  </si>
  <si>
    <t>01051</t>
  </si>
  <si>
    <t>CORNICHONS FINS</t>
  </si>
  <si>
    <t>01052</t>
  </si>
  <si>
    <t>CORNICHONS MALOSSOL</t>
  </si>
  <si>
    <t>02150</t>
  </si>
  <si>
    <t>CORTON BRESSANDES GC D.FONTAINE ROUGE</t>
  </si>
  <si>
    <t>01666</t>
  </si>
  <si>
    <t>CORTON CHARL. GC DUBREUIL FONTAINE BLANC</t>
  </si>
  <si>
    <t>00280</t>
  </si>
  <si>
    <t>CORTON CHARLEMAGNE GC MALDANT PAUV.BLANC</t>
  </si>
  <si>
    <t>01671</t>
  </si>
  <si>
    <t>CORTON PERRIERES GC DUBREUIL FONT. ROUGE</t>
  </si>
  <si>
    <t>01525</t>
  </si>
  <si>
    <t>COST.NIMES CHT DE NAGES CUVEE J.T. BLANC</t>
  </si>
  <si>
    <t>01524</t>
  </si>
  <si>
    <t>COST.NIMES CHT DE NAGES CUVEE J.T. ROUGE</t>
  </si>
  <si>
    <t>01393</t>
  </si>
  <si>
    <t>COST.NIMES COMBE MEGERE MARGAROT BLANC</t>
  </si>
  <si>
    <t>01392</t>
  </si>
  <si>
    <t>COST.NIMES COMBE MEGERE MARGAROT ROUGE</t>
  </si>
  <si>
    <t>01453</t>
  </si>
  <si>
    <t>COST.NIMES HERITAGE CHT.NAGES BLANC</t>
  </si>
  <si>
    <t>01451</t>
  </si>
  <si>
    <t>COST.NIMES HERITAGE CHT.NAGES ROSE</t>
  </si>
  <si>
    <t>01452</t>
  </si>
  <si>
    <t>COST.NIMES HERITAGE CHT.NAGES ROUGE</t>
  </si>
  <si>
    <t>00423</t>
  </si>
  <si>
    <t xml:space="preserve">COSTIERES NIMES PRESTIGE MARGAROT ROUGE </t>
  </si>
  <si>
    <t>00443</t>
  </si>
  <si>
    <t>COT.AIX 1 NUIT LA COSTE ROSE</t>
  </si>
  <si>
    <t>00548</t>
  </si>
  <si>
    <t>COT.AIX 1 NUIT LA COSTE ROSE 50 CL</t>
  </si>
  <si>
    <t>01147</t>
  </si>
  <si>
    <t>COT.AIX 1ERE CUVEE LA COSTE BLANC</t>
  </si>
  <si>
    <t>01148</t>
  </si>
  <si>
    <t>COT.AIX 1ERE CUVEE LA COSTE BLANC 50 CL</t>
  </si>
  <si>
    <t>00425</t>
  </si>
  <si>
    <t>COT.AIX 1ERE CUVEE LA COSTE ROUGE</t>
  </si>
  <si>
    <t>01225</t>
  </si>
  <si>
    <t>COT.AIX CHATEAU DE BEAUPRE BLANC</t>
  </si>
  <si>
    <t>01226</t>
  </si>
  <si>
    <t>COT.AIX CHATEAU DE BEAUPRE ROSE</t>
  </si>
  <si>
    <t>02133</t>
  </si>
  <si>
    <t>COT.AIX CHATEAU DE BEAUPRE ROUGE</t>
  </si>
  <si>
    <t>00429</t>
  </si>
  <si>
    <t>COT.AIX CHATEAU LA COSTE ROSE</t>
  </si>
  <si>
    <t>00551</t>
  </si>
  <si>
    <t>COT.AIX CHATEAU VIGNELAURE ROSE</t>
  </si>
  <si>
    <t>01282</t>
  </si>
  <si>
    <t>COT.AIX CHT VIGNELAURE ROUGE 2013</t>
  </si>
  <si>
    <t>02208</t>
  </si>
  <si>
    <t>COT.AIX CHT VIGNELAURE ROUGE 2014</t>
  </si>
  <si>
    <t>01734</t>
  </si>
  <si>
    <t>COT.AIX CHT VIGNELAURE ROUGE 2015</t>
  </si>
  <si>
    <t>02167</t>
  </si>
  <si>
    <t>COT.AIX CHT VIGNELAURE ROUGE 2016</t>
  </si>
  <si>
    <t>02168</t>
  </si>
  <si>
    <t>COT.AIX CHT VIGNELAURE ROUGE 2018</t>
  </si>
  <si>
    <t>00432</t>
  </si>
  <si>
    <t>COT.AIX CHT VIGNELAURE ROUGE MAGNUM</t>
  </si>
  <si>
    <t>01233</t>
  </si>
  <si>
    <t>COT.AIX LA REALTIERE CANTE GAU RGE 2016</t>
  </si>
  <si>
    <t>01736</t>
  </si>
  <si>
    <t>COT.AIX LA REALTIERE CANTE GAU RGE 2017</t>
  </si>
  <si>
    <t>01231</t>
  </si>
  <si>
    <t>COT.AIX LA REALTIERE CUL-SEC ROUGE</t>
  </si>
  <si>
    <t>01232</t>
  </si>
  <si>
    <t>COT.AIX LA REALTIERE PASTEL ROSE</t>
  </si>
  <si>
    <t>01055</t>
  </si>
  <si>
    <t>COT.AIX LA SOURCE VIGNELA. RGE MAGNUM</t>
  </si>
  <si>
    <t>01447</t>
  </si>
  <si>
    <t>COT.AIX LA SOURCE VIGNELAURE BLANC</t>
  </si>
  <si>
    <t>00552</t>
  </si>
  <si>
    <t>COT.AIX LA SOURCE VIGNELAURE ROSE</t>
  </si>
  <si>
    <t>00550</t>
  </si>
  <si>
    <t>COT.AIX LA SOURCE VIGNELAURE ROUGE</t>
  </si>
  <si>
    <t>02207</t>
  </si>
  <si>
    <t>COT.AIX VAL DE CAIRE TRADITION BLANC</t>
  </si>
  <si>
    <t>02206</t>
  </si>
  <si>
    <t>COT.AIX VAL DE CAIRE TRADITION ROSE</t>
  </si>
  <si>
    <t>02205</t>
  </si>
  <si>
    <t>COT.AIX VAL DE CAIRE TRADITION ROUGE</t>
  </si>
  <si>
    <t>00558</t>
  </si>
  <si>
    <t>COT.BLAYE CHT LOUMELAT LESGOURGES RGE</t>
  </si>
  <si>
    <t>01420</t>
  </si>
  <si>
    <t>COT.LANGUEDOC NINO CLOS DES NINES ROSE</t>
  </si>
  <si>
    <t>CLOS DES NINES</t>
  </si>
  <si>
    <t>01057</t>
  </si>
  <si>
    <t>COT.LANGUEDOC OREE CLOS DES NINES ROUGE</t>
  </si>
  <si>
    <t>00446</t>
  </si>
  <si>
    <t>COT.VAROIS LA GOUJONNE REINE MARIE BLANC</t>
  </si>
  <si>
    <t>00447</t>
  </si>
  <si>
    <t>COT.VAROIS LA GOUJONNE REINE MARIE ROSE</t>
  </si>
  <si>
    <t>00445</t>
  </si>
  <si>
    <t>COT.VAROIS LA GOUJONNE REINE MARIE ROUGE</t>
  </si>
  <si>
    <t>00861</t>
  </si>
  <si>
    <t>COTE DE BROUILLY CLOS BATY ROUGE</t>
  </si>
  <si>
    <t>01007</t>
  </si>
  <si>
    <t>COTE ROTIE FAURY LES 3 BRUNES RGE MAGNUM</t>
  </si>
  <si>
    <t>01006</t>
  </si>
  <si>
    <t>COTE ROTIE LES 3 BRUNES LIONEL FAURY RGE</t>
  </si>
  <si>
    <t>01746</t>
  </si>
  <si>
    <t>COTE ROTIE MADINIERE Y.CUILLERON ROUGE</t>
  </si>
  <si>
    <t>01892</t>
  </si>
  <si>
    <t>CREMANT BG B.LAPIERRE RESERVE BRUT</t>
  </si>
  <si>
    <t>00340</t>
  </si>
  <si>
    <t>CREMANT BG. B.LAPIERRE CHARDONNAY BRUT</t>
  </si>
  <si>
    <t>01439</t>
  </si>
  <si>
    <t>CREMANT DE BOURGOGNE BLC DE NOIR CARTRON</t>
  </si>
  <si>
    <t>00066</t>
  </si>
  <si>
    <t>CREME CASSIS CEUILLETTE CARTRON 50 CL</t>
  </si>
  <si>
    <t>02132</t>
  </si>
  <si>
    <t>CREME D'ASPERGES VERTES 80 GR</t>
  </si>
  <si>
    <t>00067</t>
  </si>
  <si>
    <t>CREME DE CERISE JACOULOT</t>
  </si>
  <si>
    <t>00676</t>
  </si>
  <si>
    <t>CREME DE FRAMBOISE DE BOURGOGNE 50 CL</t>
  </si>
  <si>
    <t>00677</t>
  </si>
  <si>
    <t>CREME DE MURE DES RONCIERES 50 CL</t>
  </si>
  <si>
    <t>01091</t>
  </si>
  <si>
    <t>CREME DE PECHE DE VIGNE BOURGOGNE 50 CL</t>
  </si>
  <si>
    <t>01040</t>
  </si>
  <si>
    <t>CREME DE POIVRONS ROUGES 80 GR</t>
  </si>
  <si>
    <t>01744</t>
  </si>
  <si>
    <t>CROZE HERMITAGE LABAYA Y.CUILLERON ROUGE</t>
  </si>
  <si>
    <t>02152</t>
  </si>
  <si>
    <t>CROZES HERMIT. MELODY FRIANDISE RGE MAG</t>
  </si>
  <si>
    <t>02153</t>
  </si>
  <si>
    <t>CROZES HERMIT. MELODY PREMIER REGARD RGE</t>
  </si>
  <si>
    <t>01745</t>
  </si>
  <si>
    <t>CROZES HERMITAGE CHASSIS Y.CUILLERON RGE</t>
  </si>
  <si>
    <t>01749</t>
  </si>
  <si>
    <t>CROZES HERMITAGE LABAYA Y.C. RGE MAGNUM</t>
  </si>
  <si>
    <t>02154</t>
  </si>
  <si>
    <t>CROZES HERMITAGE MELODY ETOILE NOIRE RGE</t>
  </si>
  <si>
    <t>02151</t>
  </si>
  <si>
    <t>CROZES HERMITAGE MELODY FRIANDISE ROUGE</t>
  </si>
  <si>
    <t>02156</t>
  </si>
  <si>
    <t>CROZES HERMITAGE MELODY L'EXCEPTION BLC</t>
  </si>
  <si>
    <t>01043</t>
  </si>
  <si>
    <t>DELICE D'ANCHOIS L'ANCHOVADE 80 G</t>
  </si>
  <si>
    <t>01039</t>
  </si>
  <si>
    <t>DELICE D'ARTICHAUTS 80 GR</t>
  </si>
  <si>
    <t>02023</t>
  </si>
  <si>
    <t>DELICE DE ROQUEFORT AUX NOIX 80 G</t>
  </si>
  <si>
    <t>01041</t>
  </si>
  <si>
    <t>DELICE DE TOMATES SECHEES 80 GR</t>
  </si>
  <si>
    <t>00895</t>
  </si>
  <si>
    <t>DERESZLA-5 PUTTONYOS HONGR. BLC 50CL</t>
  </si>
  <si>
    <t>00896</t>
  </si>
  <si>
    <t>DERESZLA-SZAMORODNI DOUX HONGR. BLC 50CL</t>
  </si>
  <si>
    <t>00897</t>
  </si>
  <si>
    <t>DERESZLA - TOKAJ DRY HONGRIE BLANC</t>
  </si>
  <si>
    <t>00346</t>
  </si>
  <si>
    <t>DEREZLA - TOKAJI VT FURMINT BLANC 50 CL</t>
  </si>
  <si>
    <t>01947</t>
  </si>
  <si>
    <t>DOLLY'S SECRET ARGENT</t>
  </si>
  <si>
    <t>01949</t>
  </si>
  <si>
    <t>DOLLY'S SECRET ROUGE</t>
  </si>
  <si>
    <t>00852</t>
  </si>
  <si>
    <t>DOM.MASQUES ESSENTIELLE CHARDONNAY BLANC</t>
  </si>
  <si>
    <t>01224</t>
  </si>
  <si>
    <t>DOM.MASQUES ESSENTIELLE ROSE</t>
  </si>
  <si>
    <t>00792</t>
  </si>
  <si>
    <t>DOM.MASQUES ESSENTIELLE SYRAH ROUGE</t>
  </si>
  <si>
    <t>00794</t>
  </si>
  <si>
    <t>DOM.MASQUES EXCEPTION CHARDONNAY BLANC</t>
  </si>
  <si>
    <t>01879</t>
  </si>
  <si>
    <t>DOM.MASQUES EXCEPTION ROSE</t>
  </si>
  <si>
    <t>00795</t>
  </si>
  <si>
    <t>DOM.MASQUES EXCEPTION SYRAH ROUGE</t>
  </si>
  <si>
    <t>01852</t>
  </si>
  <si>
    <t>DOUBLE CREME CASSIS 19° CARTRON 50 CL</t>
  </si>
  <si>
    <t>00674</t>
  </si>
  <si>
    <t>EAU DE VIE POIRE WILLIAM'S 43° CARTRON</t>
  </si>
  <si>
    <t>01772</t>
  </si>
  <si>
    <t>EAU DE VIE VIEILLE PRUNE CARTRON 42°</t>
  </si>
  <si>
    <t>01556</t>
  </si>
  <si>
    <t>EL CHOCOLATERO CARINENA ESPAGNE ROUGE</t>
  </si>
  <si>
    <t>01137</t>
  </si>
  <si>
    <t>ESCOMPTE DE REGLEMENT</t>
  </si>
  <si>
    <t>01910</t>
  </si>
  <si>
    <t>ETHYLOTEST CHIMIQUE 0.2 G JEUNES CONDUCT</t>
  </si>
  <si>
    <t>YLEA</t>
  </si>
  <si>
    <t>01909</t>
  </si>
  <si>
    <t>ETHYLOTEST CHIMIQUE 0.5 G</t>
  </si>
  <si>
    <t>00634</t>
  </si>
  <si>
    <t>FITOU LA TIRE J.CARREL ROUGE</t>
  </si>
  <si>
    <t>01932</t>
  </si>
  <si>
    <t>FLEURIE CUVEE LE VIVIER DUBOST ROUGE</t>
  </si>
  <si>
    <t>00071</t>
  </si>
  <si>
    <t>FLOC DE GASCOGNE LAUBADE BLANC</t>
  </si>
  <si>
    <t>00072</t>
  </si>
  <si>
    <t>FLOC DE GASCOGNE LAUBADE ROUGE</t>
  </si>
  <si>
    <t>01338</t>
  </si>
  <si>
    <t>FOIE GRAS DE CANARD ENTIER 130 GR</t>
  </si>
  <si>
    <t>00827</t>
  </si>
  <si>
    <t>FRAIS FIXES</t>
  </si>
  <si>
    <t>01090</t>
  </si>
  <si>
    <t>FRAMBOISE SAUVAGE 45°</t>
  </si>
  <si>
    <t>01599</t>
  </si>
  <si>
    <t>FRAMBOISE SAUVAGE HEPP 70 CL</t>
  </si>
  <si>
    <t>00903</t>
  </si>
  <si>
    <t>GEIL SPATBURGUNDER TROCKEN ALL. ROUGE</t>
  </si>
  <si>
    <t>02145</t>
  </si>
  <si>
    <t>GEVREY CHAMBERTIN M.GAVIGNET ROUGE</t>
  </si>
  <si>
    <t>01951</t>
  </si>
  <si>
    <t>GEWURZT. GC KAEFFERKOPF KAPPLER BLANC</t>
  </si>
  <si>
    <t>02063</t>
  </si>
  <si>
    <t xml:space="preserve">GEWURZTRAMIN LES ELEMENTS BOTT-GEYL BLC </t>
  </si>
  <si>
    <t>00900</t>
  </si>
  <si>
    <t>GIACOBAZZI - LAMBRUSCO ITALIE ROUGE</t>
  </si>
  <si>
    <t>00026</t>
  </si>
  <si>
    <t>GIFTPACK 1 POMPE + 2 BOUCHONS VACUVIN</t>
  </si>
  <si>
    <t>00921</t>
  </si>
  <si>
    <t>GIGONDAS REFERENCE ROUGE</t>
  </si>
  <si>
    <t>01319</t>
  </si>
  <si>
    <t>GIGONDAS SIGNATURE ECRIN ROUGE MAGNUM</t>
  </si>
  <si>
    <t>01310</t>
  </si>
  <si>
    <t>GIGONDAS SIGNATURE ROUGE</t>
  </si>
  <si>
    <t>00073</t>
  </si>
  <si>
    <t>GIN 42° MAC MALDEN</t>
  </si>
  <si>
    <t>02139</t>
  </si>
  <si>
    <t>GIN OLAFSSON LE CERCLE</t>
  </si>
  <si>
    <t>01891</t>
  </si>
  <si>
    <t>GIVRY 1C DOM.VIGNES RONDES BUXY BLANC</t>
  </si>
  <si>
    <t>01361</t>
  </si>
  <si>
    <t>GIVRY CHRISTOPHE DENIZOT BLANC</t>
  </si>
  <si>
    <t>01367</t>
  </si>
  <si>
    <t>GIVRY M.MOREAU CLOS ST ANTOINE ROUGE</t>
  </si>
  <si>
    <t>00069</t>
  </si>
  <si>
    <t>GRAPPA FONTEVIVA CON RUTA CRISTIANI 40°</t>
  </si>
  <si>
    <t>00169</t>
  </si>
  <si>
    <t>GRAVES CHT HAUT SELVE BLANC</t>
  </si>
  <si>
    <t>01642</t>
  </si>
  <si>
    <t>GRAVES CHT HAUT SELVE RESERVE ROUGE</t>
  </si>
  <si>
    <t>00170</t>
  </si>
  <si>
    <t>GRAVES CHT HAUT SELVE ROUGE</t>
  </si>
  <si>
    <t>01640</t>
  </si>
  <si>
    <t>GRAVES CHT HAUT SELVE ROUGE 2018 3 L</t>
  </si>
  <si>
    <t>01641</t>
  </si>
  <si>
    <t>GRAVES CHT HAUT SELVE ROUGE 2018 6 L</t>
  </si>
  <si>
    <t>6 L</t>
  </si>
  <si>
    <t>01639</t>
  </si>
  <si>
    <t>01767</t>
  </si>
  <si>
    <t>GRES MONTPELLIER O DU CLOS DES NINES RGE</t>
  </si>
  <si>
    <t>01709</t>
  </si>
  <si>
    <t>GRUNER VELTLINER SCHWEIGER AUTRICHE BLC</t>
  </si>
  <si>
    <t>01828</t>
  </si>
  <si>
    <t>HAUT-MEDOC CHT BELGRAVE 5GCC ROUGE 2015</t>
  </si>
  <si>
    <t>00173</t>
  </si>
  <si>
    <t>HAUT-MEDOC DIANE DE BELGRAVE ROUGE 2015</t>
  </si>
  <si>
    <t>02040</t>
  </si>
  <si>
    <t>HEPP POIRE PRISONNIERE LEDA</t>
  </si>
  <si>
    <t>00886</t>
  </si>
  <si>
    <t>HEREDAD DE ADUNA - JOVEN ESPAGNE ROUGE</t>
  </si>
  <si>
    <t>01377</t>
  </si>
  <si>
    <t>HUILE D'OLIVE TOMATE/AIL/THYM</t>
  </si>
  <si>
    <t>00027</t>
  </si>
  <si>
    <t>HUILIER MOURIES</t>
  </si>
  <si>
    <t>00941</t>
  </si>
  <si>
    <t>IGP AUDE HAUTERIVE CIGALUS G.B. BLANC</t>
  </si>
  <si>
    <t>00629</t>
  </si>
  <si>
    <t>IGP AUDE MORILLON J.CARREL BLANC</t>
  </si>
  <si>
    <t>02204</t>
  </si>
  <si>
    <t>IGP B. DU RHONE FONTCREUSE MUSSUGUET RGE</t>
  </si>
  <si>
    <t>00454</t>
  </si>
  <si>
    <t>IGP GARD BELLE EMILIE CHARTREUX BLANC</t>
  </si>
  <si>
    <t>00455</t>
  </si>
  <si>
    <t>IGP GARD BELLE EMILIE CHARTREUX ROSE</t>
  </si>
  <si>
    <t>00456</t>
  </si>
  <si>
    <t>IGP GARD BELLE EMILIE CHARTREUX ROUGE</t>
  </si>
  <si>
    <t>00707</t>
  </si>
  <si>
    <t>IGP GARD CAB.SAUV. CHARTREUX ROUGE</t>
  </si>
  <si>
    <t>00568</t>
  </si>
  <si>
    <t>IGP GARD CHAMASUTRA CHARTREUX ROUGE</t>
  </si>
  <si>
    <t>02093</t>
  </si>
  <si>
    <t>IGP GARD CHAMASUTRA CHARTREUX ROUGE MAG</t>
  </si>
  <si>
    <t>01402</t>
  </si>
  <si>
    <t>IGP GARD CHARDO.LES AMANDIERS CHARTR.BLC</t>
  </si>
  <si>
    <t>00831</t>
  </si>
  <si>
    <t>IGP GARD GRAND VIOGNIER CHARTR. 1612 BLC</t>
  </si>
  <si>
    <t>00569</t>
  </si>
  <si>
    <t>IGP GARD JE DONNE MA LANGUE AU CHAT BLC</t>
  </si>
  <si>
    <t>01259</t>
  </si>
  <si>
    <t>IGP GARD LA NUIT. CHATS GRIS ROSE MAGNUM</t>
  </si>
  <si>
    <t>00567</t>
  </si>
  <si>
    <t>IGP GARD LA NUIT. CHATS SONT GRIS ROSE</t>
  </si>
  <si>
    <t>00460</t>
  </si>
  <si>
    <t>IGP GARD MARSELAN CHARTREUX ROUGE</t>
  </si>
  <si>
    <t>00708</t>
  </si>
  <si>
    <t>IGP GARD MERLOT CHARTREUX ROUGE</t>
  </si>
  <si>
    <t>00453</t>
  </si>
  <si>
    <t>IGP GARD ORIGINE CHARDO.CHARTREUX BLANC</t>
  </si>
  <si>
    <t>00461</t>
  </si>
  <si>
    <t>IGP GARD ORIGINE CHARTREUX ROUGE</t>
  </si>
  <si>
    <t>02076</t>
  </si>
  <si>
    <t>IGP GARD SUBSTANCE CHARTREUX ROUGE</t>
  </si>
  <si>
    <t>00462</t>
  </si>
  <si>
    <t>IGP GARD VIOGNIER CHARTREUX BLANC</t>
  </si>
  <si>
    <t>01056</t>
  </si>
  <si>
    <t>IGP HERAULT LE MOUR CLOS DES NINES ROUGE</t>
  </si>
  <si>
    <t>00822</t>
  </si>
  <si>
    <t>IGP LOIRE COLLECTION MOURAT BLANC</t>
  </si>
  <si>
    <t>00823</t>
  </si>
  <si>
    <t>IGP LOIRE COLLECTION MOURAT RGE</t>
  </si>
  <si>
    <t>00826</t>
  </si>
  <si>
    <t>IGP LOIRE GRENOUILLERE AB ROUGE</t>
  </si>
  <si>
    <t>00463</t>
  </si>
  <si>
    <t>IGP MED. CHATEAU VIGNELAURE BLANC</t>
  </si>
  <si>
    <t>00464</t>
  </si>
  <si>
    <t>IGP MED. LE PAGE VIGNELAURE BLANC</t>
  </si>
  <si>
    <t>00553</t>
  </si>
  <si>
    <t>IGP MED. LE PAGE VIGNELAURE ROSE</t>
  </si>
  <si>
    <t>00549</t>
  </si>
  <si>
    <t>IGP MED. LE PAGE VIGNELAURE ROUGE</t>
  </si>
  <si>
    <t>00589</t>
  </si>
  <si>
    <t>IGP MED. TERES ROUET BLANC</t>
  </si>
  <si>
    <t>00587</t>
  </si>
  <si>
    <t>IGP MED. TERES ROUET ROSE</t>
  </si>
  <si>
    <t>02195</t>
  </si>
  <si>
    <t>IGP MEDITERRANEE JARDINETTES BLANC</t>
  </si>
  <si>
    <t>02157</t>
  </si>
  <si>
    <t>IGP OC GDE COURTADE ALVARINHO BLANC</t>
  </si>
  <si>
    <t>01209</t>
  </si>
  <si>
    <t>IGP OC L'INSTANT G.COURTADE ROSE</t>
  </si>
  <si>
    <t>01210</t>
  </si>
  <si>
    <t>IGP OC L'INSTANT G.COURTADE ROSE MAGNUM</t>
  </si>
  <si>
    <t>00497</t>
  </si>
  <si>
    <t>IGP OC L'INSTANT SAUVIGNON BLANC</t>
  </si>
  <si>
    <t>01404</t>
  </si>
  <si>
    <t>IGP OC MON HISTOIRE CLAVEL BLANC</t>
  </si>
  <si>
    <t>01406</t>
  </si>
  <si>
    <t>IGP OC MON HISTOIRE CLAVEL ROSE</t>
  </si>
  <si>
    <t>01613</t>
  </si>
  <si>
    <t>IGP OC MON HISTOIRE CLAVEL ROSE MAGNUM</t>
  </si>
  <si>
    <t>01405</t>
  </si>
  <si>
    <t>IGP OC MON HISTOIRE CLAVEL ROUGE</t>
  </si>
  <si>
    <t>00630</t>
  </si>
  <si>
    <t>IGP OC PINOT NOIR J.CARREL ROUGE</t>
  </si>
  <si>
    <t>01419</t>
  </si>
  <si>
    <t>IGP OC PULP CLOS DES NINES BLANC</t>
  </si>
  <si>
    <t>00616</t>
  </si>
  <si>
    <t>IGP OC SYRAH VIOGNIER DOM.LUC ROUGE</t>
  </si>
  <si>
    <t>00615</t>
  </si>
  <si>
    <t>IGP OC TEMPRANILLO GRDE COURTADE ROUGE</t>
  </si>
  <si>
    <t>00562</t>
  </si>
  <si>
    <t>IGP SYRAH FAURY HAUTES RIBAUDES ROUGE</t>
  </si>
  <si>
    <t>01865</t>
  </si>
  <si>
    <t>IGP TERRES DU MIDI LE FISTON CARREL RGE</t>
  </si>
  <si>
    <t>00469</t>
  </si>
  <si>
    <t>IGP VAR DOMAINE LA GOUJONNE LEA BIO BLC</t>
  </si>
  <si>
    <t>00686</t>
  </si>
  <si>
    <t>IGP VAR DOMAINE LA GOUJONNE LEA BIO RGE</t>
  </si>
  <si>
    <t>00474</t>
  </si>
  <si>
    <t>IGP VAR DOMAINE LA GOUJONNE LEA BIO ROSE</t>
  </si>
  <si>
    <t>01597</t>
  </si>
  <si>
    <t>IGP VAR LA REALTIERE BLANC PUBLIC</t>
  </si>
  <si>
    <t>01479</t>
  </si>
  <si>
    <t>IGP VIOGNIER FAURY HAUTES RIBAUDES BLANC</t>
  </si>
  <si>
    <t>00889</t>
  </si>
  <si>
    <t>INTRIGO NERO D'AVOLA SICILE RGE</t>
  </si>
  <si>
    <t>00905</t>
  </si>
  <si>
    <t>IXSIR - ALTITUDES LIBAN ROUGE</t>
  </si>
  <si>
    <t>00906</t>
  </si>
  <si>
    <t>IXSIR - GRANDE RESERVE LIBAN BLANC</t>
  </si>
  <si>
    <t>00963</t>
  </si>
  <si>
    <t>JDF ABRICOT 1 L</t>
  </si>
  <si>
    <t>00949</t>
  </si>
  <si>
    <t>JDF ABRICOT 25 CL</t>
  </si>
  <si>
    <t>01264</t>
  </si>
  <si>
    <t>JDF ANANAS 25 CL</t>
  </si>
  <si>
    <t>01265</t>
  </si>
  <si>
    <t>JDF ANANAS VICTORIA 1 L</t>
  </si>
  <si>
    <t>01266</t>
  </si>
  <si>
    <t>JDF CASSIS NOIR BOURGOGNE 25 CL</t>
  </si>
  <si>
    <t>00955</t>
  </si>
  <si>
    <t>JDF CITRON 25 CL</t>
  </si>
  <si>
    <t>00960</t>
  </si>
  <si>
    <t>JDF FRAISE 1 L</t>
  </si>
  <si>
    <t>00953</t>
  </si>
  <si>
    <t>JDF FRAISE 25 CL</t>
  </si>
  <si>
    <t>01193</t>
  </si>
  <si>
    <t>JDF FRAMBOISE 1 L</t>
  </si>
  <si>
    <t>01189</t>
  </si>
  <si>
    <t>JDF FRAMBOISE 25 CL</t>
  </si>
  <si>
    <t>00962</t>
  </si>
  <si>
    <t>JDF MANGUE BIO 1 L</t>
  </si>
  <si>
    <t>00954</t>
  </si>
  <si>
    <t>JDF MANGUE BIO 25 CL</t>
  </si>
  <si>
    <t>01191</t>
  </si>
  <si>
    <t>JDF MELON 25 CL</t>
  </si>
  <si>
    <t>00957</t>
  </si>
  <si>
    <t>JDF PAMPLEMOUSSE ROSE 25 CL</t>
  </si>
  <si>
    <t>00959</t>
  </si>
  <si>
    <t>JDF PECHE DE VIGNE 1 L</t>
  </si>
  <si>
    <t>00952</t>
  </si>
  <si>
    <t>JDF PECHE DE VIGNE 25 CL</t>
  </si>
  <si>
    <t>01192</t>
  </si>
  <si>
    <t>JDF PECHE JAUNE 25 CL</t>
  </si>
  <si>
    <t>00956</t>
  </si>
  <si>
    <t>JDF POIRE WILLIAM'S 25 CL</t>
  </si>
  <si>
    <t>00961</t>
  </si>
  <si>
    <t>JDF POMME BRUT BIO 1 L</t>
  </si>
  <si>
    <t>00948</t>
  </si>
  <si>
    <t>JDF POMME BRUT BIO 25 CL</t>
  </si>
  <si>
    <t>01194</t>
  </si>
  <si>
    <t>JDF POMME FRAMBOISE 1 L</t>
  </si>
  <si>
    <t>01190</t>
  </si>
  <si>
    <t>JDF POMME FRAMBOISE 25 CL</t>
  </si>
  <si>
    <t>00958</t>
  </si>
  <si>
    <t>JDF RAISIN BLANC 1 L</t>
  </si>
  <si>
    <t>00951</t>
  </si>
  <si>
    <t>JDF RAISIN BLANC 25 CL</t>
  </si>
  <si>
    <t>00950</t>
  </si>
  <si>
    <t>JDF TOMATE ROUGE 25 CL</t>
  </si>
  <si>
    <t>00901</t>
  </si>
  <si>
    <t>JUMILLA EGO - TALENTO ESPAGNE ROUGE</t>
  </si>
  <si>
    <t>00938</t>
  </si>
  <si>
    <t>JURANCON DOUX LE DERNIER CARRE OSMIN BLC</t>
  </si>
  <si>
    <t>01555</t>
  </si>
  <si>
    <t>JURANCON SEC CARRE DE PEES BLANC</t>
  </si>
  <si>
    <t>01553</t>
  </si>
  <si>
    <t>LA BAIE CITE ORIENTALE OSMIN BLANC</t>
  </si>
  <si>
    <t>00908</t>
  </si>
  <si>
    <t>LA JARA PROSECCO SPAGO ITALIE BLANC</t>
  </si>
  <si>
    <t>00289</t>
  </si>
  <si>
    <t>LADOIX JL MALDANT ROUGE</t>
  </si>
  <si>
    <t>00885</t>
  </si>
  <si>
    <t>00907</t>
  </si>
  <si>
    <t>LAGOALVA CASTELAO Y TOURIGA PORT. RGE</t>
  </si>
  <si>
    <t>01481</t>
  </si>
  <si>
    <t>LANGUEDOC L'ORANGERIE DE LUC  FABRE RGE</t>
  </si>
  <si>
    <t>00628</t>
  </si>
  <si>
    <t>LANGUEDOC LES DARONS J.CARREL RGE MAGNUM</t>
  </si>
  <si>
    <t>00627</t>
  </si>
  <si>
    <t>LANGUEDOC LES DARONS J.CARREL ROUGE</t>
  </si>
  <si>
    <t>01985</t>
  </si>
  <si>
    <t>LE BON VINAIGRE CAMPHRE AU ROMARIN 35 CL</t>
  </si>
  <si>
    <t>01986</t>
  </si>
  <si>
    <t>LE BON VINAIGRE CONDIMENT BALSAMIQ 35 CL</t>
  </si>
  <si>
    <t>01983</t>
  </si>
  <si>
    <t>LE BON VINAIGRE L'AUSTRAL AU THYM 35 CL</t>
  </si>
  <si>
    <t>01984</t>
  </si>
  <si>
    <t>LE BON VINAIGRE LA DOUCE ECHALOTTE 35 CL</t>
  </si>
  <si>
    <t>01552</t>
  </si>
  <si>
    <t>LE ROI BOEUF OSMIN ROUGE</t>
  </si>
  <si>
    <t>01853</t>
  </si>
  <si>
    <t>LIMONCELLO COMPAGNIE STREGA 28° 70 CL</t>
  </si>
  <si>
    <t>00680</t>
  </si>
  <si>
    <t>LIMONCELLO DI SORRENTO 30° 70 CL</t>
  </si>
  <si>
    <t>01104</t>
  </si>
  <si>
    <t>LIQU. S. LUMIERES RATAFIA MARSEILL 50 CL</t>
  </si>
  <si>
    <t>01781</t>
  </si>
  <si>
    <t>LIQUEUR AUX PLANTES D'ABSINTHE 55°</t>
  </si>
  <si>
    <t>00076</t>
  </si>
  <si>
    <t>LIQUEUR BELLE DE BRILLET 30°</t>
  </si>
  <si>
    <t>02074</t>
  </si>
  <si>
    <t>LIQUEUR DE CHATAIGNE CARTRON 18° 50 CL</t>
  </si>
  <si>
    <t>01818</t>
  </si>
  <si>
    <t>LIQUEUR DE POIRE LA BONNE POIRE MALDANT</t>
  </si>
  <si>
    <t>00868</t>
  </si>
  <si>
    <t>LIQUEUR DE THYM FARIGOULE 40°</t>
  </si>
  <si>
    <t>01101</t>
  </si>
  <si>
    <t>LIQUEUR FERRONI HONEY RUM</t>
  </si>
  <si>
    <t>01102</t>
  </si>
  <si>
    <t>LIQUEUR FERRONI LE MERVEILLEUX FALERNUM</t>
  </si>
  <si>
    <t>00077</t>
  </si>
  <si>
    <t xml:space="preserve">LIQUEUR GENEPI 40° 50 CL DISTILLERIE DE </t>
  </si>
  <si>
    <t>02137</t>
  </si>
  <si>
    <t>LIQUEUR HEDONIST LE CERCLE</t>
  </si>
  <si>
    <t>02194</t>
  </si>
  <si>
    <t>LIQUEUR LA CROQUEUSE CREME DE POMME</t>
  </si>
  <si>
    <t>02192</t>
  </si>
  <si>
    <t>LIQUEUR LA MENTHEUSE CREME DE MENTHE</t>
  </si>
  <si>
    <t>02193</t>
  </si>
  <si>
    <t>LIQUEUR LA PULPEUSE CREME DE CITRON</t>
  </si>
  <si>
    <t>01820</t>
  </si>
  <si>
    <t>LIQUEUR MALDENBERG BLANC PUR</t>
  </si>
  <si>
    <t>01819</t>
  </si>
  <si>
    <t>LIQUEUR MALDENBERG VERTIGES DES CIMES</t>
  </si>
  <si>
    <t>00078</t>
  </si>
  <si>
    <t>LIQUEUR MELON CARTRON 50 CL 18°</t>
  </si>
  <si>
    <t>01773</t>
  </si>
  <si>
    <t>LIQUEUR PEPERMINT VERT CARTRON 21° 50 CL</t>
  </si>
  <si>
    <t>01774</t>
  </si>
  <si>
    <t>LIQUEUR POIRE WILLIAMS CARTRON 25° 50 CL</t>
  </si>
  <si>
    <t>00079</t>
  </si>
  <si>
    <t>LIQUEUR POMME VERTE CARTRON 50 CL 20°</t>
  </si>
  <si>
    <t>00080</t>
  </si>
  <si>
    <t>LIQUEUR PRUNELLE DE BOURGOGN CARTRON 40°</t>
  </si>
  <si>
    <t>00478</t>
  </si>
  <si>
    <t>LIRAC CHT ST ROCH CONFIDENTIE.BRUNEL RGE</t>
  </si>
  <si>
    <t>02095</t>
  </si>
  <si>
    <t>LIRAC DOM.COLOMBETTES CHARTREUX RGE MAG</t>
  </si>
  <si>
    <t>00581</t>
  </si>
  <si>
    <t>LIRAC DOM.DES COLOMBETTES CHARTREUX RGE</t>
  </si>
  <si>
    <t>01275</t>
  </si>
  <si>
    <t>LIRAC ST ROCH LA GARDINE BLANC</t>
  </si>
  <si>
    <t>00842</t>
  </si>
  <si>
    <t>LIVRAISON</t>
  </si>
  <si>
    <t>00974</t>
  </si>
  <si>
    <t>LOUPIAC CHT RICAUD BLANC 2017</t>
  </si>
  <si>
    <t>02196</t>
  </si>
  <si>
    <t>LUBERON CAPRICE DE JADE JARDINETTES BLC</t>
  </si>
  <si>
    <t>02197</t>
  </si>
  <si>
    <t>LUBERON CAPRICE DE JADE JARDINETTES RGE</t>
  </si>
  <si>
    <t>01936</t>
  </si>
  <si>
    <t>LUBERON DOM CITADELLE LE CHATAIGNIER BLC</t>
  </si>
  <si>
    <t>01935</t>
  </si>
  <si>
    <t>LUBERON DOM CITADELLE LE CHATAIGNIER RGE</t>
  </si>
  <si>
    <t>01979</t>
  </si>
  <si>
    <t>LUBERON DOM CITADELLE LE CHATAIGNIER RSE</t>
  </si>
  <si>
    <t>01939</t>
  </si>
  <si>
    <t>LUBERON DOM CITADELLE LE GOUVERNEUR RGE</t>
  </si>
  <si>
    <t>01938</t>
  </si>
  <si>
    <t>LUBERON DOM CITADELLE LES ARTEMES BLC</t>
  </si>
  <si>
    <t>01937</t>
  </si>
  <si>
    <t>LUBERON DOM CITADELLE LES ARTEMES RGE</t>
  </si>
  <si>
    <t>01980</t>
  </si>
  <si>
    <t>LUBERON DOM CITADELLE LES ARTEMES ROSE</t>
  </si>
  <si>
    <t>02198</t>
  </si>
  <si>
    <t>LUBERON L'ART D'AIME JARDINETTES BLC</t>
  </si>
  <si>
    <t>02199</t>
  </si>
  <si>
    <t>LUBERON L'ART D'AIME JARDINETTES ROSE</t>
  </si>
  <si>
    <t>01356</t>
  </si>
  <si>
    <t>MACON FUISSE THIBERT BOIS LA CROIX BLC</t>
  </si>
  <si>
    <t>02037</t>
  </si>
  <si>
    <t xml:space="preserve">MACON LA ROCHE VINEUSE RONZETTE MAG BLC </t>
  </si>
  <si>
    <t>01800</t>
  </si>
  <si>
    <t>MACON LA ROCHE VINEUSE RONZETTES BLANC</t>
  </si>
  <si>
    <t>02035</t>
  </si>
  <si>
    <t>MACON MILLY LAMARTINE ALPHONSE BLANC</t>
  </si>
  <si>
    <t>02036</t>
  </si>
  <si>
    <t>MACON MILLY LAMARTINE ALPHONSE MAG BLANC</t>
  </si>
  <si>
    <t>01799</t>
  </si>
  <si>
    <t>MACON MILLY LAMARTINE SIGNATURE BLANC</t>
  </si>
  <si>
    <t>01804</t>
  </si>
  <si>
    <t>MACON SERRIERES LA CROIX GREFFIERE ROUGE</t>
  </si>
  <si>
    <t>01602</t>
  </si>
  <si>
    <t>MADIRAN CH.DE BATZ DOM.BERTHOUMIEU ROUGE</t>
  </si>
  <si>
    <t>01534</t>
  </si>
  <si>
    <t>MADIRAN CHT PEYROS TRADITION ROUGE</t>
  </si>
  <si>
    <t>00524</t>
  </si>
  <si>
    <t>MADIRAN CHT PEYROS VIEILLES VIGNES ROUGE</t>
  </si>
  <si>
    <t>01601</t>
  </si>
  <si>
    <t>MADIRAN CONSTANCE DOM.BERTHOUMIEU ROUGE</t>
  </si>
  <si>
    <t>01701</t>
  </si>
  <si>
    <t>MARC DE BOURGOGNE HORS D'AGE 15 ANS 45°</t>
  </si>
  <si>
    <t>01088</t>
  </si>
  <si>
    <t>MARC DE BOURGOGNE TRES VIEUX 8 ANS 42°</t>
  </si>
  <si>
    <t>00935</t>
  </si>
  <si>
    <t>MARCILLAC FER DE SOIF OSMIN ROUGE</t>
  </si>
  <si>
    <t>00824</t>
  </si>
  <si>
    <t>MAREUIL CLOS SAINT ANDRE MOURAT AB BLANC</t>
  </si>
  <si>
    <t>01510</t>
  </si>
  <si>
    <t>MARGAUX BARON DE BRANE ROUGE</t>
  </si>
  <si>
    <t>00028</t>
  </si>
  <si>
    <t>MARQUES-VERRES  X 8</t>
  </si>
  <si>
    <t>01374</t>
  </si>
  <si>
    <t>01368</t>
  </si>
  <si>
    <t>MERCUREY 1CC DOM. H.GARREY ROUGE</t>
  </si>
  <si>
    <t>01893</t>
  </si>
  <si>
    <t>MERCUREY BUISSONNIER BUXY ROUGE</t>
  </si>
  <si>
    <t>01360</t>
  </si>
  <si>
    <t>MERCUREY DOMAINE HUBERT GARREY BLANC</t>
  </si>
  <si>
    <t>02144</t>
  </si>
  <si>
    <t>MEURSAULT J-M BOUZEREAU BLANC</t>
  </si>
  <si>
    <t>00668</t>
  </si>
  <si>
    <t>MINERVOIS BERGERIE TOUR DE RIEUX ROUGE</t>
  </si>
  <si>
    <t>00029</t>
  </si>
  <si>
    <t>MINI-BOUCHON POMPE VIDE AIR LUDI-VIN</t>
  </si>
  <si>
    <t>00675</t>
  </si>
  <si>
    <t>MIRABELLE 45°</t>
  </si>
  <si>
    <t>00181</t>
  </si>
  <si>
    <t>MONT. ST EMILION CHT TEYSSIER ROUGE 2018</t>
  </si>
  <si>
    <t>01362</t>
  </si>
  <si>
    <t>MONTAGNY 1C LE VIEUX CHATEAU MOIROTS BLC</t>
  </si>
  <si>
    <t>01890</t>
  </si>
  <si>
    <t>MONTAGNY 1C LES COERES BUXY BLANC</t>
  </si>
  <si>
    <t>00909</t>
  </si>
  <si>
    <t>MOOIPLAAS BERY WHITE AFR.SUD BLANC</t>
  </si>
  <si>
    <t>00910</t>
  </si>
  <si>
    <t>MOOIPLAAS THE BEAN PINOTAGE AFR.SUD RGE</t>
  </si>
  <si>
    <t>01689</t>
  </si>
  <si>
    <t>MOREY ST DENIS V.V. REMI JEANNIARD ROUGE</t>
  </si>
  <si>
    <t>01981</t>
  </si>
  <si>
    <t>MORGON LA BALLOFIERE DUBOST ROUGE</t>
  </si>
  <si>
    <t>02160</t>
  </si>
  <si>
    <t>MOULIN A VENT LES BURDELINES DUBOST RGE</t>
  </si>
  <si>
    <t>01933</t>
  </si>
  <si>
    <t>MOULIN VENT CUVEE EN BRENAY DUBOST ROUGE</t>
  </si>
  <si>
    <t>01511</t>
  </si>
  <si>
    <t>MOULIS CHT MAUCAILLOU ROUGE 2016</t>
  </si>
  <si>
    <t>01582</t>
  </si>
  <si>
    <t>MUSCAT DE RIVESALTES LAFAGE</t>
  </si>
  <si>
    <t>02008</t>
  </si>
  <si>
    <t>MUSCAT DE RIVESALTES TRADITION ADV BLANC</t>
  </si>
  <si>
    <t>01063</t>
  </si>
  <si>
    <t>MUSCAT DU CAP CORSE DOMAINE GENTILE BLC</t>
  </si>
  <si>
    <t>02062</t>
  </si>
  <si>
    <t>MUSCAT LES ELEMENTS BOTT-GEYL BLANC</t>
  </si>
  <si>
    <t>02146</t>
  </si>
  <si>
    <t>NUITS ST GEORGES M.GAVIGNET ROUGE</t>
  </si>
  <si>
    <t>00904</t>
  </si>
  <si>
    <t>ORO DE CASTILLA ESPAGNE BLANC</t>
  </si>
  <si>
    <t>00937</t>
  </si>
  <si>
    <t>PACHERENC VB CONSTANCE BERTHOUMIEU BLC</t>
  </si>
  <si>
    <t>00936</t>
  </si>
  <si>
    <t>PACHERENC VB SEC PIERRES GRES OSMIN BLC</t>
  </si>
  <si>
    <t>01328</t>
  </si>
  <si>
    <t>PALETTE CHT CREMADE BLANC 2018</t>
  </si>
  <si>
    <t>01329</t>
  </si>
  <si>
    <t>PALETTE CHT CREMADE ROUGE 2008</t>
  </si>
  <si>
    <t>01330</t>
  </si>
  <si>
    <t>PALETTE CHT CREMADE ROUGE 2018</t>
  </si>
  <si>
    <t>01117</t>
  </si>
  <si>
    <t>PANIER CARTON</t>
  </si>
  <si>
    <t>01123</t>
  </si>
  <si>
    <t>PANIER OSIER</t>
  </si>
  <si>
    <t>01105</t>
  </si>
  <si>
    <t>PASTIS CHT CREISSAUDS FERRONI 2018 CB</t>
  </si>
  <si>
    <t>01142</t>
  </si>
  <si>
    <t>PASTIS HENRI BARDOUIN 70 CL</t>
  </si>
  <si>
    <t>00083</t>
  </si>
  <si>
    <t>PASTIS RICARD 1 L</t>
  </si>
  <si>
    <t>02022</t>
  </si>
  <si>
    <t>PATATE DOUCE COCO ET CURRY 80 G</t>
  </si>
  <si>
    <t>01327</t>
  </si>
  <si>
    <t>PATRIMONIO DOM. GENTILE EXPRESSION BLANC</t>
  </si>
  <si>
    <t>01062</t>
  </si>
  <si>
    <t>PATRIMONIO GENTILE CLASSIQUE BLANC</t>
  </si>
  <si>
    <t>01061</t>
  </si>
  <si>
    <t>PATRIMONIO GENTILE CLASSIQUE ROUGE</t>
  </si>
  <si>
    <t>02086</t>
  </si>
  <si>
    <t>PATRIMONIO GENTILE GRANDE EXPRESSION RGE</t>
  </si>
  <si>
    <t>00902</t>
  </si>
  <si>
    <t>PAUILLAC CHT PADARNAC CC ROUGE</t>
  </si>
  <si>
    <t>01810</t>
  </si>
  <si>
    <t>PAUILLAC RESERVE DE LA COMTESSE ROUGE</t>
  </si>
  <si>
    <t>00912</t>
  </si>
  <si>
    <t>PAXTON - MV SHIRAZ AUSTRALIE ROUGE</t>
  </si>
  <si>
    <t>00913</t>
  </si>
  <si>
    <t>PAXTON - THE GUESSER WHITE AUSTRALIE BLC</t>
  </si>
  <si>
    <t>01669</t>
  </si>
  <si>
    <t>PERNAND ILES DES VERGELESSES 1C D.F. RGE</t>
  </si>
  <si>
    <t>01667</t>
  </si>
  <si>
    <t>PERNAND VERGELESSE DUBREUIL FONTAINE BLC</t>
  </si>
  <si>
    <t>01668</t>
  </si>
  <si>
    <t>PERNAND VERGELESSE DUBREUIL FONTAINE RGE</t>
  </si>
  <si>
    <t>01509</t>
  </si>
  <si>
    <t>PESS.LEOGNAN CHT NAUDIN LARCHEY RGE 19</t>
  </si>
  <si>
    <t>00186</t>
  </si>
  <si>
    <t>PESSAC-LEOGNAN CHT LA GARDE ROUGE</t>
  </si>
  <si>
    <t>01759</t>
  </si>
  <si>
    <t>PETIT CHABLIS ALAIN GEOFFROY BLANC</t>
  </si>
  <si>
    <t>00030</t>
  </si>
  <si>
    <t>PIERRES A WHISKY  X 8</t>
  </si>
  <si>
    <t>00031</t>
  </si>
  <si>
    <t>PINCE CHAMPAGNE 1516</t>
  </si>
  <si>
    <t>PAP.I</t>
  </si>
  <si>
    <t>02061</t>
  </si>
  <si>
    <t>PINOT GRIS LES ELEMENTS BOTT-GEYL BLANC</t>
  </si>
  <si>
    <t>02021</t>
  </si>
  <si>
    <t>PIPERADE AU CHORIZO 80 G</t>
  </si>
  <si>
    <t>01600</t>
  </si>
  <si>
    <t>POIRE WILLIAM'S HEPP 42°</t>
  </si>
  <si>
    <t>01089</t>
  </si>
  <si>
    <t>POIRE WILLIAMS MONTS DE LA COTE D'OR 49°</t>
  </si>
  <si>
    <t>01670</t>
  </si>
  <si>
    <t>POMMARD DUBREUIL FONTAINE ROUGE</t>
  </si>
  <si>
    <t>02148</t>
  </si>
  <si>
    <t>POMMARD LES VIGNOTS J.P.DICONNE ROUGE</t>
  </si>
  <si>
    <t>00084</t>
  </si>
  <si>
    <t>POMMEAU VIEUX BRETAGNE MENHIRS 17°</t>
  </si>
  <si>
    <t>01517</t>
  </si>
  <si>
    <t>PORTO FONSECA BIN 27</t>
  </si>
  <si>
    <t>01515</t>
  </si>
  <si>
    <t>PORTO FONSECA TAWNY</t>
  </si>
  <si>
    <t>01514</t>
  </si>
  <si>
    <t>PORTO FONSECA WHITE</t>
  </si>
  <si>
    <t>01516</t>
  </si>
  <si>
    <t>PORTO LBV FONSECA 2011</t>
  </si>
  <si>
    <t>01808</t>
  </si>
  <si>
    <t>PORTO R.PINTO QUINTA BOM RETIRO 20 ANS</t>
  </si>
  <si>
    <t>01807</t>
  </si>
  <si>
    <t>PORTO R.PINTO QUINTA DE ERVAMOIRA 10 ANS</t>
  </si>
  <si>
    <t>01616</t>
  </si>
  <si>
    <t>POUILLY FUISSE MANOIR DU CAPUCIN BLANC</t>
  </si>
  <si>
    <t>01884</t>
  </si>
  <si>
    <t>POUILLY FUME MELLOT LE LORIOT BLANC</t>
  </si>
  <si>
    <t>00915</t>
  </si>
  <si>
    <t>POUNAMU SAUVIGNON NVELLE ZELANDE BLANC</t>
  </si>
  <si>
    <t>00192</t>
  </si>
  <si>
    <t>PUISSEGUIN ST EMILION CH LANBERSAC ROUGE</t>
  </si>
  <si>
    <t>01092</t>
  </si>
  <si>
    <t>QUETSCHE 45°</t>
  </si>
  <si>
    <t>00406</t>
  </si>
  <si>
    <t>RASTEAU LA GARDINE ROUGE</t>
  </si>
  <si>
    <t>00796</t>
  </si>
  <si>
    <t>RASTEAU LA GARDINE ROUGE JEROBOAM CB</t>
  </si>
  <si>
    <t>00546</t>
  </si>
  <si>
    <t>RASTEAU LA GARDINE ROUGE MAGNUM CB</t>
  </si>
  <si>
    <t>01776</t>
  </si>
  <si>
    <t>RATAFIA DE BOURGOGNE CARTRON 18°</t>
  </si>
  <si>
    <t>00032</t>
  </si>
  <si>
    <t>RECUPERATEUR BOUCHON COMPT.SOMMELIERS</t>
  </si>
  <si>
    <t>01919</t>
  </si>
  <si>
    <t>REFACTURATION PRESTATIONS</t>
  </si>
  <si>
    <t>01931</t>
  </si>
  <si>
    <t>REGNIE CUVEE LE POTET DUBOST ROUGE</t>
  </si>
  <si>
    <t>01885</t>
  </si>
  <si>
    <t>REUILLY MELLOT JEAN-MICHEL SORBE BLANC</t>
  </si>
  <si>
    <t>01886</t>
  </si>
  <si>
    <t>REUILLY MELLOT JEAN-MICHEL SORBE ROUGE</t>
  </si>
  <si>
    <t>01707</t>
  </si>
  <si>
    <t>RHUM ADMIRAL RODNEY FORMIDABLE 40%</t>
  </si>
  <si>
    <t>01705</t>
  </si>
  <si>
    <t>RHUM ADMIRAL RODNEY PRINCESSA 40%</t>
  </si>
  <si>
    <t>01706</t>
  </si>
  <si>
    <t>RHUM ADMIRAL RODNEY ROYAL OAK 40%</t>
  </si>
  <si>
    <t>00693</t>
  </si>
  <si>
    <t>RHUM ALBERT MICHLER JAMAÏCAN DARK</t>
  </si>
  <si>
    <t>00694</t>
  </si>
  <si>
    <t>RHUM ALBERT MICHLER RESERVA 1863</t>
  </si>
  <si>
    <t>00695</t>
  </si>
  <si>
    <t>RHUM ALBERT MICHLER SOLERA 18 ANS</t>
  </si>
  <si>
    <t>02070</t>
  </si>
  <si>
    <t>RHUM ARCANE ARRANGE ANANAS J.CARTRON</t>
  </si>
  <si>
    <t>02069</t>
  </si>
  <si>
    <t>RHUM ARCANE ARRANGE BANANE J.CARTRON</t>
  </si>
  <si>
    <t>02068</t>
  </si>
  <si>
    <t>RHUM ARCANE ARRANGE VANILLE J.CARTRON</t>
  </si>
  <si>
    <t>01988</t>
  </si>
  <si>
    <t>RHUM ARCANE DELICATISSIME</t>
  </si>
  <si>
    <t>01989</t>
  </si>
  <si>
    <t>RHUM ARCANE EXTRAROMA</t>
  </si>
  <si>
    <t>01990</t>
  </si>
  <si>
    <t>RHUM ARCANE FLAMBOYANCE</t>
  </si>
  <si>
    <t>01991</t>
  </si>
  <si>
    <t>RHUM BEACH HOUSE GOLD SPICED</t>
  </si>
  <si>
    <t>01993</t>
  </si>
  <si>
    <t>RHUM BOUNTY AMBRE GOLD</t>
  </si>
  <si>
    <t>00106</t>
  </si>
  <si>
    <t xml:space="preserve">RHUM CANERO RESERVA ESPECIAL SOLERA 12 </t>
  </si>
  <si>
    <t>01992</t>
  </si>
  <si>
    <t>RHUM CHAIRMAN'S RESERVE</t>
  </si>
  <si>
    <t>01008</t>
  </si>
  <si>
    <t>RHUM CLEMENT BLANC CANNE BLEUE 50°</t>
  </si>
  <si>
    <t>02124</t>
  </si>
  <si>
    <t>RHUM CLEMENT HOMERE</t>
  </si>
  <si>
    <t>02123</t>
  </si>
  <si>
    <t xml:space="preserve">RHUM CLEMENT SHRUBB </t>
  </si>
  <si>
    <t>01010</t>
  </si>
  <si>
    <t>RHUM CLEMENT XO</t>
  </si>
  <si>
    <t>01160</t>
  </si>
  <si>
    <t>RHUM COLOMBIE MAISON DU RHUM 12 ANS 46°</t>
  </si>
  <si>
    <t>00097</t>
  </si>
  <si>
    <t>RHUM DIPLOMATICO RESERVE EXCLUSIVE</t>
  </si>
  <si>
    <t>00105</t>
  </si>
  <si>
    <t>RHUM DON PAPA 7 ANS PHILIPPINES TUBE</t>
  </si>
  <si>
    <t>01591</t>
  </si>
  <si>
    <t>RHUM DON PAPA BAROKO</t>
  </si>
  <si>
    <t>00705</t>
  </si>
  <si>
    <t>00098</t>
  </si>
  <si>
    <t>RHUM DOS MADERAS 5+5 ANS</t>
  </si>
  <si>
    <t>01157</t>
  </si>
  <si>
    <t>RHUM DU VENEZUELA MAISON DU RHUM 47°</t>
  </si>
  <si>
    <t>01099</t>
  </si>
  <si>
    <t>RHUM FERRONI AMBRE ETUI</t>
  </si>
  <si>
    <t>01271</t>
  </si>
  <si>
    <t>RHUM GUADELOUPE MAISON DU MONDE</t>
  </si>
  <si>
    <t>01272</t>
  </si>
  <si>
    <t>RHUM GUATEMALA MAISON DU RHUM</t>
  </si>
  <si>
    <t>01998</t>
  </si>
  <si>
    <t>RHUM GUN'S BELL CARIBEAN SPICED RUM</t>
  </si>
  <si>
    <t>01996</t>
  </si>
  <si>
    <t>RHUM HEE JOY ORIGINS</t>
  </si>
  <si>
    <t>01999</t>
  </si>
  <si>
    <t>RHUM HEE JOY SPICED RUM</t>
  </si>
  <si>
    <t>01997</t>
  </si>
  <si>
    <t>RHUM HEE JOY VSOP REPUBLIQUE DOMINICAINE</t>
  </si>
  <si>
    <t>01422</t>
  </si>
  <si>
    <t>RHUM ILE MAURICE MAISON DU RHUM</t>
  </si>
  <si>
    <t>00679</t>
  </si>
  <si>
    <t>RHUM JM BLANC 50°</t>
  </si>
  <si>
    <t>00678</t>
  </si>
  <si>
    <t>01704</t>
  </si>
  <si>
    <t>RHUM JM EPICES CREOLES 46%</t>
  </si>
  <si>
    <t>01703</t>
  </si>
  <si>
    <t>RHUM JM FUMEE VOLCANIQUE 49%</t>
  </si>
  <si>
    <t>01702</t>
  </si>
  <si>
    <t>RHUM JM JARDIN FRUITE 42%</t>
  </si>
  <si>
    <t>01093</t>
  </si>
  <si>
    <t>RHUM JM TRES VIEUX XO MARTINIQUE 45 °</t>
  </si>
  <si>
    <t>00101</t>
  </si>
  <si>
    <t>RHUM JM VIEUX VSOP MARTINIQUE</t>
  </si>
  <si>
    <t>01424</t>
  </si>
  <si>
    <t>RHUM MADAGASCAR MAISON DU RHUM</t>
  </si>
  <si>
    <t>01159</t>
  </si>
  <si>
    <t>RHUM MARTINIQUE 2014 MAISON DU RHUM 45°</t>
  </si>
  <si>
    <t>00103</t>
  </si>
  <si>
    <t>RHUM MATUSALEM GRANDE RESERVE 15 ANS</t>
  </si>
  <si>
    <t>02126</t>
  </si>
  <si>
    <t>RHUM OAKS &amp; AMES BLANC</t>
  </si>
  <si>
    <t>02127</t>
  </si>
  <si>
    <t>RHUM OAKS &amp; AMES GOLD</t>
  </si>
  <si>
    <t>02128</t>
  </si>
  <si>
    <t>RHUM OAKS &amp; AMES VSOP</t>
  </si>
  <si>
    <t>02064</t>
  </si>
  <si>
    <t>RHUM PARAGUAY MAISON DU RHUM</t>
  </si>
  <si>
    <t>01423</t>
  </si>
  <si>
    <t>RHUM PEROU MAISON DU RHUM</t>
  </si>
  <si>
    <t>01421</t>
  </si>
  <si>
    <t>RHUM REP.DOMINICAINE MAISON DU RHUM</t>
  </si>
  <si>
    <t>01273</t>
  </si>
  <si>
    <t>RHUM REUNION MAISON DU MONDE</t>
  </si>
  <si>
    <t>01158</t>
  </si>
  <si>
    <t>RHUM STE LUCIE 2010 MAISON DU RHUM 45°</t>
  </si>
  <si>
    <t>01611</t>
  </si>
  <si>
    <t>RHUM TRES VIEUX JM MILLESIME 2003</t>
  </si>
  <si>
    <t>01274</t>
  </si>
  <si>
    <t>RHUM TRINIDAD MAISON DU MONDE</t>
  </si>
  <si>
    <t>02060</t>
  </si>
  <si>
    <t>RIESLING LES ELEMENTS BOTT-GEYL BLANC</t>
  </si>
  <si>
    <t>02017</t>
  </si>
  <si>
    <t>RIVESALTES AMBRE COLLECTION ADV 1965</t>
  </si>
  <si>
    <t>02016</t>
  </si>
  <si>
    <t>RIVESALTES AMBRE COLLECTION ADV 1970</t>
  </si>
  <si>
    <t>02015</t>
  </si>
  <si>
    <t>RIVESALTES AMBRE COLLECTION ADV 1976</t>
  </si>
  <si>
    <t>02014</t>
  </si>
  <si>
    <t>RIVESALTES AMBRE COLLECTION ADV 1980</t>
  </si>
  <si>
    <t>02013</t>
  </si>
  <si>
    <t>RIVESALTES AMBRE COLLECTION ADV 1988</t>
  </si>
  <si>
    <t>02010</t>
  </si>
  <si>
    <t>RIVESALTES AMBRE GRDE RESERVE ADV 10 ANS</t>
  </si>
  <si>
    <t>02011</t>
  </si>
  <si>
    <t>RIVESALTES AMBRE GRDE RESERVE ADV 20 ANS</t>
  </si>
  <si>
    <t>02012</t>
  </si>
  <si>
    <t>RIVESALTES AMBRE PRESTIGE ADV 2002</t>
  </si>
  <si>
    <t>02009</t>
  </si>
  <si>
    <t>RIVESALTES AMBRE TRADITION ADV 5 ANS</t>
  </si>
  <si>
    <t>00482</t>
  </si>
  <si>
    <t>ROSE PAMPLEMOUSSE MARGAROT</t>
  </si>
  <si>
    <t>01363</t>
  </si>
  <si>
    <t>RULLY 1CC LA PUCELLE DOM. P.MILAN BLANC</t>
  </si>
  <si>
    <t>00841</t>
  </si>
  <si>
    <t>RULLY BUISSONNIER BUXY BLANC</t>
  </si>
  <si>
    <t>01369</t>
  </si>
  <si>
    <t>RULLY DOM. C.JOBARD LA CHAUME ROUGE</t>
  </si>
  <si>
    <t>00033</t>
  </si>
  <si>
    <t>SAC REFROIDISSEUR GEL COMPT.SOMMELIERS</t>
  </si>
  <si>
    <t>01882</t>
  </si>
  <si>
    <t>SANCERRE MELLOT LES COLLINETTES BLANC</t>
  </si>
  <si>
    <t>01883</t>
  </si>
  <si>
    <t>SANCERRE MELLOT LES COLLINETTES ROUGE</t>
  </si>
  <si>
    <t>00305</t>
  </si>
  <si>
    <t>SANTENAY LA CASSIERE JL MALDANT ROUGE</t>
  </si>
  <si>
    <t>01606</t>
  </si>
  <si>
    <t>SANTENAY LA CASSIERE JLM ROUGE MAGNUM</t>
  </si>
  <si>
    <t>01042</t>
  </si>
  <si>
    <t>SARDINADE 80 GR</t>
  </si>
  <si>
    <t>01894</t>
  </si>
  <si>
    <t>SAUMUR CHAMPIGNY MELLOT LE BOISCLAIR RGE</t>
  </si>
  <si>
    <t>00890</t>
  </si>
  <si>
    <t>SAUTERNES CHATEAU BRIATTE BLANC</t>
  </si>
  <si>
    <t>01332</t>
  </si>
  <si>
    <t>SAUTERNES CHT ROUMIEU BLANC 2016</t>
  </si>
  <si>
    <t>01132</t>
  </si>
  <si>
    <t>SAVIGNY-LES-BEAUNE JL MALDANT RGE JERO</t>
  </si>
  <si>
    <t>01252</t>
  </si>
  <si>
    <t>SAVIGNY-LES-BEAUNE JL MALDANT RGE MAGNUM</t>
  </si>
  <si>
    <t>00306</t>
  </si>
  <si>
    <t>SAVIGNY-LES-BEAUNE JL MALDANT ROUGE</t>
  </si>
  <si>
    <t>00689</t>
  </si>
  <si>
    <t>SAVIGNY-LES-BEAUNES JL MALDANT BLANC</t>
  </si>
  <si>
    <t>01743</t>
  </si>
  <si>
    <t>SAVIGNY-LES-BEAUNES JL MALDANT BLC MAGNU</t>
  </si>
  <si>
    <t>01815</t>
  </si>
  <si>
    <t>SAVIGNY 1C AUX GRAVAINS MALDANT BLANC</t>
  </si>
  <si>
    <t>00034</t>
  </si>
  <si>
    <t>SET 2 BOUCHONS A POMPE VACUVIN</t>
  </si>
  <si>
    <t>00681</t>
  </si>
  <si>
    <t>SIROP DE CANNE ROUX JM</t>
  </si>
  <si>
    <t>00203</t>
  </si>
  <si>
    <t>ST-ESTEPHE HERITAGE DE LE BOSCQ ROUGE</t>
  </si>
  <si>
    <t>00198</t>
  </si>
  <si>
    <t>ST EMILION GC CHT CARTEAU ROUGE</t>
  </si>
  <si>
    <t>00911</t>
  </si>
  <si>
    <t>ST EMILION GC CHT PALAIS CARDINAL ROUGE</t>
  </si>
  <si>
    <t>00199</t>
  </si>
  <si>
    <t>ST EMILION GC GRD BARRAIL-LAMARZELLE FIG</t>
  </si>
  <si>
    <t>00891</t>
  </si>
  <si>
    <t>ST ESTEPHE CHATEAU HAUT COTEAU ROUGE</t>
  </si>
  <si>
    <t>00977</t>
  </si>
  <si>
    <t>ST ESTEPHE CHT LE BOSCQ ROUGE 15</t>
  </si>
  <si>
    <t>01946</t>
  </si>
  <si>
    <t>ST ESTEPHE CHT MONTROSE 2GCC ROUGE 2011</t>
  </si>
  <si>
    <t>01382</t>
  </si>
  <si>
    <t>ST JOSEPH LA GLORIETTE V.V. FAURY ROUGE</t>
  </si>
  <si>
    <t>00564</t>
  </si>
  <si>
    <t>ST JOSEPH LES RIBAUDES LIONEL FAURY BLC</t>
  </si>
  <si>
    <t>00563</t>
  </si>
  <si>
    <t>ST JOSEPH LES RIBAUDES LIONEL FAURY RGE</t>
  </si>
  <si>
    <t>01750</t>
  </si>
  <si>
    <t>ST JOSEPH PIERRES SECHES Y.C. RGE MAGNUM</t>
  </si>
  <si>
    <t>01748</t>
  </si>
  <si>
    <t>ST JOSEPH PIERRES SECHES Y.CUILLERO RGE</t>
  </si>
  <si>
    <t>01005</t>
  </si>
  <si>
    <t>ST JOSEPH RIBAUDES FAURY ROUGE MAG</t>
  </si>
  <si>
    <t>01887</t>
  </si>
  <si>
    <t>ST N.BOURGUEIL MELLOT LE MOULINGENET RGE</t>
  </si>
  <si>
    <t>02155</t>
  </si>
  <si>
    <t>ST PERAY MELODY MARC+MARLENE BLANC</t>
  </si>
  <si>
    <t>01801</t>
  </si>
  <si>
    <t>ST VERAN AUX MONTS GREFFIERE BLANC</t>
  </si>
  <si>
    <t>02038</t>
  </si>
  <si>
    <t>ST VERAN AUX MONTS GREFFIERE MAGNUM BLC</t>
  </si>
  <si>
    <t>02141</t>
  </si>
  <si>
    <t>STARLINO ARANCIONE APERITIVO LE CERCLE</t>
  </si>
  <si>
    <t>00035</t>
  </si>
  <si>
    <t>SUPPORT CASCADE DE VIN BLANC</t>
  </si>
  <si>
    <t>00036</t>
  </si>
  <si>
    <t>SUPPORT CASCADE DE VIN ROSE</t>
  </si>
  <si>
    <t>00037</t>
  </si>
  <si>
    <t>SUPPORT CASCADE DE VIN ROUGE</t>
  </si>
  <si>
    <t>00038</t>
  </si>
  <si>
    <t>TABLIER CAGOLE BRASSEUR NOIR</t>
  </si>
  <si>
    <t>01044</t>
  </si>
  <si>
    <t>TAPENADE NOIRE 80 GR</t>
  </si>
  <si>
    <t>01046</t>
  </si>
  <si>
    <t>TAPENADE VERTE 80 GR</t>
  </si>
  <si>
    <t>01477</t>
  </si>
  <si>
    <t>TARIQUET DERNIERES GRIVES BLANC</t>
  </si>
  <si>
    <t>01476</t>
  </si>
  <si>
    <t>TARIQUET PREMIERES GRIVES BLANC MAGNUM</t>
  </si>
  <si>
    <t>00040</t>
  </si>
  <si>
    <t>TB ELECTRIQUE ARGENT LUDI-VIN</t>
  </si>
  <si>
    <t>00044</t>
  </si>
  <si>
    <t>TB TRIGGER LM350 + C.CAPS. PLATINIUM COM</t>
  </si>
  <si>
    <t>01873</t>
  </si>
  <si>
    <t>TEMPRANILLO ENCIERRO BIO ROUGE</t>
  </si>
  <si>
    <t>02138</t>
  </si>
  <si>
    <t>TEQUILA THE BUTTERFLY CANNON SILVER</t>
  </si>
  <si>
    <t>01795</t>
  </si>
  <si>
    <t>TERRINE A LA FARIGOULE 200 G</t>
  </si>
  <si>
    <t>01796</t>
  </si>
  <si>
    <t>TERRINE A LA FLEUR DE LAVANDE 200 G</t>
  </si>
  <si>
    <t>02024</t>
  </si>
  <si>
    <t>TERRINE AU PASTIS DE PROVENCE 200 G</t>
  </si>
  <si>
    <t>01797</t>
  </si>
  <si>
    <t>TERRINE AU PIMENT D'ESPELETTE 200 G</t>
  </si>
  <si>
    <t>01791</t>
  </si>
  <si>
    <t>TERRINE CAMPAGNE A LA PROVENCALE 200 G</t>
  </si>
  <si>
    <t>01943</t>
  </si>
  <si>
    <t>TERRINE DE CAMPAGNE AU MAGRET FUME 180GR</t>
  </si>
  <si>
    <t>01793</t>
  </si>
  <si>
    <t>TERRINE DE CHEVREUIL AU ROMARIN 200 G</t>
  </si>
  <si>
    <t>01792</t>
  </si>
  <si>
    <t>TERRINE DE FAISAN AUX CHAMPIGNONS 200 G</t>
  </si>
  <si>
    <t>01794</t>
  </si>
  <si>
    <t>TERRINE DE LAPIN A LA SARRIETTE 200 G</t>
  </si>
  <si>
    <t>01798</t>
  </si>
  <si>
    <t>TERRINE DE SANGLIER AUX NOISETTES 200 G</t>
  </si>
  <si>
    <t>01942</t>
  </si>
  <si>
    <t>TERRINE FINE A L'ARMAGNAC 180 GR</t>
  </si>
  <si>
    <t>02166</t>
  </si>
  <si>
    <t>TERRINE SYLVESTRE AUX CEPES 180 GR</t>
  </si>
  <si>
    <t>01520</t>
  </si>
  <si>
    <t>TOURAINE CHENONCEAUX SOUTERRAINS BLANC</t>
  </si>
  <si>
    <t>01519</t>
  </si>
  <si>
    <t>TOURAINE GAMAY SOUTERRAINS ROUGE</t>
  </si>
  <si>
    <t>01518</t>
  </si>
  <si>
    <t>TOURAINE SAUVIGNON SOUTERRAINS BLANC</t>
  </si>
  <si>
    <t>00638</t>
  </si>
  <si>
    <t>TRANSPORT SUR ACHATS</t>
  </si>
  <si>
    <t>01179</t>
  </si>
  <si>
    <t>TSELEPOS NEMEA GRECE ROUGE</t>
  </si>
  <si>
    <t>00925</t>
  </si>
  <si>
    <t>VACQUEYRAS DOM BEAUMIRAIL ECRIN RGE MAG</t>
  </si>
  <si>
    <t>00922</t>
  </si>
  <si>
    <t>VACQUEYRAS DOM BEAUMIRAIL ROUGE</t>
  </si>
  <si>
    <t>01215</t>
  </si>
  <si>
    <t>VACQUEYRAS MONTIRIUS GARRIGUES ROUGE</t>
  </si>
  <si>
    <t>01216</t>
  </si>
  <si>
    <t>VACQUEYRAS MONTIRIUS LE CLOS ROUGE</t>
  </si>
  <si>
    <t>01213</t>
  </si>
  <si>
    <t>VACQUEYRAS MONTIRIUS MINERAL BLANC</t>
  </si>
  <si>
    <t>01214</t>
  </si>
  <si>
    <t>VACQUEYRAS MONTIRIUS VILLAGE ROUGE</t>
  </si>
  <si>
    <t>01940</t>
  </si>
  <si>
    <t>VAUCLU. DOM CITADELLE LE GOUVERNEUR BLC</t>
  </si>
  <si>
    <t>00635</t>
  </si>
  <si>
    <t>VDF BISTROLOGIE J.CARREL BLANC</t>
  </si>
  <si>
    <t>00633</t>
  </si>
  <si>
    <t>VDF BISTROLOGIE J.CARREL ROUGE</t>
  </si>
  <si>
    <t>01526</t>
  </si>
  <si>
    <t>VDF GOURMANDINAGES CHT DE NAGES DOUX BLC</t>
  </si>
  <si>
    <t>01551</t>
  </si>
  <si>
    <t>VDF LE 15 LA CHRETIENNE BLANC</t>
  </si>
  <si>
    <t>01220</t>
  </si>
  <si>
    <t>VDF LE 15 LA CHRETIENNE ROSE</t>
  </si>
  <si>
    <t>01440</t>
  </si>
  <si>
    <t>VDF LE 15 LA CHRETIENNE ROSE MAGNUM</t>
  </si>
  <si>
    <t>01550</t>
  </si>
  <si>
    <t>VDF LE 15 LA CHRETIENNE ROUGE</t>
  </si>
  <si>
    <t>01450</t>
  </si>
  <si>
    <t>VDF LIBERTYNAGES CHATEAU DE NAGES BLANC</t>
  </si>
  <si>
    <t>01448</t>
  </si>
  <si>
    <t xml:space="preserve">VDF LIBERTYNAGES CHATEAU DE NAGES ROSE </t>
  </si>
  <si>
    <t>01449</t>
  </si>
  <si>
    <t>VDF LIBERTYNAGES CHATEAU DE NAGES ROUGE</t>
  </si>
  <si>
    <t>00825</t>
  </si>
  <si>
    <t>00821</t>
  </si>
  <si>
    <t>VDF OVNI MOURAT BLANC</t>
  </si>
  <si>
    <t>00867</t>
  </si>
  <si>
    <t>VDF PRIMEUR LAPIN DE 6 SEMAINES BLC</t>
  </si>
  <si>
    <t>01751</t>
  </si>
  <si>
    <t>VDF VIGNES PERDUES J.CARREL BLANC</t>
  </si>
  <si>
    <t>00502</t>
  </si>
  <si>
    <t>VDN MUSCAT BDV PETITS GRAINS BLANC</t>
  </si>
  <si>
    <t>00521</t>
  </si>
  <si>
    <t>VDN RIVESALTES ECLATS BONZOMS 2010</t>
  </si>
  <si>
    <t>00528</t>
  </si>
  <si>
    <t>VDN RIVESALTES TUILE H.AGE 78 NOUVELLES</t>
  </si>
  <si>
    <t>01574</t>
  </si>
  <si>
    <t>VENTOUX ST MARC BLANC</t>
  </si>
  <si>
    <t>01575</t>
  </si>
  <si>
    <t>VENTOUX ST MARC ROUGE</t>
  </si>
  <si>
    <t>01655</t>
  </si>
  <si>
    <t>VENTOUX ST MARC ROUGE 1200 CL</t>
  </si>
  <si>
    <t>12 L</t>
  </si>
  <si>
    <t>01654</t>
  </si>
  <si>
    <t>VENTOUX ST MARC ROUGE 600 CL</t>
  </si>
  <si>
    <t>01653</t>
  </si>
  <si>
    <t>VENTOUX ST MARC ROUGE JEROBOAM (300cl)</t>
  </si>
  <si>
    <t>01652</t>
  </si>
  <si>
    <t>VENTOUX ST MARC ROUGE MAGNUM</t>
  </si>
  <si>
    <t>02058</t>
  </si>
  <si>
    <t>VENTOUX STELLA NOSTRA FONT ALBA BLANC</t>
  </si>
  <si>
    <t>02092</t>
  </si>
  <si>
    <t>VENTOUX STELLA NOSTRA FONT ALBA ROSE</t>
  </si>
  <si>
    <t>02057</t>
  </si>
  <si>
    <t>VENTOUX STELLA NOSTRA FONT ALBA ROUGE</t>
  </si>
  <si>
    <t>02209</t>
  </si>
  <si>
    <t>VENTOUX TERROIR RRG ROUGE</t>
  </si>
  <si>
    <t>02056</t>
  </si>
  <si>
    <t>VENTOUX TRADITION FONT ALBA BLANC</t>
  </si>
  <si>
    <t>02091</t>
  </si>
  <si>
    <t>VENTOUX TRADITION FONT ALBA ROSE</t>
  </si>
  <si>
    <t>02055</t>
  </si>
  <si>
    <t>VENTOUX TRADITION FONT ALBA ROUGE</t>
  </si>
  <si>
    <t>01823</t>
  </si>
  <si>
    <t>VERRE A BIERE CERVOISE 32 CL</t>
  </si>
  <si>
    <t>01955</t>
  </si>
  <si>
    <t>VERRE A BIERE CERVOISE 50 CL</t>
  </si>
  <si>
    <t>02034</t>
  </si>
  <si>
    <t>VERRE A BIERE ROMA 25 CL</t>
  </si>
  <si>
    <t>00881</t>
  </si>
  <si>
    <t>VERRE A DECANTER OENOMUST 150 CL SOUFFLE</t>
  </si>
  <si>
    <t>00884</t>
  </si>
  <si>
    <t>VERRE EXCELLENCE 39 CL GOBELET</t>
  </si>
  <si>
    <t>01230</t>
  </si>
  <si>
    <t>VERRE OENOMUST TUMBLER 50 CL</t>
  </si>
  <si>
    <t>01570</t>
  </si>
  <si>
    <t>VIEILLE EAU DE VIE DE PRUNE LEDA</t>
  </si>
  <si>
    <t>00894</t>
  </si>
  <si>
    <t>VILLA CAMPA - ROBLE ESPAGNE ROUGE</t>
  </si>
  <si>
    <t>00931</t>
  </si>
  <si>
    <t>VILLA CHAMBRE D'AMOUR OSMIN BLANC</t>
  </si>
  <si>
    <t>01130</t>
  </si>
  <si>
    <t>VIN CUIT CADENET 50 CL</t>
  </si>
  <si>
    <t>02161</t>
  </si>
  <si>
    <t>VIN SOBRES VIM SOLIS ROUGE</t>
  </si>
  <si>
    <t>01378</t>
  </si>
  <si>
    <t>VINAIGRE BALSAMIQUE BTL ORIGINAL 20 CL</t>
  </si>
  <si>
    <t>01357</t>
  </si>
  <si>
    <t>VIRE-CLESSE LUZY-MACAREZ RIVE DOREE BLC</t>
  </si>
  <si>
    <t>02140</t>
  </si>
  <si>
    <t>VODKA LAB LE CERCLE</t>
  </si>
  <si>
    <t>01783</t>
  </si>
  <si>
    <t>VODKA VICHE PITIA N°25 CLASSIC 50 CL</t>
  </si>
  <si>
    <t>01387</t>
  </si>
  <si>
    <t>VODKA VICHE PITIA N°30 LEMON &amp; MILK 70CL</t>
  </si>
  <si>
    <t>01371</t>
  </si>
  <si>
    <t>VOLNAY 1CC CHAMPANS J.M.BOUZEREAU ROUGE</t>
  </si>
  <si>
    <t>01690</t>
  </si>
  <si>
    <t>VOSNE ROMANEE AUX COMMUNES M.SEGUIN RGE</t>
  </si>
  <si>
    <t>00113</t>
  </si>
  <si>
    <t>WHISKY BLACK BOTTLE BLENDED</t>
  </si>
  <si>
    <t>00671</t>
  </si>
  <si>
    <t>WHISKY BLACK BULL 12 ANS 50°</t>
  </si>
  <si>
    <t>00669</t>
  </si>
  <si>
    <t>WHISKY BLACK BULL KYLOE 50°</t>
  </si>
  <si>
    <t>00691</t>
  </si>
  <si>
    <t>WHISKY BLACK MAC MALDEN 50 CL</t>
  </si>
  <si>
    <t>02130</t>
  </si>
  <si>
    <t>WHISKY BLACK WATER VELVET CAP 5 ANS</t>
  </si>
  <si>
    <t>02131</t>
  </si>
  <si>
    <t>WHISKY BLACK WATER VELVET CAP PEATED SHE</t>
  </si>
  <si>
    <t>02129</t>
  </si>
  <si>
    <t>WHISKY BLACK WATER VELVETCAP TRIPLE CASK</t>
  </si>
  <si>
    <t>01827</t>
  </si>
  <si>
    <t>WHISKY BUNNHAHABHAIN 12 ANS AMBRE</t>
  </si>
  <si>
    <t>01270</t>
  </si>
  <si>
    <t>WHISKY BURN MAC KENZIE</t>
  </si>
  <si>
    <t>00116</t>
  </si>
  <si>
    <t>WHISKY CAMPELTOWN LOCH</t>
  </si>
  <si>
    <t>00117</t>
  </si>
  <si>
    <t>WHISKY CAMPELTOWN LOCH 21 ANS</t>
  </si>
  <si>
    <t>00118</t>
  </si>
  <si>
    <t>WHISKY CHAROLAIS MAC MALDEN 12 ANS 50 CL</t>
  </si>
  <si>
    <t>01015</t>
  </si>
  <si>
    <t>WHISKY CHIVAS MIZUNARA</t>
  </si>
  <si>
    <t>00121</t>
  </si>
  <si>
    <t>WHISKY DEANSTON 12 ANS</t>
  </si>
  <si>
    <t>00700</t>
  </si>
  <si>
    <t>WHISKY DEANSTON VIRGIN OAK</t>
  </si>
  <si>
    <t>02052</t>
  </si>
  <si>
    <t>WHISKY FIRST EDITION ORKNEY 15 ANS</t>
  </si>
  <si>
    <t>02053</t>
  </si>
  <si>
    <t>WHISKY FIRST EDITION TORMORE 26 ANS</t>
  </si>
  <si>
    <t>00123</t>
  </si>
  <si>
    <t>WHISKY FROGGY MAC MALDEN 70 CL</t>
  </si>
  <si>
    <t>01995</t>
  </si>
  <si>
    <t>WHISKY GLADSTONE AXE THE BLACK AXE</t>
  </si>
  <si>
    <t>00129</t>
  </si>
  <si>
    <t>WHISKY GLENGOYNE 10 ANS</t>
  </si>
  <si>
    <t>01532</t>
  </si>
  <si>
    <t>WHISKY GLENGOYNE 21 ANS</t>
  </si>
  <si>
    <t>01920</t>
  </si>
  <si>
    <t>WHISKY HEPP JAAK ALSACIEN</t>
  </si>
  <si>
    <t>00134</t>
  </si>
  <si>
    <t>WHISKY HEPP JOHNNY SINGLE MALT</t>
  </si>
  <si>
    <t>01331</t>
  </si>
  <si>
    <t>WHISKY HEPP OUISKY SINGLE MALT FRANCAIS</t>
  </si>
  <si>
    <t>01482</t>
  </si>
  <si>
    <t>WHISKY HEPP OUISKY SINGLE MALT TOURBEE</t>
  </si>
  <si>
    <t>02046</t>
  </si>
  <si>
    <t>WHISKY HEPP THARCIS 11 ANS</t>
  </si>
  <si>
    <t>02045</t>
  </si>
  <si>
    <t>WHISKY HEPP THARCIS 8 ANS</t>
  </si>
  <si>
    <t>02178</t>
  </si>
  <si>
    <t>WHISKY HIGHLAND CHIEF BLENDED</t>
  </si>
  <si>
    <t>01694</t>
  </si>
  <si>
    <t xml:space="preserve">WHISKY HINOTORI BLENDED 5 ANS JAPONAIS </t>
  </si>
  <si>
    <t>01856</t>
  </si>
  <si>
    <t>WHISKY HUNTER LAING ARDMORE 7 ANS</t>
  </si>
  <si>
    <t>02050</t>
  </si>
  <si>
    <t>WHISKY HUNTER LAING AUCHROISK 9 ANS</t>
  </si>
  <si>
    <t>01857</t>
  </si>
  <si>
    <t>WHISKY HUNTER LAING BEN NEVIS 9 ANS</t>
  </si>
  <si>
    <t>01923</t>
  </si>
  <si>
    <t>WHISKY HUNTER LAING CAMPBELTOWN JOURNEY</t>
  </si>
  <si>
    <t>02051</t>
  </si>
  <si>
    <t>WHISKY HUNTER LAING CRAIGELLACHIE 11 ANS</t>
  </si>
  <si>
    <t>01922</t>
  </si>
  <si>
    <t>WHISKY HUNTER LAING HEBRIDEAN JOURNEY</t>
  </si>
  <si>
    <t>01921</t>
  </si>
  <si>
    <t>WHISKY HUNTER LAING HIGHLAND JOURNEY</t>
  </si>
  <si>
    <t>02047</t>
  </si>
  <si>
    <t>WHISKY HUNTER LAING ISLAY JOURNEY</t>
  </si>
  <si>
    <t>02049</t>
  </si>
  <si>
    <t>WHISKY HUNTER LAING JURA 7 ANS</t>
  </si>
  <si>
    <t>02134</t>
  </si>
  <si>
    <t>WHISKY HUNTER LAING LAPHROAIG 32 ANS</t>
  </si>
  <si>
    <t>01859</t>
  </si>
  <si>
    <t>WHISKY HUNTER LAING MILTONDUFF 8 ANS</t>
  </si>
  <si>
    <t>01858</t>
  </si>
  <si>
    <t>WHISKY HUNTER LAING TALISKER 9 ANS</t>
  </si>
  <si>
    <t>02135</t>
  </si>
  <si>
    <t>WHISKY LA POINTE BLANCHE LE CERCLE</t>
  </si>
  <si>
    <t>01994</t>
  </si>
  <si>
    <t>00137</t>
  </si>
  <si>
    <t>WHISKY LEDAIG 10 ANS ISLE OF MULE</t>
  </si>
  <si>
    <t>00138</t>
  </si>
  <si>
    <t>WHISKY LINDRUM BLENDED 12 ANS</t>
  </si>
  <si>
    <t>00692</t>
  </si>
  <si>
    <t>WHISKY MORVAN'S TROUT MAC MALDEN 50 CL</t>
  </si>
  <si>
    <t>02054</t>
  </si>
  <si>
    <t>WHISKY OLD&amp;RARE CRAGGANMORE 25 ANS</t>
  </si>
  <si>
    <t>00142</t>
  </si>
  <si>
    <t>WHISKY PIG'S NOSE</t>
  </si>
  <si>
    <t>01098</t>
  </si>
  <si>
    <t>WHISKY ROOF RYE FERRONI 50 CL</t>
  </si>
  <si>
    <t>01016</t>
  </si>
  <si>
    <t>WHISKY ROYAL SALUTE 21 ANS D'AGE</t>
  </si>
  <si>
    <t>02048</t>
  </si>
  <si>
    <t>WHISKY SCARABUS BATCH STRENGTH</t>
  </si>
  <si>
    <t>01855</t>
  </si>
  <si>
    <t>WHISKY SCARABUS ISLAY SINGLE MALT 10 ANS</t>
  </si>
  <si>
    <t>01854</t>
  </si>
  <si>
    <t>WHISKY SCARABUS ISLAY SINGLE MALT 46°</t>
  </si>
  <si>
    <t>00144</t>
  </si>
  <si>
    <t>WHISKY SMOKHEAD</t>
  </si>
  <si>
    <t>00699</t>
  </si>
  <si>
    <t>WHISKY THE 6 ISLES 43°</t>
  </si>
  <si>
    <t>02136</t>
  </si>
  <si>
    <t>WHISKY THE GLAD STONE AMERICAN OAK</t>
  </si>
  <si>
    <t>02084</t>
  </si>
  <si>
    <t>WHISKY THE KURAYOSHI PURE MALT JAPON</t>
  </si>
  <si>
    <t>00149</t>
  </si>
  <si>
    <t>WHISKY TOBERMORY 12 ANS</t>
  </si>
  <si>
    <t>00150</t>
  </si>
  <si>
    <t>WHISKY WHITE BRESSE MAC MALDEN 50 CL</t>
  </si>
  <si>
    <t>00704</t>
  </si>
  <si>
    <t>WHISKY WHITE OAK TOKINOKA</t>
  </si>
  <si>
    <t>00916</t>
  </si>
  <si>
    <t>ZANONI VALPOLICELLA ITALIE ROUGE</t>
  </si>
  <si>
    <t>00917</t>
  </si>
  <si>
    <t>ZOUINA MAROC ROUGE</t>
  </si>
  <si>
    <t>("</t>
  </si>
  <si>
    <t>", "</t>
  </si>
  <si>
    <t>"),</t>
  </si>
  <si>
    <t>Frs_id</t>
  </si>
  <si>
    <t>Famille_id</t>
  </si>
  <si>
    <t>Region_id</t>
  </si>
  <si>
    <t>Appell_id</t>
  </si>
  <si>
    <t>Couleur_id</t>
  </si>
  <si>
    <t>contenant_id</t>
  </si>
  <si>
    <t>Contenant_id</t>
  </si>
  <si>
    <t>","</t>
  </si>
  <si>
    <t>frs_site_web</t>
  </si>
  <si>
    <t>VDF MOULIN MOURAT 'BLANC DE NOIRS'</t>
  </si>
  <si>
    <t>Appellation</t>
  </si>
  <si>
    <t>Région</t>
  </si>
  <si>
    <t>Couleur</t>
  </si>
  <si>
    <t>Contenance</t>
  </si>
  <si>
    <t>RHUM DON PAPA PHILIPPINES 10 ANS</t>
  </si>
  <si>
    <t>02214</t>
  </si>
  <si>
    <t>BIERE AUSSAU DE PRINTEMPS MAGNUM</t>
  </si>
  <si>
    <t>Nom fournisseur</t>
  </si>
  <si>
    <t>COMPTOIR DES SOMMELIERS</t>
  </si>
  <si>
    <t>CHEF ET SOMMELIER</t>
  </si>
  <si>
    <t>LA BOUTIQUE DU VIEUX MOULIN</t>
  </si>
  <si>
    <t>LA CAGOLE DE MARSEILLE</t>
  </si>
  <si>
    <t>SAS COMPAGNIE VINICOLE DE BOURGOGNE</t>
  </si>
  <si>
    <t>PRIMUS VINIS DISTRIBUTION</t>
  </si>
  <si>
    <t>GRANDS VINS DU VIEUX MONDE</t>
  </si>
  <si>
    <t>REMY COINTREAU</t>
  </si>
  <si>
    <t>CAMUS LA GRANDE MARQUE</t>
  </si>
  <si>
    <t>CHAMPAGNES ET CHATEAUX FRANCE</t>
  </si>
  <si>
    <t>DOMAINE DE LA GOUJONNE</t>
  </si>
  <si>
    <t>SCA CELLIER DES CHARTREUX</t>
  </si>
  <si>
    <t>DOMAINES MARGAROT ET FILS</t>
  </si>
  <si>
    <t>DOMAINE DU CLOS BATY</t>
  </si>
  <si>
    <t>LA COMPAGNIE DE BURGONDIE</t>
  </si>
  <si>
    <t>CHAMPAGNE JEAN-NOËL HATON</t>
  </si>
  <si>
    <t>CHAMPAGNE SOUTIRAN</t>
  </si>
  <si>
    <t>DOMAINE LA CHRETIENNE</t>
  </si>
  <si>
    <t>CHATEAU DE FONTCREUSE</t>
  </si>
  <si>
    <t>SCEA DOMAINE DU PATERNEL</t>
  </si>
  <si>
    <t>SARL BRUNEL PERE ET FILS</t>
  </si>
  <si>
    <t>DOMAINE CLAVEL</t>
  </si>
  <si>
    <t>SARL LA COSTE DISTRIBUTION</t>
  </si>
  <si>
    <t>CHATEAU VIGNELAURE</t>
  </si>
  <si>
    <t>FAMILLE FABRE SARL</t>
  </si>
  <si>
    <t>CHAMPAGNE LOUIS ROEDERER</t>
  </si>
  <si>
    <t>EARL DOMAINE BONZOMS</t>
  </si>
  <si>
    <t>CHATEAU NOUVELLES</t>
  </si>
  <si>
    <t>Fournisseur inconnu</t>
  </si>
  <si>
    <t>CHATEAU DU ROUET</t>
  </si>
  <si>
    <t>SAS JEFF CARREL</t>
  </si>
  <si>
    <t>CHAMPAGNE RUINART</t>
  </si>
  <si>
    <t>CLOS ST VINCENT - SCEA JULIEN</t>
  </si>
  <si>
    <t>GIE HUB VBS</t>
  </si>
  <si>
    <t>SCEA DOMAINE DES MASQUES</t>
  </si>
  <si>
    <t>SAS VIGNOBLES MOURAT</t>
  </si>
  <si>
    <t>LES BETES CURIEUSES</t>
  </si>
  <si>
    <t>ECOGAST FRANCE SAS</t>
  </si>
  <si>
    <t>SAS SPH GERARD BERTRAND</t>
  </si>
  <si>
    <t>ATELIER PATRICK FONT</t>
  </si>
  <si>
    <t>SAS CAVIAR DE FRANCE</t>
  </si>
  <si>
    <t>CATRICE GOURMET SARL</t>
  </si>
  <si>
    <t>EURL DES BOCAUX - MAISON MARC</t>
  </si>
  <si>
    <t>EARL DOMAINE GENTILE</t>
  </si>
  <si>
    <t>GIE VIGNOBLES BRUNIER</t>
  </si>
  <si>
    <t>MAISON FERRONI</t>
  </si>
  <si>
    <t>FAMILLE NEGREL SAS - MAS DE CADENET</t>
  </si>
  <si>
    <t>LA FERME DES TERROIRS</t>
  </si>
  <si>
    <t>SCV CHATEAU DU TARIQUET</t>
  </si>
  <si>
    <t>DOMAINE LAFAGE</t>
  </si>
  <si>
    <t>SC DOMAINE DES BORMETTES</t>
  </si>
  <si>
    <t>DOMAINE MONTIRIUS</t>
  </si>
  <si>
    <t>EARL CHATEAU DE BEAUPRE</t>
  </si>
  <si>
    <t>DOMAINE LA REALTIERE</t>
  </si>
  <si>
    <t>DESPRAT ET SAINT VERNY</t>
  </si>
  <si>
    <t>SCEA DOMAINE DE LA CREMADE</t>
  </si>
  <si>
    <t>CELLIER DU PERIGORD</t>
  </si>
  <si>
    <t>RENE LAMY</t>
  </si>
  <si>
    <t>EARL MORION PERE ET FILS</t>
  </si>
  <si>
    <t>CIDRE COAT ALBRET</t>
  </si>
  <si>
    <t>CHATEAU DE NAGES - FAMILLE GASSIER</t>
  </si>
  <si>
    <t>SARL LES SOUTERRAINS</t>
  </si>
  <si>
    <t>MANOIR DU CAPUCIN - EARL BAYON-PICHON</t>
  </si>
  <si>
    <t>CHATEAU RAYAS</t>
  </si>
  <si>
    <t>LES SERINES</t>
  </si>
  <si>
    <t>DOMAINE DUBREUIL FONTAINE</t>
  </si>
  <si>
    <t>BBC SPIRITS</t>
  </si>
  <si>
    <t>DOMAINE YVES CUILLERON</t>
  </si>
  <si>
    <t>FEDERATION FRANCAISE DE L'APERITIF SAS</t>
  </si>
  <si>
    <t>EARL CHATEAU DE LA GREFFIERE</t>
  </si>
  <si>
    <t>BAUD GENERATION 9</t>
  </si>
  <si>
    <t>DOMAINE DUBOST SARL</t>
  </si>
  <si>
    <t>VINUM NOSTRUM - LA CITADELLE</t>
  </si>
  <si>
    <t>SARL JEAN-PIERRE KAPPLER</t>
  </si>
  <si>
    <t>CLOS D'ALBIZZI</t>
  </si>
  <si>
    <t>LE CERCLE - MARCHAND D'EAUX DE VIE</t>
  </si>
  <si>
    <t>ARNAUD DE VILLENEUVE</t>
  </si>
  <si>
    <t>DOMAINE LE CHEMIN DES PRES</t>
  </si>
  <si>
    <t>LA BRASSERIE DE PEPIOLE</t>
  </si>
  <si>
    <t>DOMAINE DE FONT ALBA</t>
  </si>
  <si>
    <t>DOMAINE BOTT GEYL</t>
  </si>
  <si>
    <t>SCEA DOMAINE DURIEU</t>
  </si>
  <si>
    <t>MELODY - MARC+MARLENE</t>
  </si>
  <si>
    <t>BAYERISCHE GLASWERKE GMBH</t>
  </si>
  <si>
    <t>LA MENTHEUSE</t>
  </si>
  <si>
    <t>SCEA LES JARDINETTES</t>
  </si>
  <si>
    <t>DOMAINE VAL DE CAIRE</t>
  </si>
  <si>
    <t>Renommage</t>
  </si>
  <si>
    <t>Bag-In-Box</t>
  </si>
  <si>
    <t>Renommage Désignation</t>
  </si>
  <si>
    <t>Magnum</t>
  </si>
  <si>
    <t>Jéroboam</t>
  </si>
  <si>
    <t>Ambrée</t>
  </si>
  <si>
    <t>Rosé</t>
  </si>
  <si>
    <t>Bières</t>
  </si>
  <si>
    <t>Vins Rosés</t>
  </si>
  <si>
    <t>00159</t>
  </si>
  <si>
    <t>1ERE COTE BDX FONNEUVE F.DE CHENE RGE</t>
  </si>
  <si>
    <t>PASSIONNEMENT CHÂTEAUX</t>
  </si>
  <si>
    <t>00160</t>
  </si>
  <si>
    <t>1ERE COTE BDX FONNEUVE ROUGE MAGNUM</t>
  </si>
  <si>
    <t>00991</t>
  </si>
  <si>
    <t>2 BONDES LIEGES RONDES 36 MM</t>
  </si>
  <si>
    <t>00487</t>
  </si>
  <si>
    <t>ACETO BALSAM.MODENA RGE IGP COFFR. 250 M</t>
  </si>
  <si>
    <t>00488</t>
  </si>
  <si>
    <t>00489</t>
  </si>
  <si>
    <t>ACETO BASALM.TRADIZIONALE DOP EXTRA VECC</t>
  </si>
  <si>
    <t>00264</t>
  </si>
  <si>
    <t>ALOXE CORTON DUBOIS D'ORGEVAL ROUGE 2011</t>
  </si>
  <si>
    <t>DOMAINE DUBOIS D'ORGEVAL</t>
  </si>
  <si>
    <t>01384</t>
  </si>
  <si>
    <t>ALOXE CORTON V.V. MALDANT PAUVELOT ROUGE</t>
  </si>
  <si>
    <t>00152</t>
  </si>
  <si>
    <t>ALSACE FLEITH BLANC 2012</t>
  </si>
  <si>
    <t>DOMAINE VINCENT FLEITH</t>
  </si>
  <si>
    <t>00989</t>
  </si>
  <si>
    <t>ALSACE GEWURST. FLEITH STEINWEIN BLANC</t>
  </si>
  <si>
    <t>00875</t>
  </si>
  <si>
    <t>ALSACE GEWURSTRAMINER FLEITH CIGALES BLC</t>
  </si>
  <si>
    <t>00154</t>
  </si>
  <si>
    <t>ALSACE PINOT-GRIS FLEITH CIGALES BLC 05</t>
  </si>
  <si>
    <t>01053</t>
  </si>
  <si>
    <t>ALSACE PINOT-GRIS FURSTENTUM FLEITH BLC</t>
  </si>
  <si>
    <t>00155</t>
  </si>
  <si>
    <t xml:space="preserve">ALSACE PINOT-GRIS STEINWEG FLEITH BLANC </t>
  </si>
  <si>
    <t>00156</t>
  </si>
  <si>
    <t>ALSACE PINOT-GRIS VT FLEITH BLANC 2007</t>
  </si>
  <si>
    <t>00153</t>
  </si>
  <si>
    <t>ALSACE PINOT NOIR STEINWEG 2014</t>
  </si>
  <si>
    <t>01541</t>
  </si>
  <si>
    <t>ALSACE PINOT OSTERTAG BLANC</t>
  </si>
  <si>
    <t>DOMAINE OSTERTAG SCEA</t>
  </si>
  <si>
    <t>00523</t>
  </si>
  <si>
    <t>ALSACE RIESLING CUV.NINON FLEITH BLC 09</t>
  </si>
  <si>
    <t>00157</t>
  </si>
  <si>
    <t>ALSACE RIESLING STEINWEG FLEITH BLANC</t>
  </si>
  <si>
    <t>00158</t>
  </si>
  <si>
    <t>ALSACE SYLVANER FLEITH BLANC</t>
  </si>
  <si>
    <t>00364</t>
  </si>
  <si>
    <t>AOC LUBERON TERRARMONIE BIO LOUERION RGE</t>
  </si>
  <si>
    <t>LA CAVE A LOURMARIN</t>
  </si>
  <si>
    <t>01026</t>
  </si>
  <si>
    <t>APERITIF LILLET BLANC</t>
  </si>
  <si>
    <t>01025</t>
  </si>
  <si>
    <t>APERITIF LILLET ROUGE</t>
  </si>
  <si>
    <t>00048</t>
  </si>
  <si>
    <t>APERO GRATTE CUL BRIN TERROIR 50 CL</t>
  </si>
  <si>
    <t>BRIN TERROIR</t>
  </si>
  <si>
    <t>01112</t>
  </si>
  <si>
    <t>AUXEY DURESSES CHT MELIN BLANC</t>
  </si>
  <si>
    <t>CHATEAU DE MELIN</t>
  </si>
  <si>
    <t>00266</t>
  </si>
  <si>
    <t>AUXEY DURESSES GERMAIN BLANC 2014</t>
  </si>
  <si>
    <t>SARL ISABELLE PHILIPPE GERMAIN</t>
  </si>
  <si>
    <t>00658</t>
  </si>
  <si>
    <t>BANDOL CHATEAU PIBARNON BLANC</t>
  </si>
  <si>
    <t>CHATEAU DE PIBARNON SCEA</t>
  </si>
  <si>
    <t>00657</t>
  </si>
  <si>
    <t>BANDOL CHATEAU PIBARNON ROSE</t>
  </si>
  <si>
    <t>01497</t>
  </si>
  <si>
    <t>BANDOL CHATEAU PIBARNON ROUGE 2015</t>
  </si>
  <si>
    <t>00357</t>
  </si>
  <si>
    <t>BANDOL CHATEAU PIBARNON ROUGE 2016</t>
  </si>
  <si>
    <t>00647</t>
  </si>
  <si>
    <t>BANDOL CHRETIENNE L'INDOMPTABLE N°14 BLC</t>
  </si>
  <si>
    <t>Un vin animal et fluide pour amateurs de petits gibiers._x000D_
_x000D_
Encépagement : Mourvèdre, Carignan_x000D_
_x000D_
Dégustation : robe rouge sombre, nez de fruits noirs, bouche aux tanins enrobés et aux notes de fruits noirs bien mûrs avec une finale parfumée et poivrée._x000D_
Accord mets/vin : viande grillée, gibier en sauce._x000D_
_x000D_
Existe en 75cl._x000D_
_x000D_
Situé à St Cyr/Mer, les vins de ce domaine seront ravir tous les palets !!_x000D_
19 hectares de vignes sont répartis sur les communes de Saint Cyr, La Cadière et le Castellet. La philosophie du domaine est de pratiquer l’agriculture régénérative dont l’objectif est d’augmenter la biodiversité.</t>
  </si>
  <si>
    <t>01684</t>
  </si>
  <si>
    <t>BANDOL DOMAINE TEMPIER BLANC 2020</t>
  </si>
  <si>
    <t>SAS PEYRAUD - DOMAINE TEMPIER</t>
  </si>
  <si>
    <t>01683</t>
  </si>
  <si>
    <t>BANDOL DOMAINE TEMPIER ROUGE 2017</t>
  </si>
  <si>
    <t>Un Bandol rouge parfait pour les amateurs de vins rouges puissant et gourmand._x000D_
_x000D_
Encépagement : Mourvèdre, Carignan élevés en fût de chêne._x000D_
_x000D_
Dégustation : Nez aux notes de fruits noirs et de cuir ; Bouche virile et persistante sur de jolis tanins et une belle rondeur._x000D_
Accord mets/vin : viandes rouges, gibier en sauce._x000D_
_x000D_
Situé à St Cyr/Mer, les vins de ce domaine seront ravir tous les palets !!_x000D_
19 hectares de vignes sont répartis sur les communes de Saint Cyr, La Cadière et le Castellet. La philosophie du domaine est de pratiquer l’agriculture régénérative dont l’objectif est d’augmenter la biodiversité.</t>
  </si>
  <si>
    <t>Un Bandol blanc floral, minéral et aérien qui saura s'allier sur une belle dorade grillée._x000D_
_x000D_
Encépagement : Clairette, Ugni blanc_x000D_
_x000D_
Dégustation : robe jaune pâle, nez floral et fruité, bouche minéral et aux notes d’agrumes avec une belle rondeur._x000D_
Accord mets/vin : poisson, fruits de mer, viande blanche._x000D_
_x000D_
Situé à St Cyr/Mer, les vins de ce domaine seront ravir tous les palets !!_x000D_
19 hectares de vignes sont répartis sur les communes de Saint Cyr, La Cadière et le Castellet. La philosophie du domaine est de pratiquer l’agriculture régénérative dont l’objectif est d’augmenter la biodiversité.</t>
  </si>
  <si>
    <t>Un Bandol rosé élégant et plein de finesse pour accompagner une paella ou une bouillabaisse._x000D_
_x000D_
Encépagement : Mourvèdre, Syrah et Grenache._x000D_
_x000D_
Dégustation : Robe rosé melon ; Nez aux notes de fruits rouges subtiles ; Bouche soyeuse, élégante, ample et pleine de finesse._x000D_
Accord mets/vin : paëlla, grillades, bouillabaisse._x000D_
_x000D_
Existe en Magnum._x000D_
_x000D_
Situé à St Cyr/Mer, les vins de ce domaine seront ravir tous les palets !!_x000D_
19 hectares de vignes sont répartis sur les communes de Saint Cyr, La Cadière et le Castellet. La philosophie du domaine est de pratiquer l’agriculture régénérative dont l’objectif est d’augmenter la biodiversité.</t>
  </si>
  <si>
    <t>Un Bandol rosé élégant et plein de finesse pour accompagner une paella ou une bouillabaisse._x000D_
_x000D_
Encépagement : Mourvèdre, Syrah et Grenache._x000D_
_x000D_
Dégustation : Robe rosé melon ; Nez aux notes de fruits rouges subtiles ; Bouche soyeuse, élégante, ample et pleine de finesse._x000D_
Accord mets/vin : paëlla, grillades, bouillabaisse._x000D_
_x000D_
Existe en 75cl._x000D_
_x000D_
Situé à St Cyr/Mer, les vins de ce domaine seront ravir tous les palets !!_x000D_
19 hectares de vignes sont répartis sur les communes de Saint Cyr, La Cadière et le Castellet. La philosophie du domaine est de pratiquer l’agriculture régénérative dont l’objectif est d’augmenter la biodiversité.</t>
  </si>
  <si>
    <t>Un vin animal et fluide pour amateurs de petits gibiers._x000D_
_x000D_
Encépagement : Mourvèdre, Carignan_x000D_
_x000D_
Dégustation : robe rouge sombre, nez de fruits noirs, bouche aux tanins enrobés et aux notes de fruits noirs bien mûrs avec une finale parfumée et poivrée._x000D_
Accord mets/vin : viande grillée, gibier en sauce._x000D_
_x000D_
Existe en Magnum._x000D_
_x000D_
Situé à St Cyr/Mer, les vins de ce domaine seront ravir tous les palets !!_x000D_
19 hectares de vignes sont répartis sur les communes de Saint Cyr, La Cadière et le Castellet. La philosophie du domaine est de pratiquer l’agriculture régénérative dont l’objectif est d’augmenter la biodiversité.</t>
  </si>
  <si>
    <t>01682</t>
  </si>
  <si>
    <t>BANDOL LA LAIDIERE ROUGE 2015</t>
  </si>
  <si>
    <t>00355</t>
  </si>
  <si>
    <t>BANDOL LAFRAN-VEYROLLES ROUGE 2012</t>
  </si>
  <si>
    <t>DOMAINE LAFRAN VEYROLLES</t>
  </si>
  <si>
    <t>00354</t>
  </si>
  <si>
    <t>BANDOL LAFRANC-VEYROLLES BLANC 2015</t>
  </si>
  <si>
    <t>01900</t>
  </si>
  <si>
    <t>BANDOL OTT CHATEAU ROMASSAN ROSE</t>
  </si>
  <si>
    <t>00356</t>
  </si>
  <si>
    <t>BANDOL OTT ROMASSAN ROUGE 2010</t>
  </si>
  <si>
    <t>00361</t>
  </si>
  <si>
    <t>BANDOL VAL-ARENC ROSE 37,5 CL</t>
  </si>
  <si>
    <t>00358</t>
  </si>
  <si>
    <t>BANDOL VAL ARENC ROSE</t>
  </si>
  <si>
    <t>00360</t>
  </si>
  <si>
    <t>BANDOL VAL ARENC ROUGE</t>
  </si>
  <si>
    <t>00359</t>
  </si>
  <si>
    <t>BANDOL VAL ARENC ROUGE 37,5 CL</t>
  </si>
  <si>
    <t>00684</t>
  </si>
  <si>
    <t>BARDOLINO PASQUA ROSE</t>
  </si>
  <si>
    <t>00685</t>
  </si>
  <si>
    <t>BARDOLINO PASQUA ROSE 37,5 CL</t>
  </si>
  <si>
    <t>00784</t>
  </si>
  <si>
    <t>BAS ARMAGNAC LAUBADE 1969</t>
  </si>
  <si>
    <t>00778</t>
  </si>
  <si>
    <t>BAS ARMAGNAC LAUBADE 1977</t>
  </si>
  <si>
    <t>01483</t>
  </si>
  <si>
    <t>BAS ARMAGNAC LES CURIOSITES L'AGRICOLE</t>
  </si>
  <si>
    <t>02044</t>
  </si>
  <si>
    <t>BAUX DE PCE TERRES BLANCHES AURELIA RGE</t>
  </si>
  <si>
    <t>LA VALLONGUE</t>
  </si>
  <si>
    <t>02043</t>
  </si>
  <si>
    <t>BAUX DE PCE TERRES BLANCHES ROUGE MAGNUM</t>
  </si>
  <si>
    <t>02042</t>
  </si>
  <si>
    <t>BAUX DE PROVENCE TERRES BLANCHES ROUGE</t>
  </si>
  <si>
    <t>00165</t>
  </si>
  <si>
    <t>BDX CHT LE MAYNE ROUGE 13</t>
  </si>
  <si>
    <t>00167</t>
  </si>
  <si>
    <t>BDX COTE DE FRANCS CHT MARSAU ROUGE 06</t>
  </si>
  <si>
    <t>00163</t>
  </si>
  <si>
    <t>BDX ENTRE 2 MERS LA GRAVIERE BLANC</t>
  </si>
  <si>
    <t>01513</t>
  </si>
  <si>
    <t>BDX ESPRIT DE PAVIE ROUGE 2014</t>
  </si>
  <si>
    <t>00164</t>
  </si>
  <si>
    <t>BDX HAUT VALLON ROUGE 2015</t>
  </si>
  <si>
    <t>HM GROUP'</t>
  </si>
  <si>
    <t>01376</t>
  </si>
  <si>
    <t>BEAUJ.VILL NOUV. DUPRE VIGNES 1940 ROUGE</t>
  </si>
  <si>
    <t>TERROIRS ORIGINELS</t>
  </si>
  <si>
    <t>00260</t>
  </si>
  <si>
    <t>BEAUJOLAIS CHÂTEAU DES PERTONNIERES BLC</t>
  </si>
  <si>
    <t>EARL DUPEUBLE PERE ET FILS</t>
  </si>
  <si>
    <t>01733</t>
  </si>
  <si>
    <t>BEAUJOLAIS DUPEUBLE 1512 ROUGE</t>
  </si>
  <si>
    <t>01929</t>
  </si>
  <si>
    <t>BEAUJOLAIS LANTIGNIE DUBOST ROUGE</t>
  </si>
  <si>
    <t>00864</t>
  </si>
  <si>
    <t>BEAUJOLAIS NOUV. VILLAGES ST NICOLAS RGE</t>
  </si>
  <si>
    <t>00863</t>
  </si>
  <si>
    <t>BEAUJOLAIS NOUVEAU COTE DE NETY ROUGE</t>
  </si>
  <si>
    <t>00865</t>
  </si>
  <si>
    <t>BEAUJOLAIS NOUVEAU DUPEUBLE ROUGE</t>
  </si>
  <si>
    <t>00918</t>
  </si>
  <si>
    <t>BEAUJOLAIS PRESTIGE DUPEUBLE ROUGE</t>
  </si>
  <si>
    <t>01934</t>
  </si>
  <si>
    <t>BEAUJOLAIS VILL. NOUV. LES 3 MADONES RGE</t>
  </si>
  <si>
    <t>01770</t>
  </si>
  <si>
    <t>BEAUJOLAIS VILLAGE QUINCIE MORION ROUGE</t>
  </si>
  <si>
    <t>00542</t>
  </si>
  <si>
    <t>BEAUJOLAIS VILLAGES CELLIER ST NICOLAS</t>
  </si>
  <si>
    <t>01915</t>
  </si>
  <si>
    <t>BEAUJOLAIS VILLAGES LES 3 MADONES ROUGE</t>
  </si>
  <si>
    <t>00837</t>
  </si>
  <si>
    <t>BEAUNE 1C BELISSAND D.O. ROUGE 1999</t>
  </si>
  <si>
    <t>00836</t>
  </si>
  <si>
    <t>BEAUNE 1C LES THEURONS D.O. 2001 ROUGE</t>
  </si>
  <si>
    <t>00996</t>
  </si>
  <si>
    <t>BEAUNE 1C LES THEURONS D.O. 2007 ROUGE</t>
  </si>
  <si>
    <t>00997</t>
  </si>
  <si>
    <t>BEAUNE 1C LES THEURONS D.O. ROUGE 07 MAG</t>
  </si>
  <si>
    <t>00933</t>
  </si>
  <si>
    <t>BERGERAC SEC OSMIN BLANC</t>
  </si>
  <si>
    <t>01644</t>
  </si>
  <si>
    <t>BG ALIGOTE C.DAVENNE BLANC</t>
  </si>
  <si>
    <t>SARL CLOTILDE DAVENNE</t>
  </si>
  <si>
    <t>00847</t>
  </si>
  <si>
    <t>BG ALIGOTE MOINGEON BLANC</t>
  </si>
  <si>
    <t>DOMAINE MOINGEON ANDRE ET FILS</t>
  </si>
  <si>
    <t>00839</t>
  </si>
  <si>
    <t>BG CHARDONNAY BUXY BLANC 2015</t>
  </si>
  <si>
    <t>00288</t>
  </si>
  <si>
    <t>BG IRANCY BAILLY-LAPIERRE ROUGE</t>
  </si>
  <si>
    <t>00287</t>
  </si>
  <si>
    <t>BG IRANCY BAILLY-LAPIERRE ROUGE 2013</t>
  </si>
  <si>
    <t>00300</t>
  </si>
  <si>
    <t>BG PASSETOUTGRAIN PICARD ROUGE 2014</t>
  </si>
  <si>
    <t>DOMAINES FAMILLE PICARD</t>
  </si>
  <si>
    <t>00838</t>
  </si>
  <si>
    <t>BG PINOT NOIR BUXY ROUGE 2015</t>
  </si>
  <si>
    <t>01802</t>
  </si>
  <si>
    <t>BG PINOT NOIR CHT DES BOIS ROUGE</t>
  </si>
  <si>
    <t>00270</t>
  </si>
  <si>
    <t>BG PINOT NOIR DUBOIS D'ORGEVAL ROUGE 14</t>
  </si>
  <si>
    <t>01385</t>
  </si>
  <si>
    <t>BG PINOT NOIR GR.TERROIRS MALDANT P. RGE</t>
  </si>
  <si>
    <t>01218</t>
  </si>
  <si>
    <t>BG PINOT NOIR R&amp;S ROUGE</t>
  </si>
  <si>
    <t>SARL RS WINE ASSOCIATES</t>
  </si>
  <si>
    <t>Le château est situé sur la commune de La Roche Vineuse, dans le Mâconnais, au sud de la Bourgogne._x000D_
En 1924, la famille Greuzard acquiert le domaine et depuis le restaure en permanence. Voilà 4 générations que la famille produit du vin dans le Mâconnais au Château de la Greffière offrant une singulière palette d’arômes et une richesse d’expression._x000D_
_x000D_
Encépagement : Pinot noir_x000D_
_x000D_
Dégustation : robe rouge clair ; Nez de griottes et de cerises ; Bouche structurée souple, ronde et bien fruitée._x000D_
Accord mets/vin : viande rouge, charcuterie/fromage._x000D_
_x000D_
Existe aussi en Magnum.</t>
  </si>
  <si>
    <t>Le château est situé sur la commune de La Roche Vineuse, dans le Mâconnais, au sud de la Bourgogne._x000D_
En 1924, la famille Greuzard acquiert le domaine et depuis le restaure en permanence. Voilà 4 générations que la famille produit du vin dans le Mâconnais au Château de la Greffière offrant une singulière palette d’arômes et une richesse d’expression._x000D_
_x000D_
Encépagement : Pinot noir_x000D_
_x000D_
Dégustation : robe rouge clair ; Nez de griottes et de cerises ; Bouche structurée souple, ronde et bien fruitée._x000D_
Accord mets/vin : viande rouge, charcuterie/fromage._x000D_
_x000D_
Existe aussi en 75cl.</t>
  </si>
  <si>
    <t>00273</t>
  </si>
  <si>
    <t>BG PINOT NOIR VOARICK ROUGE</t>
  </si>
  <si>
    <t>01615</t>
  </si>
  <si>
    <t>BIB BANDOL BIJOUX LA CHRETIENNE ROSE 3 L</t>
  </si>
  <si>
    <t>00919</t>
  </si>
  <si>
    <t>BIB BEAUJOLAIS NOUVEAU DUPEUBLE RGE 10 L</t>
  </si>
  <si>
    <t>01267</t>
  </si>
  <si>
    <t>BIB CDP BASTIDE NEUVE ROSE 5L</t>
  </si>
  <si>
    <t>DOMAINE DE LA BASTIDE NEUVE</t>
  </si>
  <si>
    <t>01268</t>
  </si>
  <si>
    <t>BIB CDP BASTIDE NEUVE ROUGE 5 L</t>
  </si>
  <si>
    <t>00213</t>
  </si>
  <si>
    <t>BIB CDP CLOS GAUTIER ROUGE 10 L</t>
  </si>
  <si>
    <t>EARL PEDINI - DOMAINE CLOS GAUTIER</t>
  </si>
  <si>
    <t>00214</t>
  </si>
  <si>
    <t>BIB CDP CLOS GAUTIER ROUGE 5 L</t>
  </si>
  <si>
    <t>00208</t>
  </si>
  <si>
    <t>BIB CDP GAUTIER ROSE 10 L</t>
  </si>
  <si>
    <t>00209</t>
  </si>
  <si>
    <t>BIB CDP GAUTIER ROSE 5 L</t>
  </si>
  <si>
    <t>00210</t>
  </si>
  <si>
    <t>BIB CDP LA GOUJONNE ROSE 5 L</t>
  </si>
  <si>
    <t>01614</t>
  </si>
  <si>
    <t>BIB CDP LE BIJOUX LA CHRETIENNE ROSE 5 L</t>
  </si>
  <si>
    <t>00215</t>
  </si>
  <si>
    <t>BIB CDR VERQUIERE ROUGE 10 L</t>
  </si>
  <si>
    <t>DOMAINE DE VERQUIERE</t>
  </si>
  <si>
    <t>01195</t>
  </si>
  <si>
    <t>BIB CHT VAUCLAIRE ROSE 10 L</t>
  </si>
  <si>
    <t>CHATEAU DE VAUCLAIRE</t>
  </si>
  <si>
    <t>01196</t>
  </si>
  <si>
    <t>BIB CHT VAUCLAIRE ROSE 5 L</t>
  </si>
  <si>
    <t>01197</t>
  </si>
  <si>
    <t>BIB CHT VAUCLAIRE ROUGE 5 L</t>
  </si>
  <si>
    <t>00216</t>
  </si>
  <si>
    <t>BIB COT.AIX CADENIERE BLANC 5 L</t>
  </si>
  <si>
    <t>DOMAINE LA CADENIERE - LES FRERES TOBIAS</t>
  </si>
  <si>
    <t>00217</t>
  </si>
  <si>
    <t>BIB COT.AIX CADENIERE ROSE 10 L</t>
  </si>
  <si>
    <t>00218</t>
  </si>
  <si>
    <t>BIB COT.AIX CADENIERE ROSE 3 L</t>
  </si>
  <si>
    <t>00219</t>
  </si>
  <si>
    <t>BIB COT.AIX CADENIERE ROSE 5 L</t>
  </si>
  <si>
    <t>00220</t>
  </si>
  <si>
    <t>BIB COT.AIX CADENIERE ROUGE 10L</t>
  </si>
  <si>
    <t>00221</t>
  </si>
  <si>
    <t>BIB COT.AIX CADENIERE ROUGE 3 L</t>
  </si>
  <si>
    <t>00222</t>
  </si>
  <si>
    <t>BIB COT.AIX CADENIERE ROUGE 5 L</t>
  </si>
  <si>
    <t>00223</t>
  </si>
  <si>
    <t>BIB COT.AIX FREDAVELLE BLANC 5L</t>
  </si>
  <si>
    <t>EARL DOMAINE FREDAVELLE</t>
  </si>
  <si>
    <t>00224</t>
  </si>
  <si>
    <t>BIB COT.AIX FREDAVELLE ROSE 10L</t>
  </si>
  <si>
    <t>00225</t>
  </si>
  <si>
    <t>BIB COT.AIX FREDAVELLE ROSE 5 L</t>
  </si>
  <si>
    <t>00226</t>
  </si>
  <si>
    <t>BIB COT.AIX FREDAVELLE ROUGE 10L</t>
  </si>
  <si>
    <t>00227</t>
  </si>
  <si>
    <t>BIB COT.AIX FREDAVELLE ROUGE 5L</t>
  </si>
  <si>
    <t>Un vin blanc sec, rond et élégant._x000D_
_x000D_
Encépagement : assemblage de différents cépages phares de la Provence._x000D_
_x000D_
Dégustation : sec aux notes d’agrumes et de fruits exotiques, finale fraiche et longue._x000D_
Accord mets/vin : vollaile, apéritif, poisons à chair fine._x000D_
_x000D_
Le Domaine de la Goujonne situé à Tourves, est un domaine familiale créée en 1967. Sa situation géographique permet de proposer différentes appellations de Provence : IGP Var, Coteaux-Varois-En-Provence, Côtes de Provence._x000D_
Le domaine travaille en Agriculture Biologique.</t>
  </si>
  <si>
    <t>Un vin rosé sec et élégant._x000D_
_x000D_
Encépagement : assemblage de différents cépages phares de la Provence._x000D_
_x000D_
Dégustation : sec, fruité avec une belle tension._x000D_
Accord mets/vin : apéritif, grillades, poissons à chair fine._x000D_
_x000D_
Le Domaine de la Goujonne situé à Tourves, est un domaine familiale créée en 1967. Sa situation géographique permet de proposer différentes appellations de Provence : IGP Var, Coteaux-Varois-En-Provence, Côtes de Provence._x000D_
Le domaine travaille en Agriculture Biologique.</t>
  </si>
  <si>
    <t>Un vin rouge fruité et légèrement épicé._x000D_
_x000D_
Encépagement : assemblage de différents cépages phares de la Provence._x000D_
_x000D_
Dégustation : notes de fruits rouges, légèrement épicé et rond._x000D_
Accord mets/vin : viandes grillées, charcuterie/fromage._x000D_
_x000D_
Le Domaine de la Goujonne situé à Tourves, est un domaine familiale créée en 1967. Sa situation géographique permet de proposer différentes appellations de Provence : IGP Var, Coteaux-Varois-En-Provence, Côtes de Provence._x000D_
Le domaine travaille en Agriculture Biologique.</t>
  </si>
  <si>
    <t>01185</t>
  </si>
  <si>
    <t>BIB FONTAINE DU CLOS BLANC 10 L</t>
  </si>
  <si>
    <t>FONTAINE DU CLOS</t>
  </si>
  <si>
    <t>01184</t>
  </si>
  <si>
    <t>BIB FONTAINE DU CLOS BLANC 5 L</t>
  </si>
  <si>
    <t>01183</t>
  </si>
  <si>
    <t>BIB FONTAINE DU CLOS ROSE 10 L</t>
  </si>
  <si>
    <t>01182</t>
  </si>
  <si>
    <t>BIB FONTAINE DU CLOS ROSE 5 L</t>
  </si>
  <si>
    <t>01181</t>
  </si>
  <si>
    <t>BIB FONTAINE DU CLOS ROUGE 10 L</t>
  </si>
  <si>
    <t>01180</t>
  </si>
  <si>
    <t>BIB FONTAINE DU CLOS ROUGE 5 L</t>
  </si>
  <si>
    <t>00607</t>
  </si>
  <si>
    <t>BIB GRIGNAN LES ADHEMAR ST LUC ROUGE 3 L</t>
  </si>
  <si>
    <t>EARL DOMAINE SAINT LUC</t>
  </si>
  <si>
    <t>00259</t>
  </si>
  <si>
    <t>BIB GRIGNAN LES ADHEMAR ST LUC ROUGE 5 L</t>
  </si>
  <si>
    <t>01895</t>
  </si>
  <si>
    <t>BIB IGP GARD CHARTREUX INSTINCT ROSE 5 L</t>
  </si>
  <si>
    <t>00682</t>
  </si>
  <si>
    <t>BIB IGP GARD VIOGNIER CHARTREUX BLC 10 L</t>
  </si>
  <si>
    <t>00230</t>
  </si>
  <si>
    <t>BIB IGP HERAULT BERLOU ROUGE 10 L</t>
  </si>
  <si>
    <t>TERRE DE LOUP</t>
  </si>
  <si>
    <t>01001</t>
  </si>
  <si>
    <t>BIB IGP HERAULT BERLOU ROUGE 5 L</t>
  </si>
  <si>
    <t>00593</t>
  </si>
  <si>
    <t>BIB IGP MED. TERES ROUET BLANC 10 L</t>
  </si>
  <si>
    <t>00591</t>
  </si>
  <si>
    <t>BIB IGP MED. TERES ROUET BLANC 5 L</t>
  </si>
  <si>
    <t>00592</t>
  </si>
  <si>
    <t>BIB IGP MED. TERES ROUET ROSE 10 L</t>
  </si>
  <si>
    <t>00590</t>
  </si>
  <si>
    <t>BIB IGP MED. TERES ROUET ROSE 5 L</t>
  </si>
  <si>
    <t>00236</t>
  </si>
  <si>
    <t>BIB IGP OC CHARDONNAY MARGAROT BLC 10 L</t>
  </si>
  <si>
    <t>00696</t>
  </si>
  <si>
    <t>BIB IGP OC CHARDONNAY MARGAROT BLC 5 L</t>
  </si>
  <si>
    <t>Un vin blanc sec et fruité._x000D_
_x000D_
Encépagement : assemblage de différents cépages phares de la Provence._x000D_
_x000D_
Dégustation : sec, vif et aromatique sur les fruits jaunes (mangue, abricot)._x000D_
Accord mets/vin : apéritif, poissons, viande blanche._x000D_
_x000D_
Le Domaine de la Goujonne situé à Tourves, est un domaine familiale créée en 1967. Sa situation géographique permet de proposer différentes appellations de Provence : IGP Var, Coteaux-Varois-En-Provence, Côtes de Provence._x000D_
Le domaine travaille en Agriculture Biologique.</t>
  </si>
  <si>
    <t>Un vin rosé sec et fruité._x000D_
_x000D_
Encépagement : assemblage de différents cépages phares de la Provence._x000D_
_x000D_
Dégustation : sec, vif et aromatique sur les fruits rouges (fraise, cerise et framboise)._x000D_
Accord mets/vin : apéritif, grillades, salade d’été._x000D_
_x000D_
Le Domaine de la Goujonne situé à Tourves, est un domaine familiale créée en 1967. Sa situation géographique permet de proposer différentes appellations de Provence : IGP Var, Coteaux-Varois-En-Provence, Côtes de Provence._x000D_
Le domaine travaille en Agriculture Biologique.</t>
  </si>
  <si>
    <t>Un vin rouge léger et fruité._x000D_
_x000D_
Encépagement : assemblage de différents cépages phares de la Provence._x000D_
_x000D_
Dégustation : souple, notes de fruits rouges et rond._x000D_
Accord mets/vin : viandes grillées, charcuterie/fromage._x000D_
_x000D_
Le Domaine de la Goujonne situé à Tourves, est un domaine familiale créée en 1967. Sa situation géographique permet de proposer différentes appellations de Provence : IGP Var, Coteaux-Varois-En-Provence, Côtes de Provence._x000D_
Le domaine travaille en Agriculture Biologique.</t>
  </si>
  <si>
    <t>00240</t>
  </si>
  <si>
    <t>BIB IGP VAR GAUTIER BLANC 10 L</t>
  </si>
  <si>
    <t>00241</t>
  </si>
  <si>
    <t>BIB IGP VAR GAUTIER BLANC 5 L</t>
  </si>
  <si>
    <t>00242</t>
  </si>
  <si>
    <t>BIB IGP VAR GAUTIER ROSE 10 L</t>
  </si>
  <si>
    <t>00243</t>
  </si>
  <si>
    <t>BIB IGP VAR GAUTIER ROSE 5 L</t>
  </si>
  <si>
    <t>00244</t>
  </si>
  <si>
    <t>BIB IGP VAR GAUTIER ROUGE 10 L</t>
  </si>
  <si>
    <t>00245</t>
  </si>
  <si>
    <t>BIB IGP VAR GAUTIER ROUGE 5 L</t>
  </si>
  <si>
    <t>00814</t>
  </si>
  <si>
    <t>BIB IGP VAUCLUSE LOUERION MARSELAN 3 L</t>
  </si>
  <si>
    <t>00813</t>
  </si>
  <si>
    <t>BIB IGP VAUCLUSE LOUERION PINOT NOIR 3 L</t>
  </si>
  <si>
    <t>00252</t>
  </si>
  <si>
    <t>BIB IGP VAUCLUSE LOUERION ROUGE 10 L</t>
  </si>
  <si>
    <t>00815</t>
  </si>
  <si>
    <t>BIB IGP VAUCLUSE LOUERION ROUGE 5 L</t>
  </si>
  <si>
    <t>00253</t>
  </si>
  <si>
    <t>BIB IGP VAUCLUSE MUSCAT PETITS-GRAINS BL</t>
  </si>
  <si>
    <t>01577</t>
  </si>
  <si>
    <t>BIB IGP VAUCLUSE ROSE 5 L</t>
  </si>
  <si>
    <t>01576</t>
  </si>
  <si>
    <t>BIB IGP VAUCLUSE ROUGE 5 L</t>
  </si>
  <si>
    <t>01674</t>
  </si>
  <si>
    <t>BIB LANGUEDOC TOUR DE BAUX BLANC 5 L</t>
  </si>
  <si>
    <t>VIGNOBLES COULET EARL</t>
  </si>
  <si>
    <t>01673</t>
  </si>
  <si>
    <t>BIB LANGUEDOC TOUR DE BAUX ROUGE 5 L</t>
  </si>
  <si>
    <t>00254</t>
  </si>
  <si>
    <t>BIB MUSCAT RIVESALTES BONZOM BLANC 3L</t>
  </si>
  <si>
    <t>01150</t>
  </si>
  <si>
    <t>BIB ST CHINIAN BERLOU BLANC 5 L</t>
  </si>
  <si>
    <t>00211</t>
  </si>
  <si>
    <t>BIB ST CHINIAN BERLOU ROUGE 10 L</t>
  </si>
  <si>
    <t>00212</t>
  </si>
  <si>
    <t>BIB ST CHINIAN BERLOU ROUGE 5 L</t>
  </si>
  <si>
    <t>00560</t>
  </si>
  <si>
    <t>BIB VDF BLANC 12° 10 L</t>
  </si>
  <si>
    <t>00246</t>
  </si>
  <si>
    <t>BIB VDF GOUJONNE BLANC 10 L</t>
  </si>
  <si>
    <t>00247</t>
  </si>
  <si>
    <t>BIB VDF GOUJONNE BLANC 5 L</t>
  </si>
  <si>
    <t>00248</t>
  </si>
  <si>
    <t>BIB VDF GOUJONNE ROSE 10 L</t>
  </si>
  <si>
    <t>00249</t>
  </si>
  <si>
    <t>BIB VDF GOUJONNE ROSE 5 L</t>
  </si>
  <si>
    <t>00250</t>
  </si>
  <si>
    <t>BIB VDF GOUJONNE ROUGE 10 L</t>
  </si>
  <si>
    <t>00251</t>
  </si>
  <si>
    <t>BIB VDF GOUJONNE ROUGE 5 L</t>
  </si>
  <si>
    <t>00514</t>
  </si>
  <si>
    <t>BIB VDF ROSE 12° 10 L</t>
  </si>
  <si>
    <t>00818</t>
  </si>
  <si>
    <t>BIB VDF ROSE FRUITE LOUERION 10 L</t>
  </si>
  <si>
    <t>00817</t>
  </si>
  <si>
    <t>BIB VDF ROSE FRUITE LOUERION 5 L</t>
  </si>
  <si>
    <t>00559</t>
  </si>
  <si>
    <t>BIB VDF ROUGE 12° 10 L</t>
  </si>
  <si>
    <t>BIERE ALARYK DOUBLE BLONDE 33 CL</t>
  </si>
  <si>
    <t>BIERE ALTITUDE 1575 IPA FRACHE 33 CL</t>
  </si>
  <si>
    <t>01236</t>
  </si>
  <si>
    <t>BIERE BACKPACKER ANTWERPEN 33 CL</t>
  </si>
  <si>
    <t>01234</t>
  </si>
  <si>
    <t>BIERE BACKPACKER BERLIN 33 CL</t>
  </si>
  <si>
    <t>01235</t>
  </si>
  <si>
    <t>BIERE BACKPACKER COLOGNE 33 CL</t>
  </si>
  <si>
    <t>01237</t>
  </si>
  <si>
    <t>BIERE BACKPACKER LIVERPOOL 33 CL</t>
  </si>
  <si>
    <t>01238</t>
  </si>
  <si>
    <t>BIERE BACKPACKER MONTPELIER 33 CL</t>
  </si>
  <si>
    <t>01710</t>
  </si>
  <si>
    <t>BIERE BIRE BARE AMBREE 75 CL</t>
  </si>
  <si>
    <t>01712</t>
  </si>
  <si>
    <t>BIERE BIRE BARE BLANCHE 75 CL</t>
  </si>
  <si>
    <t>01711</t>
  </si>
  <si>
    <t>BIERE BIRE BARE BLONDE 75 CL</t>
  </si>
  <si>
    <t>01563</t>
  </si>
  <si>
    <t>BIERE BIRRIFICIO GRANDA SPIRITUALE 33 CL</t>
  </si>
  <si>
    <t>00854</t>
  </si>
  <si>
    <t>BIERE CAGOLE BLANCHE VRAC</t>
  </si>
  <si>
    <t>00310</t>
  </si>
  <si>
    <t>BIERE CAGOLE BLONDE 33 CL (PACK DE 6)</t>
  </si>
  <si>
    <t>00855</t>
  </si>
  <si>
    <t>BIERE CAGOLE BLONDE LEGENDE VRAC</t>
  </si>
  <si>
    <t>00853</t>
  </si>
  <si>
    <t>BIERE CAGOLE BLONDE VRAC</t>
  </si>
  <si>
    <t>01559</t>
  </si>
  <si>
    <t>BIERE GREEN'S BEER GLORIOUS PILSNER 33CL</t>
  </si>
  <si>
    <t>La brasserie Pétrolette._x000D_
_x000D_
Pays : France (Ardèche)_x000D_
_x000D_
Cuvée Grosse Bécane "Triple" : Robe dorée ; Nez gourmand et puissant  ; Bouche riche, fruité et épicée sur un bel amer._x000D_
Degré : 8%</t>
  </si>
  <si>
    <t>C:\Users\Admin\OneDrive\Site Internet\BIERES\bieres_artisanales_petrolette.png</t>
  </si>
  <si>
    <t>00734</t>
  </si>
  <si>
    <t>BIERE HELVII MARRON 33 CL</t>
  </si>
  <si>
    <t>00735</t>
  </si>
  <si>
    <t>BIERE HELVII MIEL 33 CL</t>
  </si>
  <si>
    <t>00737</t>
  </si>
  <si>
    <t>BIERE HELVII MYRTILLE 33 CL</t>
  </si>
  <si>
    <t>00736</t>
  </si>
  <si>
    <t>BIERE HELVII NOUGAT 33 CL</t>
  </si>
  <si>
    <t>00738</t>
  </si>
  <si>
    <t>BIERE HELVII VERVEINE 33 CL</t>
  </si>
  <si>
    <t>01870</t>
  </si>
  <si>
    <t>BIERE HIRSCH DUNKEL WEISSE 50 CL</t>
  </si>
  <si>
    <t>01567</t>
  </si>
  <si>
    <t>BIERE HIRSCH GOLD 50 CL</t>
  </si>
  <si>
    <t>01869</t>
  </si>
  <si>
    <t>BIERE HIRSCH HELLES SANS ALCOOL 50 CL</t>
  </si>
  <si>
    <t>01967</t>
  </si>
  <si>
    <t>BIERE HIRSCH KRISTALL WEISSE 50 CL</t>
  </si>
  <si>
    <t>01871</t>
  </si>
  <si>
    <t>BIERE IKLEY BREWERY SLAKE 33 CL</t>
  </si>
  <si>
    <t>01714</t>
  </si>
  <si>
    <t>BIERE IKLEY HANGING STONE 33 CL</t>
  </si>
  <si>
    <t>01713</t>
  </si>
  <si>
    <t>BIERE IKLEY MARY JANE 33 CL</t>
  </si>
  <si>
    <t>01926</t>
  </si>
  <si>
    <t>BIERE ILKLEY BREWERY ALPHA BETA</t>
  </si>
  <si>
    <t>01924</t>
  </si>
  <si>
    <t>BIERE ILKLEY BREWERY HENDRIX</t>
  </si>
  <si>
    <t>01925</t>
  </si>
  <si>
    <t>BIERE ILKLEY BREWERY LOTUS</t>
  </si>
  <si>
    <t>01969</t>
  </si>
  <si>
    <t>BIERE ILKLEY STOUT MARY</t>
  </si>
  <si>
    <t>00746</t>
  </si>
  <si>
    <t>BIERE LITTLE BICHOS BLUE CRAB 33 CL</t>
  </si>
  <si>
    <t>00748</t>
  </si>
  <si>
    <t>BIERE LITTLE BICHOS RED LOBSTER 33 CL</t>
  </si>
  <si>
    <t>00747</t>
  </si>
  <si>
    <t xml:space="preserve">BIERE LITTLE BICHOS TURQUOISE MANTA RAY </t>
  </si>
  <si>
    <t>00743</t>
  </si>
  <si>
    <t>BIERE MATEO Y BERNABE BERNABE 11 33 CL</t>
  </si>
  <si>
    <t>00744</t>
  </si>
  <si>
    <t>BIERE MATEO Y BERNABE FERMIN 7 33 CL</t>
  </si>
  <si>
    <t>00742</t>
  </si>
  <si>
    <t>BIERE MATEO Y BERNABE MATEO 21 33 CL</t>
  </si>
  <si>
    <t>00745</t>
  </si>
  <si>
    <t>BIERE MATEO Y BERNABE SANTIAGO 25 33 CL</t>
  </si>
  <si>
    <t>01261</t>
  </si>
  <si>
    <t>BIERE MOJO BLONDE AROMATISEE CITRON/GING</t>
  </si>
  <si>
    <t>01584</t>
  </si>
  <si>
    <t>BIERE MOUSS'TIK BLANCHE 33 CL</t>
  </si>
  <si>
    <t>01583</t>
  </si>
  <si>
    <t>BIERE MOUSS'TIK BLONDE BIO 33 CL</t>
  </si>
  <si>
    <t>01585</t>
  </si>
  <si>
    <t>BIERE MOUSS'TIK IPA 33 CL</t>
  </si>
  <si>
    <t>00741</t>
  </si>
  <si>
    <t>BIERE NORTHEN VINE-BATCH 33 CL</t>
  </si>
  <si>
    <t>00729</t>
  </si>
  <si>
    <t>BIERE ORMADO AMBREE 33 CL</t>
  </si>
  <si>
    <t>00731</t>
  </si>
  <si>
    <t>BIERE ORMADO AMERICAN PALE ALE 33 CL</t>
  </si>
  <si>
    <t>01867</t>
  </si>
  <si>
    <t>BIERE ORMADO BELGIAN STRONG ALE 33 CL</t>
  </si>
  <si>
    <t>00727</t>
  </si>
  <si>
    <t>BIERE ORMADO BLANCHE 33 CL</t>
  </si>
  <si>
    <t>00728</t>
  </si>
  <si>
    <t>BIERE ORMADO BLONDE 33 CL</t>
  </si>
  <si>
    <t>01239</t>
  </si>
  <si>
    <t>BIERE S.BRAU HOPPY SCHOPPY PILSNER 33 CL</t>
  </si>
  <si>
    <t>01241</t>
  </si>
  <si>
    <t>BIERE SCHOPPE BRAU FLOWER POWER 33 CL</t>
  </si>
  <si>
    <t>01240</t>
  </si>
  <si>
    <t>BIERE SCHOPPE BRAU HOLY SHIT ALE 33 CL</t>
  </si>
  <si>
    <t>01558</t>
  </si>
  <si>
    <t>BIERE SCHOPPE BRAU NO JUICE 33 CL</t>
  </si>
  <si>
    <t>01868</t>
  </si>
  <si>
    <t>BIERE SCHOPPE BRAU SOMMERMARCHEN 33 CL</t>
  </si>
  <si>
    <t>00752</t>
  </si>
  <si>
    <t>BIERE THE ONE BELGIAN IPA 33 CL</t>
  </si>
  <si>
    <t>00754</t>
  </si>
  <si>
    <t>BIERE THE ONE IMPERIAL IPA 33 CL</t>
  </si>
  <si>
    <t>00749</t>
  </si>
  <si>
    <t>BIERE THE ONE IMPERIAL PORTER 33 CL</t>
  </si>
  <si>
    <t>00750</t>
  </si>
  <si>
    <t>BIERE THE ONE IMPERIAL STOUT 33 CL</t>
  </si>
  <si>
    <t>00751</t>
  </si>
  <si>
    <t>BIERE THE ONE RYE IPA 33 CL</t>
  </si>
  <si>
    <t>00753</t>
  </si>
  <si>
    <t>BIERE THE ONE SORACHI ACE 33 CL</t>
  </si>
  <si>
    <t>01242</t>
  </si>
  <si>
    <t>BIERE VIC B OTH.SIDE OF THE BLONDE 33 CL</t>
  </si>
  <si>
    <t>01245</t>
  </si>
  <si>
    <t>BIERE VIC BREWERY  OLD WIVES 33 CL</t>
  </si>
  <si>
    <t>01243</t>
  </si>
  <si>
    <t>BIERE VIC BREWERY MUMBAI 33 CL</t>
  </si>
  <si>
    <t>01244</t>
  </si>
  <si>
    <t>BIERE VIC BREWERY OZ YANKEE 33 CL</t>
  </si>
  <si>
    <t>02082</t>
  </si>
  <si>
    <t>BIERE WHITEWATER EWE REBEL IPA 50CL</t>
  </si>
  <si>
    <t>01732</t>
  </si>
  <si>
    <t>BISCUITS APERO TOMATE 100 GR</t>
  </si>
  <si>
    <t>00363</t>
  </si>
  <si>
    <t>BLANC ANANAS MARGAROT</t>
  </si>
  <si>
    <t>00166</t>
  </si>
  <si>
    <t>BLAYE COTE DE BDX CHT RICAUD ROUGE 12</t>
  </si>
  <si>
    <t>00517</t>
  </si>
  <si>
    <t>BLOC DE FOIE GRAS DE CANARD 100 G</t>
  </si>
  <si>
    <t>SARL LAURELIS</t>
  </si>
  <si>
    <t>00001</t>
  </si>
  <si>
    <t>BLOC DE FOIE GRAS DE CANARD 65 G</t>
  </si>
  <si>
    <t>02025</t>
  </si>
  <si>
    <t>BLOC DE FOIE GRAS DE CANARD 80 G</t>
  </si>
  <si>
    <t>00002</t>
  </si>
  <si>
    <t xml:space="preserve">BLOC DE FOIE GRAS DE CANARD ARNETON 130 </t>
  </si>
  <si>
    <t>01489</t>
  </si>
  <si>
    <t>BMACON-VILLAGES V.V. DOM.VERPAILLE BLANC</t>
  </si>
  <si>
    <t>01603</t>
  </si>
  <si>
    <t>BORSAO JOVEN TINTO ESPAGNE ROUGE</t>
  </si>
  <si>
    <t>00667</t>
  </si>
  <si>
    <t>BOUCHON CONIQUE GRAND FORMAT</t>
  </si>
  <si>
    <t>00664</t>
  </si>
  <si>
    <t>BOUCHON CYLINDRIQUE</t>
  </si>
  <si>
    <t>00666</t>
  </si>
  <si>
    <t>BOUCHON CYLINDRIQUE GRAND FORMAT</t>
  </si>
  <si>
    <t>00992</t>
  </si>
  <si>
    <t>BOUCHON LIEGE ROND 25 MM</t>
  </si>
  <si>
    <t>00990</t>
  </si>
  <si>
    <t>BOUCHON LIEGE ROND 40 MM</t>
  </si>
  <si>
    <t>00993</t>
  </si>
  <si>
    <t>BOUCHON LIEGE ROND 50 MM</t>
  </si>
  <si>
    <t>00651</t>
  </si>
  <si>
    <t>BROUILLY DOM DE LA MARTINGALE ROUGE</t>
  </si>
  <si>
    <t>00311</t>
  </si>
  <si>
    <t>BRUT DE CHARVY METHODE TRAD.</t>
  </si>
  <si>
    <t>00934</t>
  </si>
  <si>
    <t>BUZET OSMIN ROUGE</t>
  </si>
  <si>
    <t>01313</t>
  </si>
  <si>
    <t>C/ D'AUVERGNE DESPRAT BASALTE ROUGE</t>
  </si>
  <si>
    <t>01315</t>
  </si>
  <si>
    <t>C/ D'AUVERGNE DESPRAT LA LEGENDAIRE RGE</t>
  </si>
  <si>
    <t>01316</t>
  </si>
  <si>
    <t>C/ D'AUVERGNE DESPRAT TERRE ET LAVE BLC</t>
  </si>
  <si>
    <t>01317</t>
  </si>
  <si>
    <t>C/ D'AUVERGNE DESPRAT TERRE ET LAVE RGE</t>
  </si>
  <si>
    <t>01174</t>
  </si>
  <si>
    <t>C/CATAL. CADIRETA LAFAGE BLANC</t>
  </si>
  <si>
    <t>01579</t>
  </si>
  <si>
    <t>C/CATAL. FLORINE LAFAGE ROSE</t>
  </si>
  <si>
    <t>9.2</t>
  </si>
  <si>
    <t>01172</t>
  </si>
  <si>
    <t>C/CATAL. MIRAFLORS LAFAGE ROSE</t>
  </si>
  <si>
    <t>01176</t>
  </si>
  <si>
    <t>C/CATAL. MIRAFLORS LAFAGE ROSE MAGNUM</t>
  </si>
  <si>
    <t>01286</t>
  </si>
  <si>
    <t>C/CATAL. NARASSA LAFAGE ROUGE</t>
  </si>
  <si>
    <t>01285</t>
  </si>
  <si>
    <t>C/CATAL. NICOLAS LAFAGE ROUGE</t>
  </si>
  <si>
    <t>00491</t>
  </si>
  <si>
    <t>C/DURAS FERRANT ROUGE</t>
  </si>
  <si>
    <t>DOMAINE DE FERRANT</t>
  </si>
  <si>
    <t>00858</t>
  </si>
  <si>
    <t>C/DURAS MOELLEUX FERRANT BLANC</t>
  </si>
  <si>
    <t>01290</t>
  </si>
  <si>
    <t>C/DURAS MONTJAY FERRANT ROUGE</t>
  </si>
  <si>
    <t>00857</t>
  </si>
  <si>
    <t>C/DURAS SAUVIGNON FERRANT BLANC</t>
  </si>
  <si>
    <t>01501</t>
  </si>
  <si>
    <t>C/DURAS TENTATION FERRANT BLANC</t>
  </si>
  <si>
    <t>01502</t>
  </si>
  <si>
    <t>C/DURAS TRADITION FERRANT BLANC</t>
  </si>
  <si>
    <t>00943</t>
  </si>
  <si>
    <t>C/LANGU. CLAPE CHT HOSPITALET G.B. ROUGE</t>
  </si>
  <si>
    <t>00940</t>
  </si>
  <si>
    <t>C/LANGU. LARZAC CHT.SAUVAGEONNE G.B. RGE</t>
  </si>
  <si>
    <t>01287</t>
  </si>
  <si>
    <t>C/ROUSS.  LEA LES ASPRES LAFAGE ROUGE</t>
  </si>
  <si>
    <t>01578</t>
  </si>
  <si>
    <t>C/ROUSS. GALLICA LAFAGE ROSE</t>
  </si>
  <si>
    <t>01283</t>
  </si>
  <si>
    <t>C/ROUSS. LA GRANDE CUVEE LAFAGE BLANC</t>
  </si>
  <si>
    <t>01288</t>
  </si>
  <si>
    <t>C/ROUSS. LE VIGNON LAFAGE ROUGE</t>
  </si>
  <si>
    <t>01289</t>
  </si>
  <si>
    <t>C/ROUSS.VILLAGES FUNDACIO LAFAGE ROUGE</t>
  </si>
  <si>
    <t>01175</t>
  </si>
  <si>
    <t>C/ROUSSILLON CENTENAIRE LAFAGE BLANC</t>
  </si>
  <si>
    <t>00365</t>
  </si>
  <si>
    <t>C/VENTOUX CERISE/REGLISSE PATRIS ROUGE 2</t>
  </si>
  <si>
    <t>CLOS PATRIS</t>
  </si>
  <si>
    <t>00945</t>
  </si>
  <si>
    <t>CABRIERES DOM.LA TERRE ET TEMPS G.B. RGE</t>
  </si>
  <si>
    <t>00492</t>
  </si>
  <si>
    <t>CAHORS CLOS RESSEGUIER FUT ROUGE 2011</t>
  </si>
  <si>
    <t>CLOS RESSEGUIER</t>
  </si>
  <si>
    <t>00493</t>
  </si>
  <si>
    <t>CAHORS CLOS RESSEGUIER ROUGE 2009</t>
  </si>
  <si>
    <t>01471</t>
  </si>
  <si>
    <t>CAIRANNE LES ESCALIERS DU GEANT ROUGE</t>
  </si>
  <si>
    <t>CERCLE DES VIGNERONS DU RHONE</t>
  </si>
  <si>
    <t>00535</t>
  </si>
  <si>
    <t>CAISSE COLLECTION A TIROIR 6 BTS</t>
  </si>
  <si>
    <t>00058</t>
  </si>
  <si>
    <t>CALVADOS PAYS D'AUGE LECOMPTE 20 ANS + E</t>
  </si>
  <si>
    <t>01459</t>
  </si>
  <si>
    <t>CALVI CLOS REGINU DOM.MAESTRACCI BLANC</t>
  </si>
  <si>
    <t>VIEILLES CAVES DE PROVENCE</t>
  </si>
  <si>
    <t>01458</t>
  </si>
  <si>
    <t>CALVI CLOS REGINU DOM.MAESTRACCI ROSE</t>
  </si>
  <si>
    <t>00021</t>
  </si>
  <si>
    <t>CARAFE A DECANTER SYMPHONIE 1,2 L+ ENTON</t>
  </si>
  <si>
    <t>01592</t>
  </si>
  <si>
    <t>CARAFE AMPLITUDE 47 CL</t>
  </si>
  <si>
    <t>01108</t>
  </si>
  <si>
    <t>CARAFE OENOMUST 200 CL SOUFFLE BOUCHE HP</t>
  </si>
  <si>
    <t>00880</t>
  </si>
  <si>
    <t>CARAFE VIGNOBLE 150 CL CRISTALLIN HP SP</t>
  </si>
  <si>
    <t>00024</t>
  </si>
  <si>
    <t>CARAFE WHISKY RAVEL 70 CL COMPT.SOMMELIE</t>
  </si>
  <si>
    <t>00513</t>
  </si>
  <si>
    <t>CARTON BIB + POCHE VIDE 10 L</t>
  </si>
  <si>
    <t>CMCA</t>
  </si>
  <si>
    <t>01484</t>
  </si>
  <si>
    <t>CARTON BIB 10 L</t>
  </si>
  <si>
    <t>CLAPASUD</t>
  </si>
  <si>
    <t>01149</t>
  </si>
  <si>
    <t>CASSIS CLOS VAL BRUYERE CHT BARBANAU BLC</t>
  </si>
  <si>
    <t>SCEA CHATEAU BARBANAU</t>
  </si>
  <si>
    <t>00366</t>
  </si>
  <si>
    <t>CASSIS FONTCREUSE BLANC 50 CL</t>
  </si>
  <si>
    <t>01927</t>
  </si>
  <si>
    <t>CASSIS FONTCREUSE BLANC MAGNUM</t>
  </si>
  <si>
    <t>00368</t>
  </si>
  <si>
    <t>CASSIS FONTCREUSE ROSE 50 CL</t>
  </si>
  <si>
    <t>01672</t>
  </si>
  <si>
    <t>CASSIS KALAHARI CHT BARBANAU BLANC</t>
  </si>
  <si>
    <t>00653</t>
  </si>
  <si>
    <t>CASSIS PATERNEL BLANC MAGNUM</t>
  </si>
  <si>
    <t>00516</t>
  </si>
  <si>
    <t>CASSIS PATERNEL ROSE 2016 MAGNUM</t>
  </si>
  <si>
    <t>01029</t>
  </si>
  <si>
    <t>CAVIAR D'AUBERGINES 180 GR</t>
  </si>
  <si>
    <t>01322</t>
  </si>
  <si>
    <t>CDP BEAU SARMENT BASTIDE NEUVE ROUGE</t>
  </si>
  <si>
    <t>01307</t>
  </si>
  <si>
    <t>CDP BORMETT INST.PARCELL. ST GEORGES RGE</t>
  </si>
  <si>
    <t>00372</t>
  </si>
  <si>
    <t>CDP BREGANCON CC BLANC</t>
  </si>
  <si>
    <t>00373</t>
  </si>
  <si>
    <t>CDP BREGANCON CC ROSE</t>
  </si>
  <si>
    <t>00374</t>
  </si>
  <si>
    <t>CDP BREGANCON CC ROUGE</t>
  </si>
  <si>
    <t>00378</t>
  </si>
  <si>
    <t>CDP CHARME DES DEMOISELLES BLANC 2015</t>
  </si>
  <si>
    <t>SAS ROSELINE DIFFUSION</t>
  </si>
  <si>
    <t>00379</t>
  </si>
  <si>
    <t>CDP CHARME DES DEMOISELLES ROSE 2016</t>
  </si>
  <si>
    <t>00377</t>
  </si>
  <si>
    <t>CDP CHARME DES DEMOISELLES ROUGE 2015</t>
  </si>
  <si>
    <t>01904</t>
  </si>
  <si>
    <t>CDP CHATEAU LA JOULIANE BLANC</t>
  </si>
  <si>
    <t>01905</t>
  </si>
  <si>
    <t>CDP CHATEAU LA JOULIANE BLANC 50 CL</t>
  </si>
  <si>
    <t>01906</t>
  </si>
  <si>
    <t>CDP CHATEAU LA JOULIANE ROSE</t>
  </si>
  <si>
    <t>01907</t>
  </si>
  <si>
    <t>CDP CHATEAU LA JOULIANE ROSE 50 CL</t>
  </si>
  <si>
    <t>01916</t>
  </si>
  <si>
    <t>CDP CHATEAU LA JOULIANE ROUGE</t>
  </si>
  <si>
    <t>01917</t>
  </si>
  <si>
    <t>CDP CHATEAU LA JOULIANE ROUGE 50 CL</t>
  </si>
  <si>
    <t>00683</t>
  </si>
  <si>
    <t>CDP CHATEAU LAUZADE ROSE</t>
  </si>
  <si>
    <t>01388</t>
  </si>
  <si>
    <t>CDP CHT BARBANAU L'INSTANT BLANC</t>
  </si>
  <si>
    <t>01389</t>
  </si>
  <si>
    <t>CDP CHT BARBANAU L'INSTANT ROUGE</t>
  </si>
  <si>
    <t>01462</t>
  </si>
  <si>
    <t>CDP CHT BORMETTES SS SULFITE AJOUTE RSE</t>
  </si>
  <si>
    <t>00375</t>
  </si>
  <si>
    <t>CDP CHT DE GALOUPET CC BLANC</t>
  </si>
  <si>
    <t>SARL GALOUPET WINES COLLECTIONS</t>
  </si>
  <si>
    <t>00376</t>
  </si>
  <si>
    <t>CDP CHT DE GALOUPET CC ROSE</t>
  </si>
  <si>
    <t>00384</t>
  </si>
  <si>
    <t>CDP CHT DE GALOUPET CC ROUGE</t>
  </si>
  <si>
    <t>00515</t>
  </si>
  <si>
    <t>CDP CHT LAUZADE ROSE 2016 MAGNUM</t>
  </si>
  <si>
    <t>00380</t>
  </si>
  <si>
    <t>CDP CLOS GAUTIER BLANC 2015</t>
  </si>
  <si>
    <t>00381</t>
  </si>
  <si>
    <t>CDP CLOS GAUTIER ROSE 2016</t>
  </si>
  <si>
    <t>00382</t>
  </si>
  <si>
    <t>CDP CLOS GAUTIER ROUGE 2014</t>
  </si>
  <si>
    <t>00650</t>
  </si>
  <si>
    <t>CDP CUVEE CHARLOTTE BLANC</t>
  </si>
  <si>
    <t>00649</t>
  </si>
  <si>
    <t>CDP CUVEE CHARLOTTE ROSE</t>
  </si>
  <si>
    <t>00820</t>
  </si>
  <si>
    <t>CDP CUVEE CHARLOTTE ROUGE</t>
  </si>
  <si>
    <t>00383</t>
  </si>
  <si>
    <t>CDP CUVEE OSER GAUTIER ROSE 2016</t>
  </si>
  <si>
    <t>00388</t>
  </si>
  <si>
    <t>CDP DOMAINE DE LA PORTANIERE BLANC</t>
  </si>
  <si>
    <t>DOMAINE DE LA PORTANIERE</t>
  </si>
  <si>
    <t>00400</t>
  </si>
  <si>
    <t>CDP DOMAINE DE LA PORTANIERE ROSE 2016</t>
  </si>
  <si>
    <t>00582</t>
  </si>
  <si>
    <t>CDP DOMAINE DE LA PORTANIERE ROSE MAGNUM</t>
  </si>
  <si>
    <t>01321</t>
  </si>
  <si>
    <t>CDP FLEUR DE ROLLE BASTIDE NEUVE BLANC</t>
  </si>
  <si>
    <t>Un Côtes de Provence blanc sec, ample d'une belle complexité aromatique. Idéal sur une dorade en papillote._x000D_
_x000D_
Encépagement : assemblage de différents cépages phares de la Provence._x000D_
_x000D_
Dégustation : robe jaune pâle brillante, nez complexe, fruité et floral, bouche sur des notes de fruits mûrs, agréable et aérienne._x000D_
Accord mets/vin : poissons grillés, volaille crémée._x000D_
_x000D_
Le Domaine de la Goujonne situé à Tourves, est un domaine familiale créée en 1967. Sa situation géographique permet de proposer différentes appellations de Provence : IGP Var, Coteaux-Varois-En-Provence, Côtes de Provence._x000D_
Le domaine travaille en Agriculture Biologique.</t>
  </si>
  <si>
    <t>Un Côtes de Provence rosé sec, rond et fruité parfait sur des grillades ou une paella._x000D_
_x000D_
Encépagement : assemblage de différents cépages phares de la Provence._x000D_
_x000D_
Dégustation : robe rose pâle, nez de fleurs blanches et de fruits secs, la bouche est équilibrée et ronde, finale sur des notes d’agrumes._x000D_
Accord mets/vin : volaille, apéritif, grillades, salade d’été._x000D_
_x000D_
Le Domaine de la Goujonne situé à Tourves, est un domaine familiale créée en 1967. Sa situation géographique permet de proposer différentes appellations de Provence : IGP Var, Coteaux-Varois-En-Provence, Côtes de Provence._x000D_
Le domaine travaille en Agriculture Biologique.</t>
  </si>
  <si>
    <t>01435</t>
  </si>
  <si>
    <t>CDP GAMALI LA GOUJONNE ROSE MAGNUM</t>
  </si>
  <si>
    <t>Ce rosé de Provence à la fois frais, épicé, aux notes d'agrumes, saura sublimer l'apéritif, les salades estivales, les plats exotiques, les fromages et les salades de fruits de saison. _x000D_
_x000D_
Encépagement : Syrah, Grenache, rolle et Cinsault._x000D_
_x000D_
Dégustation : Robe rose clair ; Nez expressif, fruité et plein de fraîcheur ; Bouche élégante et légère aux notes de petits fruits des bois, fraise, framboise._x000D_
Accord mets/vin : tapas, apéritifs, grillades, boullaibaisse._x000D_
_x000D_
Existe en 75cl et en Jeroboam._x000D_
_x000D_
Situé au portes de Saint-Tropez, le vignoble compte 46 hectares de vignes en AOP Côtes de Provence. Il est classé en agriculture biologique depuis 2021 et certifié HVE3._x000D_
Le style des bouteilles reflète l’ADN singulier du vignoble : un design reconnaissable, épuré, et moderne vient sublimer les vins. Transparents et sans étiquettes, les précieux flacons des cuvées Ultimate Provence s’habillent d’élégants reliefs striés qui laissent apparaître le logo de la propriété.</t>
  </si>
  <si>
    <t>Un Côtes de Provence rouge épicé et fruité qui pourra accompagner une côte de boeuf._x000D_
_x000D_
Encépagement : assemblage de différents cépages phares de la Provence._x000D_
_x000D_
Dégustation : robe rouge profond, nez de fruits mûrs, de cerises, bouche ronde aux tanins mûrs, finale longue sur des notes de fruits rouges et noirs._x000D_
Accord mets/vin : Grillades, viandes rouges, charcuterie/fromage._x000D_
_x000D_
Le Domaine de la Goujonne situé à Tourves, est un domaine familiale créée en 1967. Sa situation géographique permet de proposer différentes appellations de Provence : IGP Var, Coteaux-Varois-En-Provence, Côtes de Provence._x000D_
Le domaine travaille en Agriculture Biologique.</t>
  </si>
  <si>
    <t>01546</t>
  </si>
  <si>
    <t>CDP GRANDE GARDE CADENET BLANC</t>
  </si>
  <si>
    <t>00393</t>
  </si>
  <si>
    <t>CDP L DE LAUZADE BLANC</t>
  </si>
  <si>
    <t>00392</t>
  </si>
  <si>
    <t>CDP L DE LAUZADE BLANC 50 CL</t>
  </si>
  <si>
    <t>00394</t>
  </si>
  <si>
    <t>CDP L DE LAUZADE ROSE</t>
  </si>
  <si>
    <t>00395</t>
  </si>
  <si>
    <t>CDP L DE LAUZADE ROSE 37,5 CL</t>
  </si>
  <si>
    <t>00396</t>
  </si>
  <si>
    <t>CDP L DE LAUZADE ROSE 50 CL</t>
  </si>
  <si>
    <t>00398</t>
  </si>
  <si>
    <t>CDP L DE LAUZADE ROUGE</t>
  </si>
  <si>
    <t>00399</t>
  </si>
  <si>
    <t>CDP L DE LAUZADE ROUGE 50 CL</t>
  </si>
  <si>
    <t>01617</t>
  </si>
  <si>
    <t>CDP LA MURE LA CHRETIENNE ROSE</t>
  </si>
  <si>
    <t>00389</t>
  </si>
  <si>
    <t>CDP LAMPE DE MEDUSE BLANC 2016</t>
  </si>
  <si>
    <t>00390</t>
  </si>
  <si>
    <t>CDP LAMPE DE MEDUSE ROSE 2016</t>
  </si>
  <si>
    <t>00391</t>
  </si>
  <si>
    <t>CDP LAMPE DE MEDUSE ROUGE 2013</t>
  </si>
  <si>
    <t>00545</t>
  </si>
  <si>
    <t>CDP LAUZADE ROSE 2016 MAGNUM</t>
  </si>
  <si>
    <t>00687</t>
  </si>
  <si>
    <t>CDP LE GALOUPET ROSE</t>
  </si>
  <si>
    <t>00561</t>
  </si>
  <si>
    <t>CDP PATERNEL ROSE</t>
  </si>
  <si>
    <t>01269</t>
  </si>
  <si>
    <t>CDP PERLE DES ANGES BASTIDE NEUVE ROSE</t>
  </si>
  <si>
    <t>00401</t>
  </si>
  <si>
    <t>CDP ST SER CUVEE PRESTIGE BLANC 2014</t>
  </si>
  <si>
    <t>DOMAINE DE SAINT SER</t>
  </si>
  <si>
    <t>00402</t>
  </si>
  <si>
    <t>CDP ST SER CUVEE TRADITION ROSE 2016</t>
  </si>
  <si>
    <t>00403</t>
  </si>
  <si>
    <t>CDP ST SER CUVEE TRADITION ROUGE 2011</t>
  </si>
  <si>
    <t>00404</t>
  </si>
  <si>
    <t>CDP STE ROSELINE PRIEURE ROUGE 2012</t>
  </si>
  <si>
    <t>01126</t>
  </si>
  <si>
    <t>CDP STE VICTOIRE MAS DE CADENET BLANC</t>
  </si>
  <si>
    <t>01128</t>
  </si>
  <si>
    <t>CDP STE VICTOIRE MAS NEGREL CADENET BLC</t>
  </si>
  <si>
    <t>01129</t>
  </si>
  <si>
    <t>CDP STE VICTOIRE MAS NEGREL CADENET RGE</t>
  </si>
  <si>
    <t>01463</t>
  </si>
  <si>
    <t>CDP TSH BIO BLANC</t>
  </si>
  <si>
    <t>SASU LA TOUR ST HONORE</t>
  </si>
  <si>
    <t>01464</t>
  </si>
  <si>
    <t>CDP TSH BIO ROSE</t>
  </si>
  <si>
    <t>Une belle expression d'arômes entre agrumes et notes poivrées. Le palais confirme cette sensation avec d'éclatantes nuances de citron de Menton, gingembre et poivre blanc. Cet Ultimate Provence Blanc appelle l'océan : il est à servir accompagné d'huîtres ou d'oursins._x000D_
_x000D_
Encépagement : Rolle._x000D_
_x000D_
Dégustation : Robe or pâle ; Nez explosif d’arômes, agrumes et poivre blanc ; Bouche intense de citron, de gingembre et de poivre blanc._x000D_
Accord mets/vin : apéritif, poisson fin, plateau de fruits de mer._x000D_
_x000D_
Situé au portes de Saint-Tropez, le vignoble compte 46 hectares de vignes en AOP Côtes de Provence. Il est classé en agriculture biologique depuis 2021 et certifié HVE3._x000D_
Le style des bouteilles reflète l’ADN singulier du vignoble : un design reconnaissable, épuré, et moderne vient sublimer les vins. Transparents et sans étiquettes, les précieux flacons des cuvées Ultimate Provence s’habillent d’élégants reliefs striés qui laissent apparaître le logo de la propriété.</t>
  </si>
  <si>
    <t>Ce rosé de Provence à la fois frais, épicé, aux notes d'agrumes, saura sublimer l'apéritif, les salades estivales, les plats exotiques, les fromages et les salades de fruits de saison. _x000D_
_x000D_
Encépagement : Syrah, Grenache, rolle et Cinsault._x000D_
_x000D_
Dégustation : Robe rose clair ; Nez expressif, fruité et plein de fraîcheur ; Bouche élégante et légère aux notes de petits fruits des bois, fraise, framboise._x000D_
Accord mets/vin : tapas, apéritifs, grillades, boullaibaisse._x000D_
_x000D_
Existe en Magnum et en Jeroboam._x000D_
_x000D_
Situé au portes de Saint-Tropez, le vignoble compte 46 hectares de vignes en AOP Côtes de Provence. Il est classé en agriculture biologique depuis 2021 et certifié HVE3._x000D_
Le style des bouteilles reflète l’ADN singulier du vignoble : un design reconnaissable, épuré, et moderne vient sublimer les vins. Transparents et sans étiquettes, les précieux flacons des cuvées Ultimate Provence s’habillent d’élégants reliefs striés qui laissent apparaître le logo de la propriété.</t>
  </si>
  <si>
    <t>Ce rosé de Provence à la fois frais, épicé, aux notes d'agrumes, saura sublimer l'apéritif, les salades estivales, les plats exotiques, les fromages et les salades de fruits de saison. _x000D_
_x000D_
Encépagement : Syrah, Grenache, rolle et Cinsault._x000D_
_x000D_
Dégustation : Robe rose clair ; Nez expressif, fruité et plein de fraîcheur ; Bouche élégante et légère aux notes de petits fruits des bois, fraise, framboise._x000D_
Accord mets/vin : tapas, apéritifs, grillades, boullaibaisse._x000D_
_x000D_
Existe en Magnum et en 75cl._x000D_
_x000D_
Situé au portes de Saint-Tropez, le vignoble compte 46 hectares de vignes en AOP Côtes de Provence. Il est classé en agriculture biologique depuis 2021 et certifié HVE3._x000D_
Le style des bouteilles reflète l’ADN singulier du vignoble : un design reconnaissable, épuré, et moderne vient sublimer les vins. Transparents et sans étiquettes, les précieux flacons des cuvées Ultimate Provence s’habillent d’élégants reliefs striés qui laissent apparaître le logo de la propriété.</t>
  </si>
  <si>
    <t>00543</t>
  </si>
  <si>
    <t>CDR AMADIEU ROUGE 37,5 CL</t>
  </si>
  <si>
    <t>00405</t>
  </si>
  <si>
    <t>CDR AMADIEU ROULEPIERRE ROUGE</t>
  </si>
  <si>
    <t>01480</t>
  </si>
  <si>
    <t>CDR BRUNEL ROUGE</t>
  </si>
  <si>
    <t>01626</t>
  </si>
  <si>
    <t xml:space="preserve">CDR GIGOGNAN ROUGE </t>
  </si>
  <si>
    <t>SCEA CHATEAU GIGOGNAN</t>
  </si>
  <si>
    <t>00920</t>
  </si>
  <si>
    <t>CDR SABLET LE DIT LA LENTIERE ROUGE</t>
  </si>
  <si>
    <t>01167</t>
  </si>
  <si>
    <t>CDR SEB. CHABAL CHARTREUX BLANC</t>
  </si>
  <si>
    <t>00413</t>
  </si>
  <si>
    <t>CDR SEGURET LA CLAPASSIERE ROUGE</t>
  </si>
  <si>
    <t>00697</t>
  </si>
  <si>
    <t>CDR VERQUIERE ROUGE</t>
  </si>
  <si>
    <t>01627</t>
  </si>
  <si>
    <t>CDR VILL. GIGOGNAN BOIS DES MOINES ROUGE</t>
  </si>
  <si>
    <t>01474</t>
  </si>
  <si>
    <t>CDR VILL. V.ROMAINE LES CONTREFORTS RGE</t>
  </si>
  <si>
    <t>01473</t>
  </si>
  <si>
    <t>CDR VILL.PLAN DE DIEU LES 2 RIVIERES RGE</t>
  </si>
  <si>
    <t>00410</t>
  </si>
  <si>
    <t>CDR VILLAGE CAIRANNE LA GARDINE ROUGE</t>
  </si>
  <si>
    <t>00608</t>
  </si>
  <si>
    <t>CDR VILLAGES ESCALE SERINE ST LUC ROUGE</t>
  </si>
  <si>
    <t>01571</t>
  </si>
  <si>
    <t>CDR VILLAGES PLAN DE DIEU DOM.ONDINE RGE</t>
  </si>
  <si>
    <t>00698</t>
  </si>
  <si>
    <t>CDR VILLAGES PLAN DE DIEU ROUGE</t>
  </si>
  <si>
    <t>01472</t>
  </si>
  <si>
    <t>CDR VILLAGES ROAIX LES FALAISES ROUGE</t>
  </si>
  <si>
    <t>00412</t>
  </si>
  <si>
    <t>CDR VILLAGES SABLET VERQUIERE ROUGE 2013</t>
  </si>
  <si>
    <t>00417</t>
  </si>
  <si>
    <t>CDR VILLAGES TRADITION ST LUC ROUGE 2015</t>
  </si>
  <si>
    <t>00926</t>
  </si>
  <si>
    <t>CDR VISAN CUVEE DU MAROT ROUGE</t>
  </si>
  <si>
    <t>00928</t>
  </si>
  <si>
    <t>CDR VISAN GRANDE RESERVE BLANC</t>
  </si>
  <si>
    <t>00929</t>
  </si>
  <si>
    <t>CDR VISAN GRANDE RESERVE ROUGE</t>
  </si>
  <si>
    <t>00927</t>
  </si>
  <si>
    <t>CDR VISAN NOTRE DAME DES VIGNES ROUGE</t>
  </si>
  <si>
    <t>01628</t>
  </si>
  <si>
    <t>CH9 DU PAPE CARDINALICE ROUGE 2016</t>
  </si>
  <si>
    <t>01279</t>
  </si>
  <si>
    <t>CH9 DU PAPE GAST.PHILIPPE GARDINE RGE 05</t>
  </si>
  <si>
    <t>01280</t>
  </si>
  <si>
    <t>CH9 DU PAPE GAST.PHILIPPE GARDINE RGE 09</t>
  </si>
  <si>
    <t>01311</t>
  </si>
  <si>
    <t>CH9 DU PAPE GIGOGNAN CLOS DU ROI ROUGE</t>
  </si>
  <si>
    <t>01896</t>
  </si>
  <si>
    <t>CH9 DU PAPE LA CONSONNIERE ROUGE</t>
  </si>
  <si>
    <t>EARL LA CONSONNIERE</t>
  </si>
  <si>
    <t>01278</t>
  </si>
  <si>
    <t>CH9 DU PAPE TRAD. LA GARDINE ROUGE 2011</t>
  </si>
  <si>
    <t>01478</t>
  </si>
  <si>
    <t>CH9 DU PAPE TRAD. LA GARDINE ROUGE 2018</t>
  </si>
  <si>
    <t>01069</t>
  </si>
  <si>
    <t>CH9 DU PAPE VIEUX TELEGRAPHE ROUGE 2005</t>
  </si>
  <si>
    <t>01068</t>
  </si>
  <si>
    <t>CH9 DU PAPE VIEUX TELEGRAPHE ROUGE 2009</t>
  </si>
  <si>
    <t>01918</t>
  </si>
  <si>
    <t>CH9 DU PAPE VIEUX TELEGRAPHE ROUGE 2011</t>
  </si>
  <si>
    <t>01067</t>
  </si>
  <si>
    <t>CH9 DU PAPE VIEUX TELEGRAPHE ROUGE 2014</t>
  </si>
  <si>
    <t>01629</t>
  </si>
  <si>
    <t>CH9DP GIGOGNAN CLOS DU ROI ROUGE MAGNUM</t>
  </si>
  <si>
    <t>00274</t>
  </si>
  <si>
    <t>CHABLIS 1ER CRU BAILLY LAPIERRE BLANC</t>
  </si>
  <si>
    <t>01647</t>
  </si>
  <si>
    <t>CHABLIS 1ER CRU FOURCHAUME C.DAVENNE BLC</t>
  </si>
  <si>
    <t>01646</t>
  </si>
  <si>
    <t>CHABLIS 1ER CRU MONTMAINS C.DAVENNE BLC</t>
  </si>
  <si>
    <t>00277</t>
  </si>
  <si>
    <t>CHABLIS BAILLY-LAPIERRE BLANC</t>
  </si>
  <si>
    <t>01645</t>
  </si>
  <si>
    <t>CHABLIS C.DAVENNE BLANC</t>
  </si>
  <si>
    <t>00652</t>
  </si>
  <si>
    <t>CHABLIS LAROCHE BLANC</t>
  </si>
  <si>
    <t>00315</t>
  </si>
  <si>
    <t>CHAMP. CATTIER 1C BRUT ANTI. ROSE MAGNUM</t>
  </si>
  <si>
    <t>CHAMPAGNE CATTIER</t>
  </si>
  <si>
    <t>01326</t>
  </si>
  <si>
    <t>CHAMP. CHARLES HEID. BRUT RESERVE MAGNUM</t>
  </si>
  <si>
    <t>CHATEAU LA VERRERIE - CH SELECTION</t>
  </si>
  <si>
    <t>01496</t>
  </si>
  <si>
    <t>CHAMP. PHILIPONNAT CLOS DES GOISSES 2009</t>
  </si>
  <si>
    <t>PHILIPONNAT LES DOMAINES ASSOCIES</t>
  </si>
  <si>
    <t>01494</t>
  </si>
  <si>
    <t>CHAMP. PHILIPONNAT ROYALE RESERVE BRUT</t>
  </si>
  <si>
    <t>00312</t>
  </si>
  <si>
    <t>CHAMPAGNE CATTIER  BLANC BRUT ABSOLU</t>
  </si>
  <si>
    <t>00313</t>
  </si>
  <si>
    <t>CHAMPAGNE CATTIER  BLANC DE BLANC MAGNUM</t>
  </si>
  <si>
    <t>00314</t>
  </si>
  <si>
    <t>CHAMPAGNE CATTIER 1C BRUT ANTIQUE BLANC</t>
  </si>
  <si>
    <t>00833</t>
  </si>
  <si>
    <t>CHAMPAGNE CATTIER 1C BRUT ANTIQUE MAGNUM</t>
  </si>
  <si>
    <t>00316</t>
  </si>
  <si>
    <t>CHAMPAGNE CATTIER 1C BRUT BLANC DE BLANC</t>
  </si>
  <si>
    <t>00522</t>
  </si>
  <si>
    <t>CHAMPAGNE CATTIER BLC BRUT ICONE 37,5 CL</t>
  </si>
  <si>
    <t>00317</t>
  </si>
  <si>
    <t>CHAMPAGNE CATTIER BRUT SAPHYR BLANC</t>
  </si>
  <si>
    <t>00318</t>
  </si>
  <si>
    <t>CHAMPAGNE CATTIER GLAMOUR</t>
  </si>
  <si>
    <t>00319</t>
  </si>
  <si>
    <t>CHAMPAGNE CATTIER ROSE BRUT 1ER CRU</t>
  </si>
  <si>
    <t>01324</t>
  </si>
  <si>
    <t>CHAMPAGNE CHARLES HEIDSICK BLANC DE BLC</t>
  </si>
  <si>
    <t>01081</t>
  </si>
  <si>
    <t>CHAMPAGNE CHARLES HEIDSICK BRUT RESERVE</t>
  </si>
  <si>
    <t>01325</t>
  </si>
  <si>
    <t>CHAMPAGNE CHARLES HEIDSICK MILLESIME</t>
  </si>
  <si>
    <t>01082</t>
  </si>
  <si>
    <t>CHAMPAGNE CHARLES HEIDSICK ROSE RESERVE</t>
  </si>
  <si>
    <t>01351</t>
  </si>
  <si>
    <t>CHAMPAGNE DEUTZ BLANC DE BLANCS</t>
  </si>
  <si>
    <t>DEUTZ - DELAS</t>
  </si>
  <si>
    <t>01349</t>
  </si>
  <si>
    <t>CHAMPAGNE DEUTZ BRUT CLASSIC</t>
  </si>
  <si>
    <t>01350</t>
  </si>
  <si>
    <t>CHAMPAGNE DEUTZ BRUT MILLESIME</t>
  </si>
  <si>
    <t>00320</t>
  </si>
  <si>
    <t>CHAMPAGNE DRAPPIER DE GAULLE BLANC</t>
  </si>
  <si>
    <t>CHAMPAGNE DRAPPIER</t>
  </si>
  <si>
    <t>00321</t>
  </si>
  <si>
    <t>CHAMPAGNE E.BRUN 1C RESERVE BLC JEROBOAM</t>
  </si>
  <si>
    <t>CHAMPAGNE EDOUARD BRUN ET CIE</t>
  </si>
  <si>
    <t>00323</t>
  </si>
  <si>
    <t>CHAMPAGNE E.BRUN 1C RESERVE BRUT BLANC 3</t>
  </si>
  <si>
    <t>00325</t>
  </si>
  <si>
    <t>CHAMPAGNE E.BRUN 1ER CRU RESERVE</t>
  </si>
  <si>
    <t>00327</t>
  </si>
  <si>
    <t xml:space="preserve">CHAMPAGNE E.BRUN 1ER CRU RESERVE MAGNUM </t>
  </si>
  <si>
    <t>00326</t>
  </si>
  <si>
    <t>CHAMPAGNE E.BRUN BLANC DE BLANC</t>
  </si>
  <si>
    <t>00322</t>
  </si>
  <si>
    <t>CHAMPAGNE E.BRUN CUV.SPECIALE BOURVENCE</t>
  </si>
  <si>
    <t>00324</t>
  </si>
  <si>
    <t>CHAMPAGNE E.BRUN ROSE BRUT</t>
  </si>
  <si>
    <t>01262</t>
  </si>
  <si>
    <t>CHAMPAGNE JACQUESSON CUVEE 741</t>
  </si>
  <si>
    <t>CHAMPAGNE JACQUESSON</t>
  </si>
  <si>
    <t>01657</t>
  </si>
  <si>
    <t>CHAMPAGNE PANNIER BLANC DE BLANCS</t>
  </si>
  <si>
    <t>CHAMPAGNE PANNIER SAS</t>
  </si>
  <si>
    <t>01658</t>
  </si>
  <si>
    <t>CHAMPAGNE PANNIER BLANC DE NOIRS</t>
  </si>
  <si>
    <t>01908</t>
  </si>
  <si>
    <t>CHAMPAGNE PANNIER BRUT SELECTION</t>
  </si>
  <si>
    <t>01656</t>
  </si>
  <si>
    <t>CHAMPAGNE PANNIER EXTRA BRUT</t>
  </si>
  <si>
    <t>01495</t>
  </si>
  <si>
    <t>CHAMPAGNE PHILIPONNAT ROYALE NON DOSE</t>
  </si>
  <si>
    <t>00331</t>
  </si>
  <si>
    <t>CHAMPAGNE SOUTIRAN GC MILLESIME 2008 ETU</t>
  </si>
  <si>
    <t>01097</t>
  </si>
  <si>
    <t>CHAMPAGNE THIENOT BRUT BLANC MAGNUM</t>
  </si>
  <si>
    <t>00844</t>
  </si>
  <si>
    <t>CHASSAGNE-MONTRACHET MOINGEON ROUGE</t>
  </si>
  <si>
    <t>01648</t>
  </si>
  <si>
    <t>CHENAS 'VIGNES DE 1939' AUFRANC P ROUGE</t>
  </si>
  <si>
    <t>00347</t>
  </si>
  <si>
    <t>CHINON CHEZELET PICARD ROUGE 2011</t>
  </si>
  <si>
    <t>01731</t>
  </si>
  <si>
    <t>CHIPS A L'ANCIENNE 125 GR</t>
  </si>
  <si>
    <t>01730</t>
  </si>
  <si>
    <t>CHIPS SARRASIN 90 GR</t>
  </si>
  <si>
    <t>01487</t>
  </si>
  <si>
    <t>CHIROUBLES CHATENAY GAUTHIER LAURENT RGE</t>
  </si>
  <si>
    <t>01071</t>
  </si>
  <si>
    <t>CHT PUECH HAUT PRESTIGE BLANC</t>
  </si>
  <si>
    <t>CHATEAU PUECH HAUT</t>
  </si>
  <si>
    <t>01229</t>
  </si>
  <si>
    <t>CHT PUECH HAUT PRESTIGE ROSE</t>
  </si>
  <si>
    <t>01070</t>
  </si>
  <si>
    <t>CHT PUECH HAUT PRESTIGE ROUGE</t>
  </si>
  <si>
    <t>01073</t>
  </si>
  <si>
    <t>CHT PUECH HAUT PRESTIGE ROUGE MAGNUM</t>
  </si>
  <si>
    <t>01072</t>
  </si>
  <si>
    <t>CHT PUECH HAUT TETE DE BELIER ROUGE</t>
  </si>
  <si>
    <t>01399</t>
  </si>
  <si>
    <t>CIDRE COAT ALBRET BRUT</t>
  </si>
  <si>
    <t>00335</t>
  </si>
  <si>
    <t>CIDRE FERMIER 1/2 SEC</t>
  </si>
  <si>
    <t>00336</t>
  </si>
  <si>
    <t>CIDRE FERMIER BRUT AB</t>
  </si>
  <si>
    <t>00338</t>
  </si>
  <si>
    <t>CLAIRETTE DE DIE TRAD. JAILLANCE MED.OR</t>
  </si>
  <si>
    <t>MAISON JAILLANCE</t>
  </si>
  <si>
    <t>00279</t>
  </si>
  <si>
    <t>CLOS VOUGEOT GC PICARD ROUGE 2006</t>
  </si>
  <si>
    <t>00061</t>
  </si>
  <si>
    <t>COFFR. BELLE DE BRILLET 1BT 35CL + 2 VER</t>
  </si>
  <si>
    <t>COFFRET BELLE DE BRILLET 1 BT 35CL 30° + 2 VERRES</t>
  </si>
  <si>
    <t>MAISON J.R. BRILLET SAS</t>
  </si>
  <si>
    <t>00025</t>
  </si>
  <si>
    <t>COFFRET CAGOLE 2V+1PLAT.+2BIERES+2SV+1DE</t>
  </si>
  <si>
    <t>00828</t>
  </si>
  <si>
    <t>COGNAC BON BOIS LHERAUD 1967 46°</t>
  </si>
  <si>
    <t>SAS COGNAC LHERAUD</t>
  </si>
  <si>
    <t>00789</t>
  </si>
  <si>
    <t>COGNAC CAMUS ILE DE RE DOUBLE MATURED</t>
  </si>
  <si>
    <t>00062</t>
  </si>
  <si>
    <t>COGNAC CAMUS ILE DE RE FINE ISLAND</t>
  </si>
  <si>
    <t>00063</t>
  </si>
  <si>
    <t>COGNAC CAMUS VSOP BORDERIES</t>
  </si>
  <si>
    <t>00788</t>
  </si>
  <si>
    <t>COGNAC CAMUS XO BORDERIES COFFRET</t>
  </si>
  <si>
    <t>01782</t>
  </si>
  <si>
    <t>COGNAC DEAU JL MALDANT LOUIS MEMORY</t>
  </si>
  <si>
    <t>01255</t>
  </si>
  <si>
    <t>COGNAC DEAU JL MALDANT NAPOLEON</t>
  </si>
  <si>
    <t>01253</t>
  </si>
  <si>
    <t>COGNAC DEAU JL MALDANT VS</t>
  </si>
  <si>
    <t>01254</t>
  </si>
  <si>
    <t>COGNAC DEAU JL MALDANT VSOP</t>
  </si>
  <si>
    <t>00064</t>
  </si>
  <si>
    <t>COGNAC RS 90 ETUI</t>
  </si>
  <si>
    <t>RAGNAUD-SAVOURIN</t>
  </si>
  <si>
    <t>00065</t>
  </si>
  <si>
    <t>COGNAC RS XO N°25 COFFRET CARAFE</t>
  </si>
  <si>
    <t>00829</t>
  </si>
  <si>
    <t xml:space="preserve">COGNAC XO OUBLIE LHERAUD </t>
  </si>
  <si>
    <t>01841</t>
  </si>
  <si>
    <t>COLL. RHOD. CLAIRMONT CHARDONNAY BLANC</t>
  </si>
  <si>
    <t>CAVE DE CLAIRMONT SCA</t>
  </si>
  <si>
    <t>01840</t>
  </si>
  <si>
    <t>COLL. RHOD. CLAIRMONT SYRAH ROUGE</t>
  </si>
  <si>
    <t>01839</t>
  </si>
  <si>
    <t>COLL. RHOD. CLAIRMONT SYRAH/VIOGNIER RGE</t>
  </si>
  <si>
    <t>01842</t>
  </si>
  <si>
    <t>COLL. RHOD. CLAIRMONT VIOGNIER BLANC</t>
  </si>
  <si>
    <t>01390</t>
  </si>
  <si>
    <t>COMPOSITION PANIER 22 €</t>
  </si>
  <si>
    <t>01120</t>
  </si>
  <si>
    <t>COMPOSITION PANIER 25 €</t>
  </si>
  <si>
    <t>01139</t>
  </si>
  <si>
    <t>COMPOSITION PANIER 25.50 €</t>
  </si>
  <si>
    <t>01395</t>
  </si>
  <si>
    <t>COMPOSITION PANIER 30 €</t>
  </si>
  <si>
    <t>01119</t>
  </si>
  <si>
    <t>COMPOSITION PANIER 35 €</t>
  </si>
  <si>
    <t>01391</t>
  </si>
  <si>
    <t>COMPOSITION PANIER 38 €</t>
  </si>
  <si>
    <t>01118</t>
  </si>
  <si>
    <t>COMPOSITION PANIER 45 €</t>
  </si>
  <si>
    <t>01396</t>
  </si>
  <si>
    <t>COMPOSITION PANIER 49 €</t>
  </si>
  <si>
    <t>01116</t>
  </si>
  <si>
    <t>COMPOSITION PANIER 55 €</t>
  </si>
  <si>
    <t>01121</t>
  </si>
  <si>
    <t>COMPOSITION PANIER 56 €</t>
  </si>
  <si>
    <t>01122</t>
  </si>
  <si>
    <t>COMPOSITION PANIER 62 €</t>
  </si>
  <si>
    <t>01397</t>
  </si>
  <si>
    <t>COMPOSITION PANIER 68 €</t>
  </si>
  <si>
    <t>01124</t>
  </si>
  <si>
    <t>COMPOSITION PANIER 92 €</t>
  </si>
  <si>
    <t>02019</t>
  </si>
  <si>
    <t>CONDRIEU LA BERNE V.V LIONEL FAURY BLANC</t>
  </si>
  <si>
    <t>01036</t>
  </si>
  <si>
    <t>CONFIT D'OIGNONS AUX RAISINS 190 GR</t>
  </si>
  <si>
    <t>00003</t>
  </si>
  <si>
    <t xml:space="preserve">CONFIT DE FIGUES SECHES AU GINGEMBRE 90 </t>
  </si>
  <si>
    <t>01049</t>
  </si>
  <si>
    <t>CONFITURE DE FIGUE AUX PIGNONS 250 GR</t>
  </si>
  <si>
    <t>01467</t>
  </si>
  <si>
    <t>CONSIGNE BOUTEILLE 1 L OU 2 L</t>
  </si>
  <si>
    <t>01468</t>
  </si>
  <si>
    <t>CONSIGNE CUBITAINER 10 L</t>
  </si>
  <si>
    <t>00556</t>
  </si>
  <si>
    <t>CONSIGNE CUBITAINER 3 L OU 5 L</t>
  </si>
  <si>
    <t>00979</t>
  </si>
  <si>
    <t>CORBIERES BOUTENAC F.GASPARET RGE MAG CB</t>
  </si>
  <si>
    <t>01456</t>
  </si>
  <si>
    <t>CORSE SARTENE FIUMICICOLI BLANC</t>
  </si>
  <si>
    <t>01457</t>
  </si>
  <si>
    <t>CORSE SARTENE FIUMICICOLI ROSE</t>
  </si>
  <si>
    <t>00420</t>
  </si>
  <si>
    <t>CORSE SARTENE HARMONIE ROSE 2015</t>
  </si>
  <si>
    <t>DOMAINE PERO LONGO</t>
  </si>
  <si>
    <t>00421</t>
  </si>
  <si>
    <t>CORSE SARTENE LE LION DE ROCCAPINA BLANC</t>
  </si>
  <si>
    <t>00422</t>
  </si>
  <si>
    <t xml:space="preserve">CORSE SARTENE SERENITE PERO LONGO BLANC </t>
  </si>
  <si>
    <t>00281</t>
  </si>
  <si>
    <t>CORTON GC CHARLO.DUMAY HOSP.BEAUNE PIC.R</t>
  </si>
  <si>
    <t>00710</t>
  </si>
  <si>
    <t>COSTIERES DE NIMES CLASSIQUE ROUGE</t>
  </si>
  <si>
    <t>SAS VINODIFF - LA CAVE DES GRANDS VINS</t>
  </si>
  <si>
    <t>00614</t>
  </si>
  <si>
    <t>COT.AIX 1ERE CUVEE LA COSTE ROUGE 50 CL</t>
  </si>
  <si>
    <t>00426</t>
  </si>
  <si>
    <t>COT.AIX CADENIERE LEONIE ROUGE 2015</t>
  </si>
  <si>
    <t>00427</t>
  </si>
  <si>
    <t>COT.AIX CADENIERE VALLON ESCALE BLANC 20</t>
  </si>
  <si>
    <t>00442</t>
  </si>
  <si>
    <t>COT.AIX CADENIERE VALLON ESCALE ROSE 16</t>
  </si>
  <si>
    <t>01862</t>
  </si>
  <si>
    <t>COT.AIX CHATEAU DU SEUIL BLANC</t>
  </si>
  <si>
    <t>PROVENCE WINE HERITAGE</t>
  </si>
  <si>
    <t>01861</t>
  </si>
  <si>
    <t>COT.AIX CHATEAU DU SEUIL ROSE</t>
  </si>
  <si>
    <t>01863</t>
  </si>
  <si>
    <t>COT.AIX CHATEAU DU SEUIL ROUGE</t>
  </si>
  <si>
    <t>00428</t>
  </si>
  <si>
    <t>COT.AIX CHATEAU LA COSTE BLANC 2015</t>
  </si>
  <si>
    <t>01475</t>
  </si>
  <si>
    <t>COT.AIX CHATEAU LA COSTE ROSE MAGNUM</t>
  </si>
  <si>
    <t>00430</t>
  </si>
  <si>
    <t>COT.AIX CHATEAU LA COSTE ROUGE 2014</t>
  </si>
  <si>
    <t>01411</t>
  </si>
  <si>
    <t>COT.AIX CHATEAU REVELETTE BLANC</t>
  </si>
  <si>
    <t>CHATEAU REVELETTE</t>
  </si>
  <si>
    <t>01412</t>
  </si>
  <si>
    <t>COT.AIX CHATEAU REVELETTE ROSE</t>
  </si>
  <si>
    <t>01413</t>
  </si>
  <si>
    <t>COT.AIX CHATEAU REVELETTE ROUGE</t>
  </si>
  <si>
    <t>00555</t>
  </si>
  <si>
    <t>COT.AIX CHATEAU VIGNELAURE ROSE MAGNUM</t>
  </si>
  <si>
    <t>01199</t>
  </si>
  <si>
    <t>COT.AIX CHT VAUCLAIRE CUVEE CHATEAU BLC</t>
  </si>
  <si>
    <t>01200</t>
  </si>
  <si>
    <t>COT.AIX CHT VAUCLAIRE CUVEE CHATEAU RGE</t>
  </si>
  <si>
    <t>01198</t>
  </si>
  <si>
    <t>COT.AIX CHT VAUCLAIRE CUVEE CHATEAU ROSE</t>
  </si>
  <si>
    <t>01246</t>
  </si>
  <si>
    <t>COT.AIX CHT VIGNELAURE ROUGE 2008</t>
  </si>
  <si>
    <t>00436</t>
  </si>
  <si>
    <t>COT.AIX CUV.PRESTIGE ST BACCHI ROUGE</t>
  </si>
  <si>
    <t>EARL SAINT BACCHI</t>
  </si>
  <si>
    <t>00433</t>
  </si>
  <si>
    <t>COT.AIX CUVEE DES ANGES ST BACCHI ROSE</t>
  </si>
  <si>
    <t>00434</t>
  </si>
  <si>
    <t xml:space="preserve">COT.AIX CUVEE LEONIE LA CADENIERE BLANC </t>
  </si>
  <si>
    <t>00437</t>
  </si>
  <si>
    <t>COT.AIX FREDAVELLE BLANC 2016</t>
  </si>
  <si>
    <t>00438</t>
  </si>
  <si>
    <t>COT.AIX FREDAVELLE ROSE 2016</t>
  </si>
  <si>
    <t>00439</t>
  </si>
  <si>
    <t>COT.AIX FREDAVELLE ROUGE 2014</t>
  </si>
  <si>
    <t>00440</t>
  </si>
  <si>
    <t>COT.AIX GLOUGLOU BLANC</t>
  </si>
  <si>
    <t>00441</t>
  </si>
  <si>
    <t>COT.AIX GLOUGLOU ROSE</t>
  </si>
  <si>
    <t>01257</t>
  </si>
  <si>
    <t>COT.AIX GLOUGLOU ROUGE</t>
  </si>
  <si>
    <t>00554</t>
  </si>
  <si>
    <t>COT.AIX LA SOURCE VIGNELAURE ROSE MAGNUM</t>
  </si>
  <si>
    <t>00541</t>
  </si>
  <si>
    <t>COT.AIX LEONIE CADENIERE ROSE 50 CL</t>
  </si>
  <si>
    <t>00435</t>
  </si>
  <si>
    <t>COT.AIX LEONIE LA CADENIERE ROSE</t>
  </si>
  <si>
    <t>01590</t>
  </si>
  <si>
    <t>COT.AIX PRESTIGE CHT ST HILAIRE ROSE</t>
  </si>
  <si>
    <t>00444</t>
  </si>
  <si>
    <t>COT.AIX PRESTIGE ST BACCHI RGE 14 MAGNUM</t>
  </si>
  <si>
    <t>01538</t>
  </si>
  <si>
    <t>COT.BLAYE CHT LOUMELAT LESGOURGES RGE 14</t>
  </si>
  <si>
    <t>01058</t>
  </si>
  <si>
    <t>COT.LANGUEDOC OBLADIE CLOS DES NINES BLC</t>
  </si>
  <si>
    <t>01436</t>
  </si>
  <si>
    <t>COT.VAR.GOUJONNE REINE MARIE ROSE MAGNUM</t>
  </si>
  <si>
    <t>Un Coteaux Varois blanc sec, léger et aérien, idéal sur une dorade._x000D_
_x000D_
Encépagement : assemblage de différents cépages phares de la Provence._x000D_
_x000D_
Dégustation : robe jaune clair, nez et bouche d'agrumes et fruits exotiques, finale fraiche et longue._x000D_
Accord mets/vin : volailles, poissons grillés, fromage persillé._x000D_
_x000D_
Le Domaine de la Goujonne situé à Tourves, est un domaine familiale créée en 1967. Sa situation géographique permet de proposer différentes appellations de Provence : IGP Var, Coteaux-Varois-En-Provence, Côtes de Provence._x000D_
Le domaine travaille en Agriculture Biologique.</t>
  </si>
  <si>
    <t>Un Coteaux Varois rosé sec et léger parfait pour des grillades._x000D_
_x000D_
Encépagement : assemblage de différents cépages phares de la Provence._x000D_
_x000D_
Dégustation : robe rosée, nez fruité sur les fruits rouges, bouche fraiche et longue._x000D_
Accord mets/vin : apéritif, grillades, salade d’été._x000D_
_x000D_
Le Domaine de la Goujonne situé à Tourves, est un domaine familiale créée en 1967. Sa situation géographique permet de proposer différentes appellations de Provence : IGP Var, Coteaux-Varois-En-Provence, Côtes de Provence._x000D_
Le domaine travaille en Agriculture Biologique.</t>
  </si>
  <si>
    <t>Un Coteaux Varois rouge épicé et gourmand, idéal pour sur un faux filet frites._x000D_
_x000D_
Encépagement : assemblage de différents cépages phares de la Provence._x000D_
_x000D_
Dégustation : Robe rouge et violacée, vin légèrement épicé et rond._x000D_
Accord mets/vin : viandes grillées, charcuterie/fromage._x000D_
_x000D_
Le Domaine de la Goujonne situé à Tourves, est un domaine familiale créée en 1967. Sa situation géographique permet de proposer différentes appellations de Provence : IGP Var, Coteaux-Varois-En-Provence, Côtes de Provence._x000D_
Le domaine travaille en Agriculture Biologique.</t>
  </si>
  <si>
    <t>00448</t>
  </si>
  <si>
    <t>COT.VAROIS ST JULIEN ROSE 2016</t>
  </si>
  <si>
    <t>SARL SAINT JULIEN DIFFUSION</t>
  </si>
  <si>
    <t>01136</t>
  </si>
  <si>
    <t>COTE DU JURA DOM.SAVIGNY TRADITION BLANC</t>
  </si>
  <si>
    <t>MAISON DU VIGNERON</t>
  </si>
  <si>
    <t>01135</t>
  </si>
  <si>
    <t>COTE DU JURA DOM.SAVIGNY VIN JAUNE</t>
  </si>
  <si>
    <t>00282</t>
  </si>
  <si>
    <t>COTES DE BEAUNE DUBOIS D'ORGEVAL BLC 11</t>
  </si>
  <si>
    <t>00999</t>
  </si>
  <si>
    <t>COTES DE BEAUNE DUBOIS D'ORGEVAL BLC 15</t>
  </si>
  <si>
    <t>00339</t>
  </si>
  <si>
    <t>CREMANT ALSACE FLEITH BLANC BIO</t>
  </si>
  <si>
    <t>00342</t>
  </si>
  <si>
    <t>CREMANT BG. VOARICK BLANC</t>
  </si>
  <si>
    <t>00341</t>
  </si>
  <si>
    <t>CREMANT BG.BAILLY LAPIERRE ROSE BRUT</t>
  </si>
  <si>
    <t>01291</t>
  </si>
  <si>
    <t>CREMANT LIMOUX 1ERE BULLE PREMIUM BRUT</t>
  </si>
  <si>
    <t>SIEUR D'ARQUES</t>
  </si>
  <si>
    <t>01146</t>
  </si>
  <si>
    <t xml:space="preserve">CREME AUX AMANDES AU VIN DE MARSALA </t>
  </si>
  <si>
    <t>01141</t>
  </si>
  <si>
    <t>CREME AUX OEUFS AU VIN DE MARSALA SIRIO</t>
  </si>
  <si>
    <t>01034</t>
  </si>
  <si>
    <t>CREME D'ANCHOIADE 170 GR</t>
  </si>
  <si>
    <t>00004</t>
  </si>
  <si>
    <t>CREME D'ARTICHAUD 120 G</t>
  </si>
  <si>
    <t>00068</t>
  </si>
  <si>
    <t>CREME DE PÊCHE DE VIGNE JACOULOT 18 °</t>
  </si>
  <si>
    <t>01031</t>
  </si>
  <si>
    <t>CREME DE POIVRONS ROUGES 180 GR</t>
  </si>
  <si>
    <t>01379</t>
  </si>
  <si>
    <t>CREME DE SAUMON FUME 80 GR</t>
  </si>
  <si>
    <t>01110</t>
  </si>
  <si>
    <t>CROZES-HERMIT. GALETS HT.CHASSIS RGE MAG</t>
  </si>
  <si>
    <t>DOMAINE DES HAUTS CHASSIS</t>
  </si>
  <si>
    <t>01539</t>
  </si>
  <si>
    <t>CROZES-HERMITAGE BEAUMONT BRUYERES ROUGE</t>
  </si>
  <si>
    <t>SARL DAVID REYNAUD -DOMAINE LES BRUYERES</t>
  </si>
  <si>
    <t>00565</t>
  </si>
  <si>
    <t>CROZES-HERMITAGE ESQUISSE HT.CHASSIS RGE</t>
  </si>
  <si>
    <t>00566</t>
  </si>
  <si>
    <t>CROZES-HERMITAGE ESSENTIEL HT.CHASSIS BL</t>
  </si>
  <si>
    <t>01109</t>
  </si>
  <si>
    <t>CROZES-HERMITAGE GALETS HT.CHASSIS ROUGE</t>
  </si>
  <si>
    <t>01540</t>
  </si>
  <si>
    <t>CROZES-HERMITAGE GEORGES BRUYERES ROUGE</t>
  </si>
  <si>
    <t>00449</t>
  </si>
  <si>
    <t>CROZES-HERMITAGE LA GARDINE ROUGE</t>
  </si>
  <si>
    <t>01756</t>
  </si>
  <si>
    <t>CROZES HERM. CLAIRMONT BOIS FARDEAU RGE</t>
  </si>
  <si>
    <t>01665</t>
  </si>
  <si>
    <t>CROZES HERM. CLAIRMONT JARDIN ZEN ROUGE</t>
  </si>
  <si>
    <t>01836</t>
  </si>
  <si>
    <t>CROZES HERM. CLAIRMONT PALAIS RGE MAGNUM</t>
  </si>
  <si>
    <t>01837</t>
  </si>
  <si>
    <t>CROZES HERMITAGE CLAIRMONT HORIZON ROUGE</t>
  </si>
  <si>
    <t>01663</t>
  </si>
  <si>
    <t>CROZES HERMITAGE CLAIRMONT PALAIS BLANC</t>
  </si>
  <si>
    <t>01664</t>
  </si>
  <si>
    <t>CROZES HERMITAGE CLAIRMONT PALAIS ROUGE</t>
  </si>
  <si>
    <t>01352</t>
  </si>
  <si>
    <t>CROZES HERMITAGE DELAS LE CLOS ROUGE</t>
  </si>
  <si>
    <t>01965</t>
  </si>
  <si>
    <t>CUGGIULELLE ANIS 250 GR</t>
  </si>
  <si>
    <t>BLANC JULIEN</t>
  </si>
  <si>
    <t>01964</t>
  </si>
  <si>
    <t>CUGGIULELLE CHOCOLAT NOIR 250 GR</t>
  </si>
  <si>
    <t>01961</t>
  </si>
  <si>
    <t>CUGGIULELLE OLIVES NOIRES 250 GR</t>
  </si>
  <si>
    <t>01962</t>
  </si>
  <si>
    <t>CUGGIULELLE TOMATES/ANCHOIS 250 GR</t>
  </si>
  <si>
    <t>01963</t>
  </si>
  <si>
    <t>CUGGIULELLE TOMME CORSE/FIGUE 250 GR</t>
  </si>
  <si>
    <t>01030</t>
  </si>
  <si>
    <t>DELICE D'ARTICHAUTS 170 GR</t>
  </si>
  <si>
    <t>01032</t>
  </si>
  <si>
    <t>DELICE DE TOMATES SECHEES 180 GR</t>
  </si>
  <si>
    <t>00986</t>
  </si>
  <si>
    <t>DOLLY'S SECRET BLEU ET ARGENT ED.LIMITEE</t>
  </si>
  <si>
    <t>00984</t>
  </si>
  <si>
    <t>DOLLY'S SECRET NOIR ET ARGENT ED.LIMITEE</t>
  </si>
  <si>
    <t>00988</t>
  </si>
  <si>
    <t>DOLLY'S SECRET NOIR ET BEIGE ED.LIMITEE</t>
  </si>
  <si>
    <t>00985</t>
  </si>
  <si>
    <t>DOLLY'S SECRET NOIR ET ROUGE ED.LIMITEE</t>
  </si>
  <si>
    <t>00987</t>
  </si>
  <si>
    <t>DOLLY'S SECRET VIOLET ET ROSE ED.LIMITEE</t>
  </si>
  <si>
    <t>01416</t>
  </si>
  <si>
    <t>DOM.MASQUES ESSENTIEL ROSE MAGNUM</t>
  </si>
  <si>
    <t>00793</t>
  </si>
  <si>
    <t>DOM.MASQUES ESSENTIELLE SYRAH RGE MAGNUM</t>
  </si>
  <si>
    <t>01312</t>
  </si>
  <si>
    <t>DOM.MASQUES EXCEPTION SYRAH ROUGE MAGNUM</t>
  </si>
  <si>
    <t>01700</t>
  </si>
  <si>
    <t>DOM.MASQUES EXCEPTION VIOGNIER BLANC</t>
  </si>
  <si>
    <t>01417</t>
  </si>
  <si>
    <t>DOM.MASQUES VDF VIOGNIER-CHARDONNAY BLC</t>
  </si>
  <si>
    <t>00070</t>
  </si>
  <si>
    <t>ELIXIR CUBA LEGENDARIO</t>
  </si>
  <si>
    <t>00525</t>
  </si>
  <si>
    <t>FITOU NOUVELLES GABRIELLE ROUGE 2007</t>
  </si>
  <si>
    <t>00283</t>
  </si>
  <si>
    <t>FIXIN 1C CHAPITRE MONO. DUFOULEUR RGE 13</t>
  </si>
  <si>
    <t>SCEA DOMAINE GUY ET YVAN DUFOULEUR</t>
  </si>
  <si>
    <t>01488</t>
  </si>
  <si>
    <t>FLEURIE LES ROCHES LARDY LUCIEN ROUGE</t>
  </si>
  <si>
    <t>01107</t>
  </si>
  <si>
    <t>FLUTE PREMIUM 23 CL CRISTALLIN HP SP</t>
  </si>
  <si>
    <t>01716</t>
  </si>
  <si>
    <t>FOIE GRAS CANARD ENTIER ANCIENNE 125 GR</t>
  </si>
  <si>
    <t>VALETTE FOIE GRAS</t>
  </si>
  <si>
    <t>00005</t>
  </si>
  <si>
    <t>FOIE GRAS D'OIE ENTIER ARNETON 170 G</t>
  </si>
  <si>
    <t>00006</t>
  </si>
  <si>
    <t>FOIE GRAS D'OIE ENTIER ARNETON 300 G</t>
  </si>
  <si>
    <t>01125</t>
  </si>
  <si>
    <t>FOIE GRAS DE CANARD ENTIER 125 GR</t>
  </si>
  <si>
    <t>01337</t>
  </si>
  <si>
    <t>FOIE GRAS ENTIER MAISON 190 GR</t>
  </si>
  <si>
    <t>SAS CONSERVERIE PAPILLON - MARMUS</t>
  </si>
  <si>
    <t>00207</t>
  </si>
  <si>
    <t xml:space="preserve">FRANCS COTES BDX PRELUDE MARSAU RGE 11 </t>
  </si>
  <si>
    <t>00806</t>
  </si>
  <si>
    <t>FROMAGE DE TETE RECETTE POIVREE 400 GR</t>
  </si>
  <si>
    <t>01403</t>
  </si>
  <si>
    <t>FUT BIERE ALARYK BLONDE 5 L</t>
  </si>
  <si>
    <t>01443</t>
  </si>
  <si>
    <t>GAILLAC OSMIN ROUGE</t>
  </si>
  <si>
    <t>00007</t>
  </si>
  <si>
    <t>GARNITURE SALADE GASCONNE ARNETON 350 G</t>
  </si>
  <si>
    <t>01373</t>
  </si>
  <si>
    <t>GEVREY-CHAMBERTIN R.BOUVIER ROUGE</t>
  </si>
  <si>
    <t>01544</t>
  </si>
  <si>
    <t>GEWURZT. LES JARDINS V.T. OSTERTAG BLANC</t>
  </si>
  <si>
    <t>01543</t>
  </si>
  <si>
    <t>GEWURZTRAMINER LES JARDINS OSTERTAG BLC</t>
  </si>
  <si>
    <t>01398</t>
  </si>
  <si>
    <t>GIGONDAS BRUT DE FOUDRE ROUGE</t>
  </si>
  <si>
    <t>01276</t>
  </si>
  <si>
    <t>GIGONDAS LA GARDINE ROUGE 2015</t>
  </si>
  <si>
    <t>00924</t>
  </si>
  <si>
    <t>GIGONDAS REFERENCE ECRIN ROUGE MAGNUM</t>
  </si>
  <si>
    <t>00450</t>
  </si>
  <si>
    <t>GIGONDAS ROMANE MACHOTTE AMADIEU ROUGE</t>
  </si>
  <si>
    <t>01847</t>
  </si>
  <si>
    <t>GIN HENDRICK'S</t>
  </si>
  <si>
    <t>WILLIAM GRANT &amp; SONS 1887</t>
  </si>
  <si>
    <t>00284</t>
  </si>
  <si>
    <t>GIVRY VOARICK ROUGE</t>
  </si>
  <si>
    <t>01077</t>
  </si>
  <si>
    <t>GLENFARCLAS HIGHLAND S.M. 12 ANS TUBE</t>
  </si>
  <si>
    <t>MAHLER - BESSE SA</t>
  </si>
  <si>
    <t>01078</t>
  </si>
  <si>
    <t>GLENFARCLAS HIGHLAND S.M. 17 ANS TUBE</t>
  </si>
  <si>
    <t>01080</t>
  </si>
  <si>
    <t>GLENFARCLAS HIGHLAND S.M. 21 ANS TUBE</t>
  </si>
  <si>
    <t>00168</t>
  </si>
  <si>
    <t>GRAVES CHT POUYANNE ROUGE 2012 MAGNUM</t>
  </si>
  <si>
    <t>01784</t>
  </si>
  <si>
    <t>GRAVES LES GALETS ROUGE</t>
  </si>
  <si>
    <t>01177</t>
  </si>
  <si>
    <t>GRAVES SUPERIEURES CHT SAUV.MOELLEUX BLC</t>
  </si>
  <si>
    <t>01154</t>
  </si>
  <si>
    <t>GRIGNAN LES ADHEM. EXCELLENCE ST LUC RGE</t>
  </si>
  <si>
    <t>01155</t>
  </si>
  <si>
    <t>GRIGNAN LES ADHEMAR EMILIANE ST LUC RGE</t>
  </si>
  <si>
    <t>01153</t>
  </si>
  <si>
    <t>GRIGNAN LES ADHEMAR LAURINE ST LUC BLANC</t>
  </si>
  <si>
    <t>01152</t>
  </si>
  <si>
    <t>GRIGNAN LES ADHEMAR TRADITION ST LUC RGE</t>
  </si>
  <si>
    <t>00964</t>
  </si>
  <si>
    <t>HAUT-MEDOC CHT BELGRAVE 5GCC RGE 12 MAG</t>
  </si>
  <si>
    <t>00172</t>
  </si>
  <si>
    <t>HAUT-MEDOC CHT BELGRAVE 5GCC ROUGE 11</t>
  </si>
  <si>
    <t>00171</t>
  </si>
  <si>
    <t>HAUT-MEDOC CHT BELGRAVE GCC ROUGE 09</t>
  </si>
  <si>
    <t>00965</t>
  </si>
  <si>
    <t>HAUT-MEDOC DIANE DE BELGRAVE ROUGE 14</t>
  </si>
  <si>
    <t>00285</t>
  </si>
  <si>
    <t>HAUTES COTES DE BEAUNE PICARD ROUGE 2014</t>
  </si>
  <si>
    <t>00451</t>
  </si>
  <si>
    <t>HERMITAGE FAUGIER-GONNET BLANC 2014</t>
  </si>
  <si>
    <t>FAUGIER - GONNET</t>
  </si>
  <si>
    <t>01726</t>
  </si>
  <si>
    <t>HOUMOUS ARTICHAUT 200 GR</t>
  </si>
  <si>
    <t>01725</t>
  </si>
  <si>
    <t>HOUMOUS AUBERGINE 200 GR</t>
  </si>
  <si>
    <t>01724</t>
  </si>
  <si>
    <t>HOUMOUS TOMATE 200 GR</t>
  </si>
  <si>
    <t>00947</t>
  </si>
  <si>
    <t>HT.VAL.AUDE DOM.AIGLE PINOT NOIR G.B RGE</t>
  </si>
  <si>
    <t>00286</t>
  </si>
  <si>
    <t>HTES C/NUITS DAME HUGUETTE DUFOULEUR BLC</t>
  </si>
  <si>
    <t>00008</t>
  </si>
  <si>
    <t>HUILE D'OLIVE VIERGE EXTRA 0,25 L</t>
  </si>
  <si>
    <t>00942</t>
  </si>
  <si>
    <t>IGP AUDE HAUTERIVE CIGALUS G.B. ROUGE</t>
  </si>
  <si>
    <t>00452</t>
  </si>
  <si>
    <t>IGP GARD BLUE SAUVIGNON CHARTREUX BLANC</t>
  </si>
  <si>
    <t>00457</t>
  </si>
  <si>
    <t>IGP GARD GAMADOUINES MARGAROT BLANC</t>
  </si>
  <si>
    <t>00458</t>
  </si>
  <si>
    <t>IGP GARD GAMADOUINES MARGAROT ROSE</t>
  </si>
  <si>
    <t>00459</t>
  </si>
  <si>
    <t>IGP GARD GAMADOUINES MARGAROT ROUGE</t>
  </si>
  <si>
    <t>01761</t>
  </si>
  <si>
    <t>IGP LOIRE CHENIN DE JARDIN BLANC</t>
  </si>
  <si>
    <t>01206</t>
  </si>
  <si>
    <t>IGP LOIRE OVNI MOURAT ROSE</t>
  </si>
  <si>
    <t>01207</t>
  </si>
  <si>
    <t>IGP LOIRE OVNI MOURAT ROSE MAGNUM</t>
  </si>
  <si>
    <t>01618</t>
  </si>
  <si>
    <t>IGP MED J'PEUX PAS J'AI ROSE CHT ROUET</t>
  </si>
  <si>
    <t>01414</t>
  </si>
  <si>
    <t>IGP MED REVELETTE LE GRAND BLANC</t>
  </si>
  <si>
    <t>01415</t>
  </si>
  <si>
    <t>IGP MED REVELETTE LE GRAND ROUGE</t>
  </si>
  <si>
    <t>01446</t>
  </si>
  <si>
    <t>IGP MED. LE PAGE VIGNELAURE ROSE MAGNUM</t>
  </si>
  <si>
    <t>01054</t>
  </si>
  <si>
    <t>IGP MED. LE PAGE VIGNELAURE ROUGE MAGNUM</t>
  </si>
  <si>
    <t>00588</t>
  </si>
  <si>
    <t>IGP MED. TERES ROUET ROSE MAGNUM</t>
  </si>
  <si>
    <t>01380</t>
  </si>
  <si>
    <t xml:space="preserve">IGP OC FABRE GASPARET VIOGNIER CHIMERE </t>
  </si>
  <si>
    <t>00471</t>
  </si>
  <si>
    <t>IGP OC FEDONIERE ROSE</t>
  </si>
  <si>
    <t>00473</t>
  </si>
  <si>
    <t>IGP OC FEDONIERE ROUGE</t>
  </si>
  <si>
    <t>00939</t>
  </si>
  <si>
    <t>IGP OC GEWURZTRAMINER DOM.AIGLE G.B. BLC</t>
  </si>
  <si>
    <t>01247</t>
  </si>
  <si>
    <t>IGP OC GRIS BLANC G.B. ROSE</t>
  </si>
  <si>
    <t>01248</t>
  </si>
  <si>
    <t>IGP OC GRIS BLANC G.B. ROSE MAGNUM</t>
  </si>
  <si>
    <t>00465</t>
  </si>
  <si>
    <t>IGP OC GRIS MARGAROT ROSE</t>
  </si>
  <si>
    <t>01211</t>
  </si>
  <si>
    <t>IGP OC L'INSTANT G.COURTADE ROSE JERO</t>
  </si>
  <si>
    <t>00496</t>
  </si>
  <si>
    <t>IGP OC LE BANC DES CIGALES BLC MOELLEUX</t>
  </si>
  <si>
    <t>01418</t>
  </si>
  <si>
    <t>IGP OC PULP CLOS DES NINES ROUGE</t>
  </si>
  <si>
    <t>01444</t>
  </si>
  <si>
    <t>IGP VAL DE LOIRE SAUVIGNON R&amp;S BLANC</t>
  </si>
  <si>
    <t>00466</t>
  </si>
  <si>
    <t>IGP VAR ARGENS CAMPE D'ENROCH GAUTIER BL</t>
  </si>
  <si>
    <t>00467</t>
  </si>
  <si>
    <t>IGP VAR ARGENS CAMPE D'ENROCH GAUTIER RO</t>
  </si>
  <si>
    <t>00468</t>
  </si>
  <si>
    <t>00637</t>
  </si>
  <si>
    <t>IGP VAR CUVEE NOEMIE BIO GOUJONNE BLANC</t>
  </si>
  <si>
    <t>00662</t>
  </si>
  <si>
    <t>IGP VAR DOM. LA GOUJONNE LEA ROSE MAGNUM</t>
  </si>
  <si>
    <t>Un vin blanc sec et fruité pour un bel apéritif entre amis._x000D_
_x000D_
Encépagement : assemblage de différents cépages phares de la Provence._x000D_
Dégustation : robe jaune pâle cristalline, nez aux notes de fruits blancs et jaune ; bouche ronde et équilibrée._x000D_
Accord mets/vin : apéritif, poissons grillés._x000D_
_x000D_
Le Domaine de la Goujonne situé à Tourves, est un domaine familiale créée en 1967. Sa situation géographique permet de proposer différentes appellations de Provence : IGP Var, Coteaux-Varois-En-Provence, Côtes de Provence._x000D_
Le domaine travaille en Agriculture Biologique.</t>
  </si>
  <si>
    <t>Un vin rouge léger et fruité idéal pour un plateau de charcuterie et de fromages._x000D_
_x000D_
Encépagement : assemblage de différents cépages phares de la Provence._x000D_
Dégustation : robe rouge clair, nez aux notes de fruits rouge ; bouche fruitée et légèrement épicé. A accorder avec une viande rouge ou charcuterie._x000D_
Accord mets/vin : viande rouge, charcuterie._x000D_
_x000D_
Le Domaine de la Goujonne situé à Tourves, est un domaine familiale créée en 1967. Sa situation géographique permet de proposer différentes appellations de Provence : IGP Var, Coteaux-Varois-En-Provence, Côtes de Provence._x000D_
Le domaine travaille en Agriculture Biologique.</t>
  </si>
  <si>
    <t>Un vin rosé sec et fruité pour un bel apéritif entre amis._x000D_
_x000D_
Encépagement : assemblage de différents cépages phares de la Provence._x000D_
Dégustation : robe rose pâle, nez de fruits rouges ; bouche fruitée et ronde. _x000D_
Accord mets/vin : apéritif, grillades, salade d’été._x000D_
_x000D_
Le Domaine de la Goujonne situé à Tourves, est un domaine familiale créée en 1967. Sa situation géographique permet de proposer différentes appellations de Provence : IGP Var, Coteaux-Varois-En-Provence, Côtes de Provence._x000D_
Le domaine travaille en Agriculture Biologique.</t>
  </si>
  <si>
    <t>00470</t>
  </si>
  <si>
    <t>IGP VAR FEDONIERE ROSE 50 CL</t>
  </si>
  <si>
    <t>00472</t>
  </si>
  <si>
    <t>IGP VAR FEDONIERE ROUGE 50 CL</t>
  </si>
  <si>
    <t>01188</t>
  </si>
  <si>
    <t>IGP VAUCLUSE CERTITUDE FDC ROSE</t>
  </si>
  <si>
    <t>01187</t>
  </si>
  <si>
    <t>IGP VAUCLUSE CERTITUDE FDC ROUGE</t>
  </si>
  <si>
    <t>00812</t>
  </si>
  <si>
    <t>IGP VAUCLUSE LEA LOUERION BLANC</t>
  </si>
  <si>
    <t>00811</t>
  </si>
  <si>
    <t>IGP VAUCLUSE LEA LOUERION ROSE</t>
  </si>
  <si>
    <t>00810</t>
  </si>
  <si>
    <t>IGP VAUCLUSE LEA LOUERION ROUGE</t>
  </si>
  <si>
    <t>00475</t>
  </si>
  <si>
    <t>IGP VAUCLUSE MARSELAN LOUERION ROUGE</t>
  </si>
  <si>
    <t>00476</t>
  </si>
  <si>
    <t>IGP VAUCLUSE MUSCAT PETIT GRAIN BLANC</t>
  </si>
  <si>
    <t>00477</t>
  </si>
  <si>
    <t>IGP VAUCLUSE PINOT NOIR LOUERION ROUGE</t>
  </si>
  <si>
    <t>01454</t>
  </si>
  <si>
    <t>ILE DE BEAUTE ALMA DI NOTTE BLANC</t>
  </si>
  <si>
    <t>01455</t>
  </si>
  <si>
    <t>ILE DE BEAUTE ALMA DI NOTTE ROSE</t>
  </si>
  <si>
    <t>01650</t>
  </si>
  <si>
    <t>JULIENAS 'LES CERISIERS' AUFRANC P ROUGE</t>
  </si>
  <si>
    <t>01554</t>
  </si>
  <si>
    <t>L'HOMME CANON OSMIN ROUGE</t>
  </si>
  <si>
    <t>LAGO CERQUEIRA VINHOVERDE PORTUGAL BLANC</t>
  </si>
  <si>
    <t>00174</t>
  </si>
  <si>
    <t>LALANDE POMEROL CHT LA ROSE CHATAIN RGE</t>
  </si>
  <si>
    <t>01677</t>
  </si>
  <si>
    <t>LANGUEDOC TERRE DE SERANNE TOUR BAUX RGE</t>
  </si>
  <si>
    <t>01676</t>
  </si>
  <si>
    <t>LANGUEDOC TOUR DE BAUX BLANC</t>
  </si>
  <si>
    <t>01074</t>
  </si>
  <si>
    <t>LE LOUP DU PIC PUECH HAUT ROUGE</t>
  </si>
  <si>
    <t>01718</t>
  </si>
  <si>
    <t>LE PETIT PATISSON PATE RUSTIQUE 90 GR</t>
  </si>
  <si>
    <t>00074</t>
  </si>
  <si>
    <t>LIMONCELLO DI LIGURIA CRISTIANI</t>
  </si>
  <si>
    <t>00595</t>
  </si>
  <si>
    <t>LIMONCELLO SHAKER OPERA 30° 50 CL</t>
  </si>
  <si>
    <t>00946</t>
  </si>
  <si>
    <t>LIMOUX DOM. L'AIGLE CHARDONNAY G.B. BLC</t>
  </si>
  <si>
    <t>01294</t>
  </si>
  <si>
    <t>LIMOUX LILI DE LIMOUX SIEUR ARQUES BLANC</t>
  </si>
  <si>
    <t>01293</t>
  </si>
  <si>
    <t>LIMOUX T.ET C. TERROIR HTE VALLEE BLANC</t>
  </si>
  <si>
    <t>01292</t>
  </si>
  <si>
    <t>LIMOUX T.ET C. TERROIR OCEANIQUE BLANC</t>
  </si>
  <si>
    <t>00075</t>
  </si>
  <si>
    <t>LIQUEUR AMARETTO GRANDE GENOVA CRISTIANI</t>
  </si>
  <si>
    <t>01103</t>
  </si>
  <si>
    <t>LIQUEUR CRIXUS FERRONI ETUI</t>
  </si>
  <si>
    <t>00870</t>
  </si>
  <si>
    <t>LIQUEUR D'AGRUMES BIGARADE</t>
  </si>
  <si>
    <t>00869</t>
  </si>
  <si>
    <t>LIQUEUR D'AMANDE AMANDINE 25°</t>
  </si>
  <si>
    <t>01775</t>
  </si>
  <si>
    <t>LIQUEUR DE CHATAIGNE CARTRON 18° 70 CL</t>
  </si>
  <si>
    <t>01084</t>
  </si>
  <si>
    <t>LUBERON CHT LA VERRERIE BLANC</t>
  </si>
  <si>
    <t>01083</t>
  </si>
  <si>
    <t>LUBERON CHT LA VERRERIE ROUGE</t>
  </si>
  <si>
    <t>00709</t>
  </si>
  <si>
    <t>LUBERON DOMAINE VAUCEDES BLANC</t>
  </si>
  <si>
    <t>00808</t>
  </si>
  <si>
    <t>LUBERON NUANCES LOUERION BLANC</t>
  </si>
  <si>
    <t>00807</t>
  </si>
  <si>
    <t>LUBERON NUANCES LOUERION ROUGE</t>
  </si>
  <si>
    <t>01445</t>
  </si>
  <si>
    <t>LUBERON R&amp;S ROSE</t>
  </si>
  <si>
    <t>00874</t>
  </si>
  <si>
    <t>LUBERON RES. AUBEPINES VAL JOANIS BLANC</t>
  </si>
  <si>
    <t>CHATEAU VAL JOANIS</t>
  </si>
  <si>
    <t>00873</t>
  </si>
  <si>
    <t>LUBERON RES. LES GRIOTTES VAL JOANIS RGE</t>
  </si>
  <si>
    <t>00809</t>
  </si>
  <si>
    <t>LUBERON TERRARMONIE BIO LOUERION BLC</t>
  </si>
  <si>
    <t>00872</t>
  </si>
  <si>
    <t>LUBERON TRADITION VAL JOANIS BLANC</t>
  </si>
  <si>
    <t>00871</t>
  </si>
  <si>
    <t>LUBERON TRADITION VAL JOANIS ROUGE</t>
  </si>
  <si>
    <t>01881</t>
  </si>
  <si>
    <t>M DE MINUTY BLANC</t>
  </si>
  <si>
    <t>MINUTY SAS</t>
  </si>
  <si>
    <t>01880</t>
  </si>
  <si>
    <t>M DE MINUTY MADI ROSE</t>
  </si>
  <si>
    <t>01491</t>
  </si>
  <si>
    <t>MACON-FUISSE HAUT FUISSE VERSSIGAUD BLC</t>
  </si>
  <si>
    <t>00851</t>
  </si>
  <si>
    <t>MACON-SOLUTRE SEVE 2016</t>
  </si>
  <si>
    <t>DOMAINE JEAN-PIERRE SEVE</t>
  </si>
  <si>
    <t>01219</t>
  </si>
  <si>
    <t>MACON CHARDONNAY R&amp;S BLANC</t>
  </si>
  <si>
    <t>Le château est situé sur la commune de La Roche Vineuse, dans le Mâconnais, au sud de la Bourgogne._x000D_
En 1924, la famille Greuzard acquiert le domaine et depuis le restaure en permanence. Voilà 4 générations que la famille produit du vin dans le Mâconnais au Château de la Greffière offrant une singulière palette d’arômes et une richesse d’expression._x000D_
_x000D_
Encépagement : Chardonnay_x000D_
_x000D_
Dégustation : robe or pâle ; Nez aux notes florales d’acacia et d’aubépine ; Bouche tendre et ample sur les arômes de noisettes en fin de bouche._x000D_
Accord mets/vin : fruits de mer, poisson fins, crustacés.</t>
  </si>
  <si>
    <t>Le château est situé sur la commune de La Roche Vineuse, dans le Mâconnais, au sud de la Bourgogne._x000D_
En 1924, la famille Greuzard acquiert le domaine et depuis le restaure en permanence. Voilà 4 générations que la famille produit du vin dans le Mâconnais au Château de la Greffière offrant une singulière palette d’arômes et une richesse d’expression._x000D_
_x000D_
Encépagement : Chardonnay_x000D_
_x000D_
Dégustation : robe jaune dorée ; Nez aux notes de miel et de compote de fruits blancs ; Bouche structurée, ronde avec des nuances vanillées et mentholées._x000D_
Accord mets/vin : viande blanche en sauce, poisson à chair grasse._x000D_
_x000D_
Existe en Magnum.</t>
  </si>
  <si>
    <t xml:space="preserve">Le château est situé sur la commune de La Roche Vineuse, dans le Mâconnais, au sud de la Bourgogne._x000D_
En 1924, la famille Greuzard acquiert le domaine et depuis le restaure en permanence. Voilà 4 générations que la famille produit du vin dans le Mâconnais au Château de la Greffière offrant une singulière palette d’arômes et une richesse d’expression._x000D_
_x000D_
Encépagement : Chardonnay_x000D_
_x000D_
Dégustation : robe jaune dorée ; Nez aux notes de miel et de compote de fruits blancs ; Bouche structurée, ronde avec des nuances vanillées et mentholées._x000D_
Accord mets/vin : viande blanche en sauce, poisson à chair grasse._x000D_
_x000D_
Existe en 75cl._x000D_
</t>
  </si>
  <si>
    <t>00840</t>
  </si>
  <si>
    <t>MACON VILLAGES BUXY BLANC 2016</t>
  </si>
  <si>
    <t>02215</t>
  </si>
  <si>
    <t xml:space="preserve">MACON VILLAGES VERIZET BURGONDIE BLANC </t>
  </si>
  <si>
    <t>01111</t>
  </si>
  <si>
    <t>MARANGES 1C  CHT MELIN ROUGE</t>
  </si>
  <si>
    <t>00290</t>
  </si>
  <si>
    <t>MARANGES TETE DE FER BORGEOT BLANC 2013</t>
  </si>
  <si>
    <t>DOMAINE BORGEOT</t>
  </si>
  <si>
    <t>00081</t>
  </si>
  <si>
    <t>MARC BOURG. EXTRA EGRAPPE AUTHENT. 75 CL</t>
  </si>
  <si>
    <t>00175</t>
  </si>
  <si>
    <t>MARGAUX CHARMES DE KIRWAN ROUGE 2010</t>
  </si>
  <si>
    <t>MAISON SCHRÖDER ET SCHYLER</t>
  </si>
  <si>
    <t>00176</t>
  </si>
  <si>
    <t>MARGAUX CHT DU GRAND TAYAC ROUGE</t>
  </si>
  <si>
    <t>00971</t>
  </si>
  <si>
    <t>MARGAUX CHT GISCOURS 3GCC ROUGE 12</t>
  </si>
  <si>
    <t>01830</t>
  </si>
  <si>
    <t>MARGAUX MALESCOT ST EXUPERY ROUGE 2011</t>
  </si>
  <si>
    <t>01075</t>
  </si>
  <si>
    <t>MASON'S BLEND SCOTCH WHISKY</t>
  </si>
  <si>
    <t>01076</t>
  </si>
  <si>
    <t>MASON'S BLEND SCOTCH WHISKY TUBE</t>
  </si>
  <si>
    <t>00178</t>
  </si>
  <si>
    <t>MEDOC BEGADANET CRU BOURGEOIS ROUGE 2013</t>
  </si>
  <si>
    <t>00177</t>
  </si>
  <si>
    <t>MEDOC CHT BEGADAN CRU ARTISAN ROUGE</t>
  </si>
  <si>
    <t>00179</t>
  </si>
  <si>
    <t>MEDOC CHT SIGOGNAC ROUGE 2011</t>
  </si>
  <si>
    <t>01661</t>
  </si>
  <si>
    <t>MENETOU-S. MOROGUES VIGNES RATIER BLANC</t>
  </si>
  <si>
    <t>DOMAINE PELLE</t>
  </si>
  <si>
    <t>01660</t>
  </si>
  <si>
    <t>MENETOU-SALON DOM.PELLE LES BORNES BLANC</t>
  </si>
  <si>
    <t>01659</t>
  </si>
  <si>
    <t>MENETOU-SALON DOM.PELLE LES BORNES ROUGE</t>
  </si>
  <si>
    <t>01662</t>
  </si>
  <si>
    <t>MENETOU-SALON MOROGUES LES CRIS ROUGE</t>
  </si>
  <si>
    <t>01625</t>
  </si>
  <si>
    <t>MERCUREY 1C CLOS MARCILLY VHSG ROUGE</t>
  </si>
  <si>
    <t>00291</t>
  </si>
  <si>
    <t>MERCUREY 1C CLOS PARADIS VOARICK ROUGE</t>
  </si>
  <si>
    <t>00292</t>
  </si>
  <si>
    <t>MERCUREY BUISSONIER BUXY BLANC 2015</t>
  </si>
  <si>
    <t>00293</t>
  </si>
  <si>
    <t>MERCUREY SOUS LES ROCHES VOARICK RGE 15</t>
  </si>
  <si>
    <t>00294</t>
  </si>
  <si>
    <t>MEURSAULT CHARMES 1C BLANC 2012</t>
  </si>
  <si>
    <t>01366</t>
  </si>
  <si>
    <t>MEURSAULT DOM. DICONNE LES NARVAUX BLANC</t>
  </si>
  <si>
    <t>01114</t>
  </si>
  <si>
    <t>MEURSAULT LES CHARRONS CHT MELIN BLANC</t>
  </si>
  <si>
    <t>00295</t>
  </si>
  <si>
    <t>MEURSAULT VIREUILS GERMAIN BLANC 2014</t>
  </si>
  <si>
    <t>00498</t>
  </si>
  <si>
    <t>MINERVOIS CUV.BAUDOUY PAUTARD ROUGE 2014</t>
  </si>
  <si>
    <t>CHATEAU PAUTARD</t>
  </si>
  <si>
    <t>00499</t>
  </si>
  <si>
    <t>MINERVOIS CUV.TRAD.PAUTARD ROUGE 2014</t>
  </si>
  <si>
    <t>00944</t>
  </si>
  <si>
    <t>MINERVOIS LIVINIERE CHT LAVILLE G.B. RGE</t>
  </si>
  <si>
    <t>00180</t>
  </si>
  <si>
    <t>MONT. ST EMILION ROC CALON RGE 12 MAGNUM</t>
  </si>
  <si>
    <t>00296</t>
  </si>
  <si>
    <t>MONTAGNY 1C BUISSONNIER TETE VIG.BUXY BL</t>
  </si>
  <si>
    <t>00297</t>
  </si>
  <si>
    <t>MONTHELIE GERMAIN BLANC 2015</t>
  </si>
  <si>
    <t>01426</t>
  </si>
  <si>
    <t>MOOIPLAAS LANGTAFEL AFR.SUD ROUGE</t>
  </si>
  <si>
    <t>00862</t>
  </si>
  <si>
    <t>MORGON CLOS BATY ROUGE</t>
  </si>
  <si>
    <t>00263</t>
  </si>
  <si>
    <t>MORGON JEAN PAUL BARITEL ROUGE 2014</t>
  </si>
  <si>
    <t>BARITEL</t>
  </si>
  <si>
    <t>01205</t>
  </si>
  <si>
    <t>MOSCATO SPUMENTE DOLCE 1528 BUTTERFLY</t>
  </si>
  <si>
    <t>00010</t>
  </si>
  <si>
    <t>MOUKIPIC BLANC SANS ALCOOL</t>
  </si>
  <si>
    <t>CHÂTEAU D'ESTOUBLON - MOGADOR</t>
  </si>
  <si>
    <t>00009</t>
  </si>
  <si>
    <t>MOUKIPIC ROSE SANS ALCOOL</t>
  </si>
  <si>
    <t>01493</t>
  </si>
  <si>
    <t>MOULIN A VENT LES THORINS LARDY Y ROUGE</t>
  </si>
  <si>
    <t>00182</t>
  </si>
  <si>
    <t>MOULIS EN MEDOC CHASSE SPLEEN ROUGE 2010</t>
  </si>
  <si>
    <t>01721</t>
  </si>
  <si>
    <t>MOUTARDE ANCIENNE AROME TRUFFES 90 GR</t>
  </si>
  <si>
    <t>01505</t>
  </si>
  <si>
    <t>MUKUZANI GEORGIE ROUGE</t>
  </si>
  <si>
    <t>01217</t>
  </si>
  <si>
    <t>MUSCADET PERDRIX DE L'ANNEE B.C. BLANC</t>
  </si>
  <si>
    <t>00348</t>
  </si>
  <si>
    <t>MUSCADET SEVRE/MAISNE/LIE GOULBAUDIERE B</t>
  </si>
  <si>
    <t>01698</t>
  </si>
  <si>
    <t>NAGES EXTRA BRUT EFFERVESCENT BLANC</t>
  </si>
  <si>
    <t>00914</t>
  </si>
  <si>
    <t>NICCHIAIA CHIANTI FILETTO ITALIE ROUGE</t>
  </si>
  <si>
    <t>00298</t>
  </si>
  <si>
    <t xml:space="preserve">NUITS-ST-GEORGES 1C PERRIERES DUFOULEUR </t>
  </si>
  <si>
    <t>00299</t>
  </si>
  <si>
    <t>NUITS-ST-GEORGES AUX-ST-JULIEN ROUGE 13</t>
  </si>
  <si>
    <t>01372</t>
  </si>
  <si>
    <t>NUITS-ST-GEORGES V.V. DOM.SEGUIN ROUGE</t>
  </si>
  <si>
    <t>01822</t>
  </si>
  <si>
    <t>OLIVADE NOIRE AUX FIGUES 100 G</t>
  </si>
  <si>
    <t>01821</t>
  </si>
  <si>
    <t>OLIVADE VERTE AU BASILIC 100 G</t>
  </si>
  <si>
    <t>00843</t>
  </si>
  <si>
    <t>PACK EAU EVIAN 6 X 1.5 L</t>
  </si>
  <si>
    <t>INTERMARCHE</t>
  </si>
  <si>
    <t>00654</t>
  </si>
  <si>
    <t>PALETTE CHT SIMONE BLANC</t>
  </si>
  <si>
    <t>CHATEAU SIMONE</t>
  </si>
  <si>
    <t>00655</t>
  </si>
  <si>
    <t>PALETTE CHT SIMONE ROSE</t>
  </si>
  <si>
    <t>00656</t>
  </si>
  <si>
    <t>PALETTE CHT SIMONE ROUGE</t>
  </si>
  <si>
    <t>01164</t>
  </si>
  <si>
    <t>PANIER ST VALENTIN 26 €</t>
  </si>
  <si>
    <t>01165</t>
  </si>
  <si>
    <t>PANIER ST VALENTIN 28 €</t>
  </si>
  <si>
    <t>00082</t>
  </si>
  <si>
    <t>PASTIS 51 METRO 1 L</t>
  </si>
  <si>
    <t>METRO LA VALENTINE</t>
  </si>
  <si>
    <t>01788</t>
  </si>
  <si>
    <t>PATE BASQUE PIMENT ESPELETTE FFA 170 G</t>
  </si>
  <si>
    <t>01790</t>
  </si>
  <si>
    <t>PATE DE CAMPAGNE AUX FIGUES 170 G</t>
  </si>
  <si>
    <t>01787</t>
  </si>
  <si>
    <t>PATE DE COCHON FFA 170 G</t>
  </si>
  <si>
    <t>00183</t>
  </si>
  <si>
    <t>PAUILLAC CHT GAUDIN ROUGE 2012</t>
  </si>
  <si>
    <t>00184</t>
  </si>
  <si>
    <t>PAUILLAC PARDANAC PASS.CHT ROUGE</t>
  </si>
  <si>
    <t>00185</t>
  </si>
  <si>
    <t>PAUILLAC PICHON GCC LONGUEVILLE COMT.LAL</t>
  </si>
  <si>
    <t>00967</t>
  </si>
  <si>
    <t>PESSAC-LEOGNAN CHT LA GARDE ROUGE 12 MAG</t>
  </si>
  <si>
    <t>00187</t>
  </si>
  <si>
    <t>PESSAC-LEOGNAN HT LAGRANGE BLANC 2013</t>
  </si>
  <si>
    <t>00188</t>
  </si>
  <si>
    <t>PESSAC-LEOGNAN HT LAGRANGE ROUGE</t>
  </si>
  <si>
    <t>01685</t>
  </si>
  <si>
    <t>PIC ST LOUP ANDRE MAS PAGES ROUGE</t>
  </si>
  <si>
    <t>MAS PAGES</t>
  </si>
  <si>
    <t>00479</t>
  </si>
  <si>
    <t>PIC ST LOUP CHT LA ROQUE BLANC</t>
  </si>
  <si>
    <t>SCEA CHATEAU LA ROQUE - LES  2 TOURS</t>
  </si>
  <si>
    <t>01437</t>
  </si>
  <si>
    <t>PIC ST LOUP CHT LA ROQUE ROSE</t>
  </si>
  <si>
    <t>00480</t>
  </si>
  <si>
    <t>PIC ST LOUP CHT LA ROQUE ROUGE</t>
  </si>
  <si>
    <t>01498</t>
  </si>
  <si>
    <t>PIC ST LOUP CHT LA ROQUE ROUGE MAGNUM</t>
  </si>
  <si>
    <t>01686</t>
  </si>
  <si>
    <t>PIC ST LOUP JOSEPH MAS PAGES ROUGE</t>
  </si>
  <si>
    <t>01499</t>
  </si>
  <si>
    <t>PIC ST LOUP LA CUPA CHT LA ROQUE ROUGE</t>
  </si>
  <si>
    <t>01500</t>
  </si>
  <si>
    <t>PIC ST LOUP LA CUPA LA ROQUE RGE MAGNUM</t>
  </si>
  <si>
    <t>00500</t>
  </si>
  <si>
    <t>PICPOUL DE PINET DUC DE MORNY BLANC</t>
  </si>
  <si>
    <t>01545</t>
  </si>
  <si>
    <t>PINOT NOIR LES JARDINS OSTERTAG ROUGE</t>
  </si>
  <si>
    <t>01735</t>
  </si>
  <si>
    <t>PLANCHE + TARTINEUR VALETTE</t>
  </si>
  <si>
    <t>01485</t>
  </si>
  <si>
    <t>POCHE BIB 10 L</t>
  </si>
  <si>
    <t>00337</t>
  </si>
  <si>
    <t>POIRE FERMIER GAEC DU GOMER</t>
  </si>
  <si>
    <t>00995</t>
  </si>
  <si>
    <t xml:space="preserve">POMEROL CHT TAILHAS ROUGE </t>
  </si>
  <si>
    <t>00190</t>
  </si>
  <si>
    <t>POMEROL DOMAINE DE LACOMBE ROUGE 2011</t>
  </si>
  <si>
    <t>00189</t>
  </si>
  <si>
    <t>POMEROL LE CARILLON DE ROUGET ROUGE 15</t>
  </si>
  <si>
    <t>00191</t>
  </si>
  <si>
    <t>POMEROL VALOIS ROUGE</t>
  </si>
  <si>
    <t>01115</t>
  </si>
  <si>
    <t>POMMARD CHT MELIN ROUGE</t>
  </si>
  <si>
    <t>00301</t>
  </si>
  <si>
    <t>POMMARD DUBOIS D'ORGEVAL ROUGE 09 MAGNUM</t>
  </si>
  <si>
    <t>01000</t>
  </si>
  <si>
    <t>POMMARD DUBOIS D'ORGEVAL ROUGE 2007 MAG</t>
  </si>
  <si>
    <t>00302</t>
  </si>
  <si>
    <t>POMMARD DUBOIS D'ORGEVAL ROUGE 2010</t>
  </si>
  <si>
    <t>00085</t>
  </si>
  <si>
    <t>PORTO ANDRESEN CENTURY 10 ANS ETUI 75 CL</t>
  </si>
  <si>
    <t>00086</t>
  </si>
  <si>
    <t>PORTO ANDRESEN SPECIAL RESERVE RUBY ETUI</t>
  </si>
  <si>
    <t>00087</t>
  </si>
  <si>
    <t>PORTO ANDRESEN SPECIAL RESERVE TAWNY ETU</t>
  </si>
  <si>
    <t>00088</t>
  </si>
  <si>
    <t>PORTO BLANC RAMOS PINTO LAGRIMA</t>
  </si>
  <si>
    <t>01354</t>
  </si>
  <si>
    <t>PORTO BURMESTER RUBY</t>
  </si>
  <si>
    <t>01355</t>
  </si>
  <si>
    <t>PORTO LBV BURMESTER 2013</t>
  </si>
  <si>
    <t>01143</t>
  </si>
  <si>
    <t>PORTO TAYLORS 10 ANS</t>
  </si>
  <si>
    <t>01140</t>
  </si>
  <si>
    <t>PORTO TAYLORS 20 ANS</t>
  </si>
  <si>
    <t>01144</t>
  </si>
  <si>
    <t>PORTO TAYLORS CARAFE 325EME ANNIV.</t>
  </si>
  <si>
    <t>01145</t>
  </si>
  <si>
    <t>PORTO TAYLORS LBV 2012</t>
  </si>
  <si>
    <t>01359</t>
  </si>
  <si>
    <t>POUILLY-FUISSE DOMAINE THIBERT BLANC</t>
  </si>
  <si>
    <t>00303</t>
  </si>
  <si>
    <t>POUILLY FUISSE TERROIR SEVE BLANC</t>
  </si>
  <si>
    <t>01492</t>
  </si>
  <si>
    <t>POUILLY FUISSE V.V. VESSIGAUD BLANC</t>
  </si>
  <si>
    <t>00850</t>
  </si>
  <si>
    <t xml:space="preserve">POUILLY FUISSE VIEILLES VIGNES SEVE </t>
  </si>
  <si>
    <t>00349</t>
  </si>
  <si>
    <t>POUILLY FUME MALTAVERNE BLANC 2015</t>
  </si>
  <si>
    <t>GILLES MAUDRY</t>
  </si>
  <si>
    <t>01013</t>
  </si>
  <si>
    <t xml:space="preserve">POUILLY FUME SERGE LALOUE BLANC </t>
  </si>
  <si>
    <t>SAS LES CREOTS - LES VINS LALOUE</t>
  </si>
  <si>
    <t>00343</t>
  </si>
  <si>
    <t>PROSECCO ALBERTO TORRESI</t>
  </si>
  <si>
    <t>01608</t>
  </si>
  <si>
    <t>PROSECCO MINOS ITALIE BLANC</t>
  </si>
  <si>
    <t>00846</t>
  </si>
  <si>
    <t>PULIGNY-MONTRA. 1C GARENNE MOINGEON BLC</t>
  </si>
  <si>
    <t>01365</t>
  </si>
  <si>
    <t>PULIGNY-MONTRACHET CHANZY REUCHAUX BLANC</t>
  </si>
  <si>
    <t>00845</t>
  </si>
  <si>
    <t>PULIGNY-MONTRACHET MOINGEON BLANC</t>
  </si>
  <si>
    <t>01687</t>
  </si>
  <si>
    <t>PULIGNY MONTRACHET SYLVAIN BZIKOT BLANC</t>
  </si>
  <si>
    <t>00350</t>
  </si>
  <si>
    <t>QUINCY DURET BARRE BLANC 2011</t>
  </si>
  <si>
    <t>DURET</t>
  </si>
  <si>
    <t>01178</t>
  </si>
  <si>
    <t>RASTEAU-BLOVAC ROUGE</t>
  </si>
  <si>
    <t>01469</t>
  </si>
  <si>
    <t>RASTEAU PRESTIGE ROUGE</t>
  </si>
  <si>
    <t>01470</t>
  </si>
  <si>
    <t>RASTEAU PRESTIGE ROUGE MAGNUM</t>
  </si>
  <si>
    <t>00930</t>
  </si>
  <si>
    <t>RASTEAU TRADITION ROUGE</t>
  </si>
  <si>
    <t>00481</t>
  </si>
  <si>
    <t>RASTEAU VERQUIERE ROUGE 2015</t>
  </si>
  <si>
    <t>00089</t>
  </si>
  <si>
    <t>RATAFIA BAILLY-LAPIERRE BLANC</t>
  </si>
  <si>
    <t>00090</t>
  </si>
  <si>
    <t>RATAFIA BAILLY-LAPIERRE ROUGE 75 CL</t>
  </si>
  <si>
    <t>01649</t>
  </si>
  <si>
    <t>REGNIE 'VIGNES DE 1948' DUPRE JM ROUGE</t>
  </si>
  <si>
    <t>01771</t>
  </si>
  <si>
    <t>REGNIE MORION ROUGE</t>
  </si>
  <si>
    <t>00091</t>
  </si>
  <si>
    <t>RHUM ANGOSTURA 12 ANS 1824</t>
  </si>
  <si>
    <t>00092</t>
  </si>
  <si>
    <t>RHUM ANGOSTURA 1919</t>
  </si>
  <si>
    <t>01156</t>
  </si>
  <si>
    <t>RHUM ANGOSTURA 7 ANS 70 CL 40°</t>
  </si>
  <si>
    <t>00093</t>
  </si>
  <si>
    <t>RHUM APPLETON ESTATE JAMAIQUE 12 ANS</t>
  </si>
  <si>
    <t>01161</t>
  </si>
  <si>
    <t>RHUM BARBANCOURT 4 ANS 3 ETOILES</t>
  </si>
  <si>
    <t>00094</t>
  </si>
  <si>
    <t>RHUM BOTRAN SOLERA</t>
  </si>
  <si>
    <t>00095</t>
  </si>
  <si>
    <t>RHUM CENTENARIO GRAN LEGADO 12 ANS COSTA</t>
  </si>
  <si>
    <t>01598</t>
  </si>
  <si>
    <t>RHUM CLEMENT 15 ANS</t>
  </si>
  <si>
    <t>01769</t>
  </si>
  <si>
    <t>RHUM CLEMENT ALIGATOR 42.3°</t>
  </si>
  <si>
    <t>01860</t>
  </si>
  <si>
    <t>RHUM CLEMENT CANNE BLEUE 20EME ANNIV.42°</t>
  </si>
  <si>
    <t>01009</t>
  </si>
  <si>
    <t>RHUM CLEMENT SILVER 40°</t>
  </si>
  <si>
    <t>01536</t>
  </si>
  <si>
    <t>RHUM CLEMENT SINGLE CASK CANNE BLEUE</t>
  </si>
  <si>
    <t>01537</t>
  </si>
  <si>
    <t>RHUM CLEMENT SINGLE CASK MOKA INTENSE</t>
  </si>
  <si>
    <t>01535</t>
  </si>
  <si>
    <t>RHUM CLEMENT SINGLE CASK VANILLE INTENSE</t>
  </si>
  <si>
    <t>00107</t>
  </si>
  <si>
    <t>RHUM CONTREBANDE GUADELOUPE</t>
  </si>
  <si>
    <t>LES WHISKIES DU MONDE</t>
  </si>
  <si>
    <t>00096</t>
  </si>
  <si>
    <t>RHUM DEPAZ BLANC 50°</t>
  </si>
  <si>
    <t>01531</t>
  </si>
  <si>
    <t>RHUM EL PASADOR GUATEMALA GRAN RESERVA</t>
  </si>
  <si>
    <t>LES BIENHEUREUX SAS</t>
  </si>
  <si>
    <t>01530</t>
  </si>
  <si>
    <t>RHUM EMBARGO ESPLANDIDO</t>
  </si>
  <si>
    <t>00099</t>
  </si>
  <si>
    <t>RHUM EMPEROR FINITION SHERRY</t>
  </si>
  <si>
    <t>00706</t>
  </si>
  <si>
    <t>RHUM EMPEROR HERITAGE</t>
  </si>
  <si>
    <t>01100</t>
  </si>
  <si>
    <t>RHUM FERRONI BRUT. FUT JAMAIQUE 10 50 CL</t>
  </si>
  <si>
    <t>00519</t>
  </si>
  <si>
    <t>RHUM HSE RES.SPECIALE VSOP MARTINIQUE</t>
  </si>
  <si>
    <t>01302</t>
  </si>
  <si>
    <t>RHUM ILE GRENADE SIX SAINTS CARAÎBES</t>
  </si>
  <si>
    <t>00100</t>
  </si>
  <si>
    <t>RHUM JM CARAFE 1845 HORS AGE ETUI</t>
  </si>
  <si>
    <t>01303</t>
  </si>
  <si>
    <t>RHUM LA HECHICERA COLOMBIE</t>
  </si>
  <si>
    <t>00102</t>
  </si>
  <si>
    <t>RHUM MATUSALEM 7 ANS 40°</t>
  </si>
  <si>
    <t>00104</t>
  </si>
  <si>
    <t>RHUM MILLIONARIO PEROU 15 ANS</t>
  </si>
  <si>
    <t>01301</t>
  </si>
  <si>
    <t>RHUM REP. DOM. PRESIDENTE MARTI 15 ANS</t>
  </si>
  <si>
    <t>01300</t>
  </si>
  <si>
    <t>RHUM REP. DOMINICAINE QUORHUM 15 ANS</t>
  </si>
  <si>
    <t>01848</t>
  </si>
  <si>
    <t>RHUM SECHA DE LA SILVA</t>
  </si>
  <si>
    <t>01610</t>
  </si>
  <si>
    <t>RHUM VIEUX JM MILLESIME 2008 MARTINIQUE</t>
  </si>
  <si>
    <t>01612</t>
  </si>
  <si>
    <t>RHUM VO JM MARTINIQUE</t>
  </si>
  <si>
    <t>01954</t>
  </si>
  <si>
    <t>RIESLING GC KAEFFERKOPF KAPPLER BLANC</t>
  </si>
  <si>
    <t>01542</t>
  </si>
  <si>
    <t>RIESLING LES JARDINS OSTERTAG BLANC</t>
  </si>
  <si>
    <t>00011</t>
  </si>
  <si>
    <t>RILLETTES D'ESTURGEON AU FOIE GRAS 106 G</t>
  </si>
  <si>
    <t>00012</t>
  </si>
  <si>
    <t>RILLETTES D'ESTURGEON AU PIMENT D'ESPEL.</t>
  </si>
  <si>
    <t>00013</t>
  </si>
  <si>
    <t>RILLETTES D'ESTURGEON AU SAUTERNES 106 G</t>
  </si>
  <si>
    <t>01789</t>
  </si>
  <si>
    <t>RILLETTES DE CANARD FFA 170 G</t>
  </si>
  <si>
    <t>00014</t>
  </si>
  <si>
    <t>RILLETTES PUR CANARD 190 G</t>
  </si>
  <si>
    <t>01720</t>
  </si>
  <si>
    <t>RILLETTES PUR CANARD 90 GR</t>
  </si>
  <si>
    <t>00015</t>
  </si>
  <si>
    <t>RILLETTES PURE OIE SPEC. GASCONNE 190 G</t>
  </si>
  <si>
    <t>02147</t>
  </si>
  <si>
    <t>RULLY PHILIPPE MILAN BLANC</t>
  </si>
  <si>
    <t>00108</t>
  </si>
  <si>
    <t>RUM BEACH HOUSE SPICED</t>
  </si>
  <si>
    <t>01014</t>
  </si>
  <si>
    <t>SANCERRE LES ROTIES SERGE LALOUE ROUGE</t>
  </si>
  <si>
    <t>DOMAINE SERGE LALOUE</t>
  </si>
  <si>
    <t>01011</t>
  </si>
  <si>
    <t>SANCERRE SERGE LALOUE BLANC</t>
  </si>
  <si>
    <t>01012</t>
  </si>
  <si>
    <t>SANCERRE SERGE LALOUE ROUGE</t>
  </si>
  <si>
    <t>00304</t>
  </si>
  <si>
    <t>SANTENAY COMME DESSUS BORGEOT BLANC 2012</t>
  </si>
  <si>
    <t>01033</t>
  </si>
  <si>
    <t>SARDINADE 170 GR</t>
  </si>
  <si>
    <t>01753</t>
  </si>
  <si>
    <t>SAUCISSON FERMIER SANS SEL 225 G</t>
  </si>
  <si>
    <t>00351</t>
  </si>
  <si>
    <t>SAUMUR CHAMPIGNY COUDRAIES ROUGE 2012</t>
  </si>
  <si>
    <t>00193</t>
  </si>
  <si>
    <t>SAUTERNES BARBIER BLANC</t>
  </si>
  <si>
    <t>00194</t>
  </si>
  <si>
    <t>SAUTERNES YQUEM 1CC BLANC 1995</t>
  </si>
  <si>
    <t>01643</t>
  </si>
  <si>
    <t>SAUVIGNON DE ST BRIS C.DAVENNE BLANC</t>
  </si>
  <si>
    <t>00307</t>
  </si>
  <si>
    <t>SAVIGNY BEAU. 1C NARBANTONS D.O. MAGNUM</t>
  </si>
  <si>
    <t>00998</t>
  </si>
  <si>
    <t>SAVIGNY BEAUNE 1C NARBANTONS D.O. RGE</t>
  </si>
  <si>
    <t>00834</t>
  </si>
  <si>
    <t>SAVIGNY BEAUNE 1C NARBANTONS D.O.12 RGE</t>
  </si>
  <si>
    <t>00835</t>
  </si>
  <si>
    <t>SAVIGNY BEAUNE PIMENTIERS D.O.2013 ROUGE</t>
  </si>
  <si>
    <t>01428</t>
  </si>
  <si>
    <t>SCHWEIGER GRUNER VELTLINER AUTRICHE BLC</t>
  </si>
  <si>
    <t>01557</t>
  </si>
  <si>
    <t>SEAU METAL 6 BTS BRASSEURS UNIS</t>
  </si>
  <si>
    <t>00849</t>
  </si>
  <si>
    <t>ST-AUBIN 1C EN CREOT MOINGEON ROUGE</t>
  </si>
  <si>
    <t>00848</t>
  </si>
  <si>
    <t>ST-AUBIN 1C LES CHAMPLOTS MOINGEON BLANC</t>
  </si>
  <si>
    <t>00204</t>
  </si>
  <si>
    <t>ST-ESTEPHE CHT TOUR AU VIGNOBLE ROUGE 12</t>
  </si>
  <si>
    <t>01760</t>
  </si>
  <si>
    <t>ST-ESTEPHE COS D'ESTOURNEL ROUGE 2014</t>
  </si>
  <si>
    <t>00206</t>
  </si>
  <si>
    <t>ST-JULIEN CHT LA BRIDANE ROUGE 2013</t>
  </si>
  <si>
    <t>00205</t>
  </si>
  <si>
    <t>ST-JULIEN GCC DUCRU-BEAUCAILLOU ROUGE 04</t>
  </si>
  <si>
    <t>00483</t>
  </si>
  <si>
    <t>ST-PERAY HAUTS CHASSIS LES CALCAIRES BLA</t>
  </si>
  <si>
    <t>01358</t>
  </si>
  <si>
    <t>ST-VERAN NON FILTRE DOM. THIBERT BLANC</t>
  </si>
  <si>
    <t>01486</t>
  </si>
  <si>
    <t>ST AMOUR ESPRIT SEDUCTION BERTHIER ROUGE</t>
  </si>
  <si>
    <t>01803</t>
  </si>
  <si>
    <t>ST AMOUR SIGNATURE GREFFIERE ROUGE</t>
  </si>
  <si>
    <t>01004</t>
  </si>
  <si>
    <t>ST CHINIAN CHT DES ALBIERES BERLOU ROUGE</t>
  </si>
  <si>
    <t>01678</t>
  </si>
  <si>
    <t>ST CHINIAN COMBELONGUE ST CELS BLANC</t>
  </si>
  <si>
    <t>DOMAINE SAINT CELS</t>
  </si>
  <si>
    <t>01679</t>
  </si>
  <si>
    <t>ST CHINIAN GRAND TRAVERS ST CELS ROUGE</t>
  </si>
  <si>
    <t>01680</t>
  </si>
  <si>
    <t>ST CHINIAN MILLES ETOILES ST CELS BLANC</t>
  </si>
  <si>
    <t>01681</t>
  </si>
  <si>
    <t>ST CHINIAN MILLES ETOILES ST CELS ROUGE</t>
  </si>
  <si>
    <t>00501</t>
  </si>
  <si>
    <t>ST CHINIAN SCHISTEIL BERLOU BLANC</t>
  </si>
  <si>
    <t>01002</t>
  </si>
  <si>
    <t>ST CHINIAN SCHISTEIL BERLOU ROUGE</t>
  </si>
  <si>
    <t>01003</t>
  </si>
  <si>
    <t>ST CHINIAN TERROIR CALISSO BERLOU ROUGE</t>
  </si>
  <si>
    <t>00195</t>
  </si>
  <si>
    <t>ST EMILION 1ER GCC AUZONE ROUGE 1995</t>
  </si>
  <si>
    <t>00196</t>
  </si>
  <si>
    <t>ST EMILION 1ER GCC CANON ROUGE 2006</t>
  </si>
  <si>
    <t>01829</t>
  </si>
  <si>
    <t>ST EMILION 1GCC CHT FIGEAC ROUGE 2011</t>
  </si>
  <si>
    <t>00197</t>
  </si>
  <si>
    <t>ST EMILION CHT CANTERANE ROUGE</t>
  </si>
  <si>
    <t>00856</t>
  </si>
  <si>
    <t>ST EMILION CHT LA POINTE BOUQUEY</t>
  </si>
  <si>
    <t>00201</t>
  </si>
  <si>
    <t>ST EMILION GC CHAPELLE CANTERANE RGE 11</t>
  </si>
  <si>
    <t>00969</t>
  </si>
  <si>
    <t>ST EMILION GC CHT GRD BARRAIL RGE 12 MAG</t>
  </si>
  <si>
    <t>00968</t>
  </si>
  <si>
    <t>ST EMILION GC CHT GRD BARRAIL ROUGE 12</t>
  </si>
  <si>
    <t>00200</t>
  </si>
  <si>
    <t>ST EMILION GC PIPEAU ROUGE</t>
  </si>
  <si>
    <t>00202</t>
  </si>
  <si>
    <t>ST EMILION PETIT-FAURIE-QU RGE 13 MAGNUM</t>
  </si>
  <si>
    <t>01809</t>
  </si>
  <si>
    <t>ST ESTEPHE CHT DE PEZ 2016 ROUGE</t>
  </si>
  <si>
    <t>01814</t>
  </si>
  <si>
    <t>ST ESTEPHE CHT HAUT-BEAUSEJOUR 2017 RGE</t>
  </si>
  <si>
    <t>00972</t>
  </si>
  <si>
    <t>ST ESTEPHE LAFON-ROCHET 4GCC ROUGE 2012</t>
  </si>
  <si>
    <t>01838</t>
  </si>
  <si>
    <t>ST JOSEPH CLAIRMONT ROUGE</t>
  </si>
  <si>
    <t>01353</t>
  </si>
  <si>
    <t>ST JOSEPH DELAS LES CHALLEYS ROUGE</t>
  </si>
  <si>
    <t>00544</t>
  </si>
  <si>
    <t>ST JOSEPH LA GARDINE ROUGE</t>
  </si>
  <si>
    <t>01831</t>
  </si>
  <si>
    <t>ST JULIEN CHT BRANAIRE DUCRU ROUGE 2012</t>
  </si>
  <si>
    <t>00994</t>
  </si>
  <si>
    <t>ST JULIEN CHT DU GLANA ROUGE</t>
  </si>
  <si>
    <t>00973</t>
  </si>
  <si>
    <t>ST JULIEN DUCRU BEAUCAILLOU 2GCC RGE 86</t>
  </si>
  <si>
    <t>00970</t>
  </si>
  <si>
    <t>ST JULIEN GRUAUD LAROSE 2GCC ROUGE 98</t>
  </si>
  <si>
    <t>01512</t>
  </si>
  <si>
    <t>ST JULIEN LE PAVILLON DE GLANA ROUGE 18</t>
  </si>
  <si>
    <t>00352</t>
  </si>
  <si>
    <t>ST NICOLAS DE BOURGUEIL ROUGE 2015</t>
  </si>
  <si>
    <t>01113</t>
  </si>
  <si>
    <t>ST ROMAIN SOUS LE CHT MELIN BLANC</t>
  </si>
  <si>
    <t>Le château est situé sur la commune de La Roche Vineuse, dans le Mâconnais, au sud de la Bourgogne._x000D_
En 1924, la famille Greuzard acquiert le domaine et depuis le restaure en permanence. Voilà 4 générations que la famille produit du vin dans le Mâconnais au Château de la Greffière offrant une singulière palette d’arômes et une richesse d’expression._x000D_
_x000D_
Encépagement : Chardonnay_x000D_
_x000D_
Dégustation : robe jaune or ; Nez aux notes de fruits mûrs et de miel ; Bouche ample et puissante sur les arômes d’abricot mûrs et de pains d’épices._x000D_
Accord mets/vin : volaille crémée et poissons de caractère.</t>
  </si>
  <si>
    <t>01035</t>
  </si>
  <si>
    <t>TAPENADE NOIRE 180 GR</t>
  </si>
  <si>
    <t>00016</t>
  </si>
  <si>
    <t>TAPENADE NOIRE A L'HUILE D'OLIVE 180 G</t>
  </si>
  <si>
    <t>00017</t>
  </si>
  <si>
    <t>TAPENADE NOIRE A L'HUILE D'OLIVE 90 G</t>
  </si>
  <si>
    <t>01037</t>
  </si>
  <si>
    <t>TAPENADE VERTE 180 GR</t>
  </si>
  <si>
    <t>00018</t>
  </si>
  <si>
    <t>TAPENADE VERTE A L'HUILE D'OLIVE 90 G</t>
  </si>
  <si>
    <t>01727</t>
  </si>
  <si>
    <t>TARTINABLE MAQUEREAU SALICORNE 100 GR</t>
  </si>
  <si>
    <t>01729</t>
  </si>
  <si>
    <t>TARTINABLE SAUMON 100 GR</t>
  </si>
  <si>
    <t>01728</t>
  </si>
  <si>
    <t>TARTINABLE THON TOMATE 100 GR</t>
  </si>
  <si>
    <t>01722</t>
  </si>
  <si>
    <t>TARTINES ET APERO 3 TERRINES 90 GR</t>
  </si>
  <si>
    <t>00530</t>
  </si>
  <si>
    <t>TAUTAVEL CARACTERE BONZOM ROUGE 14</t>
  </si>
  <si>
    <t>00039</t>
  </si>
  <si>
    <t>TB DE LUXE LAGUIOLE</t>
  </si>
  <si>
    <t>00041</t>
  </si>
  <si>
    <t>TB HIBOU NOIR COMPT.SOMMELIERS</t>
  </si>
  <si>
    <t>00042</t>
  </si>
  <si>
    <t>TB HIBOU ROUGE COMPT.SOMMELIERS</t>
  </si>
  <si>
    <t>00043</t>
  </si>
  <si>
    <t>TB SCREWPULL LM 250</t>
  </si>
  <si>
    <t>01675</t>
  </si>
  <si>
    <t>TERRASSES DU LARZAC TOUR DE BAUX ROUGE</t>
  </si>
  <si>
    <t>01719</t>
  </si>
  <si>
    <t>TERRINE CAMPAGNARDE 3%  JUS TRUFFE 90 GR</t>
  </si>
  <si>
    <t>01944</t>
  </si>
  <si>
    <t>TERRINE CAMPAGNE A L'AIL DES OURS 180 GR</t>
  </si>
  <si>
    <t>01941</t>
  </si>
  <si>
    <t>TERRINE DE CAMPAGNE AUX CEPES 180 GR</t>
  </si>
  <si>
    <t>00798</t>
  </si>
  <si>
    <t>TERRINE DE PORC AU GENIEVRE 180 GR</t>
  </si>
  <si>
    <t>00804</t>
  </si>
  <si>
    <t>TERRINE DE PORC AU PIM. ESPELETTE 180 G</t>
  </si>
  <si>
    <t>00799</t>
  </si>
  <si>
    <t>TERRINE DE PORC AU THYM 180 GR</t>
  </si>
  <si>
    <t>00801</t>
  </si>
  <si>
    <t>TERRINE DE PORC AUX CEPES 180 GR</t>
  </si>
  <si>
    <t>00802</t>
  </si>
  <si>
    <t>TERRINE DE PORC AUX GIROLLES 180 GR</t>
  </si>
  <si>
    <t>00800</t>
  </si>
  <si>
    <t>TERRINE DE PORC AUX MORILLES 180 GR</t>
  </si>
  <si>
    <t>00803</t>
  </si>
  <si>
    <t>TERRINE DE PORC AUX TROMPETTES 180 GR</t>
  </si>
  <si>
    <t>00797</t>
  </si>
  <si>
    <t>TERRINE DE PORC DE CAMPAGNE 180 GR</t>
  </si>
  <si>
    <t>00805</t>
  </si>
  <si>
    <t>TERRINE DE SANGLIER 180 GR</t>
  </si>
  <si>
    <t>01723</t>
  </si>
  <si>
    <t>TERRINE DU BISTROT DU COIN 180 GR</t>
  </si>
  <si>
    <t>01717</t>
  </si>
  <si>
    <t>TERRINE RUSTIQUE CANARD 10%  F.G. 90 GR</t>
  </si>
  <si>
    <t>01945</t>
  </si>
  <si>
    <t>TERRINE VIGNERONNE PESSAC LEOGNAN 180 GR</t>
  </si>
  <si>
    <t>00712</t>
  </si>
  <si>
    <t>TI' ARRANGES DE CED ANANAS VICTORIA</t>
  </si>
  <si>
    <t>00715</t>
  </si>
  <si>
    <t>TI' ARRANGES DE CED BANANE CACAO</t>
  </si>
  <si>
    <t>00711</t>
  </si>
  <si>
    <t>TI' ARRANGES DE CED FRAISE-BASILIC 70 CL</t>
  </si>
  <si>
    <t>00713</t>
  </si>
  <si>
    <t>TI' ARRANGES DE CED MANGUE PASSION</t>
  </si>
  <si>
    <t>00714</t>
  </si>
  <si>
    <t>TI' ARRANGES DE CED POMME GINGEMBRE</t>
  </si>
  <si>
    <t>00716</t>
  </si>
  <si>
    <t>TI' ARRANGES DE CED VANILLE N. MACADAMIA</t>
  </si>
  <si>
    <t>00718</t>
  </si>
  <si>
    <t>TI' PLANTEURS DE CED ANANAS-COCO</t>
  </si>
  <si>
    <t>00717</t>
  </si>
  <si>
    <t>TI' PLANTEURS DE CED PASSION</t>
  </si>
  <si>
    <t>01222</t>
  </si>
  <si>
    <t>TI'ARRANGES DE CED GWAMARE CITRON GINGEM</t>
  </si>
  <si>
    <t>01223</t>
  </si>
  <si>
    <t>TI'ARRANGES DE CED KUMQUAT CAFE</t>
  </si>
  <si>
    <t>01521</t>
  </si>
  <si>
    <t>TOURAINE ROBERT COURTENAY SOUTERRAIN RGE</t>
  </si>
  <si>
    <t>01630</t>
  </si>
  <si>
    <t>TRICOCHE ANANAS VICTORIA - PASSION</t>
  </si>
  <si>
    <t>TRICOCHE-SPIRITS</t>
  </si>
  <si>
    <t>01637</t>
  </si>
  <si>
    <t>TRICOCHE CACAO - BANANE</t>
  </si>
  <si>
    <t>01631</t>
  </si>
  <si>
    <t>TRICOCHE FRAISE FRAMBOISE</t>
  </si>
  <si>
    <t>01632</t>
  </si>
  <si>
    <t>TRICOCHE FRUIT DE LA PASSION</t>
  </si>
  <si>
    <t>01636</t>
  </si>
  <si>
    <t>TRICOCHE GINGEMBRE - MENTHE POIVREE</t>
  </si>
  <si>
    <t>01633</t>
  </si>
  <si>
    <t>TRICOCHE MANGUE - ANANAS VICTORIA</t>
  </si>
  <si>
    <t>01634</t>
  </si>
  <si>
    <t>TRICOCHE VANILLE BOURBON - MACADAMIA</t>
  </si>
  <si>
    <t>01635</t>
  </si>
  <si>
    <t>TRICOCHE VANILLE BOURBON - NOISETTE</t>
  </si>
  <si>
    <t>01572</t>
  </si>
  <si>
    <t>VACQUEYRAS DOM.ONDINE ROUGE</t>
  </si>
  <si>
    <t>01186</t>
  </si>
  <si>
    <t>VACQUEYRAS REFLETS DE L'AME FDC ROUGE</t>
  </si>
  <si>
    <t>00484</t>
  </si>
  <si>
    <t>VACQUEYRAS VERQUIERE ROUGE 2015</t>
  </si>
  <si>
    <t>00540</t>
  </si>
  <si>
    <t>VALISETTE 2 BTS LOUPE D'ORME</t>
  </si>
  <si>
    <t>00537</t>
  </si>
  <si>
    <t>VALISETTE 3 BTS EUCALYPTUS</t>
  </si>
  <si>
    <t>00539</t>
  </si>
  <si>
    <t>VALISETTE 3 BTS LOUPE D'ORME</t>
  </si>
  <si>
    <t>00538</t>
  </si>
  <si>
    <t>VALISETTE 3 BTS PIN</t>
  </si>
  <si>
    <t>01604</t>
  </si>
  <si>
    <t>VALPANTENA VALPOLICELLA TORRE ITALIE RGE</t>
  </si>
  <si>
    <t>00345</t>
  </si>
  <si>
    <t>VALPOLLICELLA PASQUA ROUGE</t>
  </si>
  <si>
    <t>01048</t>
  </si>
  <si>
    <t>VAPO. HUILE D'OLIVE AROME TRUFFE 20 CL</t>
  </si>
  <si>
    <t>01047</t>
  </si>
  <si>
    <t>VAPORISATEUR VINAIGRE BALSAMIQUE 20 CL</t>
  </si>
  <si>
    <t>00045</t>
  </si>
  <si>
    <t>VASQUE BOREAL ACRYLIQUE</t>
  </si>
  <si>
    <t>00978</t>
  </si>
  <si>
    <t>VDF CHRETIENNE L'INDOMPTABLE N19 RGE MAG</t>
  </si>
  <si>
    <t>00612</t>
  </si>
  <si>
    <t>VDF CUVEE CEUILLE LE JOUR ST BACCHI BLC</t>
  </si>
  <si>
    <t>00613</t>
  </si>
  <si>
    <t>VDF CUVEE CEUILLE LE JOUR ST BACCHI RGE</t>
  </si>
  <si>
    <t>00485</t>
  </si>
  <si>
    <t>VDF CUVEE ORUS ST BACCHI BLANC</t>
  </si>
  <si>
    <t>00646</t>
  </si>
  <si>
    <t>VDF LA CHRETIENNE L'INDOMPTABLE N°16 RGE</t>
  </si>
  <si>
    <t>01381</t>
  </si>
  <si>
    <t>VDF LA REALTIERE CANTE GAU BLANC</t>
  </si>
  <si>
    <t>01738</t>
  </si>
  <si>
    <t>VDF LA REALTIERE SAUVEDE ROUGE</t>
  </si>
  <si>
    <t>01737</t>
  </si>
  <si>
    <t xml:space="preserve">VDF LA REALTIERE TERROYAS ROUGE </t>
  </si>
  <si>
    <t>01173</t>
  </si>
  <si>
    <t>VDF LAFABULEUSE LAFAGE BLANC</t>
  </si>
  <si>
    <t>Un vin blanc frais, minérale et floral qui s'accordera parfaitement sur un poisson à chair fine._x000D_
_x000D_
Encépagement : Clairette, Ugni blanc._x000D_
_x000D_
Dégustation : Nez aux notes de fleurs blanches ; Bouche ample, longue et minérale_x000D_
Accord mets/vin : viandes blanches, poissons._x000D_
_x000D_
Situé à St Cyr/Mer, les vins de ce domaine seront ravir tous les palets !!_x000D_
19 hectares de vignes sont répartis sur les communes de Saint Cyr, La Cadière et le Castellet. La philosophie du domaine est de pratiquer l’agriculture régénérative dont l’objectif est d’augmenter la biodiversité.</t>
  </si>
  <si>
    <t>Un rosé frais et léger, idéal pour des apéritifs et grillades entre amis._x000D_
_x000D_
Encépagement : Carignan, Cinsault._x000D_
_x000D_
Dégustation : Nez vif aux notes de petits fruits rouges ; Bouche ample et légère._x000D_
Accord mets/vin : apéritif, poissons._x000D_
_x000D_
Existe en Magnum._x000D_
_x000D_
Situé à St Cyr/Mer, les vins de ce domaine seront ravir tous les palets !!_x000D_
19 hectares de vignes sont répartis sur les communes de Saint Cyr, La Cadière et le Castellet. La philosophie du domaine est de pratiquer l’agriculture régénérative dont l’objectif est d’augmenter la biodiversité.</t>
  </si>
  <si>
    <t>Un rosé frais et léger, idéal pour des apéritifs et grillades entre amis._x000D_
_x000D_
Encépagement : Carignan, Cinsault._x000D_
_x000D_
Dégustation : Nez vif aux notes de petits fruits rouges ; Bouche ample et légère._x000D_
Accord mets/vin : apéritif, poissons._x000D_
_x000D_
Existe en 75cl._x000D_
_x000D_
Situé à St Cyr/Mer, les vins de ce domaine seront ravir tous les palets !!_x000D_
19 hectares de vignes sont répartis sur les communes de Saint Cyr, La Cadière et le Castellet. La philosophie du domaine est de pratiquer l’agriculture régénérative dont l’objectif est d’augmenter la biodiversité.</t>
  </si>
  <si>
    <t>Un vin rouge rond, de fruits rouges/noirs pour accompagner une belle entrecôte grillée._x000D_
_x000D_
Encépagement : Grenache, Carignan, Cinsault, Mourvèdre._x000D_
_x000D_
Dégustation : Nez aux notes de fruits rouge ; Bouche suave et légère._x000D_
Accord mets/vin : viandes rouges grillées._x000D_
_x000D_
Situé à St Cyr/Mer, les vins de ce domaine seront ravir tous les palets !!_x000D_
19 hectares de vignes sont répartis sur les communes de Saint Cyr, La Cadière et le Castellet. La philosophie du domaine est de pratiquer l’agriculture régénérative dont l’objectif est d’augmenter la biodiversité.</t>
  </si>
  <si>
    <t>01166</t>
  </si>
  <si>
    <t>VDF SEB. CHABAL CHARTREUX ROSE</t>
  </si>
  <si>
    <t>01461</t>
  </si>
  <si>
    <t>VDF TRIBBIERA BLANC</t>
  </si>
  <si>
    <t>01460</t>
  </si>
  <si>
    <t>VDF TRIBBIERA CULOMBU ROUGE</t>
  </si>
  <si>
    <t>01581</t>
  </si>
  <si>
    <t>VDN MAURY LAFAGE ROUGE 50 CL</t>
  </si>
  <si>
    <t>00503</t>
  </si>
  <si>
    <t xml:space="preserve">VDN MUSCAT NOEL RIVESALTES BONZOM BLANC </t>
  </si>
  <si>
    <t>00504</t>
  </si>
  <si>
    <t>VDN RASTEAU DORE</t>
  </si>
  <si>
    <t>00505</t>
  </si>
  <si>
    <t>VDN RIVESALTES H.AGE LEGENDE SIECLES BON</t>
  </si>
  <si>
    <t>00526</t>
  </si>
  <si>
    <t>VDN RIVESALTES TUILE BONZOMS 2011</t>
  </si>
  <si>
    <t>00527</t>
  </si>
  <si>
    <t>VDN RIVESALTES TUILE BONZOMS 2013</t>
  </si>
  <si>
    <t>00529</t>
  </si>
  <si>
    <t>VDN RIVESALTES TUILE RANCIO 96 NOUVELLES</t>
  </si>
  <si>
    <t>01227</t>
  </si>
  <si>
    <t>VDP FRENCH COLOMBARD F.DOUBLE BLANC</t>
  </si>
  <si>
    <t>SARL VIGNOBLES FAMILLE DOUBLE</t>
  </si>
  <si>
    <t>01228</t>
  </si>
  <si>
    <t>VDP FRENCH F.DOUBLE ROSE</t>
  </si>
  <si>
    <t>01347</t>
  </si>
  <si>
    <t>VENTOUX CHT PESQUIE ARTEMIA ROUGE</t>
  </si>
  <si>
    <t>SARL FAMILLE CHAUDIERE - CHATEAU PESQUIE</t>
  </si>
  <si>
    <t>01346</t>
  </si>
  <si>
    <t>VENTOUX CHT PESQUIE QUINTESCENCE BLANC</t>
  </si>
  <si>
    <t>01348</t>
  </si>
  <si>
    <t>VENTOUX CHT PESQUIE QUINTESCENCE RGE MAG</t>
  </si>
  <si>
    <t>01345</t>
  </si>
  <si>
    <t>VENTOUX CHT PESQUIE QUINTESCENCE ROUGE</t>
  </si>
  <si>
    <t>01343</t>
  </si>
  <si>
    <t>VENTOUX CHT PESQUIE TERRASSES BLANC</t>
  </si>
  <si>
    <t>01344</t>
  </si>
  <si>
    <t>VENTOUX CHT PESQUIE TERRASSES RGE MAGNUM</t>
  </si>
  <si>
    <t>01342</t>
  </si>
  <si>
    <t>VENTOUX CHT PESQUIE TERRASSES ROUGE</t>
  </si>
  <si>
    <t>00819</t>
  </si>
  <si>
    <t>VENTOUX GRANGE DES DAMES RGE 2015 MAGNUM</t>
  </si>
  <si>
    <t>01573</t>
  </si>
  <si>
    <t>VENTOUX ST MARC ROSE</t>
  </si>
  <si>
    <t>00878</t>
  </si>
  <si>
    <t>VERRE 42 CL OENOMUST CRISTALLIN HP SP</t>
  </si>
  <si>
    <t>01106</t>
  </si>
  <si>
    <t>VERRE 52 CL OENOMUST CRISTALLIN HP SP</t>
  </si>
  <si>
    <t>00879</t>
  </si>
  <si>
    <t>VERRE 62 CL OENOMUST CRISTALLIN HP SP</t>
  </si>
  <si>
    <t>01956</t>
  </si>
  <si>
    <t>VERRE A COGNAC NAPOLEON 39.5 CL</t>
  </si>
  <si>
    <t>01824</t>
  </si>
  <si>
    <t>VERRE A WHISKY CANADIAN 32 CL</t>
  </si>
  <si>
    <t>01258</t>
  </si>
  <si>
    <t>VERRE ABSOLUS 47 CL CRISTALLIN HP SP</t>
  </si>
  <si>
    <t>01595</t>
  </si>
  <si>
    <t>VERRE BALLON INCASSABLE 65 CL</t>
  </si>
  <si>
    <t>00046</t>
  </si>
  <si>
    <t>VERRE CAGOLE 25 CL MER ROND SERIGRAPHIE</t>
  </si>
  <si>
    <t>00047</t>
  </si>
  <si>
    <t>VERRE CAGOLE GM BIERE DU CABANON TUBE</t>
  </si>
  <si>
    <t>00876</t>
  </si>
  <si>
    <t>VERRE EXCELLENCE 25 CL CRISTALLIN HP SP</t>
  </si>
  <si>
    <t>01826</t>
  </si>
  <si>
    <t>VERRE EXCELLENCE 30 CL</t>
  </si>
  <si>
    <t>00877</t>
  </si>
  <si>
    <t>VERRE EXCELLENCE 50 CL CRISTALLIN HP SP</t>
  </si>
  <si>
    <t>01594</t>
  </si>
  <si>
    <t>VERRE GRANITY SAN INCASSABLE 31 CL</t>
  </si>
  <si>
    <t>01593</t>
  </si>
  <si>
    <t>VERRE GRANITY SAN INCASSABLE 42.5 CL</t>
  </si>
  <si>
    <t>01596</t>
  </si>
  <si>
    <t>VERRE RAIDONE INCASSABLE 51 CL</t>
  </si>
  <si>
    <t>00532</t>
  </si>
  <si>
    <t>VERRES C.S. ARUM UP FRUTY  4 X 43 CL</t>
  </si>
  <si>
    <t>00534</t>
  </si>
  <si>
    <t>VERRES C.S. ARUM UP OAKY  4 X 41 CL</t>
  </si>
  <si>
    <t>00533</t>
  </si>
  <si>
    <t>VERRES C.S. ARUM UP OAKY  4 X 47 CL</t>
  </si>
  <si>
    <t>01339</t>
  </si>
  <si>
    <t>VERRINE BIO CAMPAGNARDE 160 GR</t>
  </si>
  <si>
    <t>01333</t>
  </si>
  <si>
    <t>VERRINE CAMPAGNARDE OIGNONS DOUX 160 GR</t>
  </si>
  <si>
    <t>01336</t>
  </si>
  <si>
    <t>VERRINE CHEVRE MIEL AMANDES 160 GR</t>
  </si>
  <si>
    <t>01334</t>
  </si>
  <si>
    <t>VERRINE LAPIN TOMATE BASILIC 160 GR</t>
  </si>
  <si>
    <t>01335</t>
  </si>
  <si>
    <t>VERRINE SANGLIER CHATAIGNES 160 GR</t>
  </si>
  <si>
    <t>00111</t>
  </si>
  <si>
    <t>VERSINTHE COFFRET + CUILLIERE</t>
  </si>
  <si>
    <t>LICORISTERIE DE PROVENCE</t>
  </si>
  <si>
    <t>00110</t>
  </si>
  <si>
    <t>VERSINTHE LA VERTE 65° 50 CL</t>
  </si>
  <si>
    <t>00932</t>
  </si>
  <si>
    <t>VILLA GRAND CAP OSMIN BLANC</t>
  </si>
  <si>
    <t>01442</t>
  </si>
  <si>
    <t>VILLA LA RESERVE OSMIN ROUGE</t>
  </si>
  <si>
    <t>00019</t>
  </si>
  <si>
    <t>VINAIGRE DE CIDRE VIEUX 50 CL</t>
  </si>
  <si>
    <t>01490</t>
  </si>
  <si>
    <t>VIRE-CLESSE HARMONIE DOM.VERPAILLE BLANC</t>
  </si>
  <si>
    <t>01386</t>
  </si>
  <si>
    <t>VODKA VICHE PITIA N°25 CLASSIC 70 CL</t>
  </si>
  <si>
    <t>00112</t>
  </si>
  <si>
    <t>VODKA ZUBROWKA</t>
  </si>
  <si>
    <t>00859</t>
  </si>
  <si>
    <t>VOLNAY VOARICK ROUGE 2012</t>
  </si>
  <si>
    <t>00308</t>
  </si>
  <si>
    <t>VOSNE ROMANEE PICARD ROUGE 2011</t>
  </si>
  <si>
    <t>00506</t>
  </si>
  <si>
    <t>VRAC IGP GARD BLANC 12° 1L</t>
  </si>
  <si>
    <t>00507</t>
  </si>
  <si>
    <t>VRAC IGP OC CABERNET-MERLOT ROUGE 12°</t>
  </si>
  <si>
    <t>00508</t>
  </si>
  <si>
    <t>VRAC VF MARGAROT GRIS 12° 1L</t>
  </si>
  <si>
    <t>00509</t>
  </si>
  <si>
    <t>VRAC VF MARGAROT ROSE 12° 1L</t>
  </si>
  <si>
    <t>00510</t>
  </si>
  <si>
    <t>VRAC VF MARGAROT ROSE FRUITE 12° 1L</t>
  </si>
  <si>
    <t>00511</t>
  </si>
  <si>
    <t>VRAC VF MARGAROT ROUGE 11° 1L</t>
  </si>
  <si>
    <t>00512</t>
  </si>
  <si>
    <t>VRAC VF MARGAROT ROUGE 12° 1L</t>
  </si>
  <si>
    <t>00486</t>
  </si>
  <si>
    <t>VSIG COQUELICOT LOURMARIN ROUGE</t>
  </si>
  <si>
    <t>02085</t>
  </si>
  <si>
    <t>WHISKY ABERLOUR 12 ANS</t>
  </si>
  <si>
    <t>01845</t>
  </si>
  <si>
    <t>WHISKY AILSA BAY SINGLE MALT</t>
  </si>
  <si>
    <t>01844</t>
  </si>
  <si>
    <t>WHISKY BALVENIE CARIBBEAN CASK 14 ANS</t>
  </si>
  <si>
    <t>01843</t>
  </si>
  <si>
    <t>WHISKY BALVENIE SINGLE BARREL 12 ANS</t>
  </si>
  <si>
    <t>01527</t>
  </si>
  <si>
    <t>WHISKY BELLEVOYE BLEU</t>
  </si>
  <si>
    <t>01529</t>
  </si>
  <si>
    <t>WHISKY BELLEVOYE COFFRET TRICOLORE</t>
  </si>
  <si>
    <t>01528</t>
  </si>
  <si>
    <t>WHISKY BELLEVOYE NOIR TOURBE</t>
  </si>
  <si>
    <t>00673</t>
  </si>
  <si>
    <t>WHISKY BIG SMOKE 46°</t>
  </si>
  <si>
    <t>01897</t>
  </si>
  <si>
    <t>WHISKY BLACK BULL 10 A RUMS CASKS FINISH</t>
  </si>
  <si>
    <t>00672</t>
  </si>
  <si>
    <t>WHISKY BLACK BULL 21 ANS 50°</t>
  </si>
  <si>
    <t>00670</t>
  </si>
  <si>
    <t>WHISKY BLACK BULL 8 ANS 50°</t>
  </si>
  <si>
    <t>00115</t>
  </si>
  <si>
    <t>WHISKY BRUICHLADDICH THE LADDIE 10 ANS</t>
  </si>
  <si>
    <t>00119</t>
  </si>
  <si>
    <t>WHISKY CHIEFTAIN MORTLACH 10 ANS</t>
  </si>
  <si>
    <t>01323</t>
  </si>
  <si>
    <t>WHISKY CHIVAS 18 ANS PININFARINA</t>
  </si>
  <si>
    <t>00120</t>
  </si>
  <si>
    <t>WHISKY CLINELISCH MURRAY MC DAVID 12 ANS</t>
  </si>
  <si>
    <t>01086</t>
  </si>
  <si>
    <t>WHISKY CRAIGELLACHIE 2008 OCTAVE 51.9°</t>
  </si>
  <si>
    <t>00122</t>
  </si>
  <si>
    <t>WHISKY DEFENDER BLENDED 5 ANS</t>
  </si>
  <si>
    <t>TAITTINGER CCVC</t>
  </si>
  <si>
    <t>01903</t>
  </si>
  <si>
    <t>WHISKY FERCULLEN 8 ANS IRLANDAIS</t>
  </si>
  <si>
    <t>02083</t>
  </si>
  <si>
    <t>WHISKY FITZWILLIAM IMPERIAL STOUT</t>
  </si>
  <si>
    <t>01133</t>
  </si>
  <si>
    <t>WHISKY FRANCAIS LEGENDAIRE BY MC JAUNE</t>
  </si>
  <si>
    <t>01134</t>
  </si>
  <si>
    <t>WHISKY FRANCAIS LEGENDAIRE BY MC PAILLE</t>
  </si>
  <si>
    <t>01691</t>
  </si>
  <si>
    <t xml:space="preserve">WHISKY FUJIMI BLENDED JAPONAIS </t>
  </si>
  <si>
    <t>00124</t>
  </si>
  <si>
    <t>WHISKY G.ROZELIEURES ORIGINE</t>
  </si>
  <si>
    <t>00125</t>
  </si>
  <si>
    <t>WHISKY GLEN MORAY 12 ANS</t>
  </si>
  <si>
    <t>00126</t>
  </si>
  <si>
    <t>WHISKY GLEN MORAY 15 ANS</t>
  </si>
  <si>
    <t>00703</t>
  </si>
  <si>
    <t>WHISKY GLEN MORAY 18 ANS</t>
  </si>
  <si>
    <t>00127</t>
  </si>
  <si>
    <t>WHISKY GLEN MORAY PORT CASK FINISH</t>
  </si>
  <si>
    <t>01296</t>
  </si>
  <si>
    <t>WHISKY GLENALLACHIE 12 ANS ECOSSE</t>
  </si>
  <si>
    <t>00128</t>
  </si>
  <si>
    <t>WHISKY GLENALMOND 2004</t>
  </si>
  <si>
    <t>01297</t>
  </si>
  <si>
    <t>WHISKY GLENCADAM 10 ANS ECOSSE</t>
  </si>
  <si>
    <t>01079</t>
  </si>
  <si>
    <t>WHISKY GLENFARCLAS CASK STRENGHT 105</t>
  </si>
  <si>
    <t>01846</t>
  </si>
  <si>
    <t>WHISKY GLENFIDDICH GRAN RESERVA 21 ANS</t>
  </si>
  <si>
    <t>01833</t>
  </si>
  <si>
    <t>WHISKY GLENFIDDICH PROJECT XX</t>
  </si>
  <si>
    <t>00130</t>
  </si>
  <si>
    <t>WHISKY GLENGOYNE 12 ANS</t>
  </si>
  <si>
    <t>00701</t>
  </si>
  <si>
    <t>WHISKY GLENGOYNE 15 ANS</t>
  </si>
  <si>
    <t>00702</t>
  </si>
  <si>
    <t>WHISKY GLENGOYNE 18 ANS</t>
  </si>
  <si>
    <t>00133</t>
  </si>
  <si>
    <t>WHISKY HEPP.J FUT VIELLE PRUNE THARCIS</t>
  </si>
  <si>
    <t>00131</t>
  </si>
  <si>
    <t>WHISKY HIGHLAND QUEEN BLEND</t>
  </si>
  <si>
    <t>00132</t>
  </si>
  <si>
    <t xml:space="preserve">WHISKY HIGHLAND QUEEN MAJESTY SING.MALT </t>
  </si>
  <si>
    <t>01987</t>
  </si>
  <si>
    <t>WHISKY HUNTER LAING ISLAG JOURNEY</t>
  </si>
  <si>
    <t>01087</t>
  </si>
  <si>
    <t>WHISKY INVERGORDON 2011 OCTAVE 51.3°</t>
  </si>
  <si>
    <t>01085</t>
  </si>
  <si>
    <t>WHISKY ISLAY BLENDED 1997 OCTAVE 50°</t>
  </si>
  <si>
    <t>01022</t>
  </si>
  <si>
    <t>WHISKY JAMESON 18 ANS</t>
  </si>
  <si>
    <t>01320</t>
  </si>
  <si>
    <t>WHISKY JAMESON BLACK BARREL</t>
  </si>
  <si>
    <t>01021</t>
  </si>
  <si>
    <t>WHISKY JAMESON MAKER'S SERIES COOPER'S C</t>
  </si>
  <si>
    <t>00135</t>
  </si>
  <si>
    <t>WHISKY KILKERRAN</t>
  </si>
  <si>
    <t>00136</t>
  </si>
  <si>
    <t>WHISKY KIRIN FUJI-SANROKU 50 °</t>
  </si>
  <si>
    <t>01902</t>
  </si>
  <si>
    <t>WHISKY KURAYOSHI SHERRY CASK JAPONAIS</t>
  </si>
  <si>
    <t>00139</t>
  </si>
  <si>
    <t>WHISKY MAC NAMARA GAELIC</t>
  </si>
  <si>
    <t>01298</t>
  </si>
  <si>
    <t>WHISKY OLD BALLANTRUAN ECOSSE</t>
  </si>
  <si>
    <t>00140</t>
  </si>
  <si>
    <t>WHISKY OLD DEW BLEND</t>
  </si>
  <si>
    <t>00143</t>
  </si>
  <si>
    <t>WHISKY P&amp;M SINGLE MALT 7 ANS</t>
  </si>
  <si>
    <t>00141</t>
  </si>
  <si>
    <t>WHISKY P&amp;M VINTAGE BLEND</t>
  </si>
  <si>
    <t>00114</t>
  </si>
  <si>
    <t>WHISKY PERFECT PEAT</t>
  </si>
  <si>
    <t>01020</t>
  </si>
  <si>
    <t>WHISKY POWERS NEW PALET</t>
  </si>
  <si>
    <t>00531</t>
  </si>
  <si>
    <t>WHISKY SPEYBURN 10 ANS</t>
  </si>
  <si>
    <t>00145</t>
  </si>
  <si>
    <t>WHISKY SPRINGBANK 10 ANS</t>
  </si>
  <si>
    <t>01019</t>
  </si>
  <si>
    <t>WHISKY STRATHISLA 12 ANS D'AGE</t>
  </si>
  <si>
    <t>00146</t>
  </si>
  <si>
    <t>WHISKY TAMDHU 10 ANS</t>
  </si>
  <si>
    <t>01299</t>
  </si>
  <si>
    <t>WHISKY THE DUBLINER MASTER DISTILLER'S R</t>
  </si>
  <si>
    <t>01017</t>
  </si>
  <si>
    <t>WHISKY THE GLENLIVET 13 ANS FIRST FILL</t>
  </si>
  <si>
    <t>01018</t>
  </si>
  <si>
    <t>WHISKY THE GLENLIVET NADURRA OLOROSO</t>
  </si>
  <si>
    <t>00147</t>
  </si>
  <si>
    <t>WHISKY THE IRISHMAN FOUNDER'S RESERVE</t>
  </si>
  <si>
    <t>00148</t>
  </si>
  <si>
    <t>WHISKY THE IRISHMAN SINGLE MALT 10 ANS</t>
  </si>
  <si>
    <t>01533</t>
  </si>
  <si>
    <t>WHISKY THE IRISHMAN SINGLE MALT 17 ANS</t>
  </si>
  <si>
    <t>02018</t>
  </si>
  <si>
    <t>WHISKY THE IRISHMAN THE HARVEST</t>
  </si>
  <si>
    <t>01696</t>
  </si>
  <si>
    <t>WHISKY THE KURAYOSHI 12 ANS PURE MALT JA</t>
  </si>
  <si>
    <t>01697</t>
  </si>
  <si>
    <t>WHISKY THE KURAYOSHI 18 ANS PURE MALT JA</t>
  </si>
  <si>
    <t>01695</t>
  </si>
  <si>
    <t>WHISKY THE KURAYOSHI 8 ANS PURE MALT JAP</t>
  </si>
  <si>
    <t>01901</t>
  </si>
  <si>
    <t>WHISKY THE SAN-IN JAPONAIS</t>
  </si>
  <si>
    <t>00790</t>
  </si>
  <si>
    <t>WHISKY THE TORRAN MALT</t>
  </si>
  <si>
    <t>01692</t>
  </si>
  <si>
    <t xml:space="preserve">WHISKY THE TOTTORI BLENDED JAPONAIS </t>
  </si>
  <si>
    <t>01693</t>
  </si>
  <si>
    <t>WHISKY THE TOTTORI BOURBON JAPONAIS</t>
  </si>
  <si>
    <t>01295</t>
  </si>
  <si>
    <t>WHISKY TOGOUCHI KIWAMI JAPON</t>
  </si>
  <si>
    <t>01425</t>
  </si>
  <si>
    <t>WHISKY TOMATIN SIGNLE MALT 12 ANS</t>
  </si>
  <si>
    <t>00791</t>
  </si>
  <si>
    <t>WHISKY VILANOVA BERBIE</t>
  </si>
  <si>
    <t>00151</t>
  </si>
  <si>
    <t>WHISKY WRITERS TEARS IRISH COFFRET 1BT +</t>
  </si>
  <si>
    <t>Etape Renommage Image</t>
  </si>
  <si>
    <t>Alimentation</t>
  </si>
  <si>
    <t>Effervescents</t>
  </si>
  <si>
    <t>75 cl</t>
  </si>
  <si>
    <t>Blanc</t>
  </si>
  <si>
    <t>Caviars</t>
  </si>
  <si>
    <t>Accessoires</t>
  </si>
  <si>
    <t>Verrerie</t>
  </si>
  <si>
    <t>Spiritueux</t>
  </si>
  <si>
    <t>Liqueurs</t>
  </si>
  <si>
    <t>50 cl</t>
  </si>
  <si>
    <t>70 cl</t>
  </si>
  <si>
    <t>20 cl</t>
  </si>
  <si>
    <t>Whiskies</t>
  </si>
  <si>
    <t>Calvados</t>
  </si>
  <si>
    <t>35 cl</t>
  </si>
  <si>
    <t>Crèmes</t>
  </si>
  <si>
    <t>Eaux de Vie</t>
  </si>
  <si>
    <t>Rhums</t>
  </si>
  <si>
    <t>Divers</t>
  </si>
  <si>
    <t>Gins</t>
  </si>
  <si>
    <t>Anisés</t>
  </si>
  <si>
    <t>Portos</t>
  </si>
  <si>
    <t>Vodkas</t>
  </si>
  <si>
    <t>Vins Blancs</t>
  </si>
  <si>
    <t>Alsace</t>
  </si>
  <si>
    <t>Pinot Noir</t>
  </si>
  <si>
    <t>Pinot Gris</t>
  </si>
  <si>
    <t xml:space="preserve">Pinot Gris Vendanges Tardives </t>
  </si>
  <si>
    <t>Riesling</t>
  </si>
  <si>
    <t>Sylvaner</t>
  </si>
  <si>
    <t>Vins Rouges</t>
  </si>
  <si>
    <t>1ère Côte de Bordeaux</t>
  </si>
  <si>
    <t>Bordelais</t>
  </si>
  <si>
    <t>Rouge</t>
  </si>
  <si>
    <t>Bordeaux</t>
  </si>
  <si>
    <t>Bordeaux entre 2 mers</t>
  </si>
  <si>
    <t>Blaye Côtes de Bordeaux</t>
  </si>
  <si>
    <t>Côtes de Bordeaux Francs</t>
  </si>
  <si>
    <t>Graves</t>
  </si>
  <si>
    <t>Haut-Médoc</t>
  </si>
  <si>
    <t>Lalande de Pomerol</t>
  </si>
  <si>
    <t>Margaux</t>
  </si>
  <si>
    <t>Médoc</t>
  </si>
  <si>
    <t>Montagne St Emilion</t>
  </si>
  <si>
    <t>Moulis en Médoc</t>
  </si>
  <si>
    <t>Pauillac</t>
  </si>
  <si>
    <t>Pessac-Léognan</t>
  </si>
  <si>
    <t>Pomerol</t>
  </si>
  <si>
    <t>Puisseguin St Emilion</t>
  </si>
  <si>
    <t>Sauternes</t>
  </si>
  <si>
    <t>St Emilion 1er Grand Cru Classé</t>
  </si>
  <si>
    <t>St Emilion</t>
  </si>
  <si>
    <t>St Emilion Grand Cru</t>
  </si>
  <si>
    <t>St Estèphe</t>
  </si>
  <si>
    <t>Côtes de Provence</t>
  </si>
  <si>
    <t>Provence</t>
  </si>
  <si>
    <t>St Chinian</t>
  </si>
  <si>
    <t>Languedoc</t>
  </si>
  <si>
    <t>Côtes du Rhône</t>
  </si>
  <si>
    <t>Rhône</t>
  </si>
  <si>
    <t>Coteaux d'Aix en Provence</t>
  </si>
  <si>
    <t>Côteaux Varois</t>
  </si>
  <si>
    <t>IGP Hérault</t>
  </si>
  <si>
    <t>IGP Gard</t>
  </si>
  <si>
    <t>IGP Var</t>
  </si>
  <si>
    <t>Vin de France</t>
  </si>
  <si>
    <t>France</t>
  </si>
  <si>
    <t>IGP Vaucluse</t>
  </si>
  <si>
    <t>Muscat de Rivesaltes</t>
  </si>
  <si>
    <t>Roussillon</t>
  </si>
  <si>
    <t>Grignan Les Adhémars</t>
  </si>
  <si>
    <t>Beaujolais</t>
  </si>
  <si>
    <t>Beaujolais Villages</t>
  </si>
  <si>
    <t>Brouilly</t>
  </si>
  <si>
    <t>Morgon</t>
  </si>
  <si>
    <t>Aloxe Corton</t>
  </si>
  <si>
    <t>Bourgogne</t>
  </si>
  <si>
    <t>Un Aloxe Corton structuré et élégant pour accompagner un boeuf sauce piquante._x000D_
_x000D_
Encépagement : Pinot noir_x000D_
_x000D_
Dégustation : robe pourpre, nez complexe sur des notes de fruits rouges, de légères épices et de musc, bouche ronde, tanins fins, bel équilibre avec le bois._x000D_
Accord mets/vin : volailles, joue de boeuf, fromage affiné, cuisine épicé, viande rouge._x000D_
_x000D_
Existe en Magnum._x000D_
_x000D_
Domaine familial depuis des années, le Domaine Maldant-Pauvelot s’étend sur 18 Ha sur les Grands Terroirs de Bourgogne. Jean-Luc Maldant reprends les reines en 2009 et installe le domaine dans la qualité de ses produits.</t>
  </si>
  <si>
    <t>Auxey Duresses</t>
  </si>
  <si>
    <t>Bourgogne Côtes Chalonnaises</t>
  </si>
  <si>
    <t>Un Bourgogne Chardonnay ample, beurré et brioché qui accompagnera à merveille un ristto aux champignons._x000D_
_x000D_
Encépagement : Chardonnay_x000D_
_x000D_
Dégustation : robe jaune pâle, nez brioché, beurré et frais, bouche ronde et minérale, bel équilibre et notes de fruits blancs._x000D_
Accord mets/vin : fruits de mer, poisson._x000D_
_x000D_
Existe en Magnum._x000D_
_x000D_
Domaine familial depuis des années, le Domaine Maldant-Pauvelot s’étend sur 18 Ha sur les Grands Terroirs de Bourgogne. Jean-Luc Maldant reprends les reines en 2009 et installe le domaine dans la qualité de ses produits.</t>
  </si>
  <si>
    <t>Bourgogne Chardonnay</t>
  </si>
  <si>
    <t>Bourgogne Pinot Noir</t>
  </si>
  <si>
    <t>Un Bourgogne Pinot Noir léger et fruité qui s'accordera parfaitement avec une côte de boeuf._x000D_
_x000D_
Encépagement : Pinot Noir_x000D_
_x000D_
Dégustation : robe rubis, nez fruité de fruits rouges, fraise, framboise, bouche fruitée et légère_x000D_
Accord mets/vin : grillades, pique-nique._x000D_
_x000D_
Existe en Magnum._x000D_
_x000D_
Domaine familial depuis des années, le Domaine Maldant-Pauvelot s’étend sur 18 Ha sur les Grands Terroirs de Bourgogne. Jean-Luc Maldant reprends les reines en 2009 et installe le domaine dans la qualité de ses produits.</t>
  </si>
  <si>
    <t>Un Bourgogne Pinot Noir léger et fruité qui s'accordera parfaitement avec une côte de boeuf._x000D_
_x000D_
Encépagement : Pinot Noir_x000D_
_x000D_
Dégustation : robe rubis, nez fruité de fruits rouges, fraise, framboise, bouche fruitée et légère_x000D_
Accord mets/vin : grillades, pique-nique._x000D_
_x000D_
Existe en 75cl._x000D_
_x000D_
Domaine familial depuis des années, le Domaine Maldant-Pauvelot s’étend sur 18 Ha sur les Grands Terroirs de Bourgogne. Jean-Luc Maldant reprends les reines en 2009 et installe le domaine dans la qualité de ses produits.</t>
  </si>
  <si>
    <t>Chablis 1er Cru</t>
  </si>
  <si>
    <t>Un Chablis 1er Cru complexe et élégant qui pourra accompagner un risotto aux gambas._x000D_
_x000D_
Encépagement : Chardonnay_x000D_
_x000D_
Dégustation : Robe or blanc ; Nez brioché et intense de fleurs blanches distinguées ; Bouche puissante, riche et élégante. Finale longue et pleine de finesse_x000D_
Accord mets/vin : crustacés, poissons fins, fromage affiné._x000D_
_x000D_
Le Domaine Alain Geoffroy installé à Beine, près de Chablis, réalise la production, la récolte et la vente de vins blancs issus de cépages Chardonnay._x000D_
Honoré Geoffroy, vers 1850, étendit l’exploitation sur les communes de Beine et la Chapelle Vaupelteigne, au coeur du vignoble chablisien._x000D_
Alain Geoffroy fit passer la propriété au niveau de Domaine. Digne héritier de toutes les générations, il a su lui conserver le caractère familial et traditionnel._x000D_
L’objectif est produire des vins de Chablis tout en finesse et en élégance dans le respect du terroir chablisien.</t>
  </si>
  <si>
    <t>Un Chablis 1er Cru minéral et aromatique. Idéal sur un plateau de fruits de mer._x000D_
_x000D_
Encépagement : Chardonnay_x000D_
_x000D_
Dégustation : Robe or blanc ; Nez dense, floral aux notes d’agrumes et de fleurs blanches ; Bouche ample, ronde, minérale sur les fruits frais et une longue finale._x000D_
Accord mets/vin : crustacés, poissons fins, fromage affiné._x000D_
_x000D_
Le Domaine Alain Geoffroy installé à Beine, près de Chablis, réalise la production, la récolte et la vente de vins blancs issus de cépages Chardonnay._x000D_
Honoré Geoffroy, vers 1850, étendit l’exploitation sur les communes de Beine et la Chapelle Vaupelteigne, au coeur du vignoble chablisien._x000D_
Alain Geoffroy fit passer la propriété au niveau de Domaine. Digne héritier de toutes les générations, il a su lui conserver le caractère familial et traditionnel._x000D_
L’objectif est produire des vins de Chablis tout en finesse et en élégance dans le respect du terroir chablisien.</t>
  </si>
  <si>
    <t>Chablis</t>
  </si>
  <si>
    <t>Clos Vougeot Grand Cru</t>
  </si>
  <si>
    <t>Corton Charlemagne</t>
  </si>
  <si>
    <t>Corton</t>
  </si>
  <si>
    <t>Côtes de Beaune</t>
  </si>
  <si>
    <t>Fixin 1er cru</t>
  </si>
  <si>
    <t>Givry</t>
  </si>
  <si>
    <t>Hautes Côtes de Beaune</t>
  </si>
  <si>
    <t>Hautes-Côtes de Nuit</t>
  </si>
  <si>
    <t>Bourgogne Irancy</t>
  </si>
  <si>
    <t>Un Ladoix complexe et structuré. Idéal sur un suprûme de volaille légèrement relevé._x000D_
_x000D_
Encépagement : Pinot Noir_x000D_
_x000D_
Dégustation : Robe rubis profond ; Nez aux notes de fruits noirs, d’épices et de poivre noir ; Bouche ample, fraîche avec des tanins puissants et sanguins._x000D_
Accord mets/vin : grillades, gibier._x000D_
_x000D_
Domaine familial depuis des années, le Domaine Maldant-Pauvelot s’étend sur 18 Ha sur les Grands Terroirs de Bourgogne. Jean-Luc Maldant reprends les reines en 2009 et installe le domaine dans la qualité de ses produits.</t>
  </si>
  <si>
    <t>Ladoix</t>
  </si>
  <si>
    <t>Maranges</t>
  </si>
  <si>
    <t>Mercurey 1er Cru</t>
  </si>
  <si>
    <t>Mercurey</t>
  </si>
  <si>
    <t>Meursault Charmes</t>
  </si>
  <si>
    <t>Meursault</t>
  </si>
  <si>
    <t>Montagny 1er Cru</t>
  </si>
  <si>
    <t>Monthelie</t>
  </si>
  <si>
    <t>Nuits St Georges 1er Cru</t>
  </si>
  <si>
    <t>Nuits St Georges</t>
  </si>
  <si>
    <t>Bourgogne Passe Tout Grain</t>
  </si>
  <si>
    <t>Pommard</t>
  </si>
  <si>
    <t>Pouilly Fuissé</t>
  </si>
  <si>
    <t>Santenay</t>
  </si>
  <si>
    <t>Un Santenay plein de finesse et de fruits. Parfait sur des grillades._x000D_
_x000D_
Encépagement : Pinot Noir_x000D_
_x000D_
Dégustation : Robe rouge sombre ; Nez fruité de fruits rouges, de violette et de réglisse ; Bouche ample, charpentée avec des tanins fermes et discrets._x000D_
Accord mets/vin : grillades, gibier._x000D_
_x000D_
Existe en Magnum._x000D_
_x000D_
Domaine familial depuis des années, le Domaine Maldant-Pauvelot s’étend sur 18 Ha sur les Grands Terroirs de Bourgogne. Jean-Luc Maldant reprends les reines en 2009 et installe le domaine dans la qualité de ses produits.</t>
  </si>
  <si>
    <t>Un Savigny-les-beaune rouge plein de finesse et de fruit pouvant s'accorder avec un faux filet frites._x000D_
_x000D_
Encépagement : Pinot Noir_x000D_
_x000D_
Dégustation : Robe foncé profond ; Nez aux notes de fruits noirs, d’épices et de poivre noir ; Bouche ample, poivrée avec es tanins souples et une finale pleine de finesse et de légèretée._x000D_
Accord mets/vin : lapin rôti en sauce, queue de lotte au vin rouge._x000D_
_x000D_
Existe en Magnum._x000D_
_x000D_
Domaine familial depuis des années, le Domaine Maldant-Pauvelot s’étend sur 18 Ha sur les Grands Terroirs de Bourgogne. Jean-Luc Maldant reprends les reines en 2009 et installe le domaine dans la qualité de ses produits.</t>
  </si>
  <si>
    <t>Savigny Les Beaunes</t>
  </si>
  <si>
    <t>Vosne Romanée</t>
  </si>
  <si>
    <t>Blonde</t>
  </si>
  <si>
    <t>33 cl</t>
  </si>
  <si>
    <t>Champagnes</t>
  </si>
  <si>
    <t>Champagne</t>
  </si>
  <si>
    <t>Un Champagne brut élégant, fruité et passe partout. Idéal pour les évènements familliaux _x000D_
_x000D_
Encépagement : Pinot noir, Pinot meunier_x000D_
_x000D_
Dégustation : Bulles fines, nez aux notes d’agrumes, et de fleurs séchées ; bouche fraîche aux notes d’agrumes et belle finale._x000D_
_x000D_
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_x000D_
_x000D_
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»_x000D_
_x000D_
Le Champagne est conservé jusqu’à 3 ans pour les cuvées non millésimées, 6 à 8 ans pour les cuvées Extra.</t>
  </si>
  <si>
    <t>Un Champagne Grand Cru Blanc de Blanc soyeux, élégant aux bulles fines pouvant s'accorder sur en apéritif ou sur un dessert au chocolat._x000D_
_x000D_
Encépagement : Chardonnay_x000D_
_x000D_
Dégustation : Bulles Fines  Nez d’agrumes et floral ; Bouche élégante, minérale et aux notes de fruits blancs._x000D_
_x000D_
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vin._x000D_
Le domaine compte plus de 6 Ha de vignes, sur le terroir d'Ambonnay. Le Pinot Noir et le Chardonnay sont plantés sur des collines exposées sud et sud-est, garantissant une exposition très ensoleillée._x000D_
La Maison Soutiran étant classée en "Grand Cru", exprime toute la rareté de ce Champagne. En effet, seul 17 Maisons sont classées "Grand Cru", sur un total de 320 Maisons environ._x000D_
La Maison Soutiran s'atèle a produire des champagnes riches, racés, expressifs avec une texture crémeuse soulignée par une salinité minérale issur des sols calcaires et crayeux.</t>
  </si>
  <si>
    <t>Un Champagne Grand Cru d'une finesse inégalable qui pourra accompagner un poisson ou un plateau de fruits de mer._x000D_
_x000D_
Encépagement : Chardonnay, Pinot noir_x000D_
_x000D_
Dégustation : Bulles fines ; Nez d’agrumes, de fruits secs et torréfaction ; Bouche ample et onctueuse avec une belle finale._x000D_
_x000D_
Existe en Magnum._x000D_
_x000D_
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vin._x000D_
Le domaine compte plus de 6 Ha de vignes, sur le terroir d'Ambonnay. Le Pinot Noir et le Chardonnay sont plantés sur des collines exposées sud et sud-est, garantissant une exposition très ensoleillée._x000D_
La Maison Soutiran étant classée en "Grand Cru", exprime toute la rareté de ce Champagne. En effet, seul 17 Maisons sont classées "Grand Cru", sur un total de 320 Maisons environ._x000D_
La Maison Soutiran s'atèle a produire des champagnes riches, racés, expressifs avec une texture crémeuse soulignée par une salinité minérale issur des sols calcaires et crayeux.</t>
  </si>
  <si>
    <t>Un Champagne Grand Cru aux bulles fines et aux notes légèrement brioché. Idéal en apéritif ou sur un dessert au chocolat._x000D_
_x000D_
Encépagement : Pinot noir, Chardonnay_x000D_
_x000D_
Dégustation : Bulles fines ; Nez de poire compotée, pêche et légèrement torréfié ; Bouche de fruits exotiques, minérale et saline._x000D_
_x000D_
Existe en Magnum, Jéroboam et en 37,5cl._x000D_
_x000D_
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vin._x000D_
Le domaine compte plus de 6 Ha de vignes, sur le terroir d'Ambonnay. Le Pinot Noir et le Chardonnay sont plantés sur des collines exposées sud et sud-est, garantissant une exposition très ensoleillée._x000D_
La Maison Soutiran étant classée en "Grand Cru", exprime toute la rareté de ce Champagne. En effet, seul 17 Maisons sont classées "Grand Cru", sur un total de 320 Maisons environ._x000D_
La Maison Soutiran s'atèle a produire des champagnes riches, racés, expressifs avec une texture crémeuse soulignée par une salinité minérale issur des sols calcaires et crayeux.</t>
  </si>
  <si>
    <t>Un Champagne frais et fruité, idéal en apéritif ou sur un dessert aux fruits._x000D_
_x000D_
Encépagement : Chardonnay, Pinot noir, Pinot meunier_x000D_
_x000D_
Dégustation : Bulles fines, nez aux notes printanières, floral et fruits blanc ; bouche fine, fraîche et élégante._x000D_
_x000D_
Maison créée en 1985 par leur père Alain dont ils sont désormais les gardiens, guide Garance et Stanislas Thiénot. Alain Thiénot a constitué un vignoble conséquent de 30 hectares de grands crus dans la grande vallée historique à Aÿ et dans la Côte des Blancs et de premiers crus à Dizy et Cumières et sur les Coteaux au Sud d’Epernay.</t>
  </si>
  <si>
    <t>Un Champagne rosé fruité et élégant pour accompagner une tarte aux fraises._x000D_
_x000D_
Encépagement : Pinot noir, Pinot meunier_x000D_
_x000D_
Dégustation : Bulles fines, nez aux notes de fruits rouges ; bouche élégante et fruitée avec une finale pleine de finesse._x000D_
_x000D_
Maison créée en 1985 par leur père Alain dont ils sont désormais les gardiens, guide Garance et Stanislas Thiénot. Alain Thiénot a constitué un vignoble conséquent de 30 hectares de grands crus dans la grande vallée historique à Aÿ et dans la Côte des Blancs et de premiers crus à Dizy et Cumières et sur les Coteaux au Sud d’Epernay.</t>
  </si>
  <si>
    <t>Cidres</t>
  </si>
  <si>
    <t>Clairette de Die</t>
  </si>
  <si>
    <t>Crémant d'Alsace</t>
  </si>
  <si>
    <t>Un Crémant de Bourgogne fin et aérien. Idéal sur un apértif entre amis._x000D_
_x000D_
Encépagement : Chardonnay, Aligoté_x000D_
_x000D_
Dégustation : Bulles élégantes et fines ; Nez pur et aériens aux notes de fruits blancs ; Bouche souple, complexe aux arômes de brioche et d’amande grillée._x000D_
Accord mets/vin : apéritif, dessert, poisson._x000D_
_x000D_
Les multiples failles qui découpent la région ont donné naissance à autant de terrains différents par leur nature, leur orientation et leur âge. Les vignes se situent en Cote Chalonnaise et dans le nord du Mâconnais. Ses raisins proviennent des sols argilo-calcaires à argilo siliceux sur l’aire d’appellation Bourgogne.</t>
  </si>
  <si>
    <t>Crémant de Bourgogne</t>
  </si>
  <si>
    <t>Prosecco</t>
  </si>
  <si>
    <t>Italie</t>
  </si>
  <si>
    <t>Hongrie</t>
  </si>
  <si>
    <t>Chinon</t>
  </si>
  <si>
    <t>Loire</t>
  </si>
  <si>
    <t>Muscadet</t>
  </si>
  <si>
    <t>Pouilly Fumé</t>
  </si>
  <si>
    <t>Quincy</t>
  </si>
  <si>
    <t>Saumur Champigny</t>
  </si>
  <si>
    <t>St Nicolas de Bourgueuil</t>
  </si>
  <si>
    <t>Bandol</t>
  </si>
  <si>
    <t>Beaumes de Venise</t>
  </si>
  <si>
    <t>Lubéron</t>
  </si>
  <si>
    <t>Côtes du Ventoux</t>
  </si>
  <si>
    <t>Cassis</t>
  </si>
  <si>
    <t>37.5 cl</t>
  </si>
  <si>
    <t>Rasteau</t>
  </si>
  <si>
    <t>Côtes du Rhône Villages Cairanne</t>
  </si>
  <si>
    <t>Côtes du Rhône Villages Chusclan</t>
  </si>
  <si>
    <t>Côtes du Rhône Villages Sablet</t>
  </si>
  <si>
    <t>Côtes du Rhône Villages Séguret</t>
  </si>
  <si>
    <t>Côtes du Rhône Villages St Gervais</t>
  </si>
  <si>
    <t>Côtes du Rhône Villages</t>
  </si>
  <si>
    <t>Chateauneuf du Pape</t>
  </si>
  <si>
    <t>Condrieu</t>
  </si>
  <si>
    <t>Corse Sartène</t>
  </si>
  <si>
    <t>Corse</t>
  </si>
  <si>
    <t>Costières de Nîmes</t>
  </si>
  <si>
    <t>Crozes Hermitage</t>
  </si>
  <si>
    <t>Gigondas</t>
  </si>
  <si>
    <t>Hermitage</t>
  </si>
  <si>
    <t>IGP Méditerranée</t>
  </si>
  <si>
    <t>Lirac</t>
  </si>
  <si>
    <t>Pic St Loup</t>
  </si>
  <si>
    <t>St Péray</t>
  </si>
  <si>
    <t>Vacqueras</t>
  </si>
  <si>
    <t>Vinaigres</t>
  </si>
  <si>
    <t>Bouchons</t>
  </si>
  <si>
    <t>Côtes de Duras</t>
  </si>
  <si>
    <t>Sud-Ouest</t>
  </si>
  <si>
    <t>Cahors</t>
  </si>
  <si>
    <t>Corbières</t>
  </si>
  <si>
    <t>Minervois</t>
  </si>
  <si>
    <t>Picpoul du Pinet</t>
  </si>
  <si>
    <t>Vins Doux naturels</t>
  </si>
  <si>
    <t>Muscat Beaumes de Venise</t>
  </si>
  <si>
    <t>Vrac</t>
  </si>
  <si>
    <t>Madiran</t>
  </si>
  <si>
    <t>Fitou</t>
  </si>
  <si>
    <t>Rivesaltes Hors d'Age</t>
  </si>
  <si>
    <t>Tautavel</t>
  </si>
  <si>
    <t>St Joseph</t>
  </si>
  <si>
    <t>Un Chorey-les-beaune blanc beurré et brioché, parfait sur une blanquette de veau._x000D_
_x000D_
Encépagement : Chardonnay_x000D_
_x000D_
Dégustation : robe jaune or, nez noisette et fruits blancs, fleurs blanches, bouche ronde avec une belle acidité donnant une finale persistante._x000D_
Accord mets/vin : poisson en sauce, jambon de Serrano, fromage._x000D_
_x000D_
Existe en Magnum._x000D_
_x000D_
Domaine familial depuis des années, le Domaine Maldant-Pauvelot s’étend sur 18 Ha sur les Grands Terroirs de Bourgogne. Jean-Luc Maldant reprends les reines en 2009 et installe le domaine dans la qualité de ses produits.</t>
  </si>
  <si>
    <t>Chorey les Beaunes</t>
  </si>
  <si>
    <t>Un Bourgogne aligoté sec et aromatique, idéal pour raclette ou une tartiflette._x000D_
_x000D_
Encépagement : Aligoté_x000D_
_x000D_
Dégustation : robe jaune pâle, nez aromatique aux notes d’agrumes et de pierre à fusil, bouche légèrement iodée, fraîche._x000D_
Accord mets/vin : plateau de fruits de mer, poisson._x000D_
_x000D_
Existe en Magnum._x000D_
_x000D_
Domaine familial depuis des années, le Domaine Maldant-Pauvelot s’étend sur 18 Ha sur les Grands Terroirs de Bourgogne. Jean-Luc Maldant reprends les reines en 2009 et installe le domaine dans la qualité de ses produits.</t>
  </si>
  <si>
    <t>Bourgogne Aligoté</t>
  </si>
  <si>
    <t>Un Bourgogne Chardonnay complexe et minérale pour accompagner un plateau de fromage._x000D_
_x000D_
Encépagement : Chardonnay_x000D_
_x000D_
Dégustation : Robe or pâle ; Nez jeune et frais aux notes d’agrumes et d’acacia ; Bouche minérale aux notes de fleurs, de citron et de pain frais._x000D_
Accord mets/vin : crustacés, poissons fins, fromage affiné._x000D_
_x000D_
Le Domaine Alain Geoffroy installé à Beine, près de Chablis, réalise la production, la récolte et la vente de vins blancs issus de cépages Chardonnay._x000D_
Honoré Geoffroy, vers 1850, étendit l’exploitation sur les communes de Beine et la Chapelle Vaupelteigne, au coeur du vignoble chablisien._x000D_
Alain Geoffroy fit passer la propriété au niveau de Domaine. Digne héritier de toutes les générations, il a su lui conserver le caractère familial et traditionnel._x000D_
L’objectif est produire des vins de Chablis tout en finesse et en élégance dans le respect du terroir chablisien.</t>
  </si>
  <si>
    <t>Un Chablis rond et minéral qui pourra s'accorder sur un dorade en papillotte._x000D_
_x000D_
Encépagement : Chardonnay_x000D_
_x000D_
Dégustation : Robe or blanc ; Nez riche et mûr aux notes florales et fruits blanc ; Bouche ample, minérale et fruitée._x000D_
Accord mets/vin : crustacés, poissons fins, fromage affiné._x000D_
_x000D_
Le Domaine Alain Geoffroy installé à Beine, près de Chablis, réalise la production, la récolte et la vente de vins blancs issus de cépages Chardonnay._x000D_
Honoré Geoffroy, vers 1850, étendit l’exploitation sur les communes de Beine et la Chapelle Vaupelteigne, au coeur du vignoble chablisien._x000D_
Alain Geoffroy fit passer la propriété au niveau de Domaine. Digne héritier de toutes les générations, il a su lui conserver le caractère familial et traditionnel._x000D_
L’objectif est produire des vins de Chablis tout en finesse et en élégance dans le respect du terroir chablisien.</t>
  </si>
  <si>
    <t>Un Chablis 1er Cru minéral et floral. Idéal pour accompagner une moules/frites._x000D_
_x000D_
Encépagement : Chardonnay_x000D_
_x000D_
Dégustation : Robe or blanc ; Nez floral aux notes de fruits frais ; Bouche ample, ronde, minérale et pleine de fraîcheur._x000D_
Accord mets/vin : crustacés, poissons fins, fromage affiné._x000D_
_x000D_
Le Domaine Alain Geoffroy installé à Beine, près de Chablis, réalise la production, la récolte et la vente de vins blancs issus de cépages Chardonnay._x000D_
Honoré Geoffroy, vers 1850, étendit l’exploitation sur les communes de Beine et la Chapelle Vaupelteigne, au coeur du vignoble chablisien._x000D_
Alain Geoffroy fit passer la propriété au niveau de Domaine. Digne héritier de toutes les générations, il a su lui conserver le caractère familial et traditionnel._x000D_
L’objectif est produire des vins de Chablis tout en finesse et en élégance dans le respect du terroir chablisien.</t>
  </si>
  <si>
    <t>Blanche</t>
  </si>
  <si>
    <t>IGP Aude</t>
  </si>
  <si>
    <t>Côtes Catalanes</t>
  </si>
  <si>
    <t>Un Champagne Premier Cru aux bulles fines sur des notes de fruits blancs et jaunes. Idéal vos évènements familliaux, en apéritif ou en dessert._x000D_
_x000D_
Encépagement : Chardonnay, Pinot noir, Pinot meunier_x000D_
_x000D_
Dégustation : Bulles fines ; Nez de citron confit, amande, pêche et poire ; Bouche aux fruits pulpeux et agrumes._x000D_
_x000D_
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vin._x000D_
Le domaine compte plus de 6 Ha de vignes, sur le terroir d'Ambonnay. Le Pinot Noir et le Chardonnay sont plantés sur des collines exposées sud et sud-est, garantissant une exposition très ensoleillée._x000D_
La Maison Soutiran étant classée en "Grand Cru", exprime toute la rareté de ce Champagne. En effet, seul 17 Maisons sont classées "Grand Cru", sur un total de 320 Maisons environ._x000D_
La Maison Soutiran s'atèle a produire des champagnes riches, racés, expressifs avec une texture crémeuse soulignée par une salinité minérale issur des sols calcaires et crayeux.</t>
  </si>
  <si>
    <t>Un Champagne Blanc de Blanc fins, floral et fruité. Idéal pour un dessert aux fruits frais ou une salade de fruits._x000D_
_x000D_
Encépagement : Chardonnay_x000D_
_x000D_
Dégustation : Bulles fines, nez aux notes d’agrumes et floral ; bouche ample, élégante et équilibrée._x000D_
_x000D_
Existe en Magnum._x000D_
_x000D_
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_x000D_
_x000D_
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»_x000D_
_x000D_
Le Champagne est conservé jusqu’à 3 ans pour les cuvées non millésimées, 6 à 8 ans pour les cuvées Extra.</t>
  </si>
  <si>
    <t>Un Champagne Brut léger et brioché. Parfait sur un plateau de fruits de mer ou un apértif entre amis._x000D_
_x000D_
Encépagement : Pinot noir, Chardonnay_x000D_
_x000D_
Dégustation : Bulles fines, nez aux notes de fruits frais et d’agrumes ; bouche généreuse, vive et élégante._x000D_
_x000D_
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_x000D_
_x000D_
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»_x000D_
_x000D_
Le Champagne est conservé jusqu’à 3 ans pour les cuvées non millésimées, 6 à 8 ans pour les cuvées Extra.</t>
  </si>
  <si>
    <t>Un Champagne Rosé élégant et d'une grande finesse qui s'accordera à merveille sur un apéritif ou un dessert aux fruits rouges._x000D_
_x000D_
Encépagement : Pinot noir, Chardonnay, Pinot meunier_x000D_
_x000D_
Dégustation : Bulles fines, nez aux notes de fruits rouges et d’agrumes ; bouche ample, précise et soyeuse._x000D_
_x000D_
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_x000D_
_x000D_
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»_x000D_
_x000D_
Le Champagne est conservé jusqu’à 3 ans pour les cuvées non millésimées, 6 à 8 ans pour les cuvées Extra.</t>
  </si>
  <si>
    <t>Un Champagne brut aux bulles fines et aux notes de fruits blancs s'alliant parfaitement sur une salade de fruits maison._x000D_
_x000D_
Encépagement : Pinot noir, Chardonnay, Pinot meunier_x000D_
_x000D_
Dégustation : Bulles fines, nez aux notes de pêches blanches, de noisettes et d’agrumes ; bouche ample et aux notes de fruits frais._x000D_
_x000D_
Existe en Magnum et en 37,5cl._x000D_
_x000D_
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_x000D_
_x000D_
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»_x000D_
_x000D_
Le Champagne est conservé jusqu’à 3 ans pour les cuvées non millésimées, 6 à 8 ans pour les cuvées Extra.</t>
  </si>
  <si>
    <t>Un Champagne brut aux bulles fines et aux notes de fruits blancs s'alliant parfaitement sur une salade de fruits maison._x000D_
_x000D_
Encépagement : Pinot noir, Chardonnay, Pinot meunier_x000D_
_x000D_
Dégustation : Bulles fines, nez aux notes de pêches blanches, de noisettes et d’agrumes ; bouche ample et aux notes de fruits frais._x000D_
_x000D_
Existe en 75cl et en 37,5cl._x000D_
_x000D_
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_x000D_
_x000D_
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»_x000D_
_x000D_
Le Champagne est conservé jusqu’à 3 ans pour les cuvées non millésimées, 6 à 8 ans pour les cuvées Extra.</t>
  </si>
  <si>
    <t>Un Champagne Rosé festif pour tout vos évènements familliaux._x000D_
_x000D_
Encépagement : Pinot noir, Chardonnay et Pinot Meunier_x000D_
_x000D_
Dégustation : Bulles fines, Nez aux notes de fruits rouges ; Bouche équilibrée, ample, fraîche aux notes de framboises, de groseille et de fraise. Finale généreuse et longue._x000D_
_x000D_
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_x000D_
_x000D_
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»_x000D_
_x000D_
Le Champagne est conservé jusqu’à 3 ans pour les cuvées non millésimées, 6 à 8 ans pour les cuvées Extra.</t>
  </si>
  <si>
    <t>Palette</t>
  </si>
  <si>
    <t>Un Champagne fins et aromatique pour tout type de dessert._x000D_
_x000D_
Encépagement : Chardonnay, Pinot noir, Pinot meunier_x000D_
_x000D_
Dégustation : Bulles fines avec un cordon très présent ; Nez fin, frais et fruité aux notes de pommes, de poires, d'abricot et de fruits secs ; Bouche ronde et charnue avec une finale fraîche grâce à l'apport du Chardonnay._x000D_
_x000D_
Située à Reims et créée par Nicolas Ruinart, c'est la maison de Champagne la plus ancienne datant de 1729.</t>
  </si>
  <si>
    <t>Un champagne Blanc de blanc d'une grande finesse et d'une minéralité qui pourra accompagner vos apéritifs._x000D_
_x000D_
Encépagement : Chardonnay_x000D_
_x000D_
Dégustation : robe jaune or pâle, Nez floral et  fruité aux notes d'agrumes frais et mûrs ; Bouche fraîche, ample, minérale aux notes de brugnon et d'agrumes._x000D_
_x000D_
Située à Reims et créée par Nicolas Ruinart, c'est la maison de Champagne la plus ancienne datant de 1729.</t>
  </si>
  <si>
    <t>Un Champagne rosé frais et fin pour accompagner un fraisier._x000D_
_x000D_
Encépagement : Chardonnay, Pinot noir_x000D_
_x000D_
Dégustation : Robe grenade et orangée ; Nez fruité aux notes de fruits exotiques et de petits fruits rouges ; Bouche ronde et fruités aux notes de pamplemousse, de grenade, de goyave et de litchi._x000D_
_x000D_
Située à Reims et créée par Nicolas Ruinart, c'est la maison de Champagne la plus ancienne datant de 1729.</t>
  </si>
  <si>
    <t>Un Savigny-les-beaune blanc floral et brioché qui pourra accompagner une dorade en papillote._x000D_
_x000D_
Encépagement : Chardonnay_x000D_
_x000D_
Dégustation : Robe jaune doré ; Nez aux notes de fleurs blanches et de noisettes ; Bouche puissante et bien équilibrée et une belle longueur._x000D_
Accord mets/vin : poisson en sauce au beurre blanc, fromage._x000D_
_x000D_
Existe en Magnum._x000D_
_x000D_
Domaine familial depuis des années, le Domaine Maldant-Pauvelot s’étend sur 18 Ha sur les Grands Terroirs de Bourgogne. Jean-Luc Maldant reprends les reines en 2009 et installe le domaine dans la qualité de ses produits.</t>
  </si>
  <si>
    <t>Un Chorey-les-beaune rouge structuré et charnue, idéal sur une côte de boeuf._x000D_
_x000D_
Encépagement : Pinot noir_x000D_
_x000D_
Dégustation : robe rouge clair, nez de fruits noirs bien mûrs, bouche ronde et aérienne, tanins fins et boisé équilibré._x000D_
Accord mets/vin : volailles rôties, gibiers à plumes._x000D_
_x000D_
Existe en Magnum._x000D_
_x000D_
Domaine familial depuis des années, le Domaine Maldant-Pauvelot s’étend sur 18 Ha sur les Grands Terroirs de Bourgogne. Jean-Luc Maldant reprends les reines en 2009 et installe le domaine dans la qualité de ses produits.</t>
  </si>
  <si>
    <t>Bellet</t>
  </si>
  <si>
    <t>Un Champagne Grand Cru puissant et aromatique qui s'accordera parfait sur un dessert au chocolat._x000D_
_x000D_
Encépagement : Pinot noir_x000D_
_x000D_
Dégustation : Bulles fines ; Nez de figues et fruits exotiques ; Bouche ample, vive, sur des arômes vineux et une finale longue et quelque peu iodée._x000D_
_x000D_
Existe en Magnum._x000D_
_x000D_
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vin._x000D_
Le domaine compte plus de 6 Ha de vignes, sur le terroir d'Ambonnay. Le Pinot Noir et le Chardonnay sont plantés sur des collines exposées sud et sud-est, garantissant une exposition très ensoleillée._x000D_
La Maison Soutiran étant classée en "Grand Cru", exprime toute la rareté de ce Champagne. En effet, seul 17 Maisons sont classées "Grand Cru", sur un total de 320 Maisons environ._x000D_
La Maison Soutiran s'atèle a produire des champagnes riches, racés, expressifs avec une texture crémeuse soulignée par une salinité minérale issur des sols calcaires et crayeux.</t>
  </si>
  <si>
    <t>Un Champagne Grand Cru Millésimé d'une finesse et d'une complexité aromatique exeptionnelle. Idéal sur un plateau de fruits mer ou sur un poisson fins. _x000D_
_x000D_
Encépagement : Chardonnay, Pinot noir_x000D_
_x000D_
Dégustation : Bulles fines ; Nez aux notes de miel et de poire,  minéral ; Bouche suave, aux notes de fruits mûrs et finale élégante, digne des plus grands champagne._x000D_
_x000D_
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vin._x000D_
Le domaine compte plus de 6 Ha de vignes, sur le terroir d'Ambonnay. Le Pinot Noir et le Chardonnay sont plantés sur des collines exposées sud et sud-est, garantissant une exposition très ensoleillée._x000D_
La Maison Soutiran étant classée en "Grand Cru", exprime toute la rareté de ce Champagne. En effet, seul 17 Maisons sont classées "Grand Cru", sur un total de 320 Maisons environ._x000D_
La Maison Soutiran s'atèle a produire des champagnes riches, racés, expressifs avec une texture crémeuse soulignée par une salinité minérale issur des sols calcaires et crayeux.</t>
  </si>
  <si>
    <t>Un Champagne Grand Cru Extra Brut fins et élégant qui pourra accompagner un plateau de fruits de mer._x000D_
_x000D_
Encépagement : Chardonnay, Pinot noir_x000D_
_x000D_
Dégustation : Bulles fines ; Nez frais, iodé, brioché ; Bouche anisée, fraîche et belle finale._x000D_
_x000D_
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vin._x000D_
Le domaine compte plus de 6 Ha de vignes, sur le terroir d'Ambonnay. Le Pinot Noir et le Chardonnay sont plantés sur des collines exposées sud et sud-est, garantissant une exposition très ensoleillée._x000D_
La Maison Soutiran étant classée en "Grand Cru", exprime toute la rareté de ce Champagne. En effet, seul 17 Maisons sont classées "Grand Cru", sur un total de 320 Maisons environ._x000D_
La Maison Soutiran s'atèle a produire des champagnes riches, racés, expressifs avec une texture crémeuse soulignée par une salinité minérale issur des sols calcaires et crayeux.</t>
  </si>
  <si>
    <t>Un Champagne Grand Cru aux bulles fines et aux notes légèrement brioché. Idéal en apéritif ou sur un dessert au chocolat._x000D_
_x000D_
Encépagement : Pinot noir, Chardonnay_x000D_
_x000D_
Dégustation : Bulles fines ; Nez de poire compotée, pêche et légèrement torréfié ; Bouche de fruits exotiques, minérale et saline._x000D_
_x000D_
Existe en 75cl, en Jéroboam et en 37,5cl._x000D_
_x000D_
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vin._x000D_
Le domaine compte plus de 6 Ha de vignes, sur le terroir d'Ambonnay. Le Pinot Noir et le Chardonnay sont plantés sur des collines exposées sud et sud-est, garantissant une exposition très ensoleillée._x000D_
La Maison Soutiran étant classée en "Grand Cru", exprime toute la rareté de ce Champagne. En effet, seul 17 Maisons sont classées "Grand Cru", sur un total de 320 Maisons environ._x000D_
La Maison Soutiran s'atèle a produire des champagnes riches, racés, expressifs avec une texture crémeuse soulignée par une salinité minérale issur des sols calcaires et crayeux.</t>
  </si>
  <si>
    <t>IGP Bouches du Rhône</t>
  </si>
  <si>
    <t>Ventoux</t>
  </si>
  <si>
    <t>IGP Loire</t>
  </si>
  <si>
    <t>Mareuil</t>
  </si>
  <si>
    <t>Beaune</t>
  </si>
  <si>
    <t>Macon Villages</t>
  </si>
  <si>
    <t>Un Rully blanc sec et ample en bouche qui pourra s'accorder sur un risotto aux champignons._x000D_
_x000D_
Encépagement : Chardonnay_x000D_
_x000D_
Dégustation : robe jaune dorée ; Nez aromatique aux notes de d’acacia et de chèvrefeuille ; Bouche ample, souple et minérale apportant beaucoup de fraîcheur à la finale._x000D_
Accord mets/vin : viandes blanches crémées, poissons._x000D_
_x000D_
Un regroupement de vignerons bourguignons passionnés. Au nord de la Côte Chalonnaise, le vignoble de Rully s’étend sur des coteaux tourmentés par les plissements successifs et offre des terroirs, des expositions et des altitudes assez variés. L’exposition est pleine Est. Le sous-sol est à dominante argilo-calcaire. Sur ce plateau, le sol est peu profond, la terre est rouge et est composée d’une multitude de petits cailloux qui contraste avec le reflet rouge de la terre.</t>
  </si>
  <si>
    <t>Rully</t>
  </si>
  <si>
    <t>Chassagne-Montrachet</t>
  </si>
  <si>
    <t>Puligny Montrachet</t>
  </si>
  <si>
    <t>Volnay</t>
  </si>
  <si>
    <t>Côte de Brouilly</t>
  </si>
  <si>
    <t>Gewurztraminer</t>
  </si>
  <si>
    <t>Portugal</t>
  </si>
  <si>
    <t>Espagne</t>
  </si>
  <si>
    <t>Argentine</t>
  </si>
  <si>
    <t>Chili</t>
  </si>
  <si>
    <t>Etats-Unis</t>
  </si>
  <si>
    <t>Allemagne</t>
  </si>
  <si>
    <t>Liban</t>
  </si>
  <si>
    <t>Afrique du Sud</t>
  </si>
  <si>
    <t>Australie</t>
  </si>
  <si>
    <t>Nouvelle Zélande</t>
  </si>
  <si>
    <t>Maroc</t>
  </si>
  <si>
    <t>Un Aloxe Corton structuré et élégant pour accompagner un boeuf sauce piquante._x000D_
_x000D_
Encépagement : Pinot noir_x000D_
_x000D_
Dégustation : robe pourpre, nez complexe sur des notes de fruits rouges, de légères épices et de musc, bouche ronde, tanins fins, bel équilibre avec le bois._x000D_
Accord mets/vin : volailles, joue de boeuf, fromage affiné, cuisine épicé, viande rouge._x000D_
_x000D_
Existe en 75cl._x000D_
_x000D_
Domaine familial depuis des années, le Domaine Maldant-Pauvelot s’étend sur 18 Ha sur les Grands Terroirs de Bourgogne. Jean-Luc Maldant reprends les reines en 2009 et installe le domaine dans la qualité de ses produits.</t>
  </si>
  <si>
    <t>Côtes du Rhône Visan</t>
  </si>
  <si>
    <t>IGP Côtes de Gascogne</t>
  </si>
  <si>
    <t>Bergerac</t>
  </si>
  <si>
    <t>Buzet</t>
  </si>
  <si>
    <t>Marcillac</t>
  </si>
  <si>
    <t>Pacherenc du Vic Bhil</t>
  </si>
  <si>
    <t>Jurançon</t>
  </si>
  <si>
    <t>Côtes du Languedoc</t>
  </si>
  <si>
    <t>Cabrières</t>
  </si>
  <si>
    <t>Limoux</t>
  </si>
  <si>
    <t>IGP Haute Vallée de l'Aude</t>
  </si>
  <si>
    <t>Jus de Fruits</t>
  </si>
  <si>
    <t>25 cl</t>
  </si>
  <si>
    <t>St Julien</t>
  </si>
  <si>
    <t>Loupiac</t>
  </si>
  <si>
    <t>Un champagne fin et aromatique pour l'apéritif ou un dessert aux fruits frais. _x000D_
_x000D_
Encépagement : Chardonnay, Pinot noir, Pinot meunier_x000D_
_x000D_
Dégustation : Bulles fines, nez aux notes de fruits jaunes et exotiques ; bouche ample aux notes de fruits frais._x000D_
_x000D_
Victor est tonnelier, Léonie est fille de vigneron… ils fondent en 1868 la Maison de Champagne éponyme, Canard-Duchêne. Au cœur de la Montagne de Reims, le village de Ludes jouit d’un emplacement unique. Sur ce plateau dominant la plaine champenoise, le paysage se partage entre forêts d’essences rares et vignes en pente douce.</t>
  </si>
  <si>
    <t>30 gr</t>
  </si>
  <si>
    <t>50 gr</t>
  </si>
  <si>
    <t>Côte Rôtie</t>
  </si>
  <si>
    <t>Sancerre</t>
  </si>
  <si>
    <t>Vin Muté</t>
  </si>
  <si>
    <t>Tartinables</t>
  </si>
  <si>
    <t>80 gr</t>
  </si>
  <si>
    <t>Cornichons</t>
  </si>
  <si>
    <t>Coteaux du Languedoc</t>
  </si>
  <si>
    <t>Patrimonio</t>
  </si>
  <si>
    <t>Muscat du Cap Corse</t>
  </si>
  <si>
    <t>100 gr</t>
  </si>
  <si>
    <t>125 gr</t>
  </si>
  <si>
    <t>Maranges 1er Cru</t>
  </si>
  <si>
    <t>Composition Paniers</t>
  </si>
  <si>
    <t>Jura</t>
  </si>
  <si>
    <t>Un Champagne Grand Cru aux bulles fines et aux notes légèrement brioché. Idéal en apéritif ou sur un dessert au chocolat._x000D_
_x000D_
Encépagement : Pinot noir, Chardonnay_x000D_
_x000D_
Dégustation : Bulles fines ; Nez de poire compotée, pêche et légèrement torréfié ; Bouche de fruits exotiques, minérale et saline._x000D_
_x000D_
Existe en 75cl, en Magnum et en 37,5cl._x000D_
_x000D_
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vin._x000D_
Le domaine compte plus de 6 Ha de vignes, sur le terroir d'Ambonnay. Le Pinot Noir et le Chardonnay sont plantés sur des collines exposées sud et sud-est, garantissant une exposition très ensoleillée._x000D_
La Maison Soutiran étant classée en "Grand Cru", exprime toute la rareté de ce Champagne. En effet, seul 17 Maisons sont classées "Grand Cru", sur un total de 320 Maisons environ._x000D_
La Maison Soutiran s'atèle a produire des champagnes riches, racés, expressifs avec une texture crémeuse soulignée par une salinité minérale issur des sols calcaires et crayeux.</t>
  </si>
  <si>
    <t>Un Mousseux doux, léger et aérien qui saura accompagner tout type de dessert, des crèpes ou des gauffres._x000D_
_x000D_
Encépagement : Muscat petit grain_x000D_
_x000D_
Dégustation : Bulles Fines, nez aux notes de fruits frais et de raisin de muscat ; bouche équilibré entre sucrosité et fraîcheur._x000D_
_x000D_
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vins._x000D_
_x000D_
Descendante d’une famille qui travaille la vigne depuis 1640, Claire Clavel, Femme Vigneronne, est épaulée par son père Denis. Elle conduit les 80 hectares de son domaine.</t>
  </si>
  <si>
    <t>Côtes du Roussillon</t>
  </si>
  <si>
    <t>Grèce</t>
  </si>
  <si>
    <t>Un Côtes de Provence rouge épicé et fruité. Idéal sur une côte de boeuf grillée._x000D_
_x000D_
Encépagement : Syrah, Grenache._x000D_
_x000D_
Dégustation : Robe rouge sombre, Nez expressif fruité et poivré, Bouche souple, légèrement épicée aux notes gourmandes de fruits rouges._x000D_
Accord mets/vin : tapas, mezzés, grillades_x000D_
_x000D_
Existe en Magnum._x000D_
_x000D_
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t>
  </si>
  <si>
    <t>Un Côte de Provence blanc sec, minérale qui pourra accompgner un plateau de fruits de mer._x000D_
_x000D_
Encépagement : Rolle_x000D_
_x000D_
Dégustation : Nez fin et délicat sur des arômes de pêche, abricot. La bouche est riche sur des notes de fruits blancs et de fleurs. La finale est saline et légèrement iodée._x000D_
Accord mets/vin : Fruits de mer, poissons fins, coquillages._x000D_
_x000D_
Existe en Magnum._x000D_
_x000D_
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t>
  </si>
  <si>
    <t>Un Côte de Provence rosé sec, salin sur des notes de petits fruits rouges. Parfait en apéritif ou des grillades entre amis._x000D_
_x000D_
Encépagement : Grenache / Cinsault / Rolle_x000D_
_x000D_
Dégustation : Nez aux arômes de pêche blanche et d’eucalyptus ; Bouche fraîche et minérale aux notes de fraise des bois_x000D_
Accord mets/vin : apéritif, tapas, saumon fumé ou volailles._x000D_
_x000D_
Existe en Magnum et en 50cl._x000D_
_x000D_
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t>
  </si>
  <si>
    <t>Un Côtes de Provence rosé sec, minéral et élégant qui pourra accompagner une bouillabaisse._x000D_
_x000D_
Encépagement : Syrah, Grenache et Cinsault._x000D_
_x000D_
Dégustation : Robe rose clair ; Nez expressif, fruité et plein de fraîcheur ; Bouche minérale aux notes de petits fruits des bois, fraise, framboise._x000D_
Accord mets/vin : tapas, apéritifs, grillades._x000D_
_x000D_
Existe en Magnum._x000D_
_x000D_
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t>
  </si>
  <si>
    <t>Un Côte de Provence La Londe rosé d'une grande finesse, idéal sur des grillades ou une paella._x000D_
_x000D_
Encépagement : Grenache, cinsault_x000D_
_x000D_
Dégustation : Nez subtil sur des notes d'agrumes confits. La bouche est fraîche, ample aux saveurs de pêches blanches. La finale est bien équilibrée et élégante._x000D_
Accord mets/vin : crustacés ou des poissons fins._x000D_
_x000D_
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t>
  </si>
  <si>
    <t>Un Chorey-les-beaune rouge structuré et charnue, idéal sur une côte de boeuf._x000D_
_x000D_
Encépagement : Pinot noir_x000D_
_x000D_
Dégustation : robe rouge clair, nez de fruits noirs bien mûrs, bouche ronde et aérienne, tanins fins et boisé équilibré._x000D_
Accord mets/vin : volailles rôties, gibiers à plumes._x000D_
_x000D_
Existe en 75cl._x000D_
_x000D_
Domaine familial depuis des années, le Domaine Maldant-Pauvelot s’étend sur 18 Ha sur les Grands Terroirs de Bourgogne. Jean-Luc Maldant reprends les reines en 2009 et installe le domaine dans la qualité de ses produits.</t>
  </si>
  <si>
    <t>Un Savigny-les-beaune rouge plein de finesse et de fruit pouvant s'accorder avec un faux filet frites._x000D_
_x000D_
Encépagement : Pinot Noir_x000D_
_x000D_
Dégustation : Robe foncé profond ; Nez aux notes de fruits noirs, d’épices et de poivre noir ; Bouche ample, poivrée avec es tanins souples et une finale pleine de finesse et de légèretée._x000D_
Accord mets/vin : lapin rôti en sauce, queue de lotte au vin rouge._x000D_
_x000D_
Existe en 75cl._x000D_
_x000D_
Domaine familial depuis des années, le Domaine Maldant-Pauvelot s’étend sur 18 Ha sur les Grands Terroirs de Bourgogne. Jean-Luc Maldant reprends les reines en 2009 et installe le domaine dans la qualité de ses produits.</t>
  </si>
  <si>
    <t>Un Champagne brut aux bulles fines et aux notes de fruits blancs s'alliant parfaitement sur une salade de fruits maison._x000D_
_x000D_
Encépagement : Pinot noir, Chardonnay, Pinot meunier_x000D_
_x000D_
Dégustation : Bulles fines, nez aux notes de pêches blanches, de noisettes et d’agrumes ; bouche ample et aux notes de fruits frais._x000D_
_x000D_
Existe en Magnum et en 75cl._x000D_
_x000D_
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_x000D_
_x000D_
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»_x000D_
_x000D_
Le Champagne est conservé jusqu’à 3 ans pour les cuvées non millésimées, 6 à 8 ans pour les cuvées Extra.</t>
  </si>
  <si>
    <t>Cornas</t>
  </si>
  <si>
    <t>Crémant de Limoux</t>
  </si>
  <si>
    <t>Un Champagne aux bulles fines sur des notes de fruits exotiques qui s'accordera parfaitement sur un dessert aux fruits frais._x000D_
_x000D_
Encépagement : Pinot noir, Chardonnay_x000D_
_x000D_
Dégustation : Bulles fines, nez aux notes de fruits à noyaux et agrumes ; bouche équilibrée, ample, fraîche aux notes de fruits jaune._x000D_
_x000D_
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_x000D_
_x000D_
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»_x000D_
_x000D_
Le Champagne est conservé jusqu’à 3 ans pour les cuvées non millésimées, 6 à 8 ans pour les cuvées Extra.</t>
  </si>
  <si>
    <t>Un Côte de Provence rouge léger et fruité. Idéal pour un apéritif ou un plateau de charcuterie._x000D_
_x000D_
Encépagement : Syrah / Cinsault / Rolle_x000D_
_x000D_
Dégustation : Nez fin et délicat sur des arômes de fraises et de framboises ; Bouche gouleyante au saveur de fruits noirs_x000D_
Accord mets/vin : apéritif, viandes grillées_x000D_
_x000D_
Existe en Magnum et en 50cl._x000D_
_x000D_
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t>
  </si>
  <si>
    <t>Un Côtes de Provence blanc sec, ample et légèrement boisé pour accompagner un risotto aux champignons._x000D_
_x000D_
Encépagement : Rolle élevé en fût de chêne_x000D_
_x000D_
Dégustation : Nez sur des notes de fleurs d'acacia et de noisette. La bouche est ronde, équilibrée sur des notes toastées, vanillées. La finale est pleine de fraîcheur et saline._x000D_
Accord mets/vin : Saint-Jacques, crustacés ou viandes blanches._x000D_
_x000D_
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t>
  </si>
  <si>
    <t>Un Côtes de Provence rouge puissant et charnue qui accompagnera à merveille une daube provençale._x000D_
_x000D_
Encépagement : Syrah, mourvèdre élevé en fût de chêne._x000D_
_x000D_
Dégustation : Nez intense de garrigue et de fruits noirs. La bouche est puissante et généreuse avec des saveurs de fruits noirs et des notes toastées. La finale est épicée et saline._x000D_
Accord mets/vin : Viandes grillées, plats mijotés._x000D_
_x000D_
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t>
  </si>
  <si>
    <t>Côtes d'Auvergne</t>
  </si>
  <si>
    <t>160 gr</t>
  </si>
  <si>
    <t>130 gr</t>
  </si>
  <si>
    <t>Macon Fuissé</t>
  </si>
  <si>
    <t>Viré-Clessé</t>
  </si>
  <si>
    <t>Saint Véran</t>
  </si>
  <si>
    <t>Rully 1er Cru</t>
  </si>
  <si>
    <t>Volnay 1er cru</t>
  </si>
  <si>
    <t>Gevrey-Chambertin</t>
  </si>
  <si>
    <t>Marsannay</t>
  </si>
  <si>
    <t>Un Vin Blanc sec et floral, idéal pour vos évènement familliaux ou sur une paella._x000D_
_x000D_
Encépagement : Chardonnay._x000D_
_x000D_
Dégustation : sec, rond et frais aux notes de fruits secs et de fruits à chair blanche._x000D_
Accord mets/vin : apéritif, viande viande, poisson._x000D_
_x000D_
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vins._x000D_
_x000D_
Descendante d’une famille qui travaille la vigne depuis 1640, Claire Clavel, Femme Vigneronne, est épaulée par son père Denis. Elle conduit les 80 hectares de son domaine.</t>
  </si>
  <si>
    <t>Un Vin rouge léger et fruité, idéal sur des grillades ou un plateau de charcuterie._x000D_
_x000D_
Encépagement : Merlot._x000D_
_x000D_
Dégustation : rond, souple et gourmand aux notes de myrtilles et de framboises._x000D_
Accord mets/vin : apéritif, viande grillée._x000D_
_x000D_
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vins._x000D_
_x000D_
Descendante d’une famille qui travaille la vigne depuis 1640, Claire Clavel, Femme Vigneronne, est épaulée par son père Denis. Elle conduit les 80 hectares de son domaine.</t>
  </si>
  <si>
    <t>Un Vin rosé léger, fruité et festif, idéal en apéritif ou sur des grillades._x000D_
_x000D_
Encépagement : Caladoc, Muscat._x000D_
_x000D_
Dégustation : sec, gourmand et frais aux notes de petits fruits rouges et de bonbons anglais._x000D_
Accord mets/vin : apéritif, viande viande, grillades, salade d’été._x000D_
_x000D_
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vins._x000D_
Descendante d’une famille qui travaille la vigne depuis 1640, Claire Clavel, Femme Vigneronne, est épaulée par son père Denis. Elle conduit les 80 hectares de son domaine.</t>
  </si>
  <si>
    <t>Un Côtes du Rhône fruité et légèrement épicé pour accompagner vos grillades ou un faux filet frites._x000D_
_x000D_
Encépagement : Grenache, Syrah et Marselan._x000D_
_x000D_
Dégustation : puissant et charmeur aux notes de fruits rouges et de cacao avec des tannins soyeux._x000D_
Accord mets/vin : apéritif, viande grillée._x000D_
_x000D_
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vins._x000D_
_x000D_
Descendante d’une famille qui travaille la vigne depuis 1640, Claire Clavel, Femme Vigneronne, est épaulée par son père Denis. Elle conduit les 80 hectares de son domaine.</t>
  </si>
  <si>
    <t>Autriche</t>
  </si>
  <si>
    <t>Un Côtes de Provence rosé sec, minéral et élégant qui pourra accompagner une bouillabaisse._x000D_
_x000D_
Encépagement : Syrah, Grenache et Cinsault._x000D_
_x000D_
Dégustation : Robe rose clair ; Nez expressif, fruité et plein de fraîcheur ; Bouche minérale aux notes de petits fruits des bois, fraise, framboise._x000D_
Accord mets/vin : tapas, apéritifs, grillades._x000D_
_x000D_
Existe en 75cl._x000D_
_x000D_
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t>
  </si>
  <si>
    <t>Un Bourgogne aligoté sec et aromatique, idéal pour raclette ou une tartiflette._x000D_
_x000D_
Encépagement : Aligoté_x000D_
_x000D_
Dégustation : robe jaune pâle, nez aromatique aux notes d’agrumes et de pierre à fusil, bouche légèrement iodée, fraîche._x000D_
Accord mets/vin : plateau de fruits de mer, poisson._x000D_
_x000D_
Existe en 75cl._x000D_
_x000D_
Domaine familial depuis des années, le Domaine Maldant-Pauvelot s’étend sur 18 Ha sur les Grands Terroirs de Bourgogne. Jean-Luc Maldant reprends les reines en 2009 et installe le domaine dans la qualité de ses produits.</t>
  </si>
  <si>
    <t>Un Bourgogne Chardonnay ample, beurré et brioché qui accompagnera à merveille un ristto aux champignons._x000D_
_x000D_
Encépagement : Chardonnay_x000D_
_x000D_
Dégustation : robe jaune pâle, nez brioché, beurré et frais, bouche ronde et minérale, bel équilibre et notes de fruits blancs._x000D_
Accord mets/vin : fruits de mer, poisson._x000D_
_x000D_
Existe en 75cl._x000D_
_x000D_
Domaine familial depuis des années, le Domaine Maldant-Pauvelot s’étend sur 18 Ha sur les Grands Terroirs de Bourgogne. Jean-Luc Maldant reprends les reines en 2009 et installe le domaine dans la qualité de ses produits.</t>
  </si>
  <si>
    <t>Un crémant de Bourgogne frais et fruité pour accompagner un apéritif entre amis ou un dessert._x000D_
_x000D_
Encépagement : Pinot noir, Gamay_x000D_
_x000D_
Dégustation : Bulles fines, Nez gourmand et fruité, Bouche structurée et pleine de vivacité avec toutes les notes du raisin. Finale aromatique et équilibrée._x000D_
_x000D_
Joseph Cartron est une maison familiale depuis 1882, ce crémant Blanc de Noirs A.O.C. est exclusivement élaboré à partir de cépages bourguignons.</t>
  </si>
  <si>
    <t>Gaillac</t>
  </si>
  <si>
    <t>IGP Ile de Beauté</t>
  </si>
  <si>
    <t>Corse Calvi</t>
  </si>
  <si>
    <t>Cairanne</t>
  </si>
  <si>
    <t>St Amour</t>
  </si>
  <si>
    <t>Chiroubles</t>
  </si>
  <si>
    <t>Fleurie</t>
  </si>
  <si>
    <t>Moulin à Vent</t>
  </si>
  <si>
    <t>Côtes de Blaye</t>
  </si>
  <si>
    <t>Géorgie</t>
  </si>
  <si>
    <t>Un Champagne Blanc de blanc floral et frais qui pourra accompagner une tarte au citron merenguée._x000D_
_x000D_
Encépagement : Chardonnay_x000D_
_x000D_
Dégustation : Bulles fines, nez aux notes d’agrumes et de fleur d’oranger ; Bouche rafraichissante avec une superbe effervescence._x000D_
_x000D_
Maison créée en 1985 par leur père Alain dont ils sont désormais les gardiens, guide Garance et Stanislas Thiénot. Alain Thiénot a constitué un vignoble conséquent de 30 hectares de grands crus dans la grande vallée historique à Aÿ et dans la Côte des Blancs et de premiers crus à Dizy et Cumières et sur les Coteaux au Sud d’Epernay.</t>
  </si>
  <si>
    <t>Un Champagne élégant et fruité. Idéal en apéritif. _x000D_
_x000D_
Encépagement : Pinot noir, Pinot meunier_x000D_
_x000D_
Dégustation : Bulles fines, nez intense et complexe aux notes épicées , Bouche pleine de maturité et d'arômes de fruits confits et compotés. Finale d'une grande finesse et bien équilibrée._x000D_
_x000D_
Victor est tonnelier, Léonie est fille de vigneron… ils fondent en 1868 la Maison de Champagne éponyme, Canard-Duchêne. Au cœur de la Montagne de Reims, le village de Ludes jouit d’un emplacement unique. Sur ce plateau dominant la plaine champenoise, le paysage se partage entre forêts d’essences rares et vignes en pente douce.</t>
  </si>
  <si>
    <t>Un Champagne frais et floral. Idéal sur un dessert aux fruits frais._x000D_
_x000D_
Encépagement : Chardonnay_x000D_
_x000D_
Dégustation : Bulles fines, nez intense et complexe aux notes patissière et de fruits blancs ; Bouche ample, gourmande et éclatante d'arômes de fruits blancs._x000D_
_x000D_
Victor est tonnelier, Léonie est fille de vigneron… ils fondent en 1868 la Maison de Champagne éponyme, Canard-Duchêne. Au cœur de la Montagne de Reims, le village de Ludes jouit d’un emplacement unique. Sur ce plateau dominant la plaine champenoise, le paysage se partage entre forêts d’essences rares et vignes en pente douce.</t>
  </si>
  <si>
    <t>Touraine</t>
  </si>
  <si>
    <t>Un Champagne Etra Brut fins et complexe. Idéal sur un plateau de fruits mer ou en apéritif._x000D_
_x000D_
Encépagement : Pinot noir, Chardonnay_x000D_
_x000D_
Dégustation : Bulles fines, nez aux notes d’agrumes et de pêche; bouche beurrée, briochée aux abricots confits. La finale est fraîche et longue._x000D_
_x000D_
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_x000D_
_x000D_
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»_x000D_
_x000D_
Le Champagne est conservé jusqu’à 3 ans pour les cuvées non millésimées, 6 à 8 ans pour les cuvées Extra.</t>
  </si>
  <si>
    <t>Brune</t>
  </si>
  <si>
    <t>Triple</t>
  </si>
  <si>
    <t>IGP Landes</t>
  </si>
  <si>
    <t>IGP Comte Tolosan</t>
  </si>
  <si>
    <t>Maury</t>
  </si>
  <si>
    <t>Un Santenay plein de finesse et de fruits. Parfait sur des grillades._x000D_
_x000D_
Encépagement : Pinot Noir_x000D_
_x000D_
Dégustation : Robe rouge sombre ; Nez fruité de fruits rouges, de violette et de réglisse ; Bouche ample, charpentée avec des tanins fermes et discrets._x000D_
Accord mets/vin : grillades, gibier._x000D_
_x000D_
Existe en 75cl. ._x000D_
_x000D_
Domaine familial depuis des années, le Domaine Maldant-Pauvelot s’étend sur 18 Ha sur les Grands Terroirs de Bourgogne. Jean-Luc Maldant reprends les reines en 2009 et installe le domaine dans la qualité de ses produits.</t>
  </si>
  <si>
    <t>Un Pouilly-Fuissé d'une belle complexité aromatique et minéral. Il accompagnera à merveille un dorade en sauce citron. _x000D_
_x000D_
Encépagement : Chardonnay_x000D_
_x000D_
Dégustation : Robe jaune pâle ; Nez aromatique aux notes de fleurs blanches et de noisette ; Bouche ample aux arômes d’agrumes._x000D_
Accord mets/vin : crustacés, volaille en sauce crémée, fromage frais._x000D_
_x000D_
C’est Antoine Forest l’arrière grand père de Chloé Bayon qui fit l’acquisition de la propriété en 1933, puis les vignes n’ont plus été exploitées par la famille durant 2 générations._x000D_
Chloé a grandi à Nice, a fait des études de viticulture et d’oenologie et a décidé de reprendre ce domaine où règne l’âme de ses ancêtres et leur passion pour le vin._x000D_
Le domaine compte 9,6 ha de Pouilly Fuissé, 2 ha de Mâcon Solutré-Pouilly, 1 ha de Mâcon villages et 0,88 ha de Saint Véran.</t>
  </si>
  <si>
    <t>Un Champagne Grand Cru Rosé aux bulles fines et aux notes élégantes de petits fruits rouges. Idéal sur un dessert aux fruits rouges._x000D_
_x000D_
Encépagement : Pinot noir, Chardonnay_x000D_
_x000D_
Dégustation : Bulles fines ; Nez subtile de fruits rouges ; Bouche ample, fraîche aux notes de fraises des bois._x000D_
_x000D_
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vin._x000D_
Le domaine compte plus de 6 Ha de vignes, sur le terroir d'Ambonnay. Le Pinot Noir et le Chardonnay sont plantés sur des collines exposées sud et sud-est, garantissant une exposition très ensoleillée._x000D_
La Maison Soutiran étant classée en "Grand Cru", exprime toute la rareté de ce Champagne. En effet, seul 17 Maisons sont classées "Grand Cru", sur un total de 320 Maisons environ._x000D_
La Maison Soutiran s'atèle a produire des champagnes riches, racés, expressifs avec une texture crémeuse soulignée par une salinité minérale issur des sols calcaires et crayeux.</t>
  </si>
  <si>
    <t>Régnié</t>
  </si>
  <si>
    <t>Menetou Salon</t>
  </si>
  <si>
    <t>Pernand Vergelesses</t>
  </si>
  <si>
    <t>Terrasses du Larzac</t>
  </si>
  <si>
    <t>Morey St Denis</t>
  </si>
  <si>
    <t>Un Côte de Provence blanc sec, minérale qui pourra accompgner un plateau de fruits de mer._x000D_
_x000D_
Encépagement : Rolle_x000D_
_x000D_
Dégustation : Nez fin et délicat sur des arômes de pêche, abricot. La bouche est riche sur des notes de fruits blancs et de fleurs. La finale est saline et légèrement iodée._x000D_
Accord mets/vin : Fruits de mer, poissons fins, coquillages._x000D_
_x000D_
Existe en 75cl._x000D_
_x000D_
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t>
  </si>
  <si>
    <t>90 gr</t>
  </si>
  <si>
    <t>180 gr</t>
  </si>
  <si>
    <t>Un Chorey-les-beaune blanc beurré et brioché, parfait sur une blanquette de veau._x000D_
_x000D_
Encépagement : Chardonnay_x000D_
_x000D_
Dégustation : robe jaune or, nez noisette et fruits blancs, fleurs blanches, bouche ronde avec une belle acidité donnant une finale persistante._x000D_
Accord mets/vin : poisson en sauce, jambon de Serrano, fromage._x000D_
_x000D_
Existe en 75cl._x000D_
_x000D_
Domaine familial depuis des années, le Domaine Maldant-Pauvelot s’étend sur 18 Ha sur les Grands Terroirs de Bourgogne. Jean-Luc Maldant reprends les reines en 2009 et installe le domaine dans la qualité de ses produits.</t>
  </si>
  <si>
    <t>Un Savigny-les-beaune blanc floral et brioché qui pourra accompagner une dorade en papillote._x000D_
_x000D_
Encépagement : Chardonnay_x000D_
_x000D_
Dégustation : Robe jaune doré ; Nez aux notes de fleurs blanches et de noisettes ; Bouche puissante et bien équilibrée et une belle longueur._x000D_
Accord mets/vin : poisson en sauce au beurre blanc, fromage._x000D_
_x000D_
Existe en 75cl._x000D_
_x000D_
Domaine familial depuis des années, le Domaine Maldant-Pauvelot s’étend sur 18 Ha sur les Grands Terroirs de Bourgogne. Jean-Luc Maldant reprends les reines en 2009 et installe le domaine dans la qualité de ses produits.</t>
  </si>
  <si>
    <t>Un Côtes de Provence rouge épicé et fruité. Idéal sur une côte de boeuf grillée._x000D_
_x000D_
Encépagement : Syrah, Grenache._x000D_
_x000D_
Dégustation : Robe rouge sombre, Nez expressif fruité et poivré, Bouche souple, légèrement épicée aux notes gourmandes de fruits rouges._x000D_
Accord mets/vin : tapas, mezzés, grillades_x000D_
_x000D_
Existe en 75cl._x000D_
_x000D_
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t>
  </si>
  <si>
    <t>Un Petit Chablis minéral et aromatique pour accompagner un plateau de fruits de mer._x000D_
_x000D_
Encépagement : Chardonnay_x000D_
_x000D_
Dégustation : Robe or blanc ; Nez jeune, frais, floral et fruité ; Bouche sur les agrumes et bien minérale. Finale fraîche et parfumée._x000D_
Accord mets/vin : crustacés, poissons fins, fromage affiné._x000D_
_x000D_
Le Domaine Alain Geoffroy installé à Beine, près de Chablis, réalise la production, la récolte et la vente de vins blancs issus de cépages Chardonnay._x000D_
Honoré Geoffroy, vers 1850, étendit l’exploitation sur les communes de Beine et la Chapelle Vaupelteigne, au coeur du vignoble chablisien._x000D_
Alain Geoffroy fit passer la propriété au niveau de Domaine. Digne héritier de toutes les générations, il a su lui conserver le caractère familial et traditionnel._x000D_
L’objectif est produire des vins de Chablis tout en finesse et en élégance dans le respect du terroir chablisien.</t>
  </si>
  <si>
    <t>Petit Chablis</t>
  </si>
  <si>
    <t>Grès de Montpellier</t>
  </si>
  <si>
    <t>Un Champagne Grand Cru puissant et aromatique qui s'accordera parfait sur un dessert au chocolat._x000D_
_x000D_
Encépagement : Pinot noir_x000D_
_x000D_
Dégustation : Bulles fines ; Nez de figues et fruits exotiques ; Bouche ample, vive, sur des arômes vineux et une finale longue et quelque peu iodée._x000D_
_x000D_
Existe en 75cl._x000D_
_x000D_
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vin._x000D_
Le domaine compte plus de 6 Ha de vignes, sur le terroir d'Ambonnay. Le Pinot Noir et le Chardonnay sont plantés sur des collines exposées sud et sud-est, garantissant une exposition très ensoleillée._x000D_
La Maison Soutiran étant classée en "Grand Cru", exprime toute la rareté de ce Champagne. En effet, seul 17 Maisons sont classées "Grand Cru", sur un total de 320 Maisons environ._x000D_
La Maison Soutiran s'atèle a produire des champagnes riches, racés, expressifs avec une texture crémeuse soulignée par une salinité minérale issur des sols calcaires et crayeux.</t>
  </si>
  <si>
    <t>Un Champagne Grand Cru d'une finesse inégalable qui pourra accompagner un poisson ou un plateau de fruits de mer._x000D_
_x000D_
Encépagement : Chardonnay, Pinot noir_x000D_
_x000D_
Dégustation : Bulles fines ; Nez d’agrumes, de fruits secs et torréfaction ; Bouche ample et onctueuse avec une belle finale._x000D_
_x000D_
Existe en 75cl._x000D_
_x000D_
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vin._x000D_
Le domaine compte plus de 6 Ha de vignes, sur le terroir d'Ambonnay. Le Pinot Noir et le Chardonnay sont plantés sur des collines exposées sud et sud-est, garantissant une exposition très ensoleillée._x000D_
La Maison Soutiran étant classée en "Grand Cru", exprime toute la rareté de ce Champagne. En effet, seul 17 Maisons sont classées "Grand Cru", sur un total de 320 Maisons environ._x000D_
La Maison Soutiran s'atèle a produire des champagnes riches, racés, expressifs avec une texture crémeuse soulignée par une salinité minérale issur des sols calcaires et crayeux.</t>
  </si>
  <si>
    <t>Un Champagne Grand Cru aux bulles fines et aux notes légèrement brioché. Idéal en apéritif ou sur un dessert au chocolat._x000D_
_x000D_
Encépagement : Pinot noir, Chardonnay_x000D_
_x000D_
Dégustation : Bulles fines ; Nez de poire compotée, pêche et légèrement torréfié ; Bouche de fruits exotiques, minérale et saline._x000D_
_x000D_
Existe en 75cl, en Jéroboam et en Magnum._x000D_
_x000D_
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vin._x000D_
Le domaine compte plus de 6 Ha de vignes, sur le terroir d'Ambonnay. Le Pinot Noir et le Chardonnay sont plantés sur des collines exposées sud et sud-est, garantissant une exposition très ensoleillée._x000D_
La Maison Soutiran étant classée en "Grand Cru", exprime toute la rareté de ce Champagne. En effet, seul 17 Maisons sont classées "Grand Cru", sur un total de 320 Maisons environ._x000D_
La Maison Soutiran s'atèle a produire des champagnes riches, racés, expressifs avec une texture crémeuse soulignée par une salinité minérale issur des sols calcaires et crayeux.</t>
  </si>
  <si>
    <t>120 gr</t>
  </si>
  <si>
    <t>170 gr</t>
  </si>
  <si>
    <t>Macon Milly</t>
  </si>
  <si>
    <t>Macon La Roche</t>
  </si>
  <si>
    <t>Macon Serrières</t>
  </si>
  <si>
    <t>Un Savigny-les-beaune 1er Cru blanc d'une grande finesse. Idéal sur un risotto aux champignons. _x000D_
_x000D_
Encépagement : Chardonnay_x000D_
_x000D_
Dégustation : Robe jaune doré ; Nez aux notes de fleurs blanches, de beurre frais et de noisettes ; Bouche équilibrée, harmonieuse entre minéralité et onctuosité._x000D_
Accord mets/vin : poisson en sauce, risotto, fromage._x000D_
_x000D_
Domaine familial depuis des années, le Domaine Maldant-Pauvelot s’étend sur 18 Ha sur les Grands Terroirs de Bourgogne. Jean-Luc Maldant reprends les reines en 2009 et installe le domaine dans la qualité de ses produits.</t>
  </si>
  <si>
    <t>Un Beaune 1er Cru rouge élégant et soyeux. Idéal sur un boeuf bourguignon._x000D_
_x000D_
Encépagement : Pinot Noir_x000D_
_x000D_
Dégustation : Robe rouge pourpre ; Nez friand aux notes de groseilles ; Bouche élégante, gourmande, juteuse aux tanins bien enrobés._x000D_
Accord mets/vin : gibier, fromage à caractère._x000D_
_x000D_
Domaine familial depuis des années, le Domaine Maldant-Pauvelot s’étend sur 18 Ha sur les Grands Terroirs de Bourgogne. Jean-Luc Maldant reprends les reines en 2009 et installe le domaine dans la qualité de ses produits.</t>
  </si>
  <si>
    <t>Un Aloxe Corton 1er Cru rouge complexe et intense, parfait pour une côte de boeuf maturée et grillée au barbecue._x000D_
_x000D_
Encépagement : Pinot Noir_x000D_
_x000D_
Dégustation : Robe rouge sombre ; Nez complexe, plein de finesse aux notes de griottes confites ; Bouche structurée, harmonieuse, élégante et généreuse de fruits noirs. Finale complexe et longue. Un 1er cru admirable._x000D_
Accord mets/vin : gibier, viande rouge, fromage affiné._x000D_
_x000D_
Domaine familial depuis des années, le Domaine Maldant-Pauvelot s’étend sur 18 Ha sur les Grands Terroirs de Bourgogne. Jean-Luc Maldant reprends les reines en 2009 et installe le domaine dans la qualité de ses produits.</t>
  </si>
  <si>
    <t>30 cl</t>
  </si>
  <si>
    <t>Un Côtes de Provence blanc sec, léger sur des notes de fruits exotiques. Parfait pour accompagner un apéritif entre amis._x000D_
_x000D_
Encépagement : Rolle_x000D_
_x000D_
Dégustation : Nez fin et délicat sur des d’agrumes ; Bouche minérale, fruitée d’une belle vivacité._x000D_
Accord mets/vin : apéritif, viandes grillées_x000D_
_x000D_
Existe en Magnum et en 50cl. _x000D_
_x000D_
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t>
  </si>
  <si>
    <t>Collines Rhodaniennes</t>
  </si>
  <si>
    <t>IGP Terres du Midi</t>
  </si>
  <si>
    <t>Côtes du Jura</t>
  </si>
  <si>
    <t>62 cl</t>
  </si>
  <si>
    <t>Reuilly</t>
  </si>
  <si>
    <t>Un Bourgogne Aligoté sec et floral. Idéal pour un apéritif entre amis ou une raclette._x000D_
_x000D_
Encépagement : Aligoté_x000D_
_x000D_
Dégustation : Robe or pâle ; Nez floral aux notes de fruits blancs,  ; Bouche souple aux arômes de fleurs blanches et de noisettes._x000D_
Accord mets/vin : apéritif, charcuterie/fromage, poissons en sauces._x000D_
_x000D_
Un regroupement de vignerons bourguignons passionnés. Nos parcelles de Bourgogne Aligoté se situent essentiellement entre Buxy et Saint-Gengoux-le-National, en bas de coteaux. Le sous-sol est argilo-calcaire. Le sol est souvent couvert d’éboulis de pierres, ce qui permet aux raisins d’atteindre une bonne maturité.</t>
  </si>
  <si>
    <t>Un Montagny 1er Cru blanc sec, rond et floral. Parfait sur une blanquette de veau._x000D_
_x000D_
Encépagement : Chardonnay_x000D_
_x000D_
Dégustation : Robe jaune dorée ; Nez floral et minérale aux notes de fruits blancs,  ; Bouche puissante et longue aux arômes de miel et de coing confits._x000D_
Accord mets/vin : viandes blanches crémées, poissons._x000D_
_x000D_
Un regroupement de vignerons bourguignons passionnés. Ce montagny premier cru est élaboré par la cave des vignerons de Buxy, réputée pour être l'ambassadrice des vins de la côte châlonnaise. Les coères, climat dont il est issu, est le plus important des premiers crus de montagny.</t>
  </si>
  <si>
    <t>Givry 1er cru</t>
  </si>
  <si>
    <t xml:space="preserve">Un Crémant de Bourgogne fin et complexe pour accompagner un dessert aux fruits frais._x000D_
_x000D_
Encépagement : Pinot noir, Chardonnay, Gamay, Aligoté_x000D_
_x000D_
Dégustation : Bulles élégantes et fines ; Nez aux notes de fruits blancs ; Bouche ample, gourmande et équilibrée._x000D_
Accord mets/vin : apéritif, dessert, poisson noble en sauce blanche._x000D_
_x000D_
Les multiples failles qui découpent notre région ont donné naissance à autant de terrains différents par leur nature, leur orientation et leur âge. Les vignes se situent en Côte Chalonnaise et dans le nord du Mâconnais. Ses raisins proviennent des sols argilo-calcaires à argilo siliceux sur l’aire d’appellation Bourgogne. </t>
  </si>
  <si>
    <t>Un Mercurey rouge d'une belle complexité aromatique et qui pourra s'accorder sur une côte de boeuf grillée au feu de bois._x000D_
_x000D_
Encépagement : Pinot noir_x000D_
_x000D_
Dégustation : Robe rouge profond ; Nez aux notes de petits fruits rouges ; Bouche riche et complexe aux arômes de framboise, fraise, cerise. Un vin puissant et charnu._x000D_
Accord mets/vin : viandes grillées._x000D_
_x000D_
Un regroupement de vignerons bourguignons passionnés. Au coeur de la Côte Chalonnaise, Mercurey est une des plus importantes appellations de la Bourgogne. Protégée des vents humides par ses coteaux, le vignoble s’étend entre 230 et 320 mètres d’altitude. Sols argilo-calcaires et marno-calcaires particulièrement propices au Pinot Noir.</t>
  </si>
  <si>
    <t>Un Beaujolais blanc rond, sec et complexe. Il pourra s'accorder sur une blanquette de veau._x000D_
_x000D_
Encépagement : Chardonnay_x000D_
_x000D_
Dégustation : Robe or clair ; Nez aromatique aux notes d’acacia, de chèvrefeuille ; Bouche ronde et souple aux arômes d’agrumes._x000D_
Accord mets/vin : apéritif, poisson, viande blanche._x000D_
_x000D_
Les différents terroirs qui constituent le domaine, permettent à Jean-Paul d’obtenir une gamme de grands vins. On retrouve en effet dans ses flacons, la minéralité unique de chaque parcelle, les caractéristiques et spécificités intrinsèques de chaque cru. Elles permettent d’obtenir des vins authentiques, profonds gourmands, subtils, agréablement complexes avec des tanins longs et soyeux toute la finesse tant recherchée.</t>
  </si>
  <si>
    <t>Un Cru du Beaujolais rouge plein de finesse qui pourra accompagner un faux filet frites._x000D_
_x000D_
Encépagement : Gamay_x000D_
_x000D_
Dégustation : Robe rouge pourpre ; Nez aromatique aux notes de fruits rouges ; Bouche ample, fruitée et structurée avec des tanins soyaux _x000D_
Accord mets/vin : viande rouge, viande blanche._x000D_
_x000D_
Les différents terroirs qui constituent le domaine, permettent à Jean-Paul d’obtenir une gamme de grands vins. On retrouve en effet dans ses flacons, la minéralité unique de chaque parcelle, les caractéristiques et spécificités intrinsèques de chaque cru. Elles permettent d’obtenir des vins authentiques, profonds gourmands, subtils, agréablement complexes avec des tanins longs et soyeux toute la finesse tant recherchée.</t>
  </si>
  <si>
    <t>Un Cru du Beaujolais rouge structuré et fruité. Idéal pour boeuf bourguignon._x000D_
_x000D_
Encépagement : Gamay_x000D_
_x000D_
Dégustation : Robe rouge rubis ; Nez aromatique aux notes de griottes confites ; Bouche fruitée et souple aux tanins soyeux et longue finale._x000D_
Accord mets/vin : viande rouge, gibier._x000D_
_x000D_
Les différents terroirs qui constituent le domaine, permettent à Jean-Paul d’obtenir une gamme de grands vins. On retrouve en effet dans ses flacons, la minéralité unique de chaque parcelle, les caractéristiques et spécificités intrinsèques de chaque cru. Elles permettent d’obtenir des vins authentiques, profonds gourmands, subtils, agréablement complexes avec des tanins longs et soyeux… toute la finesse tant recherchée.</t>
  </si>
  <si>
    <t>Un Chablis ample et légèrement boisé qui pourra accompagner à merveille une dorade grillée. _x000D_
_x000D_
Encépagement : Chardonnay vieillit en fût de chêne_x000D_
_x000D_
Dégustation : Robe or blanc ; Nez fin aux notes d’agrumes et de fruits blanc ; Bouche minérale, équilibrée, élégante et iodée._x000D_
Accord mets/vin : crustacés, poissons fins, fromage affiné._x000D_
_x000D_
Le Domaine Alain Geoffroy installé à Beine, près de Chablis, réalise la production, la récolte et la vente de vins blancs issus de cépages Chardonnay._x000D_
Honoré Geoffroy, vers 1850, étendit l’exploitation sur les communes de Beine et la Chapelle Vaupelteigne, au coeur du vignoble chablisien._x000D_
Alain Geoffroy fit passer la propriété au niveau de Domaine. Digne héritier de toutes les générations, il a su lui conserver le caractère familial et traditionnel._x000D_
L’objectif est produire des vins de Chablis tout en finesse et en élégance dans le respect du terroir chablisien.</t>
  </si>
  <si>
    <t>Un Côtes de Provence blanc sec, léger sur des notes de fruits exotiques. Parfait pour accompagner un apéritif entre amis._x000D_
_x000D_
Encépagement : Rolle_x000D_
_x000D_
Dégustation : Nez fin et délicat sur des d’agrumes ; Bouche minérale, fruitée d’une belle vivacité._x000D_
Accord mets/vin : apéritif, viandes grillées_x000D_
_x000D_
Existe en 75cl et en 50cl. _x000D_
_x000D_
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t>
  </si>
  <si>
    <t>Un Côte de Provence rouge léger et fruité. Idéal pour un apéritif ou un plateau de charcuterie._x000D_
_x000D_
Encépagement : Syrah / Cinsault / Rolle_x000D_
_x000D_
Dégustation : Nez fin et délicat sur des arômes de fraises et de framboises ; Bouche gouleyante au saveur de fruits noirs_x000D_
Accord mets/vin : apéritif, viandes grillées_x000D_
_x000D_
Existe en 75cl et en 50cl._x000D_
_x000D_
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t>
  </si>
  <si>
    <t>Un Côte de Provence rosé sec, salin sur des notes de petits fruits rouges. Parfait en apéritif ou des grillades entre amis._x000D_
_x000D_
Encépagement : Grenache / Cinsault / Rolle_x000D_
_x000D_
Dégustation : Nez aux arômes de pêche blanche et d’eucalyptus ; Bouche fraîche et minérale aux notes de fraise des bois_x000D_
Accord mets/vin : apéritif, tapas, saumon fumé ou volailles._x000D_
_x000D_
Existe en Magnum et en 75cl._x000D_
_x000D_
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t>
  </si>
  <si>
    <t>Un Cru du Beaujolais rouge complexe et élégant, idéal sur un suprême de volaille légèrement relevé._x000D_
_x000D_
Encépagement : Gamay_x000D_
_x000D_
Dégustation : Robe rouge rubis ; Nez aromatique aux notes de fruits rouges ; Bouche fruitée et équilibrée sur des arômes de pivoine et d’iris._x000D_
Accord mets/vin : viande rouge, gibier._x000D_
_x000D_
Les différents terroirs qui constituent le domaine, permettent à Jean-Paul d’obtenir une gamme de grands vins. On retrouve en effet dans ses flacons, la minéralité unique de chaque parcelle, les caractéristiques et spécificités intrinsèques de chaque cru. Elles permettent d’obtenir des vins authentiques, profonds gourmands, subtils, agréablement complexes avec des tanins longs et soyeux toute la finesse tant recherchée.</t>
  </si>
  <si>
    <t>Rivesaltes</t>
  </si>
  <si>
    <t>Un Côte de Provence rouge puissant et gourmand qui pourra accompagner une entrecôte sauce au cèpes._x000D_
_x000D_
Encépagement : Syrah, mourvèdre élevé en fût de chêne._x000D_
_x000D_
Dégustation : Nez aux notes de fruits noirs. La bouche est ample aux saveurs de cassis, de mûre avec des tanins fins et une finale longue._x000D_
Accord mets/vin : gibier ou des viandes rouges grillées._x000D_
_x000D_
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t>
  </si>
  <si>
    <t>Baux de Provence</t>
  </si>
  <si>
    <t>Bourbons</t>
  </si>
  <si>
    <t>Un Champagne fins et fruité. Parfait sur un fraisier._x000D_
_x000D_
Encépagement : Chardonnay, Pinot noir, Pinot meunier_x000D_
_x000D_
Dégustation : Bulles fines, nez subtil aux notes délicates de fruits rouges ; Bouche fraiche, ample et gourmande aux notes de cerises et de griottes._x000D_
_x000D_
Victor est tonnelier, Léonie est fille de vigneron… ils fondent en 1868 la Maison de Champagne éponyme, Canard-Duchêne. Au cœur de la Montagne de Reims, le village de Ludes jouit d’un emplacement unique. Sur ce plateau dominant la plaine champenoise, le paysage se partage entre forêts d’essences rares et vignes en pente douce.</t>
  </si>
  <si>
    <t>Un Côte de Provence rosé sec, salin sur des notes de petits fruits rouges. Parfait en apéritif ou des grillades entre amis._x000D_
_x000D_
Encépagement : Grenache / Cinsault / Rolle_x000D_
_x000D_
Dégustation : Nez aux arômes de pêche blanche et d’eucalyptus ; Bouche fraîche et minérale aux notes de fraise des bois_x000D_
Accord mets/vin : apéritif, tapas, saumon fumé ou volailles._x000D_
_x000D_
Existe en 75cl et en 50cl._x000D_
_x000D_
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t>
  </si>
  <si>
    <t>Un Côte de Provence rouge léger et fruité. Idéal pour un apéritif ou un plateau de charcuterie._x000D_
_x000D_
Encépagement : Syrah / Cinsault / Rolle_x000D_
_x000D_
Dégustation : Nez fin et délicat sur des arômes de fraises et de framboises ; Bouche gouleyante au saveur de fruits noirs_x000D_
Accord mets/vin : apéritif, viandes grillées_x000D_
_x000D_
Existe en Magnum et en 75cl._x000D_
_x000D_
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t>
  </si>
  <si>
    <t>Un Côtes de Provence blanc sec, léger sur des notes de fruits exotiques. Parfait pour accompagner un apéritif entre amis._x000D_
_x000D_
Encépagement : Rolle_x000D_
_x000D_
Dégustation : Nez fin et délicat sur des d’agrumes ; Bouche minérale, fruitée d’une belle vivacité._x000D_
Accord mets/vin : apéritif, viandes grillées_x000D_
_x000D_
Existe en Magnum et en 75cl. _x000D_
_x000D_
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t>
  </si>
  <si>
    <t>Téquilas</t>
  </si>
  <si>
    <t>Un Champagne Blanc de Blanc floral, puissant et brioché d'une grande finesse. A déguster sur un plateau de fruits mer._x000D_
_x000D_
Encépagement : Chardonnay_x000D_
_x000D_
Dégustation : Bulles fines, nez délicats et floral aux notes d’acacia et d’agrumes ; bouche ample, structurée sur une finale plein de fraicheur._x000D_
_x000D_
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_x000D_
_x000D_
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»_x000D_
_x000D_
Le Champagne est conservé jusqu’à 3 ans pour les cuvées non millésimées, 6 à 8 ans pour les cuvées Extra.</t>
  </si>
  <si>
    <t>Un Champagne Millésimé aux bulles fines et d'une grande complexité aromatique. Idéal sur un plateau de mer ou sur dessert aux fruits frais._x000D_
_x000D_
Encépagement : Chardonnay et Pinot noir._x000D_
_x000D_
Dégustation : Bulles fines, Nez aux notes de fruits jaunes et de fruits secs ; Bouche ample, structurée sur une finale pleine de fraicheur des notes d’épices._x000D_
_x000D_
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_x000D_
_x000D_
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»_x000D_
_x000D_
Le Champagne est conservé jusqu’à 3 ans pour les cuvées non millésimées, 6 à 8 ans pour les cuvées Extra.</t>
  </si>
  <si>
    <t>Un Cru du Beaujolais rouge d'une belle complexité aromatique s'alliant parfaitement avec des côtelettes d'agneau grillées. _x000D_
_x000D_
Encépagement : Gamay (vieilles vignes)_x000D_
_x000D_
Dégustation : Robe rouge rubis ; Nez aromatique aux notes de griottes confites ; Bouche puissante et souple aux tanins fins._x000D_
Accord mets/vin : viande rouge, gibier._x000D_
_x000D_
Les différents terroirs qui constituent le domaine, permettent à Jean-Paul d’obtenir une gamme de grands vins. On retrouve en effet dans ses flacons, la minéralité unique de chaque parcelle, les caractéristiques et spécificités intrinsèques de chaque cru. Elles permettent d’obtenir des vins authentiques, profonds gourmands, subtils, agréablement complexes avec des tanins longs et soyeux toute la finesse tant recherchée.</t>
  </si>
  <si>
    <t>Un Cru du Beaujolais rouge structuré et plein de finesse qui pourra accompagner une côte de boeuf._x000D_
_x000D_
Encépagement : Gamay_x000D_
_x000D_
Dégustation : Robe rouge intense ; Nez aromatique aux notes de fruits noirs ; Bouche charnue, intense et souple sur des notes de griottes confites. Un grand beaujolais._x000D_
Accord mets/vin : viande rouge, gibier._x000D_
_x000D_
Les différents terroirs qui constituent le domaine, permettent à Jean-Paul d’obtenir une gamme de grands vins. On retrouve en effet dans ses flacons, la minéralité unique de chaque parcelle, les caractéristiques et spécificités intrinsèques de chaque cru. Elles permettent d’obtenir des vins authentiques, profonds gourmands, subtils, agréablement complexes avec des tanins longs et soyeux toute la finesse tant recherchée.</t>
  </si>
  <si>
    <t>36 cl</t>
  </si>
  <si>
    <t>27 cl</t>
  </si>
  <si>
    <t>65 cl</t>
  </si>
  <si>
    <t>48 cl</t>
  </si>
  <si>
    <t>26 cl</t>
  </si>
  <si>
    <t>Un Champagne Blanc de Blanc fins, floral et fruité. Idéal pour un dessert aux fruits frais ou une salade de fruits._x000D_
_x000D_
Encépagement : Chardonnay_x000D_
_x000D_
Dégustation : Bulles fines, nez aux notes d’agrumes et floral ; bouche ample, élégante et équilibrée._x000D_
_x000D_
Existe en 75cl._x000D_
_x000D_
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_x000D_
_x000D_
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»_x000D_
_x000D_
Le Champagne est conservé jusqu’à 3 ans pour les cuvées non millésimées, 6 à 8 ans pour les cuvées Extra.</t>
  </si>
  <si>
    <t>Renommage Description</t>
  </si>
  <si>
    <t>0</t>
  </si>
  <si>
    <t>Non définie</t>
  </si>
  <si>
    <t>Aérateur de Vin Ludi-Vin + Filtre</t>
  </si>
  <si>
    <t>Carafe First Sweizel 750 ml</t>
  </si>
  <si>
    <t>Giftpack 1 Pompe + 2 Bouchons Vacuvin</t>
  </si>
  <si>
    <t>Huilier Mouries</t>
  </si>
  <si>
    <t>Marques-Verres  X 8</t>
  </si>
  <si>
    <t>Mini-Bouchon Pompe Vide Air</t>
  </si>
  <si>
    <t>Pierres à Whisky  X 8</t>
  </si>
  <si>
    <t>Pince à Champagne</t>
  </si>
  <si>
    <t>Récupérateur de Bouchon</t>
  </si>
  <si>
    <t>Sac Refroidisseur en Gel</t>
  </si>
  <si>
    <t>Set de 2 Bouchons pour pompe Vacuvin</t>
  </si>
  <si>
    <t>Support Cascade couleur Vin Blanc</t>
  </si>
  <si>
    <t>Support Cascade couleur Vin Rouge</t>
  </si>
  <si>
    <t>Tablier Cagole Brasseur Noir</t>
  </si>
  <si>
    <t>Tire-bouchon électrique Argent</t>
  </si>
  <si>
    <t>Tire-bouchon Trigger Lm350 + Coupe Capsule Platinium</t>
  </si>
  <si>
    <t>Bas Armagnac Carafe Aramis Intemporel 12 ans</t>
  </si>
  <si>
    <t>Bas Armagnac Carafe Eclat VSOP Laubade</t>
  </si>
  <si>
    <t>Bas Armagnac Laubade 1974</t>
  </si>
  <si>
    <t>Bas Armagnac Laubade 1975</t>
  </si>
  <si>
    <t>Bas Armagnac Laubade N°5 Carafe Intemporelle</t>
  </si>
  <si>
    <t>Bas Armagnac Laubade VS Carafe Signature</t>
  </si>
  <si>
    <t>Bas Armagnac VSOP Laubade</t>
  </si>
  <si>
    <t>Bitter Angostura Aromatic 20 cl</t>
  </si>
  <si>
    <t>Bourbon Woodford Reserve D.Oaked</t>
  </si>
  <si>
    <t>Calvados Pays d'Auge Roger Groult 3 ans</t>
  </si>
  <si>
    <t>Calvados Pays d'Auge Roger Groult 8 ans</t>
  </si>
  <si>
    <t>Crème Cassis Ceuillette Cartron 50 cl</t>
  </si>
  <si>
    <t>Crème de Cerise Jacoulot</t>
  </si>
  <si>
    <t>Grappa Fonteviva Con Ruta Cristiani 40°</t>
  </si>
  <si>
    <t>Floc de Gascogne Laubade Blanc</t>
  </si>
  <si>
    <t>Floc de Gascogne Laubade Rouge</t>
  </si>
  <si>
    <t>Gin 42° Mac Malden</t>
  </si>
  <si>
    <t>Liqueur Belle de Brillet 30°</t>
  </si>
  <si>
    <t>Liqueur Genepi 40° 50 cl</t>
  </si>
  <si>
    <t>Liqueur Melon Cartron 50 cl 18°</t>
  </si>
  <si>
    <t>Liqueur Pomme Verte Cartron 50 cl 20°</t>
  </si>
  <si>
    <t>Liqueur Prunelle de Bourgogne Cartron 40°</t>
  </si>
  <si>
    <t>Pastis Ricard 1 L</t>
  </si>
  <si>
    <t>Pommeau Vieux Bretagne Menhirs 17°</t>
  </si>
  <si>
    <t>Rhum Diplomatico Réserve Exclusive</t>
  </si>
  <si>
    <t>Rhum Dos Maderas 5+5 ans</t>
  </si>
  <si>
    <t>Rhum Matusalem Grande Réserve 15 Ans</t>
  </si>
  <si>
    <t>Rhum Don Papa 7 ans Philippines Tube</t>
  </si>
  <si>
    <t>Rhum Canero Reserva Especial Solera 12 ans</t>
  </si>
  <si>
    <t>Whisky Black Bottle Blended</t>
  </si>
  <si>
    <t>Whisky Campeltown Loch</t>
  </si>
  <si>
    <t>Whisky Campeltown Loch 21 ans</t>
  </si>
  <si>
    <t>Whisky Charolais Mac Malden 12 ans 50 cl</t>
  </si>
  <si>
    <t>Whisky Deanston 12 ans</t>
  </si>
  <si>
    <t>Whisky Froggy Mac Malden 70 cl</t>
  </si>
  <si>
    <t>Whisky Glengoyne 10 ans</t>
  </si>
  <si>
    <t>Whisky Johnny Hepp Single Malt</t>
  </si>
  <si>
    <t>Whisky Ledaig 10 ans Isle of Mule</t>
  </si>
  <si>
    <t>Whisky Lindrum Blended 12 ans</t>
  </si>
  <si>
    <t>Whisky Pig's Nose</t>
  </si>
  <si>
    <t>Whisky Smokhead</t>
  </si>
  <si>
    <t>Whisky Tobermory 12 ans</t>
  </si>
  <si>
    <t>Whisky White Bresse Mac Malden 50 cl</t>
  </si>
  <si>
    <t>BIB Vin de France Rosé Gris 10 L Domaines Margarot</t>
  </si>
  <si>
    <t>BIB Vin de France Rosé Gris 5 L Domaines Margarot</t>
  </si>
  <si>
    <t>Support Cascade couleur Vin Rosé</t>
  </si>
  <si>
    <t>BIB IGP OC Merlot Rouge 10 L Domaines Margarot</t>
  </si>
  <si>
    <t>BIB IGP OC Merlot Rouge 3 L Domaines Margarot</t>
  </si>
  <si>
    <t>BIB IGP OC Merlot Rouge 5 L Domaines Margarot</t>
  </si>
  <si>
    <t>BIB Vin de France Rosé Fruité 10L Domaines Margarot</t>
  </si>
  <si>
    <t>BIB Vin de France Rosé Fruité 5 L Domaines Margarot</t>
  </si>
  <si>
    <t>Brouilly Rouge Clos Baty</t>
  </si>
  <si>
    <t>Beaujolais Villages Rouge Clos Baty</t>
  </si>
  <si>
    <t>Actif</t>
  </si>
  <si>
    <t>Cdes fournisseur</t>
  </si>
  <si>
    <t>Stock disponible</t>
  </si>
  <si>
    <t>Stock</t>
  </si>
  <si>
    <t>Un vin blanc sec aux notes de pêche blanche pour accompagner un suprême de volaille purée de patate douce._x000D_
_x000D_
Encépagement : Pinot noir._x000D_
_x000D_
Dégustation : Robe jaune pâle ; Nez aux notes de fruits blancs et floral ; Bouche fraiche, aromatique et minérale. _x000D_
Accord mets/vin : viande blanche, poissons fins._x000D_
_x000D_
Le nom de Mourat est intimement lié au vin : Vignerons et sauniers sur l’Ile de ré jusqu’à la fin du 19ème siècle, puis marchands de vins aux Sables d’Olonne pendant trois générations, c’est en 1974 que Jean Mourat créa le vignoble qui deviendra  Château Marie du Fou._x000D_
Jérémie le rejoint en 1998 afin de pérenniser l’aventure, tout en établissant deux domaines, le Clos Saint-André en 2006 et le Moulin Blanc en 2011._x000D_
Depuis plus de 10 ans, l’ensemble des domaines est passé en culture biologique ou en conversion bio.</t>
  </si>
  <si>
    <t>Verre à champagne d’une capacité de 27cl._x000D_
_x000D_
Verre soufflé en cristallin. idéal pour apprécier la finesse des bulles de votre champagne._x000D_
_x000D_
Vendu par 4.</t>
  </si>
  <si>
    <t>4 VERRES AUTHENTIS 36 CL SPIEGELAU</t>
  </si>
  <si>
    <t>Verre à vin rouge et blanc d’une capacité de 36cl._x000D_
_x000D_
La Gamme Authentis est un verre soufflé en cristallin. Sa forme ronde et évasée favorise sa prise en main et permet une diffusion parfaite du bouquet aromatique de votre vin._x000D_
_x000D_
Vendu par 4.</t>
  </si>
  <si>
    <t>Verre à vin rouge et blanc d’une capacité de 48cl._x000D_
_x000D_
La Gamme Authentis est un verre soufflé en cristallin. Sa forme ronde et évasée favorise sa prise en main et permet une diffusion parfaite du bouquet aromatique de votre vin._x000D_
_x000D_
Vendu par 4.</t>
  </si>
  <si>
    <t>Verre à vin rouge et blanc d’une capacité de 65cl._x000D_
_x000D_
La Gamme Authentis est un verre soufflé en cristallin. Sa forme ronde et évasée favorise sa prise en main et permet une diffusion parfaite du bouquet aromatique de votre vin._x000D_
_x000D_
Vendu par 4.</t>
  </si>
  <si>
    <t>Verre à vin rouge et blanc d’une capacité de 26cl._x000D_
_x000D_
La Gamme Expert est un verre soufflé en cristallin. Equilibré et précis, il est parfaitement adapté à la dégustation du vin._x000D_
_x000D_
Vendu par 6.</t>
  </si>
  <si>
    <t>Un vin blanc argentin sec et fruité. Idéal sur un cabillaud en papillote._x000D_
_x000D_
Encépagement : Torrontes_x000D_
_x000D_
Dégustation : Robe jaune pâle ; Nez intense et délicat aux notes florales et d’agrumes ; Bouche fraîche aux notes de pamplemousse et de poire._x000D_
Accord mets/vin : apéritif, poissons, plats exotiques._x000D_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</si>
  <si>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Un vin rouge argentin structuré et fruité. Idéal sur un faux filet frites._x000D_
_x000D_
Encépagement : Malbec_x000D_
_x000D_
Dégustation : Robe rouge brillante ; Nez intense, fruité aux notes de vanille et de café ; Bouche fruitée, fraîche et suave._x000D_
Accord mets/vin : grillades, viandes rouges._x000D_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</si>
  <si>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Un vin blanc américain sec et boisé. Idéal sur une blanquette de veau._x000D_
_x000D_
Encépagement : Chardonnay_x000D_
_x000D_
Dégustation : Robe jaune dorée ; Nez boisé, intense aux arômes de fruits jaunes; Bouche ample aux notes de noisettes grillées, de fruits exotiques._x000D_
Accord mets/vin : produits de la mer, volaille crémée._x000D_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</si>
  <si>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Un vin rouge américain charnue et gourmand. Idéal sur un carré d'agneau grillé au four._x000D_
_x000D_
Encépagement : Zinfandel_x000D_
_x000D_
Dégustation : Robe rouge sombre ; Nez intense aux arômes de fruits noirs ; Bouche soyeuse, au saveurs de cassis, mûre et d’épices avec plein d’élégance._x000D_
Accord mets/vin : gibier, viande rouge._x000D_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</si>
  <si>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Un Armagnac 12 ans d’une incroyable puissance et complexité aromatique. Idéal en digestif ou sur des fraises gariguettes._x000D_
_x000D_
Provenance : France (Landes et Lot-et-Garonne)_x000D_
_x000D_
Cépages : Ugni blanc, Folle blanche, Baco et Colombard_x000D_
_x000D_
Vieillissement : assemblage de 15 eaux-de-vie de 12 à 20 ans vieillies en fûts de chêne._x000D_
_x000D_
Dégustation : Robe ambrée foncée ; Nez de fruits confits, vanille, pruneaux et d’épices ; Bouche racée, puissante et riche. Son rancio typique des vieux bas armagnacs est net et persistant._x000D_
_x000D_
Le Château de Laubade est une propriété agricole et viticole située à Sorbets, dans le Gers, au cœur du terroir le plus noble du Bas Armagnac. Bâti en 1870, le domaine de 105 hectares d’un seul tenant appartient à la Famille Lesgourgues depuis trois générations. En quête d’excellence, c’est actuellement Denis, épaulé par sa sœur Jeanne et son frère Arnaud, qui poursuit les efforts visant à créer des armagnacs des plus singuliers.</t>
  </si>
  <si>
    <t>Un Armagnac VSOP riche et élégant. Idéal en apéritif ou en digestif._x000D_
_x000D_
Provenance : France (Landes et Lot-et-Garonne)_x000D_
_x000D_
Cépages : Ugni blanc et Folle blanche_x000D_
_x000D_
Vieillissement : 6 à 12 ans en fûts de chêne._x000D_
_x000D_
Dégustation : Robe jaune doré ; Nez de fruits mûrs, vanille, prune et d’agrumes ; Bouche suave, délicat d’une belle longueur sur des notes patissières._x000D_
_x000D_
Le Château de Laubade est une propriété agricole et viticole située à Sorbets, dans le Gers, au cœur du terroir le plus noble du Bas Armagnac. Bâti en 1870, le domaine de 105 hectares d’un seul tenant appartient à la Famille Lesgourgues depuis trois générations. En quête d’excellence, c’est actuellement Denis, épaulé par sa sœur Jeanne et son frère Arnaud, qui poursuit les efforts visant à créer des armagnacs des plus singuliers.</t>
  </si>
  <si>
    <t>Un Armagnac VSOP « plaisir » en digestif, en apéritif ou avec un fromage frais caillé sucré au miel, des fraises gariguettes, suivis d’un café léger._x000D_
_x000D_
Provenance : France (Landes et Lot-et-Garonne)_x000D_
_x000D_
Cépages : Ugni blanc et Folle blanche_x000D_
_x000D_
Vieillissement : 6 à 12 ans en fûts de chêne._x000D_
_x000D_
Dégustation : Robe jaune doré ; Nez de fruits mûrs, vanille, prune et d’agrumes ; Bouche suave, délicat d’une belle longueur._x000D_
_x000D_
Le Château de Laubade est une propriété agricole et viticole située à Sorbets, dans le Gers, au cœur du terroir le plus noble du Bas Armagnac. Bâti en 1870, le domaine de 105 hectares d’un seul tenant appartient à la Famille Lesgourgues depuis trois générations. En quête d’excellence, c’est actuellement Denis, épaulé par sa sœur Jeanne et son frère Arnaud, qui poursuit les efforts visant à créer des armagnacs des plus singuliers.</t>
  </si>
  <si>
    <t>Un Armagnac VSOP raffiné et délicat qui pourra accompagner un dessert à base de fraises gariguettes_x000D_
_x000D_
Provenance : France (Landes et Lot-et-Garonne)_x000D_
_x000D_
Cépages : Ugni blanc, Folle blanche, Baco et Colombard_x000D_
_x000D_
Vieillissement : 30 à 40 ans en fûts de chêne._x000D_
_x000D_
Dégustation : Robe ambrée ; Nez de fruits mûrs, de prune et de vanille ; Bouche suave et délicate._x000D_
_x000D_
Le Château de Laubade est une propriété agricole et viticole située à Sorbets, dans le Gers, au cœur du terroir le plus noble du Bas Armagnac. Bâti en 1870, le domaine de 105 hectares d’un seul tenant appartient à la Famille Lesgourgues depuis trois générations. En quête d’excellence, c’est actuellement Denis, épaulé par sa sœur Jeanne et son frère Arnaud, qui poursuit les efforts visant à créer des armagnacs des plus singuliers.</t>
  </si>
  <si>
    <t>Un Armagnac Hors d’Age élégant, fin et d’une grande maturité. Parfait en digestif ou sur un dessert aux fruits frais._x000D_
_x000D_
Provenance : France (Landes et Lot-et-Garonne)_x000D_
_x000D_
Cépages : Ugni blanc, Folle blanche, Baco et Colombard_x000D_
_x000D_
Vieillissement : 30 à 40 ans en fûts de chêne._x000D_
_x000D_
Dégustation : Robe acajou ; Nez intense de pruneau, figue, cacao, pruneau, torréfaction ; Bouche souple, boisée, riche d’une finale exceptionnelle._x000D_
_x000D_
Le Château de Laubade est une propriété agricole et viticole située à Sorbets, dans le Gers, au cœur du terroir le plus noble du Bas Armagnac. Bâti en 1870, le domaine de 105 hectares d’un seul tenant appartient à la Famille Lesgourgues depuis trois générations. En quête d’excellence, c’est actuellement Denis, épaulé par sa sœur Jeanne et son frère Arnaud, qui poursuit les efforts visant à créer des armagnacs des plus singuliers.</t>
  </si>
  <si>
    <t>Un Armagnac VS fruité et grillé/toasté. A déguster pur en apéritif ou à utiliser pour comme base de cocktail._x000D_
_x000D_
Provenance : France (Landes et Lot-et-Garonne)_x000D_
_x000D_
Cépages : Ugni blanc, Colombard, Baco et Folle blanche_x000D_
_x000D_
Vieillissement : 3 ans en fûts de chêne._x000D_
_x000D_
Dégustation : Robe dorée ; Nez intense et riche aux arômes de pêche, d’abricot et de prune ; Bouche souple et puissante aux notes épicées, vanillées et réglissées._x000D_
_x000D_
Le Château de Laubade est une propriété agricole et viticole située à Sorbets, dans le Gers, au cœur du terroir le plus noble du Bas Armagnac. Bâti en 1870, le domaine de 105 hectares d’un seul tenant appartient à la Famille Lesgourgues depuis trois générations. En quête d’excellence, c’est actuellement Denis, épaulé par sa sœur Jeanne et son frère Arnaud, qui poursuit les efforts visant à créer des armagnacs des plus singuliers.</t>
  </si>
  <si>
    <t>Un Armagnac XO élégant qui convient à tous les palets. Il sera parfait sur un fromage Pont l’Évêque, sur une tarte Tatin, un soufflé chocolaté ou nature, flambé avec le même X.O._x000D_
_x000D_
Provenance : France (Landes et Lot-et-Garonne)_x000D_
_x000D_
Cépages : Ugni blanc et Colombard_x000D_
_x000D_
Vieillissement : 15 à 25 ans en fûts de chêne._x000D_
_x000D_
Dégustation : Robe ambrée ; Nez intense de pruneau, vanille, cannelle et cacao ; Bouche veloutée, complexe et élégante. Finale d’une aromtaique persistante._x000D_
_x000D_
Le Château de Laubade est une propriété agricole et viticole située à Sorbets, dans le Gers, au cœur du terroir le plus noble du Bas Armagnac. Bâti en 1870, le domaine de 105 hectares d’un seul tenant appartient à la Famille Lesgourgues depuis trois générations. En quête d’excellence, c’est actuellement Denis, épaulé par sa sœur Jeanne et son frère Arnaud, qui poursuit les efforts visant à créer des armagnacs des plus singuliers.</t>
  </si>
  <si>
    <t>Un Bordeaux blanc sec, vif et aromatique. Idéal sur un plateau de fruits de mer._x000D_
_x000D_
Encépagement : Sauvignon_x000D_
_x000D_
Dégustation : Robe jaune pâle ; Nez aux notes d’agrumes (citron, pamplemousse) ; Bouche fraîche, tendue et minérale sur des arômes de citron._x000D_
Accord mets/vin : poissons, viande blanche._x000D_
_x000D_
La Maison Dourthe est de rassemblement de vignerons et à travers de ses Châteaux, la maison s’investit sur des sols variés et riches._x000D_
La Maison Dourthe produit ainsi de grands vins sincères, qui expriment librement toute la personnalité des terroirs de la région dans le respect de l’environnement, de sa biodiversité et des hommes, pour offrir au plus grand nombre des moments de plaisirs authentiques et partagés.</t>
  </si>
  <si>
    <t>Un Bordeaux rouge léger et fruité. Idéal sur un faux filet grillée avec ses frites._x000D_
_x000D_
Encépagement : Merlot, Cabernet sauvignon, Cabernet franc_x000D_
_x000D_
Dégustation : Robe rouge rubis ; Nez aux notes de fruits rouges et noirs ; Bouche ample sur des arômes de fruits rouges et de poivre noir._x000D_
Accord mets/vin : viande grillée, viande blanche._x000D_
_x000D_
La Maison Dourthe est de rassemblement de vignerons et à travers de ses Châteaux, la maison s’investit sur des sols variés et riches._x000D_
La Maison Dourthe produit ainsi de grands vins sincères, qui expriment librement toute la personnalité des terroirs de la région dans le respect de l’environnement, de sa biodiversité et des hommes, pour offrir au plus grand nombre des moments de plaisirs authentiques et partagés.</t>
  </si>
  <si>
    <t>Un Beaume de Venise puissant et groumand. Parfait des cotelettes d'agneau grillées._x000D_
 _x000D_
Encépagement : Grenache, Syrah_x000D_
_x000D_
Dégustation : Robe rouge violette ; Nez expressif de fruits mûrs et d’épices douces; Bouche complexe, veloutée aux notes de fruits noirs, de réglisse et de garrigue._x000D_
Accord mets/vin : viande grillée, gibier._x000D_
_x000D_
La société Rhône Rive Gauche nous propose les vins des vignerons de Saint Marc - Canteperdrix qui est situé au pied du Mont Ventoux sur la plaine du Comtat Venaissin._x000D_
Dans la plaine aux courbes vallonnées règne un climat privilégié, où les sols diversifiés affirment le caractère puissant de terroirs composites. Les vignobles carombais et mazanais s’établissent sur des sols argilo-calcaire durs, que le temps a façonné d’éboulis, d’alluvions anciennes à cailloux ronds… Leur qualité et leur diversité, ainsi que les variétés de cépages (Grenache, Carignan, Syrah, Cinsault…) sont à l’origine de l’ampleur aromatique des vins des Vignerons de Saint Marc – Canteperdrix !»</t>
  </si>
  <si>
    <t>Un Beaume de Venise puissant et gourmand. Idéal sur une côtes de boeuf grillée._x000D_
_x000D_
Encépagement : Grenache, Syrah_x000D_
_x000D_
Dégustation : Robe rouge éclatante ; Nez de fruits mûrs et épicé ; Bouche puissante et complexe aux notes de fruits rouges compotés._x000D_
Accord mets/vin : viande grillée, gibier._x000D_
_x000D_
Existe en 75cl._x000D_
_x000D_
La société Rhône Rive Gauche nous propose les vins de la Cave de Gigondas qui est située au coeur des Dentelles de Montmirail, sur la commune de Gigondas. Le vignoble s’étend sur 260 hectares produisant les crus Gigondas, Vacqueyras, Beaumes de Venise. _x000D_
_x000D_
Créée en 1956 par une poignée de vignerons, dont la volonté était la commercialisation de leur production en bouteilles, et qui compte aujourd’hui 83 adhérents et représente 15% de l’appellation, 128 ha en AOP Gigondas, (260 ha toutes AOP confondues).</t>
  </si>
  <si>
    <t>Un Côtes du Rhône rouge fruité et épicé, parfait pour une côte de boeuf grillée._x000D_
_x000D_
Encépagement : Grenache, Syrah, Carignan, Cinsault, Mourvèdre_x000D_
_x000D_
Dégustation : gourmand, souple et fruité. Arômes de fruits rouges confits et de poivre noir._x000D_
Accord mets/vin : viande rouge, charcuterie/fromage._x000D_
_x000D_
Existe en 5L._x000D_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</si>
  <si>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Un Côtes du Rhône rouge fruité et épicé, parfait pour une côte de boeuf grillée._x000D_
_x000D_
Encépagement : Grenache, Syrah, Carignan, Cinsault, Mourvèdre_x000D_
_x000D_
Dégustation : gourmand, souple et fruité. Arômes de fruits rouges confits et de poivre noir._x000D_
Accord mets/vin : viande rouge, charcuterie/fromage._x000D_
_x000D_
Existe en 10L._x000D_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</si>
  <si>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Un vin rouge léger et fruité. Idéal sur une entrecôte frites._x000D_
_x000D_
Encépagement : Cabernet-Sauvignon_x000D_
_x000D_
Dégustation : bonne structure, une grande finesse et bonne longueur en bouche. Arômes de cassis et réglisse._x000D_
Accord mets/vin : viande rouge, gibier._x000D_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</si>
  <si>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Un vin blanc sec et floral. Idéal pour vos apéritifs ou un poisson à chair fine._x000D_
_x000D_
Encépagement : Chardonnay_x000D_
_x000D_
Dégustation : vif, frais et floral aux arômes de fruits blancs._x000D_
Accord mets/vin : viande blanche, poisson._x000D_
_x000D_
Existe en 5L._x000D_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</si>
  <si>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3 L</t>
  </si>
  <si>
    <t>Un Vin blanc sec et floral. Idéal pour vos apéritif ou un poisson à chair fine._x000D_
_x000D_
Encépagement : Chardonnay_x000D_
_x000D_
Dégustation : vif, frais et floral aux arômes de fruits blancs._x000D_
Accord mets/vin : viande blanche, poisson._x000D_
_x000D_
Existe en 3L._x000D_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</si>
  <si>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Un vin rouge léger et fruité parfait un plateau de charcuterie._x000D_
_x000D_
Encépagement : Grenache, Syrah, Carignan, Cinsault_x000D_
_x000D_
Dégustation : gourmand, souple et fruité. Arômes de fraise et framboise._x000D_
Accord mets/vin : viande rouge, charcuterie/fromage._x000D_
_x000D_
Existe en 5L._x000D_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</si>
  <si>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Un vin rouge léger et fruité parfait pour un plateau de charcuterie._x000D_
_x000D_
Encépagement : Grenache, Syrah, Carignan, Cinsault_x000D_
_x000D_
Dégustation : gourmand, souple et fruité. Arômes de fraise et framboise._x000D_
Accord mets/vin : viande rouge, charcuterie/fromage._x000D_
_x000D_
Existe en 10L._x000D_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</si>
  <si>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Un vin rosé sec d'une belle complexité aromatique. Il accompagnera à merveille vos apéritifs et vos grillades estivales._x000D_
_x000D_
Encépagement : Grenache_x000D_
_x000D_
Dégustation : sec, vif et frais aux notes de petits fruits rouge (fraise, framboise)._x000D_
Accord mets/vin : apéritif, grillades, salade d’été._x000D_
_x000D_
Existe en 5L. 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</si>
  <si>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Un vin rosé sec d'une belle complexité aromatique. Il accompagnera à merveille vos apéritifs et vos grillades estivales._x000D_
_x000D_
Encépagement : Grenache_x000D_
_x000D_
Dégustation : sec, vif et frais aux notes de petits fruits rouge (fraise, framboise)._x000D_
Accord mets/vin : apéritif, grillades, salade d’été._x000D_
_x000D_
Existe en 10L. 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</si>
  <si>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Un vin rouge léger, rond et fruité. Idéal sur un plateau de charcuterie/fromage._x000D_
_x000D_
Encépagement : Merlot_x000D_
_x000D_
Dégustation : gourmand, une belle rondeur et bonne finale. Arômes de cassis et réglisse._x000D_
Accord mets/vin : viande rouge, charcuterie/fromage._x000D_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</si>
  <si>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Un vin blanc sec aux notes citronnées, parfait pour une dorade au four._x000D_
_x000D_
Encépagement : Sauvignon_x000D_
_x000D_
Dégustation : vif, frais aux arômes agrumes (citron, pamplemousse)._x000D_
Accord mets/vin : viande blanche, poisson._x000D_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</si>
  <si>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Un vin blanc sec et fruité. Idéal pour vos apéritifs ou un porc au caramel._x000D_
_x000D_
Encépagement : Viognier_x000D_
_x000D_
Dégustation : sec, vif et frais aux notes de fruits jaunes (abricot, mangue)._x000D_
Accord mets/vin : viande blanche, poisson, plats exotiques._x000D_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</si>
  <si>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Un vin blanc sec, floral et ample pour accompagner vos apéritifs ou une blanquette de veau._x000D_
_x000D_
Encépagement : Clairette, Bourboulenc, Grenache blanc, Marsanne, Roussanne._x000D_
_x000D_
Dégustation : vif, frais aux arômes floraux et de fruits frais._x000D_
Accord mets/vin : viande blanche, poisson._x000D_
_x000D_
Existe en 5L._x000D_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</si>
  <si>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Un vin blanc sec, floral et ample pour accompagner vos apéritifs ou une blanquette de veau._x000D_
_x000D_
Encépagement : Clairette, Bourboulenc, Grenache blanc, Marsanne, Roussanne._x000D_
_x000D_
Dégustation : vif, frais aux arômes floraux et de fruits frais._x000D_
Accord mets/vin : viande blanche, poisson._x000D_
_x000D_
Existe en 10L._x000D_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</si>
  <si>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Cuvée "Ambrée" : ronde et amertume toute en légèreté, notes biscuitées et caramélisées._x000D_
Degré : 5,5°_x000D_
_x000D_
Pays : France (Hérault)_x000D_
_x000D_
La Brasserie Alaryk est situé à Bézier et a été créée par Sébastien Alary. _x000D_
Les bières sont fabriquées en Agriculture Biologique, sont non pasteurisées, non filtrées et sans ajout de CO2.</t>
  </si>
  <si>
    <t>Cuvée"Blanche" : mousse légère, floral et fruité aux notes d'agrumes, de banane et très légèrement épicée._x000D_
Degré : 4,5°_x000D_
_x000D_
Pays : France (Hérault)_x000D_
_x000D_
Existe en 75cl._x000D_
_x000D_
La Brasserie Alaryk est situé à Bézier et a été créée par Sébastien Alary. _x000D_
Les bières sont fabriquées en Agriculture Biologique, sont non pasteurisées, non filtrées et sans ajout de CO2.</t>
  </si>
  <si>
    <t>Cuvée"Blanche" : mousse légère, floral et fruité aux notes d'agrumes, de banane et très légèrement épicée._x000D_
Degré : 4,5°_x000D_
_x000D_
Pays : France (Hérault)_x000D_
_x000D_
Existe en 33cl._x000D_
_x000D_
La Brasserie Alaryk est situé à Bézier et a été créée par Sébastien Alary. _x000D_
Les bières sont fabriquées en Agriculture Biologique, sont non pasteurisées, non filtrées et sans ajout de CO2.</t>
  </si>
  <si>
    <t>Cuvée "Blonde" : robe or paille, ronde, légère et finement maltée._x000D_
Degré : 5°_x000D_
_x000D_
Pays : France (Hérault)_x000D_
_x000D_
Existe en 33cl._x000D_
_x000D_
La Brasserie Alaryk est situé à Bézier et a été créée par Sébastien Alary. _x000D_
Les bières sont fabriquées en Agriculture Biologique, sont non pasteurisées, non filtrées et sans ajout de CO2.</t>
  </si>
  <si>
    <t>Cuvée "Brune" : robe profonde et sombre, aux notes torréfiées et de caramel. Parfait équilibre entre puissance et amertume.s _x000D_
Degré : 8°_x000D_
_x000D_
Pays : France (Hérault)_x000D_
_x000D_
La Brasserie Alaryk est situé à Bézier et a été créée par Sébastien Alary. _x000D_
Les bières sont fabriquées en Agriculture Biologique, sont non pasteurisées, non filtrées et sans ajout de CO2.</t>
  </si>
  <si>
    <t>Cuvée "Double" : double fermentation, ronde aux notes épicées, fruits secs et une amertume s'alliant parfaitement avec sa légère sucrosité._x000D_
Degré : 7°_x000D_
_x000D_
Pays : France (Hérault)_x000D_
_x000D_
La Brasserie Alaryk est situé à Bézier et a été créée par Sébastien Alary. _x000D_
Les bières sont fabriquées en Agriculture Biologique, sont non pasteurisées, non filtrées et sans ajout de CO2.</t>
  </si>
  <si>
    <t>Cuvée "Indian Pale Ale (IPA)" : ronde, rafraîchissante et fortement houblonnée, notes florales et d'agrumes (pamplemousse rose)._x000D_
Degré : 6°_x000D_
_x000D_
Pays : France (Hérault)_x000D_
_x000D_
Existe en 75cl._x000D_
_x000D_
La Brasserie Alaryk est situé à Bézier et a été créée par Sébastien Alary. _x000D_
Les bières sont fabriquées en Agriculture Biologique, sont non pasteurisées, non filtrées et sans ajout de CO2.</t>
  </si>
  <si>
    <t>Cuvée "Indian Pale Ale (IPA)" : ronde, rafraîchissante et fortement houblonnée, notes florales et d'agrumes (pamplemousse rose)._x000D_
Degré : 6°_x000D_
_x000D_
Pays : France (Hérault)_x000D_
_x000D_
Existe en 33cl._x000D_
_x000D_
La Brasserie Alaryk est situé à Bézier et a été créée par Sébastien Alary. _x000D_
Les bières sont fabriquées en Agriculture Biologique, sont non pasteurisées, non filtrées et sans ajout de CO2.</t>
  </si>
  <si>
    <t>Cuvée "Triple Grain" : 3 céréales assemblés (orge, blé et seigle), bière de caractère, gourmande._x000D_
Degré : 8,5°_x000D_
_x000D_
Pays : France (Hérault)_x000D_
_x000D_
La Brasserie Alaryk est situé à Bézier et a été créée par Sébastien Alary. _x000D_
Les bières sont fabriquées en Agriculture Biologique, sont non pasteurisées, non filtrées et sans ajout de CO2.</t>
  </si>
  <si>
    <t>Cuvée"Blanche 1050" : Le Ventouret (alt. 1050 m) est formé d’un ensemble de monts vers le village de Sault. Robe jaune pâle ; Nez floral et d’agrumes ; Bouche légèrement épicée sur une belle mousse. _x000D_
Degré : 5%_x000D_
_x000D_
Pays : France (Ventoux)_x000D_
_x000D_
La brasserie du Mont Ventoux._x000D_
Il était une fois, au pied du géant de Provence, des étendus de vigne et quelques hectares d'orge...</t>
  </si>
  <si>
    <t xml:space="preserve">Cuvée "Indian Pale Ale (IPA) 1575" : Le col de la Frache (alt. 1575 m) offre un belvédère qui permet d’observer la grande faune forestière sauvage du Ventoux. Robe dorée ; Nez gourmand de pamplemousse ; Bouche aromatique d’une belle amertume._x000D_
Degré : 6%_x000D_
_x000D_
Pays : France (Ventoux)_x000D_
_x000D_
La brasserie du Mont Ventoux._x000D_
Il était une fois, au pied du géant de Provence, des étendus de vigne et quelques hectares d'orge..._x000D_
</t>
  </si>
  <si>
    <t>Cuvée "Ambrée 1850" : Le col des Tempêtes (alt. 1850 m) est connu des cyclistes chevronnés. Robe ambrée ; Nez de noisette et de caramel ; Bouche puissante, forte à la finale torréfiée._x000D_
Degré : 6,5%_x000D_
_x000D_
Pays : France (Ventoux)_x000D_
_x000D_
La brasserie du Mont Ventoux._x000D_
Il était une fois, au pied du géant de Provence, des étendus de vigne et quelques hectares d'orge...</t>
  </si>
  <si>
    <t>Cuvée "Blonde 1912" : Le Sommet (alt. 1912) est le point culminant du massif. Robe dorée ; Nez complexe sur des notes citronnées ; Bouche douce sur une pointe de miel de lavande._x000D_
Degré : 5%_x000D_
_x000D_
Pays : France (Ventoux)_x000D_
_x000D_
La brasserie du Mont Ventoux._x000D_
Il était une fois, au pied du géant de Provence, des étendus de vigne et quelques hectares d'orge...</t>
  </si>
  <si>
    <t>Cuvée "Ambrée" : Robe ambrée ; Nez de caramel, de noisette et de châtaigne ; Bouche briochée luis confère onctuosité et sucrosité._x000D_
Degré : 5%_x000D_
_x000D_
Pays : France (Lot)_x000D_
_x000D_
Existe en 75cl._x000D_
_x000D_
La Brasserie Bire Bare. _x000D_
C’est une passion sans faille pour la bière qui anime Christophe depuis plus de vingt ans. Il s’installe dans le département du Lot aux portes de Cahors, Christophe demeure convaincu d’une chose: son métier d’artisan brasseur est le plus beau métier du monde, un métier où l’on créé un produit de partage, un produit de dégustation, un produit d’émotion.</t>
  </si>
  <si>
    <t>Cuvée "Ambrée" : Robe ambrée ; Nez de caramel, de noisette et de châtaigne ; Bouche briochée luis confère onctuosité et sucrosité._x000D_
Degré : 5%_x000D_
_x000D_
Pays : France (Lot)_x000D_
_x000D_
Existe en 33cl._x000D_
_x000D_
La Brasserie Bire Bare. _x000D_
C’est une passion sans faille pour la bière qui anime Christophe depuis plus de vingt ans. Il s’installe dans le département du Lot aux portes de Cahors, Christophe demeure convaincu d’une chose: son métier d’artisan brasseur est le plus beau métier du monde, un métier où l’on créé un produit de partage, un produit de dégustation, un produit d’émotion.</t>
  </si>
  <si>
    <t>Cuvée"Blanche" : Robe dorée ; Nez floral et d’agrumes ; Bouche légère aux notes exotiques. _x000D_
Degré : 5%_x000D_
_x000D_
Pays : France (Lot)_x000D_
_x000D_
Existe en 75cl._x000D_
_x000D_
La Brasserie Bire Bare. _x000D_
C’est une passion sans faille pour la bière qui anime Christophe depuis plus de vingt ans. Il s’installe dans le département du Lot aux portes de Cahors, Christophe demeure convaincu d’une chose: son métier d’artisan brasseur est le plus beau métier du monde, un métier où l’on créé un produit de partage, un produit de dégustation, un produit d’émotion.</t>
  </si>
  <si>
    <t>Cuvée"Blanche" : Robe dorée ; Nez floral et d’agrumes ; Bouche légère aux notes exotiques. _x000D_
Degré : 5%_x000D_
_x000D_
Pays : France (Lot)_x000D_
_x000D_
Existe en 33cl._x000D_
_x000D_
La Brasserie Bire Bare. _x000D_
C’est une passion sans faille pour la bière qui anime Christophe depuis plus de vingt ans. Il s’installe dans le département du Lot aux portes de Cahors, Christophe demeure convaincu d’une chose: son métier d’artisan brasseur est le plus beau métier du monde, un métier où l’on créé un produit de partage, un produit de dégustation, un produit d’émotion.</t>
  </si>
  <si>
    <t>Cuvée "Blonde" : Robe dorée ; Nez citronné et de céréales ; Bouche fleurie, ronde et équilibrée._x000D_
Degré : 5%_x000D_
_x000D_
Pays : France (Lot)_x000D_
_x000D_
Existe en 75cl._x000D_
_x000D_
La Brasserie Bire Bare. _x000D_
C’est une passion sans faille pour la bière qui anime Christophe depuis plus de vingt ans. Il s’installe dans le département du Lot aux portes de Cahors, Christophe demeure convaincu d’une chose: son métier d’artisan brasseur est le plus beau métier du monde, un métier où l’on créé un produit de partage, un produit de dégustation, un produit d’émotion.</t>
  </si>
  <si>
    <t>Cuvée "Blonde" : Robe dorée ; Nez citronné et de céréales ; Bouche fleurie, ronde et équilibrée._x000D_
Degré : 5%_x000D_
_x000D_
Pays : France (Lot)_x000D_
_x000D_
Existe en 33cl._x000D_
_x000D_
La Brasserie Bire Bare. _x000D_
C’est une passion sans faille pour la bière qui anime Christophe depuis plus de vingt ans. Il s’installe dans le département du Lot aux portes de Cahors, Christophe demeure convaincu d’une chose: son métier d’artisan brasseur est le plus beau métier du monde, un métier où l’on créé un produit de partage, un produit de dégustation, un produit d’émotion.</t>
  </si>
  <si>
    <t>Cuvée "Kei Os" (IPA) : Robe dorée ; Nez fruité et citronné ; Bouche d’une belle amertume._x000D_
Degré : 5,5%_x000D_
_x000D_
Pays : Italie_x000D_
_x000D_
La brasserie Berrificia della Granda._x000D_
Après plusieurs années en tant que biologiste, Ivano décide de rentrer dans son village d'origine pour reprendre la ferme de sa famille._x000D_
Il plante de l'orge et se lance dans le brassage. Aujourd'hui, la plupart des céréales utilisées dans ses bières proviennent de sa propre production. Et ce, pour notre plus grand plaisir !</t>
  </si>
  <si>
    <t>Cuvée "Blonde Kloe" : Robe dorée ; Nez floral et légèrement épicé ; Bouche miélée et onctueuse ._x000D_
Degré : 5%_x000D_
_x000D_
Pays : Italie_x000D_
_x000D_
La brasserie Berrificia della Granda._x000D_
Après plusieurs années en tant que biologiste, Ivano décide de rentrer dans son village d'origine pour reprendre la ferme de sa famille._x000D_
Il plante de l'orge et se lance dans le brassage. Aujourd'hui, la plupart des céréales utilisées dans ses bières proviennent de sa propre production. Et ce, pour notre plus grand plaisir !</t>
  </si>
  <si>
    <t>Cuvée"Blanche Sweetch" : Robe jaune pâle ; Nez floral et d’agrumes ; Bouche légère aux notes de citron. _x000D_
Degré : 5%_x000D_
_x000D_
Pays : Italie_x000D_
_x000D_
La brasserie Berrificia della Granda._x000D_
Après plusieurs années en tant que biologiste, Ivano décide de rentrer dans son village d'origine pour reprendre la ferme de sa famille._x000D_
Il plante de l'orge et se lance dans le brassage. Aujourd'hui, la plupart des céréales utilisées dans ses bières proviennent de sa propre production. Et ce, pour notre plus grand plaisir !</t>
  </si>
  <si>
    <t>Cuvée Pétrolette "Ambrée" : Robe dorée caramel ; Nez intense aux notes caramélisées ; Bouche ronde, gourmande et légère._x000D_
Degré : 5%_x000D_
_x000D_
Pays : France (Ardèche)_x000D_
_x000D_
Existe en 75cl.</t>
  </si>
  <si>
    <t>Cuvée Pétrolette "Ambrée" : Robe dorée caramel ; Nez intense aux notes caramélisées ; Bouche ronde, gourmande et légère._x000D_
Degré : 5%_x000D_
_x000D_
Pays : France (Ardèche)_x000D_
_x000D_
Existe en 33cl.</t>
  </si>
  <si>
    <t>Cuvée Petrolette "Blanche " : Robe jaune pâle ; Nez d’agrumes et floral ; Bouche légère, citronnée avec une belle mousse. _x000D_
Degré : 5%_x000D_
_x000D_
Pays : France (Ardèche)_x000D_
_x000D_
Existe en 75cl.</t>
  </si>
  <si>
    <t>Cuvée Petrolette "Blanche " : Robe jaune pâle ; Nez d’agrumes et floral ; Bouche légère, citronnée avec une belle mousse. _x000D_
Degré : 5%_x000D_
_x000D_
Pays : France (Ardèche)_x000D_
_x000D_
Existe en 33cl.</t>
  </si>
  <si>
    <t>Cuvée Pétrolette "Blonde" : Robe dorée ; Nez complexe sur des notes d’écorce d’orange ; Bouche fraîche avec une belle mousse fin et crémeuse._x000D_
Degré : 5%_x000D_
_x000D_
Pays : France (Ardèche)_x000D_
_x000D_
Existe en 75cl et en Magnum.</t>
  </si>
  <si>
    <t>Cuvée Pétrolette "Blonde" : Robe dorée ; Nez complexe sur des notes d’écorce d’orange ; Bouche fraîche avec une belle mousse fin et crémeuse._x000D_
Degré : 5%_x000D_
_x000D_
Pays : France (Ardèche)_x000D_
_x000D_
Existe en 33cl et en Magnum</t>
  </si>
  <si>
    <t>Cuvée Pétrolette "Blonde" : Robe dorée ; Nez complexe sur des notes d’écorce d’orange ; Bouche fraîche avec une belle mousse fin et crémeuse._x000D_
Degré : 5%_x000D_
_x000D_
Pays : France (Ardèche)_x000D_
_x000D_
Existe en 75cl et en 33cl.</t>
  </si>
  <si>
    <t>Cuvée "Ambrée, Amber Ale" : Robe dorée ; Nez complexe sur des notes caramélisées ; Bouche fruitée et acidulée._x000D_
Degré : 4,5%_x000D_
_x000D_
Pays : Irlande_x000D_
_x000D_
La brasserie Whitewater._x000D_
Whitewater a été fondé en 1996. Cette micro-brasserie d'Irlande du Nord produit une gamme de bières régulièrement récompensées.</t>
  </si>
  <si>
    <t>Cuvée "Brune, Black Stout" : Robe noire ; Nez gourmand et torréfié  ; Bouche puissante, désaltérante sur une bel amer._x000D_
Degré : 4,2%_x000D_
_x000D_
Pays : Irlande_x000D_
_x000D_
La brasserie Whitewater._x000D_
Whitewater a été fondé en 1996. Cette micro-brasserie d'Irlande du Nord produit une gamme de bières régulièrement récompensées.</t>
  </si>
  <si>
    <t>Cuvée"Blanche, Lager" : Robe dorée; Nez d’agrumes et de pain frais ; Bouche légère, citronnée avec une belle mousse. _x000D_
Degré : 4,5%_x000D_
_x000D_
Pays : Irlande_x000D_
_x000D_
La brasserie Whitewater._x000D_
Whitewater a été fondé en 1996. Cette micro-brasserie d'Irlande du Nord produit une gamme de bières régulièrement récompensées.</t>
  </si>
  <si>
    <t>Cuvée "Indian Pale Ale, Rebel IPA" : Robe dorée ; Nez fruité et de pain frais ; Bouche légèrement citronnée et de pamplemousse._x000D_
Degré : 4,5%_x000D_
_x000D_
Pays : Irlande_x000D_
_x000D_
La brasserie Whitewater._x000D_
Whitewater a été fondé en 1996. Cette micro-brasserie d'Irlande du Nord produit une gamme de bières régulièrement récompensées.</t>
  </si>
  <si>
    <t>Épicerie fine spécialiste des produits gastronomiques du Périgord, foies gras, conserves artisanales._x000D_
_x000D_
La Cave Bourvence vous propose :_x000D_
Le bloc de foie gras et le foie gras de canard entier._x000D_
_x000D_
Idéal pour vos repas de fête</t>
  </si>
  <si>
    <t>Les cerises à l’eau de vie de Joseph Cartron._x000D_
Récoltées en Lorraine, les cerises aigres Montmorency sont cueillies à la main afin de conserver les queues des fruits. Leur qualité et l'équilibre parfait de la liqueur caractérisent les Cerises de Monsieur Joseph dont la saveur restitue tout le croquant, le goût et l'authenticité du fruit._x000D_
_x000D_
Joseph Cartron est une maison familiale depuis 1882 qui élabore ses crèmes, liqueurs, apéritifs et eaux-de-vies.</t>
  </si>
  <si>
    <t>Un Bourbon américain élégant et gourmand. Parfait sur un dessert à base de chocolat et de vanille._x000D_
_x000D_
Provenance : USA (Kentucky)_x000D_
_x000D_
Vieillissement : en fûts de chêne blanc neuf américain._x000D_
_x000D_
Dégustation : Robe ambrée ; Nez gourmand aux notes d’écorces confites, de caramel et de raisins secs ; Bouche épicée, de fruits cuits, de caramel et de céréales beurées. Finale épaisse et crémeuse sur les épices piquantes._x000D_
_x000D_
Willet Distillery est une distillerie famiaile depuis 1684 qui sièfe dans l’Etat du Kentucky aux USA._x000D_
C’est en 1990 que la collection Kentucky Vintage est créée. Il est assemblé à partir de deux mashbills : le premier étant en proportion de 60% (72% de maïs, 13% de seigle, 15% d'orge maltée), et le second à 40% ( 79% de maïs, 7% de seigle et 14% d'orge maltée).</t>
  </si>
  <si>
    <t>Un Côtes du Roussillon blanc sec, léger et fruité pour accompagner vos apéritifs ou un cabillaud en sauce._x000D_
_x000D_
Encépagement : Grenache, Vermentino, Macabeu._x000D_
_x000D_
Dégustation : Robe or pâle ; Nez complexe de poire, fruits blancs et notes anisées ; Bouche ronde et fraîche aux notes fruitée et minérale._x000D_
Accord mets/vin : fromages, viande blanche et poissons en sauce._x000D_
_x000D_
Créée en 1909, la maison Arnaud de Villeneuve est profondément ancrée dans l’histoire viticole du Roussillon. Réunis autour d’une équipe de vignerons, tous partagent les valeurs qui guident notre évolution, fondée sur les paliers du développement durable._x000D_
Le vignoble s’étend sur 1800 hectares et bénéficie d’une mosaïque de terroirs variés. Les vignes sont implantées des plaines proches de la mer jusqu’aux coteaux de l’arrière-pays, jusqu’à 200 mètres d’altitudes._x000D_
_x000D_
Soucieux de préserver l’environnement qui nous entoure et sa biodiversité, ils privilégient les pratiques culturales raisonnées et incitent les vignerons à limiter les traitements. Une partie du vignoble est en agriculture biologique et l’autre partie en conversion vers le label Vignerons en Développement Durable.</t>
  </si>
  <si>
    <t>Un Côtes du Roussillon rouge léger et fruité, parfait pour un plateau de charcuterie._x000D_
_x000D_
Encépagement : Grenache, Syrah._x000D_
_x000D_
Dégustation : Robe rouge violette ; Nez de intense et gourmand de cerise noire ; Bouche ronde et croquante sur la cerise et le réglisse._x000D_
Accord mets/vin : charcuterie/fromages, viande rouge._x000D_
_x000D_
Créée en 1909, la maison Arnaud de Villeneuve est profondément ancrée dans l’histoire viticole du Roussillon. Réunis autour d’une équipe de vignerons, tous partagent les valeurs qui guident notre évolution, fondée sur les paliers du développement durable._x000D_
Le vignoble s’étend sur 1800 hectares et bénéficie d’une mosaïque de terroirs variés. Les vignes sont implantées des plaines proches de la mer jusqu’aux coteaux de l’arrière-pays, jusqu’à 200 mètres d’altitudes._x000D_
_x000D_
Soucieux de préserver l’environnement qui nous entoure et sa biodiversité, ils privilégient les pratiques culturales raisonnées et incitent les vignerons à limiter les traitements. Une partie du vignoble est en agriculture biologique et l’autre partie en conversion vers le label Vignerons en Développement Durable.</t>
  </si>
  <si>
    <t>Un Côtes Catalane blanc sec, beurré et brioché. Idéal sur une blanquette de veau._x000D_
_x000D_
Encépagement : Chardonnay vieillit en fût._x000D_
_x000D_
Dégustation : Robe or pâle ; Nez fin et gourmand d’agrumes ; Bouche ronde aux notes d’agrume, d’ananas et de fleurs blanches. Légèrement vanillé et boisé/toasté/grillé._x000D_
Accord mets/vin : viande blanche et crustacé à chair grasse._x000D_
_x000D_
Créée en 1909, la maison Arnaud de Villeneuve est profondément ancrée dans l’histoire viticole du Roussillon. Réunis autour d’une équipe de vignerons, tous partagent les valeurs qui guident notre évolution, fondée sur les paliers du développement durable._x000D_
Le vignoble s’étend sur 1800 hectares et bénéficie d’une mosaïque de terroirs variés. Les vignes sont implantées des plaines proches de la mer jusqu’aux coteaux de l’arrière-pays, jusqu’à 200 mètres d’altitudes._x000D_
_x000D_
Soucieux de préserver l’environnement qui nous entoure et sa biodiversité, ils privilégient les pratiques culturales raisonnées et incitent les vignerons à limiter les traitements. Une partie du vignoble est en agriculture biologique et l’autre partie en conversion vers le label Vignerons en Développement Durable.</t>
  </si>
  <si>
    <t>Un Côtes Catalanes blanc sec et fruité, parfait pour vos apéritifs ou un poulet curry._x000D_
_x000D_
Encépagement : Viognier._x000D_
_x000D_
Dégustation : Robe or pâle ; Nez complexe defruits blancs et fleur de citron ; Bouche ronde aux notes de fruits blanc et de poire._x000D_
Accord mets/vin : saumon fumé, poisson en sauce._x000D_
_x000D_
Créée en 1909, la maison Arnaud de Villeneuve est profondément ancrée dans l’histoire viticole du Roussillon. Réunis autour d’une équipe de vignerons, tous partagent les valeurs qui guident notre évolution, fondée sur les paliers du développement durable._x000D_
Le vignoble s’étend sur 1800 hectares et bénéficie d’une mosaïque de terroirs variés. Les vignes sont implantées des plaines proches de la mer jusqu’aux coteaux de l’arrière-pays, jusqu’à 200 mètres d’altitudes._x000D_
_x000D_
Soucieux de préserver l’environnement qui nous entoure et sa biodiversité, ils privilégient les pratiques culturales raisonnées et incitent les vignerons à limiter les traitements. Une partie du vignoble est en agriculture biologique et l’autre partie en conversion vers le label Vignerons en Développement Durable.</t>
  </si>
  <si>
    <t>Un Côtes du Roussillon villages rouge charnue et fruité. Idéal sur une bonne entrecôte grillée au feu de bois._x000D_
_x000D_
Encépagement : Syrah, Grenache._x000D_
_x000D_
Dégustation : Robe rouge pourpre ; Nez de fruits noirs et de poivre noir ; Bouche ample et puissante sur le cassis et le poivre noir avec des tanins fermes._x000D_
Accord mets/vin : viande grillé, gibier._x000D_
_x000D_
Créée en 1909, la maison Arnaud de Villeneuve est profondément ancrée dans l’histoire viticole du Roussillon. Réunis autour d’une équipe de vignerons, tous partagent les valeurs qui guident notre évolution, fondée sur les paliers du développement durable._x000D_
Le vignoble s’étend sur 1800 hectares et bénéficie d’une mosaïque de terroirs variés. Les vignes sont implantées des plaines proches de la mer jusqu’aux coteaux de l’arrière-pays, jusqu’à 200 mètres d’altitudes._x000D_
_x000D_
Soucieux de préserver l’environnement qui nous entoure et sa biodiversité, ils privilégient les pratiques culturales raisonnées et incitent les vignerons à limiter les traitements. Une partie du vignoble est en agriculture biologique et l’autre partie en conversion vers le label Vignerons en Développement Durable.</t>
  </si>
  <si>
    <t>Un Côtes du Roussillon villages rouge puissant et boisé. Idéal sur une daube provençale._x000D_
_x000D_
Encépagement : Syrah, Grenache vieillit en fût._x000D_
_x000D_
Dégustation : Robe rubis intense profond ; Nez de fruits noirs et d’épices ; Bouche ample, complexe sur des notes de cerises et de pruneaux, finale réglissée et toastée._x000D_
Accord mets/vin : viande grillé, gibier._x000D_
_x000D_
Créée en 1909, la maison Arnaud de Villeneuve est profondément ancrée dans l’histoire viticole du Roussillon. Réunis autour d’une équipe de vignerons, tous partagent les valeurs qui guident notre évolution, fondée sur les paliers du développement durable._x000D_
Le vignoble s’étend sur 1800 hectares et bénéficie d’une mosaïque de terroirs variés. Les vignes sont implantées des plaines proches de la mer jusqu’aux coteaux de l’arrière-pays, jusqu’à 200 mètres d’altitudes._x000D_
_x000D_
Soucieux de préserver l’environnement qui nous entoure et sa biodiversité, ils privilégient les pratiques culturales raisonnées et incitent les vignerons à limiter les traitements. Une partie du vignoble est en agriculture biologique et l’autre partie en conversion vers le label Vignerons en Développement Durable.</t>
  </si>
  <si>
    <t>Un Côtes du Roussillon villages rouge charnue et élégant, parfait sur des cotelettes d'agneau grillées._x000D_
_x000D_
Encépagement : Syrah, Grenache._x000D_
_x000D_
Dégustation : Robe grenat violine ; Nez puissant sur la griotte et la fraîcheur ; Bouche ample, gourmande et veloutée sur des notes de fruits noir confits et de cacao._x000D_
Accord mets/vin : viande grillé, gibier._x000D_
_x000D_
Créée en 1909, la maison Arnaud de Villeneuve est profondément ancrée dans l’histoire viticole du Roussillon. Réunis autour d’une équipe de vignerons, tous partagent les valeurs qui guident notre évolution, fondée sur les paliers du développement durable._x000D_
Le vignoble s’étend sur 1800 hectares et bénéficie d’une mosaïque de terroirs variés. Les vignes sont implantées des plaines proches de la mer jusqu’aux coteaux de l’arrière-pays, jusqu’à 200 mètres d’altitudes._x000D_
_x000D_
Soucieux de préserver l’environnement qui nous entoure et sa biodiversité, ils privilégient les pratiques culturales raisonnées et incitent les vignerons à limiter les traitements. Une partie du vignoble est en agriculture biologique et l’autre partie en conversion vers le label Vignerons en Développement Durable</t>
  </si>
  <si>
    <t>Un Cahors rouge puissant et groumand. Pafait sur des côtes d'agneau grillées._x000D_
_x000D_
Encépagement : Malbec_x000D_
_x000D_
Dégustation : Nez intense et fruité ; Bouche, puissante et fruitée aux notes de fruits rouges/noirs aux tanins fins._x000D_
Accord mets/vin : viandes grillés, plats mijotés._x000D_
_x000D_
Sous l'impulsion de Lionel est née «Lionel Osmin et Cie» pour porter haut et fort la découverte des cépages et des terroirs uniques de région du Sud-Ouest._x000D_
De Jurançon à Cahors, de Gaillac à Bergerac en passant par Marcillac, Lionel Osmin et Cie devient la seule signature transversale des vins du Sud-Ouest, ces vignobles dont tous les secrets n'ont pas été mis à jour...</t>
  </si>
  <si>
    <t>Carafe soufflée en cristallin à vin rouge et blanc d’une capacité de 75cl._x000D_
_x000D_
Sa forme raffinée et élégante, lui permet d'acceuillir tous types de vins.</t>
  </si>
  <si>
    <t>Un Cairanne rouge épicé et charnue, parfait pour des grillades entre amis._x000D_
 _x000D_
Encépagement : Grenache, Mourvèdre, Carignan, Cinsault et Syrah_x000D_
_x000D_
Dégustation : Robe rouge sombre ; Nez expressif de fruits rouges et noirs ; Bouche aromatique et  gourmande et finement épicée avec des tanins soyeux._x000D_
Accord mets/vin : viande grillée, gibier._x000D_
_x000D_
La société Rhône Rive Gauche nous propose les vins des vignerons de Saint Marc - Canteperdrix qui est situé au pied du Mont Ventoux sur la plaine du Comtat Venaissin._x000D_
Dans la plaine aux courbes vallonnées règne un climat privilégié, où les sols diversifiés affirment le caractère puissant de terroirs composites. Les vignobles carombais et mazanais s’établissent sur des sols argilo-calcaire durs, que le temps a façonné d’éboulis, d’alluvions anciennes à cailloux ronds… Leur qualité et leur diversité, ainsi que les variétés de cépages (Grenache, Carignan, Syrah, Cinsault…) sont à l’origine de l’ampleur aromatique des vins des Vignerons de Saint Marc – Canteperdrix !»</t>
  </si>
  <si>
    <t>Un Calvados 12 ans gourmand et d’une belle complexité aromatique. A déguster sur une tarte tatin._x000D_
_x000D_
Provenance : France (Normandie)_x000D_
_x000D_
Vieillissement : double distillation au feu de bois + vieillissement de 12 ans en vieux fûts de chêne français._x000D_
_x000D_
Dégustation : Robe tuilée ; Nez aux arômes floraux, de fruits blancs et d’épices douces ; Bouche gourmande, intense, longue aux notes de fruits confits. Idéal en digestif, à température ambiante ou sur un dessert en chocolat._x000D_
_x000D_
Situé sur les hauteur du Pays d’Auge à Saint Cyr du Ronceray, c’est en 1860 que Pierre Groult commença à distiller son cidre dans le but d’obtenir sa prope eau-de-vie. _x000D_
Distillerie familiale, les traditions sont perpétuées car aujourd’hui ce sont Estelle, Charlotte et Jean-Roger qui gèrent la distillerie. Tout en maintenant certaines méthodes de production ancestrales telles la double distillation au feu de bois ou l'assemblage perpétuel.</t>
  </si>
  <si>
    <t>Un Calvados 3ans à apprécier dans sa plus simple expression, idéal à déguster à l'apéritif, pur ou en cocktail._x000D_
_x000D_
Provenance : France (Normandie)_x000D_
_x000D_
Vieillissement : double distillation au feu de bois + vieillissement de 3 ans en vieux fûts de chêne français._x000D_
_x000D_
Dégustation : Robe orange clair ; Nez d’arômes intense de pomme fraîche acidulée ; Bouche oncteuse et douce, idéal en cocktail, digestif, givré ou à température ambiante._x000D_
_x000D_
Situé sur les hauteur du Pays d’Auge à Saint Cyr du Ronceray, c’est en 1860 que Pierre Groult commença à distiller son cidre dans le but d’obtenir sa prope eau-de-vie. _x000D_
Distillerie familiale, les traditions sont perpétuées car aujourd’hui ce sont Estelle, Charlotte et Jean-Roger qui gèrent la distillerie. Tout en maintenant certaines méthodes de production ancestrales telles la double distillation au feu de bois ou l'assemblage perpétuel.</t>
  </si>
  <si>
    <t>Un Calvados 8 ans rond et gourmand. Idéal sur un plateau de fromage._x000D_
_x000D_
Provenance : France (Normandie)_x000D_
_x000D_
Vieillissement : double distillation au feu de bois + vieillissement de 8 ans en vieux fûts de chêne français._x000D_
_x000D_
Dégustation : Robe orange clair ; Nez d’arômes intense de pomme légèrement cuite, de vanille et canelle ; Bouche gourmande, aromatique et longue. Idéal en digestif, givré ou avec un plateau de fromages._x000D_
_x000D_
Situé sur les hauteur du Pays d’Auge à Saint Cyr du Ronceray, c’est en 1860 que Pierre Groult commença à distiller son cidre dans le but d’obtenir sa prope eau-de-vie. _x000D_
Distillerie familiale, les traditions sont perpétuées car aujourd’hui ce sont Estelle, Charlotte et Jean-Roger qui gèrent la distillerie. Tout en maintenant certaines méthodes de production ancestrales telles la double distillation au feu de bois ou l'assemblage perpétuel.</t>
  </si>
  <si>
    <t>Carafe à vin rouge d’une capacité de 750 ml._x000D_
_x000D_
Sa forme longue et evasée lui permet d'accueilllir les vins jeunes afin d'exprimer au mieux leurs arômes.</t>
  </si>
  <si>
    <t>Carafe à eau, à vin rosé et blanc d’une capacité de 1 L._x000D_
_x000D_
Sa forme longue et verticale lui permet d'accueillir les vins blancs et rosés.</t>
  </si>
  <si>
    <t>Carafe soufflée en cristallin à vin rouge et blanc d’une capacité de 165 cl._x000D_
_x000D_
Sa forme raffinée et élégante, lui permet d'acceuillir les vins blancs, les vins doux et les vins rouges jeunes et fruités.</t>
  </si>
  <si>
    <t>Carafe soufflée en cristallin à vin rouge et blanc d’une capacité de 100 cl._x000D_
_x000D_
Adapté pour tous types de vin et tous types de millésime.</t>
  </si>
  <si>
    <t>Un vin rouge chilien puissant et gourmand. parfait un magret de canard grillé au barbecue. _x000D_
_x000D_
Encépagement : Carménère_x000D_
_x000D_
Dégustation : Robe rouge violet ; Nez intense de fruits rouges et de poivre ; Bouche équilibrée, épicée aux saveur de cerises et de framboises._x000D_
Accord mets/vin : viande rouge, grillades, gibier._x000D_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</si>
  <si>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Un vin blanc chilien sec, vif et acidulé. Idéal sur un plateau de fruite de mer._x000D_
_x000D_
Encépagement : Sauvignon_x000D_
_x000D_
Dégustation : Robe jaune pâle ; Nez complexe aux notes d’agrumes ; Bouche vive et tendue aux saveurs de citron et de pamplemousse._x000D_
Accord mets/vin : apéritif, fruits de mer, tapas._x000D_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</si>
  <si>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Un vin rouge chilien charnue et gourmand, idéal sur un plateau de charcuterie ou une entrecôte grillée._x000D_
_x000D_
Encépagement : Syrah_x000D_
_x000D_
Dégustation : Robe rouge rubis ; Nez généreux aux notes de fruits rouges sauvages ; Bouche épicée et poivrée aux saveurs de cerises et de fraises des bois._x000D_
Accord mets/vin : viande rouge, grillades, charcuterie/fromage._x000D_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</si>
  <si>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Des Tartinables fait maison, idéal pour vos apéritifs en toute saison._x000D_
_x000D_
Tartinables : tapenade verte et noir, piperade au chorizo, sardinade, anchoïade, asperge verte et pleins d’autres saveurs à découvrir._x000D_
_x000D_
Depuis 40 ans, installée en Provence, dans le Var, l’entreprise familiale Catrice Gourmet, fabrique des terrines, des tapenades, des sauces et autres spécialités provençales pour apéritifs et buffets._x000D_
Cela fait une dizaine d’années, que l’entreprise a également créé son atelier de conditionnement et d’aromatisation d’huiles d’olive vierge du bassin méditerranéen, de vinaigres et de gros sel aux herbes ou épices. Opérations totalement réalisées à la main._x000D_
Au fil du temps la gamme s’est enrichie d’une sélection de recettes gourmandes et produits du terroir d'artisans locaux ou régionaux : miels, navettes, sirops, calissons et nougats de Provence, figons confits (Salernes)...</t>
  </si>
  <si>
    <t>Les cornichons de la Maison Marc accompagneront parfaitement vos raclettes ou planche de charcuterie._x000D_
_x000D_
La Cave Bourvence vous propose :_x000D_
Le caviar de cornichons, les cornichons Malossol, les cornichons Fins et les cornichons Extra-Fins._x000D_
_x000D_
Producteur de Cornichons Français, en Bourgogne (Yonne), depuis 1923, la Maison Marc propose des Cornichons Extra-Fins, Fins, Aigre-Doux._x000D_
Tous les légumes sont cultivés, cueillis et conditionnées par leurs soins à Chemilly-sur-yonne._x000D_
Dans une démarche respectueuse de l’environnement, leurs 20 hectares sont en agriculture raisonnée sans insecticides ni herbicides. Les légumes sont cuisinés sans aucuns additifs.</t>
  </si>
  <si>
    <t>MDCV SARL</t>
  </si>
  <si>
    <t>Un Côtes du Rhône rouge charnue et fruité. Idéal sur un plateau de charcuterie/fromage ou un onglet aux échalottes._x000D_
_x000D_
Dégustation : Robe rouge rubis ; Nez complexe aux notes de cerises confiturées et de réglisse ; Bouche ronde sur des arômes confits, épicés et poivrés._x000D_
Accord mets/vin : viande grillée, gibier, fromages._x000D_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</si>
  <si>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Un Côtes du Rhône blanc sec et aromatique, parfait en apéritif ou sur un porc au caramel._x000D_
_x000D_
Encépagement : Viognier et Grenache._x000D_
_x000D_
Dégustation : Robe jaune pâle, Nez au notes de fruits d'agrumes et de fruits jaunes, Bouche ronde et fraîche aux notes de pêche blanche et de citron._x000D_
Accord mets/vin : apéritif, plat exotique._x000D_
_x000D_
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vins._x000D_
_x000D_
Descendante d’une famille qui travaille la vigne depuis 1640, Claire Clavel, Femme Vigneronne, est épaulée par son père Denis. Elle conduit les 80 hectares de son domaine.</t>
  </si>
  <si>
    <t>Un Côtes du Rhône rosé sec et fruité. Parfait pour vos apéritifs entre amis._x000D_
_x000D_
Encépagement : Grenache, Cinsault, Syrah_x000D_
_x000D_
Dégustation : Robe rose aux reflets saumonnés, Nez au notes de fruits de fruits rouges, Bouche ronde et fraîche aux notes de framboise et de fraises des bois._x000D_
Accord mets/vin : apéritif, grillades, salade d’été._x000D_
_x000D_
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vins._x000D_
_x000D_
Descendante d’une famille qui travaille la vigne depuis 1640, Claire Clavel, Femme Vigneronne, est épaulée par son père Denis. Elle conduit les 80 hectares de son domaine.</t>
  </si>
  <si>
    <t>Un Côtes du Rhône rouge léger et fruité. Idéal sur un plateau de charcuterie/fromages._x000D_
_x000D_
Encépagement : Grenache, Syrah et Marselan._x000D_
_x000D_
Dégustation : Robe rouge carmin, Nez puissant et charmeur aux notes de fruits rouges et de cacao, Bouche souple et ronde avec des tannins soyeux._x000D_
Accord mets/vin : apéritif, viande grillée._x000D_
_x000D_
Existe en Magnum._x000D_
_x000D_
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vins._x000D_
_x000D_
Descendante d’une famille qui travaille la vigne depuis 1640, Claire Clavel, Femme Vigneronne, est épaulée par son père Denis. Elle conduit les 80 hectares de son domaine.</t>
  </si>
  <si>
    <t>Un Côtes du Rhône rouge léger et fruité. Idéal sur un plateau de charcuterie/fromages._x000D_
_x000D_
Encépagement : Grenache, Syrah et Marselan._x000D_
_x000D_
Dégustation : Robe rouge carmin, Nez puissant et charmeur aux notes de fruits rouges et de cacao, Bouche souple et ronde avec des tannins soyeux._x000D_
Accord mets/vin : apéritif, viande grillée._x000D_
_x000D_
Existe en 75cl._x000D_
_x000D_
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vins._x000D_
_x000D_
Descendante d’une famille qui travaille la vigne depuis 1640, Claire Clavel, Femme Vigneronne, est épaulée par son père Denis. Elle conduit les 80 hectares de son domaine.</t>
  </si>
  <si>
    <t>Un Plan de Dieu généreux, ample et fruité. Idéal sur un faux filet sauce aux cèpes._x000D_
 _x000D_
Encépagement : Grenache, Mourvèdre, Carignan_x000D_
_x000D_
Dégustation : Robe rouge sombre ; Nez expressif de fruits rouges et noirs ; Bouche puissante et  groumande aux notes de fruits noirs avec des tanins soyeux._x000D_
Accord mets/vin : viande grillée, gibier._x000D_
_x000D_
La société Rhône Rive Gauche nous propose les vins des vignerons de Saint Marc - Canteperdrix qui est situé au pied du Mont Ventoux sur la plaine du Comtat Venaissin._x000D_
Dans la plaine aux courbes vallonnées règne un climat privilégié, où les sols diversifiés affirment le caractère puissant de terroirs composites. Les vignobles carombais et mazanais s’établissent sur des sols argilo-calcaire durs, que le temps a façonné d’éboulis, d’alluvions anciennes à cailloux ronds… Leur qualité et leur diversité, ainsi que les variétés de cépages (Grenache, Carignan, Syrah, Cinsault…) sont à l’origine de l’ampleur aromatique des vins des Vignerons de Saint Marc – Canteperdrix !»</t>
  </si>
  <si>
    <t>Un Côtes du Rhône rouge élégant et charnue. Idéal sur un faux filet sauce aux cèpes._x000D_
_x000D_
Encépagement : Grenache, Syrah et Mourvèdre_x000D_
_x000D_
Dégustation : Robe rouge grenat, Nez puissant et intense aux notes de fruits noirs, d'épices et de cuir, Bouche ample et ronde, bien équilibré sur une finale aux notes réglisées._x000D_
Accord mets/vin : viande épicée, en sauce._x000D_
_x000D_
Existe en Magnum et 75cl._x000D_
_x000D_
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vins._x000D_
_x000D_
Descendante d’une famille qui travaille la vigne depuis 1640, Claire Clavel, Femme Vigneronne, est épaulée par son père Denis. Elle conduit les 80 hectares de son domaine.</t>
  </si>
  <si>
    <t>Un Côtes du Rhône Villages rouge charnue et épicé. Idéal sur une côtes de boeuf._x000D_
_x000D_
Encépagement : Grenache, Syrah._x000D_
_x000D_
Dégustation : Robe rouge carmin, Nez puissant et complexe aux notes de garrigue et de fruit mûrs, Bouche souple et ronde avec des tannins soyeux._x000D_
Accord mets/vin : viande grillée, fromage de brebis._x000D_
_x000D_
Existe en 75cl._x000D_
_x000D_
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vins._x000D_
_x000D_
Descendante d’une famille qui travaille la vigne depuis 1640, Claire Clavel, Femme Vigneronne, est épaulée par son père Denis. Elle conduit les 80 hectares de son domaine.</t>
  </si>
  <si>
    <t>Un Côtes du Rhône rouge élégant et charnue. Idéal sur un faux filet sauce aux cèpes._x000D_
_x000D_
Encépagement : Grenache, Syrah et Mourvèdre_x000D_
_x000D_
Dégustation : Robe rouge grenat, Nez puissant et intense aux notes de fruits noirs, d'épices et de cuir, Bouche ample et ronde, bien équilibré sur une finale aux notes réglisées._x000D_
Accord mets/vin : viande épicée, en sauce._x000D_
_x000D_
Existe en 75cl et Jeroboam._x000D_
_x000D_
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vins._x000D_
_x000D_
Descendante d’une famille qui travaille la vigne depuis 1640, Claire Clavel, Femme Vigneronne, est épaulée par son père Denis. Elle conduit les 80 hectares de son domaine.</t>
  </si>
  <si>
    <t>Un Côtes du Rhône rouge épicé et fruité. Idéal sur des cotelletes d'agneau grillées._x000D_
_x000D_
Encépagement : Grenache, Syrah._x000D_
_x000D_
Dégustation : Robe rouge carmin ; Nez complexe aux notes de fruits rouges confiturés et d’épices ; Bouche riche, ample avec des tanins soyeux._x000D_
Accord mets/vin : gibier, viande rouge grillée._x000D_
_x000D_
Existe en Magnum et 75cl._x000D_
_x000D_
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vins._x000D_
Descendante d’une famille qui travaille la vigne depuis 1640, Claire Clavel, Femme Vigneronne, est épaulée par son père Denis. Elle conduit les 80 hectares de son domaine.</t>
  </si>
  <si>
    <t>Un Côtes du Rhône blanc sec et fruité qui accompagnera à merveille une dorade grillée au four.	_x000D_
_x000D_
Dégustation : Robe jaune pâle ; Nez subtil et complexe aux notes de pêches blanches et d’abricots ; Bouche ample, fraîche sur des arômes grillés et de fruits._x000D_
Accord mets/vin : apéritif, poisson grillée, cuisine asiatique._x000D_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</si>
  <si>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Un Côtes du Rhône rouge charnue et fruité. Idéal sur un suprême de volaille relevé._x000D_
_x000D_
Dégustation : Robe rouge rubis ; Nez complexe aux notes de fruits rouges/noirs ; Bouche ronde, élégante et veloutée avec des tanins fins._x000D_
Accord mets/vin : viande grillée, viande blanche en sauce et relevée, gibier._x000D_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</si>
  <si>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Un Côtes du Rhône blanc sec, rond et aromatique. Idéal en apéritif ou sur une dorade grillée au four._x000D_
_x000D_
Encépagement : Roussanne, Viognier._x000D_
_x000D_
Dégustation : Robe jaune or ; Nez complexe aux notes d’agrumes et de fruits secs ; Bouche aromatique et tendue._x000D_
Accord mets/vin : apéritif, viande blanche, poisson._x000D_
_x000D_
Existe en 75cl._x000D_
_x000D_
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vins._x000D_
Descendante d’une famille qui travaille la vigne depuis 1640, Claire Clavel, Femme Vigneronne, est épaulée par son père Denis. Elle conduit les 80 hectares de son domaine.</t>
  </si>
  <si>
    <t>Un Côtes du Rhône rouge épicé et fruité. Idéal sur des cotelletes d'agneau grillées._x000D_
_x000D_
Encépagement : Grenache, Syrah._x000D_
_x000D_
Dégustation : Robe rouge carmin ; Nez complexe aux notes de fruits rouges confiturés et d’épices ; Bouche riche, ample avec des tanins soyeux._x000D_
Accord mets/vin : gibier, viande rouge grillée._x000D_
_x000D_
Existe en 75cl et Jeroboam._x000D_
_x000D_
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vins._x000D_
Descendante d’une famille qui travaille la vigne depuis 1640, Claire Clavel, Femme Vigneronne, est épaulée par son père Denis. Elle conduit les 80 hectares de son domaine.</t>
  </si>
  <si>
    <t>Un Côtes du Rhône Villages rouge charnue et épicé. Idéal sur une côtes de boeuf._x000D_
_x000D_
Encépagement : Grenache, Syrah._x000D_
_x000D_
Dégustation : Robe rouge carmin, Nez puissant et complexe aux notes de garrigue et de fruit mûrs, Bouche souple et ronde avec des tannins soyeux._x000D_
Accord mets/vin : viande grillée, fromage de brebis._x000D_
_x000D_
Existe en Magnum._x000D_
_x000D_
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vins._x000D_
_x000D_
Descendante d’une famille qui travaille la vigne depuis 1640, Claire Clavel, Femme Vigneronne, est épaulée par son père Denis. Elle conduit les 80 hectares de son domaine.</t>
  </si>
  <si>
    <t>Un Côtes du Rhône Villages blanc sec, ample et aromatique. Idéal sur un foie gras ou sur un poulet curry._x000D_
_x000D_
Encépagement : Viognier, Roussanne._x000D_
_x000D_
Dégustation : Robe jaune or aux reflets verveinne, Nez complexe aux notes de fleurs blanches et de fruits compotés, Bouche gourmande, ample aux notes de pêche et de poire avec une pointe minérale._x000D_
Accord mets/vin : plat exotique, foie gras._x000D_
_x000D_
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vins._x000D_
_x000D_
Descendante d’une famille qui travaille la vigne depuis 1640, Claire Clavel, Femme Vigneronne, est épaulée par son père Denis. Elle conduit les 80 hectares de son domaine.</t>
  </si>
  <si>
    <t>Un Côtes du Rhône rouge élégant et charnue. Idéal sur un faux filet sauce aux cèpes._x000D_
_x000D_
Encépagement : Grenache, Syrah et Mourvèdre_x000D_
_x000D_
Dégustation : Robe rouge grenat, Nez puissant et intense aux notes de fruits noirs, d'épices et de cuir, Bouche ample et ronde, bien équilibré sur une finale aux notes réglisées._x000D_
Accord mets/vin : viande épicée, en sauce._x000D_
_x000D_
Existe en Magnum et Jeroboam._x000D_
_x000D_
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vins._x000D_
_x000D_
Descendante d’une famille qui travaille la vigne depuis 1640, Claire Clavel, Femme Vigneronne, est épaulée par son père Denis. Elle conduit les 80 hectares de son domaine.</t>
  </si>
  <si>
    <t>Un Côtes du Rhône blanc sec, rond et aromatique. Idéal en apéritif ou sur une dorade grillée au four._x000D_
_x000D_
Encépagement : Roussanne, Viognier._x000D_
_x000D_
Dégustation : Robe jaune or ; Nez complexe aux notes d’agrumes et de fruits secs ; Bouche aromatique et tendue._x000D_
Accord mets/vin : apéritif, viande blanche, poisson._x000D_
_x000D_
Existe en Magnum._x000D_
_x000D_
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vins._x000D_
Descendante d’une famille qui travaille la vigne depuis 1640, Claire Clavel, Femme Vigneronne, est épaulée par son père Denis. Elle conduit les 80 hectares de son domaine.</t>
  </si>
  <si>
    <t>Un Côtes du Rhône rouge épicé et fruité. Idéal sur des cotelletes d'agneau grillées._x000D_
_x000D_
Encépagement : Grenache, Syrah._x000D_
_x000D_
Dégustation : Robe rouge carmin ; Nez complexe aux notes de fruits rouges confiturés et d’épices ; Bouche riche, ample avec des tanins soyeux._x000D_
Accord mets/vin : gibier, viande rouge grillée._x000D_
_x000D_
Existe en Magnum et Jeroboam._x000D_
_x000D_
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vins._x000D_
Descendante d’une famille qui travaille la vigne depuis 1640, Claire Clavel, Femme Vigneronne, est épaulée par son père Denis. Elle conduit les 80 hectares de son domaine.</t>
  </si>
  <si>
    <t>Un Côtes du Rhônes Villages puissant, fruité et d'une grand finesse qui pourr accompagner une côtes de boeuf maturée et grillée._x000D_
_x000D_
Encépagement : Syrah, Viognier._x000D_
_x000D_
Dégustation : Robe rouge sombre ; Nez complexe aux notes de fruits rouges confiturés ; Bouche gourmande, ample avec des tanins soyeux et une finale cacaotée._x000D_
Accord mets/vin : gibier, viande rouge grillée._x000D_
_x000D_
Existe en Magnum et 75cl._x000D_
_x000D_
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vins._x000D_
Descendante d’une famille qui travaille la vigne depuis 1640, Claire Clavel, Femme Vigneronne, est épaulée par son père Denis. Elle conduit les 80 hectares de son domaine.</t>
  </si>
  <si>
    <t>Un Côtes du Rhônes Villages puissant, fruité et d'une grand finesse qui pourr accompagner une côtes de boeuf maturée et grillée._x000D_
_x000D_
Encépagement : Syrah, Viognier._x000D_
_x000D_
Dégustation : Robe rouge sombre ; Nez complexe aux notes de fruits rouges confiturés ; Bouche gourmande, ample avec des tanins soyeux et une finale cacaotée._x000D_
Accord mets/vin : gibier, viande rouge grillée._x000D_
_x000D_
Existe en 75cl et Jeroboam._x000D_
_x000D_
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vins._x000D_
Descendante d’une famille qui travaille la vigne depuis 1640, Claire Clavel, Femme Vigneronne, est épaulée par son père Denis. Elle conduit les 80 hectares de son domaine.</t>
  </si>
  <si>
    <t>Un Côtes du Rhônes Villages puissant, fruité et d'une grand finesse qui pourr accompagner une côtes de boeuf maturée et grillée._x000D_
_x000D_
Encépagement : Syrah, Viognier._x000D_
_x000D_
Dégustation : Robe rouge sombre ; Nez complexe aux notes de fruits rouges confiturés ; Bouche gourmande, ample avec des tanins soyeux et une finale cacaotée._x000D_
Accord mets/vin : gibier, viande rouge grillée._x000D_
_x000D_
Existe en Magnum et Jeroboam._x000D_
_x000D_
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vins._x000D_
Descendante d’une famille qui travaille la vigne depuis 1640, Claire Clavel, Femme Vigneronne, est épaulée par son père Denis. Elle conduit les 80 hectares de son domaine.</t>
  </si>
  <si>
    <t>Un Châteauneauf-du-Pape blanc d'une grande finesse qui pourra accompagner un risotto aux coquillages._x000D_
_x000D_
Encépagement : Roussanne, Grenache blanc, Clairette, Bourboulenc_x000D_
_x000D_
Dégustation : Nez aux notes florales fines et vives ; Bouche rondeet aromatique sur une longue finale._x000D_
Accord mets/vin : poissons à chair raffinée, viandes blanches, fromage de chèvre affiné._x000D_
_x000D_
La tradition viticole de la famille Brunel remonte au 17ème siècle. Gaston Brunel, un célèbre négociant, acheta le Château de la Gardine à Châteauneuf du Pape en 1945. Le domaine est maintenant tenu par ses deux fils, avec l’aide de leurs épouses et de leurs enfants. Le domaine s’étend sur 52 ha de vignes (48 ha de rouge et 4 ha de blanc)._x000D_
La bouteille Gardine, originale et élégante, est née d'un heureuxhasard..._x000D_
Lorsqu’il voulut agrandir sa cave pour la première fois, en creusant dans le sol, Gaston Brunel trouva une très vieille bouteille qui avait été soufflée à la bouche. La forme lui plut beaucoup, il décida donc d’embouteiller tout son vin dans une bouteille similaire. Au début il ne parvint pas à trouver un fabricant en France capable de reproduire cette bouteille, tant elle était particulière. Il les fit donc fabriquer en Italie. Le premier millésime dans la bouteille Gardine fut 1964. La bouteille est désormais fabriquée en France dans un moule créé spécifiquement pour la famille Brunel.</t>
  </si>
  <si>
    <t>Un Châteauneuf-du-Pape rouge généreux, puissant, fruité aillant un bon potentiel de garde. Idéal sur une daube provençale._x000D_
_x000D_
Encépagement : Grenache, Mourvèdre, Syrah, Muscardin élevés en fût de chêne_x000D_
_x000D_
Dégustation : Robe pourpre ; Nez épicé aux notes de fruits noirs ; Bouche ample, fruitée et torréfiée aux notes de cacao avec des tannins soyeux._x000D_
Accord mets/vin : gibier en sauce, viandes grillées._x000D_
_x000D_
Existe en 75cl._x000D_
_x000D_
La tradition viticole de la famille Brunel remonte au 17ème siècle. Gaston Brunel, un célèbre négociant, acheta le Château de la Gardine à Châteauneuf du Pape en 1945. Le domaine est maintenant tenu par ses deux fils, avec l’aide de leurs épouses et de leurs enfants. Le domaine s’étend sur 52 ha de vignes (48 ha de rouge et 4 ha de blanc)._x000D_
La bouteille Gardine, originale et élégante, est née d'un heureuxhasard..._x000D_
Lorsqu’il voulut agrandir sa cave pour la première fois, en creusant dans le sol, Gaston Brunel trouva une très vieille bouteille qui avait été soufflée à la bouche. La forme lui plut beaucoup, il décida donc d’embouteiller tout son vin dans une bouteille similaire. Au début il ne parvint pas à trouver un fabricant en France capable de reproduire cette bouteille, tant elle était particulière. Il les fit donc fabriquer en Italie. Le premier millésime dans la bouteille Gardine fut 1964. La bouteille est désormais fabriquée en France dans un moule créé spécifiquement pour la famille Brunel.</t>
  </si>
  <si>
    <t>Un Châteauneuf-du-Pape rouge généreux, puissant, fruité aillant un bon potentiel de garde. Idéal sur une daube provençale._x000D_
_x000D_
Encépagement : Grenache, Mourvèdre, Syrah, Muscardin élevés en fût de chêne_x000D_
_x000D_
Dégustation : Robe pourpre ; Nez épicé aux notes de fruits noirs ; Bouche ample, fruitée et torréfiée aux notes de cacao avec des tannins soyeux._x000D_
Accord mets/vin : gibier en sauce, viandes grillées._x000D_
_x000D_
Existe en Magnum._x000D_
_x000D_
La tradition viticole de la famille Brunel remonte au 17ème siècle. Gaston Brunel, un célèbre négociant, acheta le Château de la Gardine à Châteauneuf du Pape en 1945. Le domaine est maintenant tenu par ses deux fils, avec l’aide de leurs épouses et de leurs enfants. Le domaine s’étend sur 52 ha de vignes (48 ha de rouge et 4 ha de blanc)._x000D_
La bouteille Gardine, originale et élégante, est née d'un heureuxhasard..._x000D_
Lorsqu’il voulut agrandir sa cave pour la première fois, en creusant dans le sol, Gaston Brunel trouva une très vieille bouteille qui avait été soufflée à la bouche. La forme lui plut beaucoup, il décida donc d’embouteiller tout son vin dans une bouteille similaire. Au début il ne parvint pas à trouver un fabricant en France capable de reproduire cette bouteille, tant elle était particulière. Il les fit donc fabriquer en Italie. Le premier millésime dans la bouteille Gardine fut 1964. La bouteille est désormais fabriquée en France dans un moule créé spécifiquement pour la famille Brunel.</t>
  </si>
  <si>
    <t>Un vien rouge italien intense et gourmand. Idéal sur une daube provençale._x000D_
_x000D_
Encépagement : Sangiovese_x000D_
_x000D_
Dégustation : Robe rouge rubis ; Nez boisé et aux notes de fruits rouges ; Boucheveloutée, gourmandes aux saveur de congiture de mûre, de cerises et d’épices._x000D_
Accord mets/vin : viande blanche et rouge, fromage frais ou affiné._x000D_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</si>
  <si>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Un Chinon rouge élégant et fruité. Idéal sur une entrecôtes grillée._x000D_
_x000D_
Encépagement : Cabernet franc._x000D_
_x000D_
Dégustation : Robe rubis sombre ; Nez révèle des notes de petits fruits noirs et de réglisse ; Bouche souple et affirmée avec une discrète touche de boite à cigare. La finale est harmonieuse et longue._x000D_
Accord mets/vin : plat mijoté, viande grillée._x000D_
_x000D_
En 1999, après une collaboration étroite d’une dizaine d’années, la Maison Joseph Mellot reprend les vignobles du Domaine Jean-Michel Sorbe, et décide d’en conserver le nom pour perpétuer son histoire. Une nouvelle impulsion internationale est alors donnée à l’exploitation._x000D_
Aujourd’hui, Catherine Corbeau-Mellot et son équipe honorent les terres historiques de Quincy et Reuilly selon un savoir-faire authentique, pour élaborer de grands vins issus des meilleurs terroirs.</t>
  </si>
  <si>
    <t>Un Cognac VS délicat et gourmand. Parfait en apéritif, digestif ou en cocktail._x000D_
_x000D_
Provenance : France (Nouvelle-Aquitaine)_x000D_
_x000D_
Cépage : Ugni blanc_x000D_
_x000D_
Vieillissement : 2 ans en fût de chêne._x000D_
_x000D_
Dégustation : Robe cuivrée ; Nez gourmand, toasté aux notes de fruits frais ; Bouche généreuse, ample, délicate sur des saveurs de raisin, prune, caramel. Finale légèrement fumée, épicée et patissière._x000D_
_x000D_
Planat produit ses cognacs à partir de vins et d’eaux-de-vie approvisionnés dans les quatre principaux crus du territoire du cognac. Il est le premier opérateur en Viticulture Biologique de la région de Cognac._x000D_
Planat recherche dans leurs distillats, de la vinosité (notes fermentaires), du fruit (notamment la poire) et un certain niveau de complexité aromatique._x000D_
Le vieillissement des eaux-de-vie est au cœur du savoir-faire de Planat, clé de son authenticité, de sa différenciation et de son succès.</t>
  </si>
  <si>
    <t>Un Cognac VSOP élégant d’une belle complexité aromatique. Idéal en apéritif ou en digestif._x000D_
_x000D_
Provenance : France (Nouvelle-Aquitaine)_x000D_
_x000D_
Cépage : Ugni blanc_x000D_
_x000D_
Vieillissement : 5 ans en fût de chêne._x000D_
_x000D_
Dégustation : Robe ambrée ; Nez de fruits exotiques confits, délicate minéralité ; Bouche intense, gourmande aux notes de mangue confite, finement boisée. Finale longue et équilibrée._x000D_
_x000D_
Planat produit ses cognacs à partir de vins et d’eaux-de-vie approvisionnés dans les quatre principaux crus du territoire du cognac. Il est le premier opérateur en Viticulture Biologique de la région de Cognac._x000D_
Planat recherche dans leurs distillats, de la vinosité (notes fermentaires), du fruit (notamment la poire) et un certain niveau de complexité aromatique._x000D_
Le vieillissement des eaux-de-vie est au cœur du savoir-faire de Planat, clé de son authenticité, de sa différenciation et de son succès.</t>
  </si>
  <si>
    <t>Un Cognac 10 ans élégant, fin et puissant. Idéal en digestif ou le long d’une partie de carte._x000D_
_x000D_
Provenance : France (Nouvelle-Aquitaine)_x000D_
_x000D_
Cépage : Ugni blanc_x000D_
_x000D_
Vieillissement : 10 ans en fût de chêne._x000D_
_x000D_
Dégustation : Robe tuilée ; Nez intense, complexe et fin aux arômes de torréfaction, d’agrumes confits ; Bouche complexe de tabac, de cacao et de pain d’épices. Finale longue, structurée, équilibrée et plein de finesse En digestif, pur ou en cocktail._x000D_
_x000D_
C’est aux vendanges 1970 que Jean-Luc connaît son premier contact avec ce milieu viticole et en 1977 avec son épouse Marie Françoise, il crée la marque de Cognac Jean-Luc Pasquet. _x000D_
Jean son fils prends le relais en 2011 avec son épouse Amy et passent le le domaine en Agriculture Biologique.</t>
  </si>
  <si>
    <t>Un Cognac 4 ans frais sur des notes persistantes. Idéal en apéritif, digestif ou en cocktail._x000D_
_x000D_
Provenance : France (Nouvelle-Aquitaine)_x000D_
_x000D_
Cépage : Ugni blanc_x000D_
_x000D_
Vieillissement : 4 ans en fût de chêne._x000D_
_x000D_
Dégustation : Robe tuilée ; Nez de fruits blancs, d’épices et de fruits exotiques ; Bouche fruitée, charmeuse aux notes de poire, de poivre et de fleur blanche. En apéritif, digestif, pur ou en cocktail._x000D_
_x000D_
C’est aux vendanges 1970 que Jean-Luc connaît son premier contact avec ce milieu viticole et en 1977 avec son épouse Marie Françoise, il crée la marque de Cognac Jean-Luc Pasquet. _x000D_
Jean son fils prends le relais en 2011 avec son épouse Amy et passent le le domaine en Agriculture Biologique.</t>
  </si>
  <si>
    <t>Un Cognac 7 ans charmeur et intense. Idéal en apéritif, digestif ou en cocktail._x000D_
_x000D_
Provenance : France (Nouvelle-Aquitaine)_x000D_
_x000D_
Cépage : Ugni blanc_x000D_
_x000D_
Vieillissement : 7 ans en fût de chêne._x000D_
_x000D_
Dégustation : Robe tuilée ; Nez intense et charmeur sur la fleur blanche et la torréfaction ; Bouche souple, fruitée et structurée aux notes de poire, de pamplemousse, de poivre et légèrement torréfiée . En digestif, pur ou en cocktail._x000D_
_x000D_
C’est aux vendanges 1970 que Jean-Luc connaît son premier contact avec ce milieu viticole et en 1977 avec son épouse Marie Françoise, il crée la marque de Cognac Jean-Luc Pasquet. _x000D_
Jean son fils prends le relais en 2011 avec son épouse Amy et passent le le domaine en Agriculture Biologique.</t>
  </si>
  <si>
    <t>Un Condrieu ample et d'une gfrande finesse. Idéal sur une queue de lotte au four._x000D_
_x000D_
Encépagement : Viognier_x000D_
_x000D_
Dégustation : Robe brillante jaune pâle ; Nez complexe, floral (violette, fleur d'acacia) et aux notes de fruits jaunes (abricot, pêche) ; Bouche riche, ronde et fraîche._x000D_
Accord mets/vin : volaille crémée, poissons à chair grasse._x000D_
_x000D_
Philippe Faury a créé ce domaine en 1979 à Chavanay, dans le hameau de la Ribaudy, Berceau de la famille. Son plus jeune fils, Lionel, s'est installé en 2005, après une expérience en Australie._x000D_
_x000D_
Domaine de 17Ha, Lionel Faury s'atèle à produire des vins qui expriment la diversité des terroirs en appellations Condrieu, Saint Joseph, Côte-Rôtie, et en IGP Rhodanienne.</t>
  </si>
  <si>
    <t>Un Corbières puissant, généreux et boisé, idéal pour un carré d'agneau aux herbes de provence._x000D_
_x000D_
Encépagement : Syrah, Carignan, Mourvèdre élevé 12 mois en fût de chêne._x000D_
_x000D_
Dégustation : robe rubis foncé, nez épicé et fruité aux notes de cerises bien mûres, bouche ronde, ample, épicée avec un bel équilibre boisé et des tanins fins._x000D_
Accord mets/vin : viande en sauce, gibier, cassoulet._x000D_
_x000D_
Existe en Magnum et 75cl._x000D_
_x000D_
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t>
  </si>
  <si>
    <t>Un Corbières puissant, généreux et boisé, idéal pour un carré d'agneau aux herbes de provence._x000D_
_x000D_
Encépagement : Syrah, Carignan, Mourvèdre élevé 12 mois en fût de chêne._x000D_
_x000D_
Dégustation : robe rubis foncé, nez épicé et fruité aux notes de cerises bien mûres, bouche ronde, ample, épicée avec un bel équilibre boisé et des tanins fins._x000D_
Accord mets/vin : viande en sauce, gibier, cassoulet._x000D_
_x000D_
Existe en 75cl et Jeroboam._x000D_
_x000D_
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t>
  </si>
  <si>
    <t>Un Corbières puissant, généreux et boisé, idéal pour un carré d'agneau aux herbes de provence._x000D_
_x000D_
Encépagement : Syrah, Carignan, Mourvèdre élevé 12 mois en fût de chêne._x000D_
_x000D_
Dégustation : robe rubis foncé, nez épicé et fruité aux notes de cerises bien mûres, bouche ronde, ample, épicée avec un bel équilibre boisé et des tanins fins._x000D_
Accord mets/vin : viande en sauce, gibier, cassoulet._x000D_
_x000D_
Existe en Magnum et Jeroboam._x000D_
_x000D_
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t>
  </si>
  <si>
    <t>Un Corbières blanc sec d'une belle complexité aromatique, parfait un plateau de fromage frais._x000D_
_x000D_
Encépagement : Grenache blanc, Roussanne._x000D_
_x000D_
Dégustation : Robe jaune pâle ; Nez au notes de noisette et de chèvrefeuille ; Bouche ample et complexe aux notes de fleurs blanches._x000D_
Accord mets/vin : tartes aux légumes, lasagnes de chèvre frais._x000D_
_x000D_
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t>
  </si>
  <si>
    <t>Un Corbières rouge épicé sur des notes de fruits noirs. Idéal sur une côtes de boeuf grillée._x000D_
_x000D_
Encépagement : Syrah, Carignan, Mourvèdre, Grenache_x000D_
_x000D_
Dégustation : Robe grenat ; Nez épicé et fruité aux notes de cassis et de mûres ; Bouche aux notes de fruits noirs bien mûrs, bel équilibre et tanins souples._x000D_
Accord mets/vin : viande rouge grillée, camembert braisés._x000D_
_x000D_
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t>
  </si>
  <si>
    <t>Un Costières de Nîmes blan généreux et boisé. Parfait sur une blanquette de veau._x000D_
_x000D_
Encépagement : Roussanne, Viognier, Grenache Blanc_x000D_
_x000D_
Dégustation : Robe Jaune d'or avec des reflets verts ; Nez aux arômes de tilleul, d’anis, d’abricot et d’amande grillée ; Bouche ample, elle développe des arômes de fruits confits et de fleurs séchées. Finale très longue sur le fruit, relevée par des notes fraîches finement boisées._x000D_
Accord mets/vin : viandes blanches en sauce, poissons gras (saumon, lotte)_x000D_
_x000D_
Domaine familliale depuis 4 générations, c'est Roger Gassier qui récupère le domaine en cours de réhabilitation dans un contexte compliqué. Il s’investit corps et âme pour faire renaître la propriété. Son objectif est clair : transmettre à son tour ce vignoble à ses enfants. Il plante alors des cépages nobles, rénove l’ancien mas, modernise les outils de travail et laisse à ses fils un vignoble de grande qualité avec une magnifique cave de vinification._x000D_
_x000D_
Situées à proximité de Nîmes, les terres sont constituées de galets roulés du Rhône sur lit d’argile rouge pour une formidable capacité drainante. Les vignes ont un enracinement profond et donc une grande résistance à la sécheresse._x000D_
Les brises de la mer méditerranée préservent la fraîcheur du fruit et l’acidité du raisin. Elles garantissent une belle maturation et de très beaux équilibres._x000D_
En plein cœur d’une zone naturelle protégée Natura 2000, notre vignoble est conduit en agriculture biologique.</t>
  </si>
  <si>
    <t>Un Costières de Nîmes rouge de haute facture, puissant et généreux. Il accompagnera à merveille un gigot d'agneau grillé._x000D_
_x000D_
Encépagement : Syrah, Mourvèdre_x000D_
_x000D_
Dégustation : Robe grenat profond presque noir ; Nez complexe de baies noires aux accents de violette, de poivre et de notes fumées ; Bouche ample en attaque avec des tannins soyeux. La finale s’étire sur les épices, des notes minérales et une vivacité persistante._x000D_
Accord mets/vin : viandes rouges en sauce, gibier, grillades._x000D_
_x000D_
Domaine familliale depuis 4 générations, c'est Roger Gassier qui récupère le domaine en cours de réhabilitation dans un contexte compliqué. Il s’investit corps et âme pour faire renaître la propriété. Son objectif est clair : transmettre à son tour ce vignoble à ses enfants. Il plante alors des cépages nobles, rénove l’ancien mas, modernise les outils de travail et laisse à ses fils un vignoble de grande qualité avec une magnifique cave de vinification._x000D_
_x000D_
Situées à proximité de Nîmes, les terres sont constituées de galets roulés du Rhône sur lit d’argile rouge pour une formidable capacité drainante. Les vignes ont un enracinement profond et donc une grande résistance à la sécheresse._x000D_
Les brises de la mer méditerranée préservent la fraîcheur du fruit et l’acidité du raisin. Elles garantissent une belle maturation et de très beaux équilibres._x000D_
En plein cœur d’une zone naturelle protégée Natura 2000, notre vignoble est conduit en agriculture biologique.</t>
  </si>
  <si>
    <t>Un Costières de Nîmes blanc sec, ample et aromatique. Idéal pour un risotto aux champignons._x000D_
_x000D_
Encépagement : Grenache Blanc, Clairette, Roussanne, Viognier_x000D_
_x000D_
Dégustation : Robe Jaune brillant aux reflets verts ; Nez aux notes de fruits jaunes mûrs, de fleurs (acacia, rose, verveine) et de vanille ; Bouche soyeuse en attaque, charnue et pleine de fruits. Finale longue, dynamique avec une touche de salinité._x000D_
Accord mets/vin : viandes blanches en sauce, poissons gras (saumon, lotte,…)_x000D_
_x000D_
Domaine familliale depuis 4 générations, c'est Roger Gassier qui récupère le domaine en cours de réhabilitation dans un contexte compliqué. Il s’investit corps et âme pour faire renaître la propriété. Son objectif est clair : transmettre à son tour ce vignoble à ses enfants. Il plante alors des cépages nobles, rénove l’ancien mas, modernise les outils de travail et laisse à ses fils un vignoble de grande qualité avec une magnifique cave de vinification._x000D_
_x000D_
Situées à proximité de Nîmes, les terres sont constituées de galets roulés du Rhône sur lit d’argile rouge pour une formidable capacité drainante. Les vignes ont un enracinement profond et donc une grande résistance à la sécheresse._x000D_
Les brises de la mer méditerranée préservent la fraîcheur du fruit et l’acidité du raisin. Elles garantissent une belle maturation et de très beaux équilibres._x000D_
En plein coeur d’une zone naturelle protégée Natura 2000, notre vignoble est conduit en agriculture biologique.</t>
  </si>
  <si>
    <t>Un Costières de Nîmes rosé sec, ample et plein de finesse. Parfait pour une bouillabaisse._x000D_
_x000D_
Encépagement : Grenache, Mourvèdre_x000D_
_x000D_
Dégustation : Robe rose claire ; Nez ample, vif, avec des arômes de fruits rouges frais (fraise, grenadine, groseille), et de subtiles notes d’épices et de fleurs ; Bouche équilibrée et pleine de chair avec des notes de fruits rouges et une finale rafraîchissante empreinte de minéralité._x000D_
Accord mets/vin : apéritif, grillades, bouillabaisse, salade d’été._x000D_
_x000D_
Domaine familliale depuis 4 générations, c'est Roger Gassier qui récupère le domaine en cours de réhabilitation dans un contexte compliqué. Il s’investit corps et âme pour faire renaître la propriété. Son objectif est clair : transmettre à son tour ce vignoble à ses enfants. Il plante alors des cépages nobles, rénove l’ancien mas, modernise les outils de travail et laisse à ses fils un vignoble de grande qualité avec une magnifique cave de vinification._x000D_
_x000D_
Situées à proximité de Nîmes, les terres sont constituées de galets roulés du Rhône sur lit d’argile rouge pour une formidable capacité drainante. Les vignes ont un enracinement profond et donc une grande résistance à la sécheresse._x000D_
Les brises de la mer méditerranée préservent la fraîcheur du fruit et l’acidité du raisin. Elles garantissent une belle maturation et de très beaux équilibres._x000D_
En plein cœur d’une zone naturelle protégée Natura 2000, notre vignoble est conduit en agriculture biologique.</t>
  </si>
  <si>
    <t>Un Costières de Nîmes rouge puissant et charnue, idéal sur une daube provençale._x000D_
_x000D_
Encépagement : Grenache, Syrah, Carignan_x000D_
_x000D_
Dégustation : Robe Grenat brillant ; Nez aux arômes de fruits mûrs (framboise, cerise), poivre, épices d’orient, et notes de garrigue ; Bouche Voluptueuse en attaque avec un grain de tanin très élégant et une longue finale minérale aux accents d’épices et de réglisse._x000D_
Accord mets/vin : viandes rouge grillées ou en sauce._x000D_
_x000D_
Domaine familliale depuis 4 générations, c'est Roger Gassier qui récupère le domaine en cours de réhabilitation dans un contexte compliqué. Il s’investit corps et âme pour faire renaître la propriété. Son objectif est clair : transmettre à son tour ce vignoble à ses enfants. Il plante alors des cépages nobles, rénove l’ancien mas, modernise les outils de travail et laisse à ses fils un vignoble de grande qualité avec une magnifique cave de vinification._x000D_
_x000D_
Situées à proximité de Nîmes, les terres sont constituées de galets roulés du Rhône sur lit d’argile rouge pour une formidable capacité drainante. Les vignes ont un enracinement profond et donc une grande résistance à la sécheresse._x000D_
Les brises de la mer méditerranée préservent la fraîcheur du fruit et l’acidité du raisin. Elles garantissent une belle maturation et de très beaux équilibres._x000D_
En plein cœur d’une zone naturelle protégée Natura 2000, notre vignoble est conduit en agriculture biologique.</t>
  </si>
  <si>
    <t>Un Côtes de Blaye épicé et fruité. Parfait sur des cotelettes d’agneau grillées._x000D_
_x000D_
Encépagement : Merlot, Cabernet sauvignon_x000D_
_x000D_
Dégustation : Robe rouge sombre ; Nez boisé aux notes de fruits rouges ; Bouche souple, fruitée sur des tanins mûrs._x000D_
Accord mets/vin : viande grillée, fromages._x000D_
_x000D_
Vignoble le plus authentique de la région de Bordeaux et classé au patrimoine mondial de l'UNESCO._x000D_
Surplombant l'estuaire de la Gironde, on y cultive à flanc de coteaux les vignes qui profitent d'une exposition privilégiée. On y élabore des vins d'une finesse rare._x000D_
Propriété historique des Côtes de Blaye, le château produit la Cuvée J.J. Lesgourgues à forte personnalité qui exprime l’essence même de cette appellation.</t>
  </si>
  <si>
    <t>Un Côte Rotie puissant et charnue s'alliant à merveille sur une daube de sanglier._x000D_
_x000D_
Encépagement : Syrah _x000D_
_x000D_
Dégustation : Robe rouge rubis sombre ; Nez aux notes de fruits noirs/rouges avec des notes de violette ; Bouche fruitée avec des tanins fins et soyeux. Vin de garde._x000D_
Accord mets/vin : viande rouge, gibier._x000D_
_x000D_
Existe en 75cl._x000D_
_x000D_
Philippe Faury a créé ce domaine en 1979 à Chavanay, dans le hameau de la Ribaudy, Berceau de la famille. Son plus jeune fils, Lionel, s'est installé en 2005, après une expérience en Australie._x000D_
_x000D_
Domaine de 17Ha, Lionel Faury s'atèle à produire des vins qui expriment la diversité des terroirs en appellations Condrieu, Saint Joseph, Côte-Rôtie, et en IGP Rhodanienne.</t>
  </si>
  <si>
    <t>Un Côte Rotie puissant et charnue s'alliant à merveille sur une daube de sanglier._x000D_
_x000D_
Encépagement : Syrah _x000D_
_x000D_
Dégustation : Robe rouge rubis sombre ; Nez aux notes de fruits noirs/rouges avec des notes de violette ; Bouche fruitée avec des tanins fins et soyeux. Vin de garde._x000D_
Accord mets/vin : viande rouge, gibier._x000D_
_x000D_
Existe en Magnum._x000D_
_x000D_
Philippe Faury a créé ce domaine en 1979 à Chavanay, dans le hameau de la Ribaudy, Berceau de la famille. Son plus jeune fils, Lionel, s'est installé en 2005, après une expérience en Australie._x000D_
_x000D_
Domaine de 17Ha, Lionel Faury s'atèle à produire des vins qui expriment la diversité des terroirs en appellations Condrieu, Saint Joseph, Côte-Rôtie, et en IGP Rhodanienne.</t>
  </si>
  <si>
    <t>Une crème de framboise gourmande et douce. Idéal pour un kir ou en cocktail._x000D_
_x000D_
Provenance : France (Bourgogne)_x000D_
_x000D_
Dégustation : Robe rubis ; Nez exaltant sur la framboise des bois ; Bouche suave, concentrée et pleine de finesse remportée par le fruit noir._x000D_
_x000D_
La Bourgogne fait partie intégrante de l’histoire de la famille Cartron depuis plus de deux siècles._x000D_
En effet, Jean Cartron s’installe en Bourgogne, à Argilly, à quelques kilomètres de Nuits-Saint-Georges. Il devient rapidement propriétaire terrien grâce à son mariage avec une Bourguignonne._x000D_
Par la suite, son petit-fils, Pierre Cartron, le père de Joseph, s’installe à Nuits-Saint-Georges au début des années 1870. C’est dans cette ville que Joseph créera la société éponyme en 1882 où elle est toujours ancrée.</t>
  </si>
  <si>
    <t>Une crème de mûre des roncières aromatique et persistante. Idéal pour un kir ou en cocktail._x000D_
_x000D_
Provenance : France (Bourgogne)_x000D_
_x000D_
Dégustation : Robe rubis ; Nez très aromatique et belle perception de la mûre ; Bouche sirupeuse, équilibrée avec une belle persistance de la mûre et d’épices douces._x000D_
_x000D_
La Bourgogne fait partie intégrante de l’histoire de la famille Cartron depuis plus de deux siècles._x000D_
En effet, Jean Cartron s’installe en Bourgogne, à Argilly, à quelques kilomètres de Nuits-Saint-Georges. Il devient rapidement propriétaire terrien grâce à son mariage avec une Bourguignonne._x000D_
Par la suite, son petit-fils, Pierre Cartron, le père de Joseph, s’installe à Nuits-Saint-Georges au début des années 1870. C’est dans cette ville que Joseph créera la société éponyme en 1882 où elle est toujours ancrée.</t>
  </si>
  <si>
    <t>Une crème de pêche de vigne ample, gourmande et longue en bouche. Idéal en kir ou en cocktail._x000D_
_x000D_
Provenance : France (Bourgogne)_x000D_
_x000D_
Dégustation : Robe dorée ; Nez très aromatique et belle perception de la pêche fraîche ; Bouche ronde, grasse, équilibrée avec une belle persistance de la pêche de vigne._x000D_
_x000D_
La Bourgogne fait partie intégrante de l’histoire de la famille Cartron depuis plus de deux siècles._x000D_
En effet, Jean Cartron s’installe en Bourgogne, à Argilly, à quelques kilomètres de Nuits-Saint-Georges. Il devient rapidement propriétaire terrien grâce à son mariage avec une Bourguignonne._x000D_
Par la suite, son petit-fils, Pierre Cartron, le père de Joseph, s’installe à Nuits-Saint-Georges au début des années 1870. C’est dans cette ville que Joseph créera la société éponyme en 1882 où elle est toujours ancrée.</t>
  </si>
  <si>
    <t>Un Crozes-Hermitage rouge comme son nom l'indique, gourmand, fruité et rond. Idéal pour une côtes de boeuf._x000D_
_x000D_
Encépagement : Syrah (Vignes assez jeune)_x000D_
_x000D_
Dégustation : Robe rouge rubis clair ; Nez aux notes de petits fruits rouges ; Bouche fruitée, gourmande et ample._x000D_
Accord mets/vin : viande grillée, apéritifs, charcuterie/fromage._x000D_
_x000D_
Existe en 75cl._x000D_
_x000D_
Un domaine riche de différents terroirs avec des vignes qui remontent aux années 1945._x000D_
C’est Marc Romak, Marlène Durand et denis Lariviere qui ont unis leurs forces pour créer le domaine de 20Ha en Crozes Hermitage.</t>
  </si>
  <si>
    <t>Un Croes-Hermitage rouge vieilles vignes charnue et fruité. Son élevage en fût de chêne lui confère de la finesse et de la rondeur. Parfait sur un suprême de volaille relevé._x000D_
_x000D_
Encépagement : Syrah (vieilles vignes)_x000D_
_x000D_
Dégustation : Robe rouge rubis clair ; Nez aux notes de fruits rouges ; Bouche équilibrée, fruitée et ample._x000D_
Accord mets/vin : viande grillée, plat mijoté._x000D_
_x000D_
Un domaine riche de différents terroirs avec des vignes qui remontent aux années 1945._x000D_
C’est Marc Romak, Marlène Durand et denis Lariviere qui ont unis leurs forces pour créer le domaine de 20Ha en Crozes Hermitage.</t>
  </si>
  <si>
    <t>Un Crozes-Hermitage charpenté et plein de finesse. Idéal sur une côtes de boeuf grillée._x000D_
_x000D_
Encépagement : Syrah (vieilles vignes)_x000D_
_x000D_
Dégustation : Robe rouge rubis sombre ; Nez aux notes de fruits noirs/rouges avec des notes de violette ; Bouche complexe, élégante et puissante au potentiel de garde surprenant._x000D_
Accord mets/vin : viande rouge, gibier._x000D_
_x000D_
Un domaine riche de différents terroirs avec des vignes qui remontent aux années 1945._x000D_
C’est Marc Romak, Marlène Durand et denis Lariviere qui ont unis leurs forces pour créer le domaine de 20Ha en Crozes Hermitage.</t>
  </si>
  <si>
    <t>Un Crozes-Hermitage rouge comme son nom l'indique, gourmand, fruité et rond. Idéal pour une côtes de boeuf._x000D_
_x000D_
Encépagement : Syrah (Vignes assez jeune)_x000D_
_x000D_
Dégustation : Robe rouge rubis clair ; Nez aux notes de petits fruits rouges ; Bouche fruitée, gourmande et ample._x000D_
Accord mets/vin : viande grillée, apéritifs, charcuterie/fromage._x000D_
_x000D_
Existe en Magnum._x000D_
_x000D_
Un domaine riche de différents terroirs avec des vignes qui remontent aux années 1945._x000D_
C’est Marc Romak, Marlène Durand et denis Lariviere qui ont unis leurs forces pour créer le domaine de 20Ha en Crozes Hermitage.</t>
  </si>
  <si>
    <t>Un Crozes-Hermitage blanc ample et plein de fraîcheur. Idéal sur une blanquette de veau._x000D_
_x000D_
Encépagement : Marsanne, Roussanne_x000D_
_x000D_
Dégustation : Nez floral aux notes de fruits blancs ; Bouche minérale, aromatique et ample._x000D_
Accord mets/vin : viande blanche crémée, fromages affinés._x000D_
_x000D_
Un domaine riche de différents terroirs avec des vignes qui remontent aux années 1945._x000D_
C’est Marc Romak, Marlène Durand et denis Lariviere qui ont unis leurs forces pour créer le domaine de 20Ha en Crozes Hermitage.</t>
  </si>
  <si>
    <t>Un vin blanc hongrois moelleux, idéal sur un dessert aux fruits frais._x000D_
_x000D_
Encépagement : Furmint, Harslevelü_x000D_
_x000D_
Dégustation : Robe jaune or tuilé ; Nez intense et complexe aux notes de fruits confits ; Bouche bien équilibrée et des sensations uniques de fraîcheur et de moelleux._x000D_
Accord mets/vin : apéritif, foie gras, dessert au fruits frais._x000D_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</si>
  <si>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Un vin blanc hongrois moelleux. Idéal sur un foie gras._x000D_
_x000D_
Encépagement : Furmint, Harslevelü_x000D_
_x000D_
Dégustation : Robe jaune or tuilé ; Nez intense et complexe aux notes de fruits confits ; Bouche moelleuse aux saveurs d’orange, de figues et de melon confits._x000D_
Accord mets/vin : apéritif, foie gras, dessert au fruits frais._x000D_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</si>
  <si>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Un vin blanc hongrois sec, fruité et minéral. Parfait sur une financière de veau._x000D_
_x000D_
Encépagement : Furmint, Kabar, Muscat_x000D_
_x000D_
Dégustation : Robe jaune pâle ; Nez complexe aux arômes de fleurs blanches et d’agrumes ; Bouche tentue, ample aux saveurs de citron et de pamplemousse._x000D_
Accord mets/vin : poissons grillés, viande blanche._x000D_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</si>
  <si>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Un Tokaji moelleux, idéal sur un foie gras._x000D_
_x000D_
Encépagement : Furmint (Vendanges Tardives)_x000D_
_x000D_
Dégustation : Robe jaune or tuilé ; Nez intense et complexe aux notes de fruits confits ; Bouche fraîche et sucrée, bien équilibrée._x000D_
Accord mets/vin : apéritif, foie gras, dessert au fruits frais._x000D_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</si>
  <si>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Une crème de cassis complexe et subtil. Idéal pour un Kir ou en cocktail._x000D_
_x000D_
Provenance : France (Bourgogne)_x000D_
_x000D_
Dégustation : Robe grenat ; Nez très intense et dense sur le cassis ; Bouche ronde, généreuse, veloutée avec une belle persistance cassis bien mûr._x000D_
_x000D_
La Bourgogne fait partie intégrante de l’histoire de la famille Cartron depuis plus de deux siècles._x000D_
En effet, Jean Cartron s’installe en Bourgogne, à Argilly, à quelques kilomètres de Nuits-Saint-Georges. Il devient rapidement propriétaire terrien grâce à son mariage avec une Bourguignonne._x000D_
Par la suite, son petit-fils, Pierre Cartron, le père de Joseph, s’installe à Nuits-Saint-Georges au début des années 1870. C’est dans cette ville que Joseph créera la société éponyme en 1882 où elle est toujours ancrée.</t>
  </si>
  <si>
    <t>Une Eau de Vie de poire williams chaleureuse, pleine de légèreté. Idéal en digestif._x000D_
_x000D_
Provenance : France (Bourgogne)_x000D_
_x000D_
Dégustation : Robe incolore ; Nez aérien et intense de fruits mûrs ; Bouche ronde, équilibrée et charmeuse sur une belle longueur._x000D_
_x000D_
La Bourgogne fait partie intégrante de l’histoire de la famille Cartron depuis plus de deux siècles._x000D_
En effet, Jean Cartron s’installe en Bourgogne, à Argilly, à quelques kilomètres de Nuits-Saint-Georges. Il devient rapidement propriétaire terrien grâce à son mariage avec une Bourguignonne._x000D_
Par la suite, son petit-fils, Pierre Cartron, le père de Joseph, s’installe à Nuits-Saint-Georges au début des années 1870. C’est dans cette ville que Joseph créera la société éponyme en 1882 où elle est toujours ancrée.</t>
  </si>
  <si>
    <t>Une Eau de Vie de vieille prune gourmande et généreuse. Idéal en digestif._x000D_
_x000D_
Provenance : France (Bourgogne)_x000D_
_x000D_
Dégustation : Robe incolore ; Nez puissant et élégant de prune confiturée ; Bouche fruitée, chaleureuse et d’une belle longueur avec une sensation de sucrositée._x000D_
_x000D_
La Bourgogne fait partie intégrante de l’histoire de la famille Cartron depuis plus de deux siècles._x000D_
En effet, Jean Cartron s’installe en Bourgogne, à Argilly, à quelques kilomètres de Nuits-Saint-Georges. Il devient rapidement propriétaire terrien grâce à son mariage avec une Bourguignonne._x000D_
Par la suite, son petit-fils, Pierre Cartron, le père de Joseph, s’installe à Nuits-Saint-Georges au début des années 1870. C’est dans cette ville que Joseph créera la société éponyme en 1882 où elle est toujours ancrée.</t>
  </si>
  <si>
    <t>Une Eau de Vie de framboise sauvage plein de saveur et de douceur. Idéal en digestif._x000D_
_x000D_
Provenance : France (Bourgogne)_x000D_
_x000D_
Dégustation : Robe incolore ; Nez puissant et élégant de framboise des bois ; Bouche fruitée, chaleureuse et d’une belle longueur avec une sensation de sucrositée._x000D_
_x000D_
La Bourgogne fait partie intégrante de l’histoire de la famille Cartron depuis plus de deux siècles._x000D_
En effet, Jean Cartron s’installe en Bourgogne, à Argilly, à quelques kilomètres de Nuits-Saint-Georges. Il devient rapidement propriétaire terrien grâce à son mariage avec une Bourguignonne._x000D_
Par la suite, son petit-fils, Pierre Cartron, le père de Joseph, s’installe à Nuits-Saint-Georges au début des années 1870. C’est dans cette ville que Joseph créera la société éponyme en 1882 où elle est toujours ancrée.</t>
  </si>
  <si>
    <t>Une Eau de Vie généreuse et gourmande. Idéal en digestif._x000D_
_x000D_
Provenance : France (Alsace)_x000D_
_x000D_
Dégustation : Robe incolore ; Nez puissant et élégant de Framboise des bois ; Bouche fruitée, chaleureuse et d’une belle longueur avec une sensation de sucrositée._x000D_
_x000D_
UBERACH, village situé dans le Bas-Rhin à 30 km au nord de Strasbourg. Dans cette commune et ses environs, les fruits poussent à merveille et en abondance._x000D_
La famille HEPP perpétue son savoir-faire des eaux-de-vie._x000D_
L’histoire débuta au début du siècle. A cette époque, la famille distillait pour les habitants d’Uberach les fruits de leur verger, et cela jusqu’en 1972._x000D_
A cette date, M. Hepp décida de créer une distillerie de commercialisation tout en s’approvisionnant avec les fruits de la commune et de ses environs (traditions toujours respectées).</t>
  </si>
  <si>
    <t>Un vin rouge allemand structuré, léger et fruité. Idéal sur un plateau de charcuterie/fromages._x000D_
_x000D_
Encépagement : Spätburgunder (pinot noir)_x000D_
_x000D_
Dégustation : Robe rouge carmin ; Nez aux notes de fruits rouges et d’épices ; Bouche fruitée et subtile aux saveurs de poivre et de cerises._x000D_
Accord mets/vin : grillades, volailles légèrement relevées._x000D_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</si>
  <si>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Un Lambrusco rouge italien pétillant et fruité. Idéal sur des antipasti ou une pizza._x000D_
_x000D_
Encépagement : Lambrusco_x000D_
_x000D_
Dégustation : Robe rouge rubis ; Nez floral et aux notes de fruits rouges; Bouche fraîche et fruitée avec une belle mousse._x000D_
Accord mets/vin : apéritif, charcuterie, pizza._x000D_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</si>
  <si>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 xml:space="preserve">Un Gigondas charnue et épicé, parfait sur une daube provençale._x000D_
_x000D_
Encépagement : Grenache, Mourvèdre, Syrah, Cinsault_x000D_
_x000D_
Dégustation : Robe rubis ; Nez tendre de fruits noirs ; Bouche ample et fruitée aux notes de cassis et pruneaux._x000D_
Accord mets/vin : viande grillée, gibier._x000D_
_x000D_
La société Rhône Rive Gauche nous propose les vins de la Cave de Gigondas qui est située au coeur des Dentelles de Montmirail, sur la commune de Gigondas. Le vignoble s’étend sur 260 hectares produisant les crus Gigondas, Vacqueyras, Beaumes de Venise. _x000D_
_x000D_
Créée en 1956 par une poignée de vignerons, dont la volonté était la commercialisation de leur production en bouteilles, et qui compte aujourd’hui 83 adhérents et représente 15% de l’appellation, 128 ha en AOP Gigondas, (260 ha toutes AOP confondues). </t>
  </si>
  <si>
    <t>Un Gigondas puissant, boisé et élégant qui accompagnera parfaitement une daube de sanglier._x000D_
_x000D_
Encépagement : Grenache, Mourvèdre, Syrah_x000D_
_x000D_
Dégustation : Robe rubis intense ; Nez de fruits mûrs et épicé ; Bouche puissante et complexe aux notes de fruits noirs._x000D_
Accord mets/vin : viande grillée, gibier._x000D_
_x000D_
Existe en 75cl._x000D_
_x000D_
La société Rhône Rive Gauche nous propose les vins de la Cave de Gigondas qui est située au coeur des Dentelles de Montmirail, sur la commune de Gigondas. Le vignoble s’étend sur 260 hectares produisant les crus Gigondas, Vacqueyras, Beaumes de Venise._x000D_
_x000D_
Créée en 1956 par une poignée de vignerons, dont la volonté était la commercialisation de leur production en bouteilles, et qui compte aujourd’hui 83 adhérents et représente 15% de l’appellation, 128 ha en AOP Gigondas, (260 ha toutes AOP confondues).</t>
  </si>
  <si>
    <t>Un Gigondas puissant, boisé et élégant qui accompagnera parfaitement une daube de sanglier._x000D_
_x000D_
Encépagement : Grenache, Mourvèdre, Syrah_x000D_
_x000D_
Dégustation : Robe rubis intense ; Nez de fruits mûrs et épicé ; Bouche puissante et complexe aux notes de fruits noirs._x000D_
Accord mets/vin : viande grillée, gibier._x000D_
_x000D_
Existe en Magnum._x000D_
_x000D_
La société Rhône Rive Gauche nous propose les vins de la Cave de Gigondas qui est située au coeur des Dentelles de Montmirail, sur la commune de Gigondas. Le vignoble s’étend sur 260 hectares produisant les crus Gigondas, Vacqueyras, Beaumes de Venise._x000D_
_x000D_
Créée en 1956 par une poignée de vignerons, dont la volonté était la commercialisation de leur production en bouteilles, et qui compte aujourd’hui 83 adhérents et représente 15% de l’appellation, 128 ha en AOP Gigondas, (260 ha toutes AOP confondues).</t>
  </si>
  <si>
    <t>Un Gin bourguignon qui dévoile toute sa fraîcheur pur sur glace ou dans un gin tonic ou dans un cocktail que vous aurez imaginé._x000D_
_x000D_
Provenance : France (Bourgogne)_x000D_
_x000D_
Vieillissement : Macération de baies de genièvre de 3 origines dans un mélange eau et alcool pendant plusieurs jours avant distillation. La bouteille est en aluminium dont le faible poids diminue le bilan carbone et est recyclable à l’infini._x000D_
_x000D_
Dégustation : Robe claire ; Nez de genièvre, de poivre et d’agrumes ; Bouche tendre, suave et grasse. A servir sur glace ou en cokctails._x000D_
_x000D_
Malden Spirits est une aventure qui, depuis sa naissance, tutoie l’innovation, la disruptivité, la différenciation : elle est née au cœur de la Bourgogne, au cœur du vignoble bourguignon, et a été imaginée par l’équipe du Domaine Maldant-Pauvelot.</t>
  </si>
  <si>
    <t>Un Gin islandais marqué par une grande douceur et une texture soyeuse qui sont en partie due à la qualité de l’eau islandaise, l’une des plus pures de la planète._x000D_
A dégustater sur glace ou avec un tonic._x000D_
_x000D_
Provenance : Islande_x000D_
_x000D_
Dégustation : Robe claire ; Nez de céréales et de genièvre ; Bouche minérale et saline aux notes d’agrumes et de thym complexifiées par des notes terreuses._x000D_
_x000D_
Ce Gin islandais est conçu en hommage à Eggert Ólafsson, explorateur danois, missionné par l’Académie des sciences de Copenhague pour une expédition en Islande. _x000D_
Et l’on découvre au passage un nouveau terroir de gin encore méconnu…_x000D_
Ólafsson Gin est un alcool de blé, élaboré à partir de plantes pour la plupart récoltées en Islande, telles que le thym arctique, le lichen de montagne et le bouleau. La réduction a été opérée à partir d’eau filtrée pendant des millénaires par le terroir volcanique du pays, d’une pureté incomparable.</t>
  </si>
  <si>
    <t>Un Graves blanc sec, rond et minérale. Idéal sur un plateau de frtuits mer._x000D_
_x000D_
Encépagement : Sauvignon Blanc, Sauvignon Gris, Sémillon_x000D_
_x000D_
Dégustation : Robe jaune pâle ; Nez fin et fruité aux notes d'agrumes et fruits blancs ; Bouche ronde et équilibrée qui révèle des arômes d'agrumes (citron). Un vin blanc d'une belle minéralité avec une finale longue et fraîche._x000D_
Accord mets/vin : Fruits de mer, poissons grillés et fromages affinés._x000D_
_x000D_
Après avoir été détruit et abandonné, le Château Haut Selve est devenu l'unique création viticole du XXème sièvle en bordelais._x000D_
La propriété résulte d'une démarche esthétique et sensuelle. Chaque étape a été pensée comme une oeuvre, alliant contemporanéité et classicisme. La culture et l'art du vin marquent ici la singularité de cette propriété qui est reconnue pour être parmi les plus réputées de son appellation.</t>
  </si>
  <si>
    <t>Un Graves rouge puissant, boisé et généreux avec un grand potentiel de garde. Idéal sur un boeuf bourguignon ou une daude provençale._x000D_
_x000D_
Encépagement : Merlot, Cabernet sauvignon_x000D_
_x000D_
Dégustation : Robe rouge cerise ; Nez boisé aux notes de griottes confiturées ; Bouche souple, charnue et puissante soutenue par des tanins mûrs. Vin de garde._x000D_
Accord mets/vin : viande grillée ou en sauce, gibier._x000D_
_x000D_
Après avoir été détruit et abandonné, le Château Haut Selve est devenu l'unique création viticole du XXème sièvle en bordelais._x000D_
La propriété résulte d'une démarche esthétique et sensuelle. Chaque étape a été pensée comme une oeuvre, alliant contemporanéité et classicisme. La culture et l'art du vin marquent ici la singularité de cette propriété qui est reconnue pour être parmi les plus réputées de son appellation.</t>
  </si>
  <si>
    <t>Un Graves rouge puissant, charnue et boisé. Parfait sur une côtes de boeuf grillée._x000D_
_x000D_
Encépagement : Merlot, Cabernet sauvignon_x000D_
_x000D_
Dégustation : Robe rouge brillante ; Nez de garrigue et d'épices ; Bouche ronde et aux notes de fruits noirs, un peu épicé (poivré). Des tannins fins et soyeux avec une finale longue et fruitée._x000D_
Accord mets/vin : viande rouge, gibier._x000D_
_x000D_
Existe en Magnum et en Jéroboam._x000D_
_x000D_
Après avoir été détruit et abandonné, le Château Haut Selve est devenu l'unique création viticole du XXème sièvle en bordelais._x000D_
La propriété résulte d'une démarche esthétique et sensuelle. Chaque étape a été pensée comme une oeuvre, alliant contemporanéité et classicisme. La culture et l'art du vin marquent ici la singularité de cette propriété qui est reconnue pour être parmi les plus réputées de son appellation.</t>
  </si>
  <si>
    <t>Un Graves rouge puissant, charnue et boisé. Parfait sur une côtes de boeuf grillée._x000D_
_x000D_
Encépagement : Merlot, Cabernet sauvignon_x000D_
_x000D_
Dégustation : Robe rouge brillante ; Nez de garrigue et d'épices ; Bouche ronde et aux notes de fruits noirs, un peu épicé (poivré). Des tannins fins et soyeux avec une finale longue et fruitée._x000D_
Accord mets/vin : viande rouge, gibier._x000D_
_x000D_
Existe en 75cl et Magnum._x000D_
_x000D_
Après avoir été détruit et abandonné, le Château Haut Selve est devenu l'unique création viticole du XXème sièvle en bordelais._x000D_
La propriété résulte d'une démarche esthétique et sensuelle. Chaque étape a été pensée comme une oeuvre, alliant contemporanéité et classicisme. La culture et l'art du vin marquent ici la singularité de cette propriété qui est reconnue pour être parmi les plus réputées de son appellation.</t>
  </si>
  <si>
    <t>GRAVES CHT HAUT SELVE ROUGE MAGNUM</t>
  </si>
  <si>
    <t>Un Graves rouge puissant, charnue et boisé. Parfait sur une côtes de boeuf grillée._x000D_
_x000D_
Encépagement : Merlot, Cabernet sauvignon_x000D_
_x000D_
Dégustation : Robe rouge brillante ; Nez de garrigue et d'épices ; Bouche ronde et aux notes de fruits noirs, un peu épicé (poivré). Des tannins fins et soyeux avec une finale longue et fruitée._x000D_
Accord mets/vin : viande rouge, gibier._x000D_
_x000D_
Existe en 75cl et Jéroboam._x000D_
_x000D_
Après avoir été détruit et abandonné, le Château Haut Selve est devenu l'unique création viticole du XXème sièvle en bordelais._x000D_
La propriété résulte d'une démarche esthétique et sensuelle. Chaque étape a été pensée comme une oeuvre, alliant contemporanéité et classicisme. La culture et l'art du vin marquent ici la singularité de cette propriété qui est reconnue pour être parmi les plus réputées de son appellation.</t>
  </si>
  <si>
    <t>Un vin blanc autrichien sec et plein de fraîcheur. Parfait sur une dorade grillée au four._x000D_
_x000D_
Encépagement : Grüne Veltliner_x000D_
_x000D_
Dégustation : Robe jaune pâle ; Nez complexe aux notes d’agrumes et de pommes fraîches ; Bouche vive et tendue aux saveurs de citron, de poivre blanc._x000D_
Accord mets/vin : apéritif, poissons grillés._x000D_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</si>
  <si>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Un Haut Médoc Grand Cru Classé généreux, fruité avec un bon potentiel de garde. Parfait sur un gigot d’agneau de 7H._x000D_
_x000D_
Encépagement : Merlot, Cabernet sauvignon_x000D_
_x000D_
Dégustation : Robe rouge rubis ; Nez aux notes de fruits noirs avec des touches d'épices et de réglisse ; Bouche puissante aux notes de fruits noirs et de tabac. Un vin dense et riche avec des tanins fins et soyeux et une finale longue et aromatique.  Vin de garde. _x000D_
_x000D_
Accord mets/vin : viande rouge, gibier._x000D_
_x000D_
Grâce aux études menées sur la propriété pour comprendre le comportement de la vigne suivant la nature du sous-sol et de son alimentation en eau, l'équipe du Château Belgrave a acquis une connaissance parfaite du vignoble. Les travaux viticoles, associés à la protection raisonnée, ainsi que les vendanges ont été adaptés à cette cartographie. _x000D_
Le vin exprime toute la finesse et la personnalité de ce grand terroir.</t>
  </si>
  <si>
    <t xml:space="preserve">Un Haut Médoc rouge gourmand et généreux. Parfait sur une daube de sanglier._x000D_
_x000D_
Encépagement : Merlot, Cabernet sauvignon_x000D_
_x000D_
Dégustation : Robe rouge rubis ; Nez frais aux notes de fruits mûrs avec des touches poivrées et boisées ; Bouche charnue et ronde offre un bel équilibre entre le fruit, les tannins mûrs et un boisé fondu. Un vin riche avec une belle longueur en bouche.  _x000D_
_x000D_
Accord mets/vin : viande rouge, gibier._x000D_
_x000D_
Grâce aux études menées sur la propriété pour comprendre le comportement de la vigne suivant la nature du sous-sol et de son alimentation en eau, l'équipe du Château Belgrave a acquis une connaissance parfaite du vignoble. Les travaux viticoles, associés à la protection raisonnée, ainsi que les vendanges ont été adaptés à cette cartographie. </t>
  </si>
  <si>
    <t>Une Eau de Vie de poire williams où le fruit est enprisonné dans la bouteille. Fraîcheur et persistance. Idéal en digestif._x000D_
_x000D_
Provenance : France (Alsace)_x000D_
_x000D_
Dégustation : Robe incolore ; Nez persistant sur la poire mûre ; Bouche aromatique aux notes de poire williams, de raisin et de poivre blanc. Finale pleine de fraicheur._x000D_
_x000D_
UBERACH, village situé dans le Bas-Rhin à 30 km au nord de Strasbourg. Dans cette commune et ses environs, les fruits poussent à merveille et en abondance._x000D_
La famille HEPP perpétue son savoir-faire des eaux-de-vie._x000D_
L’histoire débuta au début du siècle. A cette époque, la famille distillait pour les habitants d’Uberach les fruits de leur verger, et cela jusqu’en 1972._x000D_
A cette date, M. Hepp décida de créer une distillerie de commercialisation tout en s’approvisionnant avec les fruits de la commune et de ses environs (traditions toujours respectées).</t>
  </si>
  <si>
    <t>Une huile d’olive aromatisée « ail / tomate / thym »  et un vinaigre balsamique, idéal pour vos salades en toute saison._x000D_
_x000D_
_x000D_
Depuis 40 ans, installée en Provence, dans le Var, l’entreprise familiale Catrice Gourmet, fabrique des terrines, des tapenades, des sauces et autres spécialités provençales pour apéritifs et buffets._x000D_
Cela fait une dizaine d’années, que l’entreprise a également créé son atelier de conditionnement et d’aromatisation d’huiles d’olive vierge du bassin méditerranéen, de vinaigres et de gros sel aux herbes ou épices. Opérations totalement réalisées à la main._x000D_
Au fil du temps la gamme s’est enrichie d’une sélection de recettes gourmandes et produits du terroir d'artisans locaux ou régionaux : miels, navettes, sirops, calissons et nougats de Provence, figons confits (Salernes)...</t>
  </si>
  <si>
    <t>Un vin rouge léger et fruité. Idéal pour une planche de charcuterie/fromages._x000D_
_x000D_
Dégustation : Robe rouge rubis ; Nez gourmand aux notes de fruits rouges/noirs ; Bouche structurée sur des arômes de cassis et réglisse._x000D_
Accord mets/vin : viande rouge, gibier._x000D_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</si>
  <si>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Un vin rouge léger et très fruité. Idéal sur un apéritif ou sur un plateau de charcuterie._x000D_
_x000D_
Dégustation : Robe rouge sombre ; Nez complexe et intense aux notes de fruits rouges ; Bouche souple, gourmande et légèrement vanillée/toastée_x000D_
Accord mets/vin : apéritif, grillades, gibiers._x000D_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</si>
  <si>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Un vin blanc sec et floral. Parfait sur un cabillaud sauce citron._x000D_
_x000D_
Dégustation : Robe jaune pâle ; Nez puissant aux notes de fleurs blanches ; Bouche ample, floral et élégante._x000D_
Accord mets/vin : apéritif, poisson._x000D_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</si>
  <si>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Un vin blanc sec et fruité, parfait pour vos apéritifs entre amis._x000D_
_x000D_
Dégustation : Robe jaune or ; Nez gourmand sur le litchi et la mangue ; Bouche ronde sur des notes de fruits exotiques et de fruits jaune._x000D_
Accord mets/vin : apéritif, plat exotique._x000D_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</si>
  <si>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Un vin rosé sec, floral et aromatique. Idéal pour vos apéritifs et grillades entre amis._x000D_
_x000D_
Dégustation : Robe rose pâle ; Nez complexe et intense aux notes de pêches blanches ; Bouche onctueuse et fraîche légèrement citronnée._x000D_
Accord mets/vin : apéritif, plats méditerranéens._x000D_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</si>
  <si>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Un vin rouge léger et fruité. Parfait sur une entrecôte frites._x000D_
_x000D_
Dégustation : Robe rouge rubis ; Nez gourmand sur la fraise et la framboise ; Bouche fruitée et légèrement réglissée . _x000D_
Accord mets/vin : viande rouge, charcuterie/fromage._x000D_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</si>
  <si>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Un vin rouge léger, ronde et fruité. Idéal sur une entrecôte frites._x000D_
_x000D_
Dégustation : Robe rouge rubis ; Nez gourmand sur la fraise et la framboise ; Bouche fruitée et d’une belle rondeur . _x000D_
Accord mets/vin : viande rouge, charcuterie/fromage._x000D_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</si>
  <si>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Un vin blanc sec, ample et aromatique. Idéal sur un foie gras ou un saumon sauce au beurre citron._x000D_
_x000D_
Dégustation : Robe jaune dorée ; Nez gourmand sur les fruits blancs mûrs et exotiques ; Bouche ample sur des notes de vanille, d’amandes grillées et de fleurs blanches (blanc sec)._x000D_
Accord mets/vin : poisson en sauce, dessert, foie gras._x000D_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</si>
  <si>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Un vin rouge généreux et épicé qui pourra accompagner une daube de sanglier._x000D_
_x000D_
Dégustation : Robe rouge profond ; Nez gourmand sur la cerise et la vanille ; Bouche structurée, fruitée et ample. _x000D_
Accord mets/vin : gibier, viande en sauce._x000D_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</si>
  <si>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Un vin blanc sec et aromatique, parfait pour vos apéritifs entre amis._x000D_
_x000D_
Dégustation : Robe jaune or pâle ; Nez floral et complexe légèrement vanillé, brioché ; Bouche ample sur des notes de fruits frais et de noisette._x000D_
Accord mets/vin : apéritif, poisson, dessert._x000D_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</si>
  <si>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Un vin blanc sec et fruité. Idéal sur un loup grillé au four. _x000D_
_x000D_
Encépagement : Chenin, Chardonnay._x000D_
_x000D_
Dégustation : Robe jaune pâle ; Nez aux notes de fruits blancs et floral ; Bouche aromatique, minérale._x000D_
Accord mets/vin : apéritif, poisson grillée._x000D_
_x000D_
Le nom de Mourat est intimement lié au vin : Vignerons et sauniers sur l’Ile de ré jusqu’à la fin du 19ème siècle, puis marchands de vins aux Sables d’Olonne pendant trois générations, c’est en 1974 que Jean Mourat créa le vignoble qui deviendra  Château Marie du Fou._x000D_
Jérémie le rejoint en 1998 afin de pérenniser l’aventure, tout en établissant deux domaines, le Clos Saint-André en 2006 et le Moulin Blanc en 2011._x000D_
Depuis plus de 10 ans, l’ensemble des domaines est passé en culture biologique ou en conversion bio.</t>
  </si>
  <si>
    <t>Un vin rouge léger et fruité qui pourra accompagner vos apéritifs ou une entrecôte grillée._x000D_
_x000D_
Encépagement : Pinot Noir, Cabernet franc, Négrette, Gamay._x000D_
_x000D_
Dégustation : Robe rouge rubis ; Nez aux notes de fruits rouges ; Bouche fruitée et élégante avec des tatnins fins._x000D_
Accord mets/vin : apéritif, viande grillée._x000D_
_x000D_
Le nom de Mourat est intimement lié au vin : Vignerons et sauniers sur l’Ile de ré jusqu’à la fin du 19ème siècle, puis marchands de vins aux Sables d’Olonne pendant trois générations, c’est en 1974 que Jean Mourat créa le vignoble qui deviendra  Château Marie du Fou._x000D_
Jérémie le rejoint en 1998 afin de pérenniser l’aventure, tout en établissant deux domaines, le Clos Saint-André en 2006 et le Moulin Blanc en 2011._x000D_
Depuis plus de 10 ans, l’ensemble des domaines est passé en culture biologique ou en conversion bio.</t>
  </si>
  <si>
    <t>Un vin rouge charnue, épicé et fruité qui accompagnera à merveille une côtes de porc grillée aux herbes de provence._x000D_
_x000D_
Encépagement : Négrette._x000D_
_x000D_
Dégustation : robe rouge, nez aux notes de fruits rouge ; bouche fruitée, tanins sobres et finale épicée. _x000D_
Accord mets/vin : viande grillée, plats mijotés._x000D_
_x000D_
Le nom de Mourat est intimement lié au vin : Vignerons et sauniers sur l’Ile de ré jusqu’à la fin du 19ème siècle, puis marchands de vins aux Sables d’Olonne pendant trois générations, c’est en 1974 que Jean Mourat créa le vignoble qui deviendra  Château Marie du Fou._x000D_
Jérémie le rejoint en 1998 afin de pérenniser l’aventure, tout en établissant deux domaines, le Clos Saint-André en 2006 et le Moulin Blanc en 2011._x000D_
Depuis plus de 10 ans, l’ensemble des domaines est passé en culture biologique ou en conversion bio.</t>
  </si>
  <si>
    <t>Un vin blanc sec, léger et très aromatique. Idéal en apéritif._x000D_
_x000D_
Encépagement : Muscat petit grain_x000D_
_x000D_
Dégustation : Robe jaune or ; Nez muscaté aux arômes de rose et de litchi ; Bouche légère et ample sur des notes de fleurs et d’agrumes._x000D_
Accord mets/vin : apéritif, plats exotiques, poisson en sauce._x000D_
_x000D_
Le Domaine des Jardinettes, est situé à Villelaure, près de Pertuis, dans le parc régional du luberon, produit du vin biologique en AOP Luberon et IGP Méditerranée. _x000D_
Le Domaine familiale de 30 hectares, en agriculture Biologique, produit des grands vins et laisant la terre saine aux générations suivantes.</t>
  </si>
  <si>
    <t>Un vin blanc sec, floral et aérien pouvant accompagner un poulet curry._x000D_
_x000D_
Encépagement : Alvarinho._x000D_
_x000D_
Dégustation : Robe jaune pâle ; Nez de limoncello, fruits confits ; Bouche ample, minérale et fruitée._x000D_
Accord mets/vin : plats exotiques, fromages._x000D_
_x000D_
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t>
  </si>
  <si>
    <t>Un vin blanc léger et floral, parfait pour vos apéritifs entre amis._x000D_
_x000D_
Encépagement : Chardonnay._x000D_
_x000D_
Dégustation : sec, rond et frais aux notes de fruits secs et de fruits à chair blanche._x000D_
Accord mets/vin : apéritif, viande viande, poisson._x000D_
_x000D_
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vins._x000D_
_x000D_
Descendante d’une famille qui travaille la vigne depuis 1640, Claire Clavel, Femme Vigneronne, est épaulée par son père Denis. Elle conduit les 80 hectares de son domaine.</t>
  </si>
  <si>
    <t>Un vin rosé sec et fruité. Idéal pour vos apéritifs et salade d'été._x000D_
_x000D_
Encépagement : Caladoc, Muscat._x000D_
_x000D_
Dégustation : sec, gourmand et frais aux notes de petits fruits rouges et de bonbons anglais._x000D_
Accord mets/vin : apéritif, viande viande, grillades, salade d’été._x000D_
_x000D_
Existe en Magnum._x000D_
_x000D_
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vins._x000D_
Descendante d’une famille qui travaille la vigne depuis 1640, Claire Clavel, Femme Vigneronne, est épaulée par son père Denis. Elle conduit les 80 hectares de son domaine.</t>
  </si>
  <si>
    <t>Un vin rosé sec et fruité. Idéal pour vos apéritifs et salade d'été._x000D_
_x000D_
Encépagement : Caladoc, Muscat._x000D_
_x000D_
Dégustation : sec, gourmand et frais aux notes de petits fruits rouges et de bonbons anglais._x000D_
Accord mets/vin : apéritif, viande viande, grillades, salade d’été._x000D_
_x000D_
Existe en 75cl._x000D_
_x000D_
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vins._x000D_
Descendante d’une famille qui travaille la vigne depuis 1640, Claire Clavel, Femme Vigneronne, est épaulée par son père Denis. Elle conduit les 80 hectares de son domaine.</t>
  </si>
  <si>
    <t>Un vin rouge léger et fruité, parfait pour vos apéritifs et grillades entre amis._x000D_
_x000D_
Encépagement : Merlot._x000D_
_x000D_
Dégustation : rond, souple et gourmand aux notes de myrtilles et de framboises._x000D_
Accord mets/vin : apéritif, viande grillée._x000D_
_x000D_
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vins._x000D_
_x000D_
Descendante d’une famille qui travaille la vigne depuis 1640, Claire Clavel, Femme Vigneronne, est épaulée par son père Denis. Elle conduit les 80 hectares de son domaine.</t>
  </si>
  <si>
    <t>Un vin rouge léger et fruité pour accompagner vos apéritifs et plateau de charcuterie/fromages._x000D_
_x000D_
Encépagement : Syrah, Viognier._x000D_
_x000D_
Dégustation : Robe rubis ; Nez fruité aux notes de fruits noirs ; Bouche ronde avec des tanins fondus._x000D_
Accord mets/vin : viande rouge grillée, charcuterie/fromage._x000D_
_x000D_
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t>
  </si>
  <si>
    <t>Un vin rouge léger et fruité pour accompagner vos plateau de charcuterie et fromage._x000D_
_x000D_
Encépagement : Tempranillo._x000D_
_x000D_
Dégustation : Robe grenat ; Nez fruité aux notes de violette ; Bouche ronde avec des tanins souples aux notes de fruits noirs et d’épices._x000D_
Accord mets/vin : viande rouge grillée, charcuterie/fromage._x000D_
_x000D_
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t>
  </si>
  <si>
    <t>Un vin rouge léger et fruité. Idéal sur un plateau de charcuterie/fromage._x000D_
_x000D_
Encépagement : Syrah _x000D_
_x000D_
Dégustation : Nez aux arômes de petits fruits rouges frais et légèrement épicé ; Bouche fruitée et gourmande._x000D_
_x000D_
Philippe Faury a créé ce domaine en 1979 à Chavanay, dans le hameau de la Ribaudy, Berceau de la famille. Son plus jeune fils, Lionel, s'est installé en 2005, après une expérience en Australie._x000D_
_x000D_
Domaine de 17Ha, Lionel Faury s'atèle à produire des vins qui expriment la diversité des terroirs en appellations Condrieu, Saint Joseph, Côte-Rôtie, et en IGP Rhodanienne.</t>
  </si>
  <si>
    <t>Un vin blanc sec, rond et fruité. Pafait sur un poulet curry._x000D_
_x000D_
Encépagement : Viognier_x000D_
_x000D_
Dégustation : Nez complexe aux fruits jaunes à noyaux et floral ; Bouche fraiche et aromatique._x000D_
Accord mets/vin : apéritifs, viandes blanches, plats exotiques._x000D_
_x000D_
Philippe Faury a créé ce domaine en 1979 à Chavanay, dans le hameau de la Ribaudy, Berceau de la famille. Son plus jeune fils, Lionel, s'est installé en 2005, après une expérience en Australie._x000D_
_x000D_
Domaine de 17Ha, Lionel Faury s'atèle à produire des vins qui expriment la diversité des terroirs en appellations Condrieu, Saint Joseph, Côte-Rôtie, et en IGP Rhodanienne.</t>
  </si>
  <si>
    <t>Un vin rouge libanais charnue et fruité. Parfait sur une entrecôte grillée._x000D_
_x000D_
Encépagement : Cabernet Sauvignon, Caladoc, Syrah, Tempranillo_x000D_
_x000D_
Dégustation : Robe rouge sombre ; Nez boisé de fruits rouges/noirs ; Bouche complexe et plein de caractères aux notes de cerises, de cassis et de mûres confiturées._x000D_
Accord mets/vin : viande grillée, gibier._x000D_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</si>
  <si>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Un vin blanc libanais sec, ample et floral. Parfait sur un risotto aux gambas._x000D_
_x000D_
Encépagement : Viognier, Sauvignon, Chardonnay_x000D_
_x000D_
Dégustation : Robe jaune doré ; Nez floral et de fruits jaunes/blancs ; Bouche équilibrée, ronde, boisée aux notes de fleurs blanches et de pêches._x000D_
Accord mets/vin : viande blanche, gambas, hommard._x000D_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</si>
  <si>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Un vin blanc sec et fruité. Idéal sur un apéritif ou une paella._x000D_
_x000D_
Encépagement : Muscat, Muscadelle, Gewurztraminer, Viognier, Riesling._x000D_
_x000D_
Dégustation : Nez intense et fruité ; Bouche fruitée aux notes de fruits jaune et exotique._x000D_
Accord mets/vin : apéritif, paella, poissons grillés._x000D_
_x000D_
Sous l'impulsion de Lionel est née «Lionel Osmin et Cie» pour porter haut et fort la découverte des cépages et des terroirs uniques de région du Sud-Ouest._x000D_
De Jurançon à Cahors, de Gaillac à Bergerac en passant par Marcillac, Lionel Osmin et Cie devient la seule signature transversale des vins du Sud-Ouest, ces vignobles dont tous les secrets n'ont pas été mis à jour...</t>
  </si>
  <si>
    <t>Un Prosecco Spumante italien pétillant, parfait pour vos spritz ou apéritif entre amis._x000D_
_x000D_
Encépagement : Glera_x000D_
_x000D_
Dégustation : Robe jaune pâle ; Nez de fruits blancs et jaunes avec plein de fraîcheur ; Bouche intense avec des bulles fines et légères aux saveurs de pêche et de poire._x000D_
Accord mets/vin : apéritif, poissons d’eau douce, cocktails._x000D_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</si>
  <si>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Un Vinhoverde sec, légèrement perlant et fruité. Idéal sur un apéritif entre amis. _x000D_
_x000D_
Encépagement : Loureiro, Arinto, Azal, Trajadura_x000D_
_x000D_
Dégustation : Robe jaune pâle ; Nez intense aux arômes de fruits blancs et à noyaux ; Bouche perlante et pleine de fraîcheur._x000D_
Accord mets/vin : apéritif, poissons grillés._x000D_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</si>
  <si>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Un vin rouge portugais rond et fruité. Parfait sur des tapas ou un planche de charcuterie._x000D_
_x000D_
Encépagement : Castelao Frances, Touriga Nacional_x000D_
_x000D_
Dégustation : Robe rouge rubis ; Nez intense aux arômes de fruits rouges ; Bouche équilibrée aux notes de vanille, de fraise et de framboise._x000D_
Accord mets/vin : apéritif, tapas, viande rouge._x000D_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</si>
  <si>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Un Languedoc rouge charnue et gourmand qui pourra s'accorder parfaitement sur un tajine d'agneau._x000D_
_x000D_
Encépagement : Syrah, Carignan, Grenache._x000D_
_x000D_
Dégustation : Robe grenat ; Nez friand aux notes de fruits noirs ; Bouche fruitée de cassis et de mûres, riche avec des tanins soyeux._x000D_
Accord mets/vin : plats mijotés, viandes grillées._x000D_
_x000D_
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t>
  </si>
  <si>
    <t>Un vin rouge rond, fruité et groumand. Idéal sur une côtes de boeuf grillée._x000D_
_x000D_
Encépagement : Merlot, Tannat, Cabernet franc_x000D_
_x000D_
Dégustation : Nez intense aux notes de fruits noirs ; Bouche ample, crémeuse, puissante et fruitée aux notes de fruits noirs aux tanins fins._x000D_
Accord mets/vin : côte de bœuf grillée, plat mijoté._x000D_
_x000D_
Sous l'impulsion de Lionel est née «Lionel Osmin et Cie» pour porter haut et fort la découverte des cépages et des terroirs uniques de région du Sud-Ouest._x000D_
De Jurançon à Cahors, de Gaillac à Bergerac en passant par Marcillac, Lionel Osmin et Cie devient la seule signature transversale des vins du Sud-Ouest, ces vignobles dont tous les secrets n'ont pas été mis à jour...</t>
  </si>
  <si>
    <t>Un Limoncello intense et puissant. Idéal en apéritif ou en en digestif._x000D_
_x000D_
Provenance : Italie_x000D_
_x000D_
Dégustation : Robe dorée ; Nez de citron fraîchement pressé ; Bouche vive, intense et pleine de fraîcheur._x000D_
_x000D_
Fabriquée par la célèbre famille Strega, cette marque a une riche histoire qui remonte à 1860, lorsqu'elle a été fondée à Bénévent, en Italie._x000D_
Fait avec une attention méticuleuse aux détails, le Strega Limoncello est produit avec les meilleurs citrons cueillis à la main dans la région côtière de Sorrente. Ces citrons sont réputés pour leur couleur jaune vibrante et leur arôme parfumé distinct.</t>
  </si>
  <si>
    <t>Un Limoncello ample et élégant, d’un superbe équilibre. Idéal en digestif._x000D_
_x000D_
Provenance : Italie (Naples)_x000D_
_x000D_
Dégustation : Variété de citron de la région de Sorrente ; Robe jaune clair ; Nez élégant de citron fraîchement pressé ; Bouche moelleuse, ronde et soutenue par une finale persistante et fraîche._x000D_
_x000D_
Fabriquée par la célèbre famille Strega, cette marque a une riche histoire qui remonte à 1860, lorsqu'elle a été fondée à Bénévent, en Italie._x000D_
Fait avec une attention méticuleuse aux détails, le Strega Limoncello est produit avec les meilleurs citrons cueillis à la main dans la région côtière de Sorrente. Ces citrons sont réputés pour leur couleur jaune vibrante et leur arôme parfumé distinct.</t>
  </si>
  <si>
    <t>Une liqueur de chataigne gourmande et élégante. Idéal sur glace, en kir ou en cocktail._x000D_
_x000D_
Provenance : France (Bourgogne)_x000D_
_x000D_
Dégustation : Robe chêne ; Nez frais, végétal aux notes de beurre frais et de chataigne ; Bouche rafraîchissante d’une sucrosité discrète, ronde aux saveurs patissières et de marron glacé._x000D_
_x000D_
La Bourgogne fait partie intégrante de l’histoire de la famille Cartron depuis plus de deux siècles._x000D_
En effet, Jean Cartron s’installe en Bourgogne, à Argilly, à quelques kilomètres de Nuits-Saint-Georges. Il devient rapidement propriétaire terrien grâce à son mariage avec une Bourguignonne._x000D_
Par la suite, son petit-fils, Pierre Cartron, le père de Joseph, s’installe à Nuits-Saint-Georges au début des années 1870. C’est dans cette ville que Joseph créera la société éponyme en 1882 où elle est toujours ancrée.</t>
  </si>
  <si>
    <t>Une liqueur de poire élégante, gourmande et fine. Id éal en apéritif, sur glace ou sur une tarte aux poires._x000D_
_x000D_
Provenance : France (Bourgogne)_x000D_
_x000D_
Dégustation : Base de Poires Williams jaune et rouge ; Robe rosée ; Nez de poires fraîches bien mûres ; Bouche juteuse et légèrement granuleuse et sucrée sur la poire à peine ceuillie sur l’arbre._x000D_
_x000D_
Malden Spirits est une aventure qui, depuis sa naissance, tutoie l’innovation, la disruptivité, la différenciation : elle est née au cœur de la Bourgogne, au cœur du vignoble bourguignon, et a été imaginée par l’équipe du Domaine Maldant-Pauvelot.</t>
  </si>
  <si>
    <t>Une Liqueur de gingembre et Cognac sublime, gourmande et bien équilibrée. Idéal sur glace ou en cocktail._x000D_
_x000D_
Provenance : France_x000D_
_x000D_
Dégustation : Robe brune ; Nez intense et aromatique sur des notes d’agrumes confits et de fruits blancs ; Bouche fruitée, soyeuse, belle finesse des arômes et vanillée. Finale longue, à servir sur glace ou en cocktail._x000D_
_x000D_
Hedonist Spirit est une distillerie française et son histoire est intimement liée à la création de leur premier spiritueux, la liqueur Hedonist._x000D_
Hedonist est une quête du plaisir, la recherche d'une alchimie singulière qui marie avec subtilité la puissance du cognac, la fraicheur du citron vert, la douceur de la vanille et le piquant du gingembre._x000D_
Au fil du temps, deux autres marques ont été créées : Hee Joy et Gun’s Bell. Ce sont deux marques de rhum avec des identités fortes, gourmandes, sincères et précises…</t>
  </si>
  <si>
    <t>Une crème de pomme ronde et poivrée. Idéal sur glace ou en cocktail._x000D_
_x000D_
Provenance : France (Languedoc)_x000D_
_x000D_
Dégustation : Robe incolore ; Nez doux sur la pomme Granny Smith ; Bouche suave, équilibrée et subtilement poivrée._x000D_
_x000D_
La Mentheuse est née d’une envie commune de trois amis languedociens, Lionel et Dominique Albano et Frédéric Bion. Ils ont donc imaginé en avril 2018 après de longs mois de recherches une crème sans additif, plus légère en alcool et plus discrète en sucre afin de faire ressortir les arômes naturels de trois menthes, « La Mentheuse ». Puis, la crème de citron appelé « La Pulpeuse » et enfin « La Croqueuse », une crème de pomme ont été créées._x000D_
Toutes les trois contiennent des ingrédients labellisés 100% Sud de France.</t>
  </si>
  <si>
    <t>Une crème de menthe pleine de fraîcheur et de douceur. Idéal sur glace ou en cocktail._x000D_
_x000D_
Provenance : France (Languedoc)_x000D_
_x000D_
Dégustation : Robe incolore ; Nez doux sur la menthe poivrée ; Bouche suave, équilibrée et plein de fraîcheur._x000D_
_x000D_
La Mentheuse est née d’une envie commune de trois amis languedociens, Lionel et Dominique Albano et Frédéric Bion. Ils ont donc imaginé en avril 2018 après de longs mois de recherches une crème sans additif, plus légère en alcool et plus discrète en sucre afin de faire ressortir les arômes naturels de trois menthes, « La Mentheuse ». Puis, la crème de citron appelé « La Pulpeuse » et enfin « La Croqueuse », une crème de pomme ont été créées._x000D_
Toutes les trois contiennent des ingrédients labellisés 100% Sud de France.</t>
  </si>
  <si>
    <t>Une crème de citron ronde et douce. Idéal sur glace ou en cocktail._x000D_
_x000D_
Provenance : France (Languedoc)_x000D_
_x000D_
Dégustation : Robe incolore ; Nez doux sur le citron et la yuzu ; Bouche suave, équilibrée et pleine de douceur mandarinée._x000D_
_x000D_
La Mentheuse est née d’une envie commune de trois amis languedociens, Lionel et Dominique Albano et Frédéric Bion. Ils ont donc imaginé en avril 2018 après de longs mois de recherches une crème sans additif, plus légère en alcool et plus discrète en sucre afin de faire ressortir les arômes naturels de trois menthes, « La Mentheuse ». Puis, la crème de citron appelé « La Pulpeuse » et enfin « La Croqueuse », une crème de pomme ont été créées._x000D_
Toutes les trois contiennent des ingrédients labellisés 100% Sud de France.</t>
  </si>
  <si>
    <t>Une liqueur de 22 plantes pleine de fraîcheur et douce. Idéal en apéritif, digestif sur glace._x000D_
_x000D_
Provenance : France (Bourgogne)_x000D_
_x000D_
Dégustation : Robe incolore brillante ; Nez de bergamote et de poivre blanc ; Bouche fraîche et fine, légèrement sucrée et poivrée._x000D_
_x000D_
Malden Spirits est une aventure qui, depuis sa naissance, tutoie l’innovation, la disruptivité, la différenciation : elle est née au cœur de la Bourgogne, au cœur du vignoble bourguignon, et a été imaginée par l’équipe du Domaine Maldant-Pauvelot.</t>
  </si>
  <si>
    <t>Une liqueur de 22 plantes mentholée et bien équilibrée. Idéal en apéritif, digestif sur glace._x000D_
_x000D_
Provenance : France (Bourgogne)_x000D_
_x000D_
Dégustation : Robe vert aiguille de sapin ; Nez riche et complexe aux notes mentholées ; Bouche puissante et nature aux saveurs de menthe poivrée, de badiane et de plante fraîche._x000D_
_x000D_
Malden Spirits est une aventure qui, depuis sa naissance, tutoie l’innovation, la disruptivité, la différenciation : elle est née au cœur de la Bourgogne, au cœur du vignoble bourguignon, et a été imaginée par l’équipe du Domaine Maldant-Pauvelot.</t>
  </si>
  <si>
    <t>Une liqueur de peppermint douce et pleine de fraîcheur. Idéal sur glace ou en cocktail._x000D_
_x000D_
Provenance : France (Bourgogne)_x000D_
_x000D_
Dégustation : Robe vert émeraude ; Nez frais, mentholé et aérien ; Bouche sur une sensation de fraîcheur de menthol et d’une sucrosité discrète._x000D_
_x000D_
La Bourgogne fait partie intégrante de l’histoire de la famille Cartron depuis plus de deux siècles._x000D_
En effet, Jean Cartron s’installe en Bourgogne, à Argilly, à quelques kilomètres de Nuits-Saint-Georges. Il devient rapidement propriétaire terrien grâce à son mariage avec une Bourguignonne._x000D_
Par la suite, son petit-fils, Pierre Cartron, le père de Joseph, s’installe à Nuits-Saint-Georges au début des années 1870. C’est dans cette ville que Joseph créera la société éponyme en 1882 où elle est toujours ancrée.</t>
  </si>
  <si>
    <t>Une liqueur de prunelle gourmande et généreuse. Idéal sur glace ou en cocktail._x000D_
_x000D_
Provenance : France (Bourgogne)_x000D_
_x000D_
Dégustation : Robe dorée ; Nez aromatique sur le fruit à noyau ; Bouche généréeuse, ronde d’une sucrosité discrète aux notes de fruits à noyaux. Superbe longueur._x000D_
_x000D_
La Bourgogne fait partie intégrante de l’histoire de la famille Cartron depuis plus de deux siècles._x000D_
En effet, Jean Cartron s’installe en Bourgogne, à Argilly, à quelques kilomètres de Nuits-Saint-Georges. Il devient rapidement propriétaire terrien grâce à son mariage avec une Bourguignonne._x000D_
Par la suite, son petit-fils, Pierre Cartron, le père de Joseph, s’installe à Nuits-Saint-Georges au début des années 1870. C’est dans cette ville que Joseph créera la société éponyme en 1882 où elle est toujours ancrée.</t>
  </si>
  <si>
    <t>Un Luberon blanc sec et floral. Idéal sur un plateau de fruits de mer._x000D_
_x000D_
Encépagement :, Grenache blanc, Clairette, Vermentino_x000D_
_x000D_
Dégustation : Robe or ; Nez aux notes florales et d’agrumes ; Bouche ronde aux arômes de fleurs blanches et d’agrumes._x000D_
Accord mets/vin : poissons à chair raffinée, viandes blanches,fruits de mer._x000D_
_x000D_
Le Domaine des Jardinettes, est situé à Villelaure, près de Pertuis, dans le parc régional du luberon, produit du vin biologique en AOP Luberon et IGP Méditerranée. _x000D_
Le Domaine familiale de 30 hectares, en agriculture Biologique, produit des grands vins et laisant la terre saine aux générations suivantes.</t>
  </si>
  <si>
    <t>Un Luberon rouge généreux et fruité. Idéal sur une entrecôte sauce au roquefort._x000D_
_x000D_
Encépagement :, Grenache, Syrah_x000D_
_x000D_
Dégustation : Robe grenat rubis ; Nez aux notes de fruits rouges, de cerises et de kirsh ; Bouche ample et structurée sur des arômes de griottes et de mûres._x000D_
Accord mets/vin : viande grillée ou en sauce, gibier._x000D_
_x000D_
Le Domaine des Jardinettes, est situé à Villelaure, près de Pertuis, dans le parc régional du luberon, produit du vin biologique en AOP Luberon et IGP Méditerranée. _x000D_
Le Domaine familiale de 30 hectares, en agriculture Biologique, produit des grands vins et laisant la terre saine aux générations suivantes.</t>
  </si>
  <si>
    <t>Un Luberon blanc sec, ample et floral. parfait sur un saumon sauce au beurre citron._x000D_
_x000D_
Encépagement : Grenache blanc, Vermentino_x000D_
_x000D_
Dégustation : Robe jaune or ; Nez aux notes florale, d’agrumes et de vanille ; Bouche ample, longue et bien équilibrée sur les arômes floraux et minéral._x000D_
Accord mets/vin : fromage, viande blanche et poisson en sauce._x000D_
_x000D_
Le Domaine des Jardinettes, est situé à Villelaure, près de Pertuis, dans le parc régional du luberon, produit du vin biologique en AOP Luberon et IGP Méditerranée. _x000D_
Le Domaine familiale de 30 hectares, en agriculture Biologique, produit des grands vins et laisant la terre saine aux générations suivantes.</t>
  </si>
  <si>
    <t>Un Madiran Vieilles Vignes rouge charpenté et puissant. Idéal sur une épaule d'agneau mijotée au four._x000D_
_x000D_
Encépagement : Tannat, Cabernet franc._x000D_
_x000D_
Dégustation : Nez intense aux notes de fruits noirs. La bouche est puissante et ronde aux notes de fruits confits et une pointe de caramel. La finale est longue avec des tanins puissants mais velouté._x000D_
Accord mets/vin : Viande grillée, magret de canard ou gibier en sauce._x000D_
_x000D_
Le Château Peyros est situé dans la région du Vic Bilh et s'étend sur 20 hectares avec 70% de Tannat et 30% de Cabernet Franc. Il est le seul vignoble du Madiran a être exposé plein sud, cela permet donc à la vigne d'être mieux nourrie et de produire des vins plus qualitatifs. Fervents adeptes de la culture raisonnée, l'équipe de Peyros depuis l'arrivée de la Famille Lesgourgues a réduit de plus de 40% l'utilisation de produits de traitement.</t>
  </si>
  <si>
    <t>Un Marc de Bourgoggne hors d’âge 15 ans très élégant et d’une grande complexité aromatique. Idéal en digestif._x000D_
_x000D_
Provenance : France (Bourgogne)_x000D_
_x000D_
Dégustation : Robe jaune or ; Nez expressif aux notes de raisins mûrs, de vanille et de caramel ; Bouche généreuse avec des saveurs de raisins secs sur une finale noble et très persistante._x000D_
_x000D_
La Bourgogne fait partie intégrante de l’histoire de la famille Cartron depuis plus de deux siècles._x000D_
En effet, Jean Cartron s’installe en Bourgogne, à Argilly, à quelques kilomètres de Nuits-Saint-Georges. Il devient rapidement propriétaire terrien grâce à son mariage avec une Bourguignonne._x000D_
Par la suite, son petit-fils, Pierre Cartron, le père de Joseph, s’installe à Nuits-Saint-Georges au début des années 1870. C’est dans cette ville que Joseph créera la société éponyme en 1882 où elle est toujours ancrée.</t>
  </si>
  <si>
    <t>Un Très Vieux Marc de Bourgogne 8 ans ample, épicé et généreux. Idéal en digestif._x000D_
_x000D_
Provenance : France (Bourgogne)_x000D_
_x000D_
Dégustation : Robe jaune or pâle ; Nez expressif aux notes de raisins frais et de vanille ; Bouche ronde et chaleureuse sur des saveurs florales, épicées. Finale longue et persistante._x000D_
_x000D_
La Bourgogne fait partie intégrante de l’histoire de la famille Cartron depuis plus de deux siècles._x000D_
En effet, Jean Cartron s’installe en Bourgogne, à Argilly, à quelques kilomètres de Nuits-Saint-Georges. Il devient rapidement propriétaire terrien grâce à son mariage avec une Bourguignonne._x000D_
Par la suite, son petit-fils, Pierre Cartron, le père de Joseph, s’installe à Nuits-Saint-Georges au début des années 1870. C’est dans cette ville que Joseph créera la société éponyme en 1882 où elle est toujours ancrée.</t>
  </si>
  <si>
    <t>Un Marcillac rouge ample, fruité et passe partout. Idéal pour un apéritif ou un plateau de charcuterie/fromages_x000D_
_x000D_
Encépagement : Mansois._x000D_
_x000D_
Dégustation : robe rubis, nez frais, fruité aux notes de violettes, bouche ronde et gourmande._x000D_
Accord mets/vin : volaille, veau, tartiflette, raclette, couscous._x000D_
_x000D_
Sous l'impulsion de Lionel est née «Lionel Osmin et Cie» pour porter haut et fort la découverte des cépages et des terroirs uniques de région du Sud-Ouest._x000D_
De Jurançon à Cahors, de Gaillac à Bergerac en passant par Marcillac, Lionel Osmin et Cie devient la seule signature transversale des vins du Sud-Ouest, ces vignobles dont tous les secrets n'ont pas été mis à jour...</t>
  </si>
  <si>
    <t>Un Mareuil blanc sec, vif et rond. Parfait sur une blanquette de veau._x000D_
_x000D_
Encépagement : Chenin, Chardonnay._x000D_
_x000D_
Dégustation : Robe jaune pâle ; Nez miellé aux notes de fruits blancs et floral ; Bouche onctueuse aux saveurs de coing, de cire d’abeille._x000D_
Accord mets/vin : poisson grillée, viande blanche épicée ou en sauce._x000D_
_x000D_
Le nom de Mourat est intimement lié au vin : Vignerons et sauniers sur l’Ile de ré jusqu’à la fin du 19ème siècle, puis marchands de vins aux Sables d’Olonne pendant trois générations, c’est en 1974 que Jean Mourat créa le vignoble qui deviendra  Château Marie du Fou._x000D_
Jérémie le rejoint en 1998 afin de pérenniser l’aventure, tout en établissant deux domaines, le Clos Saint-André en 2006 et le Moulin Blanc en 2011._x000D_
Depuis plus de 10 ans, l’ensemble des domaines est passé en culture biologique ou en conversion bio.</t>
  </si>
  <si>
    <t>Un Minervois rouge généreux et fruité. Parfait sur une entrecôte frites._x000D_
_x000D_
Encépagement : Syrah, Cinsault._x000D_
_x000D_
Dégustation : robe grenat ; Nez gourmand aux notes de fruits rouges ; Bouche ronde et soyeuse avec une finale aux notes de tapenade._x000D_
Accord mets/vin : viande rouge grillée, plat mijoté._x000D_
_x000D_
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t>
  </si>
  <si>
    <t>Une Eau de Vie de Mirabelle généreuse et fruité. Idéal en digestif._x000D_
_x000D_
Provenance : France (Bourgogne)_x000D_
_x000D_
Dégustation : Robe incolore ; Nez puissant et racé de mirabelle mûre ; Bouche fruitée, chaleureuse et d’une belle longueur._x000D_
_x000D_
La Bourgogne fait partie intégrante de l’histoire de la famille Cartron depuis plus de deux siècles._x000D_
En effet, Jean Cartron s’installe en Bourgogne, à Argilly, à quelques kilomètres de Nuits-Saint-Georges. Il devient rapidement propriétaire terrien grâce à son mariage avec une Bourguignonne._x000D_
Par la suite, son petit-fils, Pierre Cartron, le père de Joseph, s’installe à Nuits-Saint-Georges au début des années 1870. C’est dans cette ville que Joseph créera la société éponyme en 1882 où elle est toujours ancrée.</t>
  </si>
  <si>
    <t>Un Montagne Saint Emilion (satellite de l’apellation Saint Emilion) rouge boisé, fruité et plein de finesse. Idéal sur un bœuf bourguignon._x000D_
_x000D_
Encépagement : Merlot, Cabernet franc_x000D_
_x000D_
Dégustation : Robe rouge rubis ; Nez boisé aux notes de fruits rouges ; Bouche ronde et fruitée sur une finale longue et délicate._x000D_
Accord mets/vin : viande grillée ou en sauce, gibier._x000D_
_x000D_
Cet ancien vignoble, qui remonte au XVème siècle, est idéalement situé à l’un des points les plus hauts d’un tertre argilo-calcaire à quelques kilomètres au nord-est de Saint-Emilion._x000D_
Antoine Darquey, gérant depuis 1993 et son cousin Thomas Durand-Teyssier, Directeur d’Exploitation depuis 2007, représentent la quatrième génération à la tête de cette magnifique propriété.</t>
  </si>
  <si>
    <t>Un vin blanc sud africain ample et boisé. Parfait sur un risotto aux champignons._x000D_
_x000D_
Encépagement : Sauvignon, Chenin_x000D_
_x000D_
Dégustation : Robe jaune intense ; Nez complexe d’agrumes et de poivre blanc ; Bouche tendue et vive aux notes de citron et d’agrumes._x000D_
Accord mets/vin : poisson à chair grasse, volaille crémée._x000D_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</si>
  <si>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Un vin rouge sud africain puissant et fruité. Parfait un canard à l'orange._x000D_
_x000D_
Encépagement : Pinotage (croisement entre cinsault et pinot noir)_x000D_
_x000D_
Dégustation : Robe rouge intense ; Nez complexe de fruits noirs, moka et de torréfaction ; Bouche aux tanins fins et aux notes de fruits noirs confiturés et de café._x000D_
Accord mets/vin : viande rouge, gibier._x000D_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</si>
  <si>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Un vin blanc espagnole sec et minéral, idéal sur un plateau de fruits de mer._x000D_
_x000D_
Encépagement : Verdejo_x000D_
_x000D_
Dégustation : Robe jaune pâle ; Nez complexe aux arômes de fruits à noyaux et d’agrumes ; Bouche tendue et vive aux notes de citron et d’agrumes._x000D_
Accord mets/vin : poisson, volaille crémée._x000D_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</si>
  <si>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Un vin rouge australien puissant et charnue. Idéal sur une côtes de boeuf grillée._x000D_
_x000D_
Encépagement : Syrah_x000D_
_x000D_
Dégustation : Robe rouge profond ; Nez intense et complexe aux notes de fruits noirs et de chocolat ; Bouche puissante, ample et veloutée aux saveurs de fruits noirs confiturés et aux tanins soyeux._x000D_
Accord mets/vin : viandes rouges, gibier._x000D_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</si>
  <si>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Un Pessac Léognan généreux, complexe et fruité. Parfait sur un carré d’agneau grillé._x000D_
_x000D_
Encépagement : Merlot, Cabernet sauvignon_x000D_
_x000D_
Dégustation : Robe rubis sombre ; Nez intense et complexe sur des notes d’épices et de fruits noirs ; Bouche ample, dense et délicate d’une grande fraicheur et aux arômes de fruits bien murs._x000D_
Accord mets/vin : viande rouge, gibier._x000D_
_x000D_
Grâce aux études menées sur la propriété pour comprendre le comportement de la vigne suivant la nature du sous-sol et de son alimentation en eau, l'équipe du Château Belgrave a acquis une connaissance parfaite du vignoble. Les travaux viticoles, associés à la protection raisonnée, ainsi que les vendanges ont été adaptés à cette cartographie. _x000D_
Le vin exprime toute la finesse et la personnalité de ce grand terroir.</t>
  </si>
  <si>
    <t>Une Eau de Vie de poire williams élégante et longue en bouche. Idéal en digestif._x000D_
_x000D_
Provenance : France (Alsace)_x000D_
_x000D_
Dégustation : Robe incolore ; Nez puissant et élégant de poire williams et légèrement citronné ; Bouche fruitée, gourmande et d’une belle longueur avec une explosion de fruit._x000D_
_x000D_
UBERACH, village situé dans le Bas-Rhin à 30 km au nord de Strasbourg. Dans cette commune et ses environs, les fruits poussent à merveille et en abondance._x000D_
La famille HEPP perpétue son savoir-faire des eaux-de-vie._x000D_
L’histoire débuta au début du siècle. A cette époque, la famille distillait pour les habitants d’Uberach les fruits de leur verger, et cela jusqu’en 1972._x000D_
A cette date, M. Hepp décida de créer une distillerie de commercialisation tout en s’approvisionnant avec les fruits de la commune et de ses environs (traditions toujours respectées).</t>
  </si>
  <si>
    <t>Une Eau de Vie de poire williams exceptionnelle, élégante et d’une rare finesse. Idéal en digestif._x000D_
_x000D_
Provenance : France (Bourgogne)_x000D_
_x000D_
Dégustation : Robe incolore et cristalline ; Nez intense et aromatique aux notes de poire bien mûre ; Bouche racée, suave, soyeuse d’une grande finesse et d’une grande élégance. Finale très longue._x000D_
_x000D_
La Bourgogne fait partie intégrante de l’histoire de la famille Cartron depuis plus de deux siècles._x000D_
En effet, Jean Cartron s’installe en Bourgogne, à Argilly, à quelques kilomètres de Nuits-Saint-Georges. Il devient rapidement propriétaire terrien grâce à son mariage avec une Bourguignonne._x000D_
Par la suite, son petit-fils, Pierre Cartron, le père de Joseph, s’installe à Nuits-Saint-Georges au début des années 1870. C’est dans cette ville que Joseph créera la société éponyme en 1882 où elle est toujours ancrée.</t>
  </si>
  <si>
    <t>Un Porto issu des meilleures parcelles qui pourra accompagner un dessert au chocolat._x000D_
_x000D_
Provenance : Portugal_x000D_
_x000D_
Vieillissement : 4 ans en foudre de chêne et mis en bouteille sans filtration afin de garder toute sa concentration et richesse naturelle en arôme._x000D_
_x000D_
Dégustation : Robe rouge sombre ; Nez complexe aux notes de fruits noirs et de torréfaction ; Bouche gourmande aux saveurs de poivre noir, de café, de cassis, de mûre, de violette et de tabac. Finale riche et juteuse._x000D_
_x000D_
Fonseca a été fondée en 1815 par les familles Fonseca et Monteiro, la famille Guimaraens prenant le relais dans la seconde moitié du 19ème siècle. C'est une maison de Porto réputée pour la constance de la qualité et le style frais et généreux de ses vins. Possédant 3 domaines à travers la région du Douro , la maison propose une variété de styles, allant du rubis (vintage, LBV) au porto blanc en passant par les portos Tawny de différents âges.</t>
  </si>
  <si>
    <t>Un Porto gourmand et rond qui accompagnera vos melons estivaux ou un dessert au chocolat._x000D_
_x000D_
Provenance : Portugal_x000D_
_x000D_
Vieillissement : 3 ans en petits fûts de chêne_x000D_
_x000D_
Dégustation : Robe rouge rubis ; Nez complexe aux notes d’abricot, de prune, de caramel et de d’épices ; Bouche riche et confiturée avec une finale d’une belle aciditée._x000D_
_x000D_
Fonseca a été fondée en 1815 par les familles Fonseca et Monteiro, la famille Guimaraens prenant le relais dans la seconde moitié du 19ème siècle. C'est une maison de Porto réputée pour la constance de la qualité et le style frais et généreux de ses vins. Possédant 3 domaines à travers la région du Douro , la maison propose une variété de styles, allant du rubis (vintage, LBV) au porto blanc en passant par les portos Tawny de différents âges.</t>
  </si>
  <si>
    <t>Un Porto blanc complexe et parfumé. Parfait en apéritif ou sur une salade de fruits._x000D_
_x000D_
Provenance : Portugal_x000D_
_x000D_
Vieillissement : 3 ans en fûts de chêne._x000D_
_x000D_
Dégustation : Robe dorée ; Nez riche et parfumé aux notes de fruits moelleux et de miel ; Bouche corsée, veloutée et longue saveur en finale._x000D_
_x000D_
Fonseca a été fondée en 1815 par les familles Fonseca et Monteiro, la famille Guimaraens prenant le relais dans la seconde moitié du 19ème siècle. C'est une maison de Porto réputée pour la constance de la qualité et le style frais et généreux de ses vins. Possédant 3 domaines à travers la région du Douro , la maison propose une variété de styles, allant du rubis (vintage, LBV) au porto blanc en passant par les portos Tawny de différents âges.</t>
  </si>
  <si>
    <t>Un Porto issu de la récolte de la même année (2011). Parfait sur un moelleux au chocolat._x000D_
_x000D_
Provenance : Portugal_x000D_
_x000D_
Vieillissement : 4 à 6 ans en foudre de chêne et mis en bouteille sans filtration afin de garder toute sa concentration et richesse naturelle en arôme._x000D_
_x000D_
Dégustation : Robe rouge rubis ; Nez complexe aux notes d’épices douces, de fleurs et de fruits noirs ; Bouche douce et très gourmande aux saveur de cannelle, de framboises, de groseilles, de cacao et de pain d’épices._x000D_
_x000D_
Fonseca a été fondée en 1815 par les familles Fonseca et Monteiro, la famille Guimaraens prenant le relais dans la seconde moitié du 19ème siècle. C'est une maison de Porto réputée pour la constance de la qualité et le style frais et généreux de ses vins. Possédant 3 domaines à travers la région du Douro , la maison propose une variété de styles, allant du rubis (vintage, LBV) au porto blanc en passant par les portos Tawny de différents âges.</t>
  </si>
  <si>
    <t>Un Pouilly Fumé blanc sec et minéral. Parfait sur un dorade grillée au four._x000D_
_x000D_
Encépagement : Sauvignon._x000D_
_x000D_
Dégustation : Robe jaune pâle ; Nez floral aux notes de fruits confits ; Bouche ample, équilibrée, minérale et puissante._x000D_
Accord mets/vin : crustacé, fromage de chèvre, poisson._x000D_
_x000D_
En 1999, après une collaboration étroite d’une dizaine d’années, la Maison Joseph Mellot reprend les vignobles du Domaine Jean-Michel Sorbe, et décide d’en conserver le nom pour perpétuer son histoire. Une nouvelle impulsion internationale est alors donnée à l’exploitation._x000D_
Aujourd’hui, Catherine Corbeau-Mellot et son équipe honorent les terres historiques de Quincy et Reuilly selon un savoir-faire authentique, pour élaborer de grands vins issus des meilleurs terroirs.</t>
  </si>
  <si>
    <t>Un vin blanc néo-zélandais sec, vif et minéral. Idéal sur un dorade grillée au four._x000D_
_x000D_
Encépagement : Sauvignon_x000D_
_x000D_
Dégustation : Robe jaune pâle ; Nez intense aux arômes de fruits à noyaux et d’agrumes ; Bouche vive et tendue d’une superbe complexité aromatique et minérale._x000D_
Accord mets/vin : poissons, fruit de mer._x000D_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</si>
  <si>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Un Puisseguin Saint-Emilion (satellite de l’appellation Saint-Emilion) boisé, élégant et fruité. Parfait sur un faux filet sauce aux cèpes._x000D_
_x000D_
Encépagement : Merlot, Cabernet franc_x000D_
_x000D_
Dégustation : Robe rouge rubis ; Nez boisé aux notes de fruits noirs ; Bouche ronde aux arômes de cerises et de caramel_x000D_
Accord mets/vin : viande grillée, fromages corsés._x000D_
_x000D_
Le Château Lanbersac est une propriété de 22 hectares située au sud du plateau calcaire à Astéries, de l’appellation Puisseguin Saint-Émilion._x000D_
Les vignes de la propriété ne sont pas d’un seul tenant, elles sont réparties sur trois secteurs géologiques de l’appellation : sol argilo calcaire, sol argilo-silicieux et sol limono calcaire. Cette diversité de terroir alliée à des vinifications parcellaires permettent d’avoir une palette de typicités lors des assemblages. _x000D_
L’appellation Puisseguin Saint-Émilion est une petite appellation de 750 hectares. Elle fait partie des quatre satellites de Saint-Émilion.</t>
  </si>
  <si>
    <t>Une Eau de Vie de quetsche sirupeuse et élégante. Idéal en digestif._x000D_
_x000D_
Provenance : France (Bourgogne)_x000D_
_x000D_
Dégustation : Robe incolore ; Nez discret et lacté ; Bouche généreuse aux notes épicées et de fruits rouges._x000D_
_x000D_
La Bourgogne fait partie intégrante de l’histoire de la famille Cartron depuis plus de deux siècles._x000D_
En effet, Jean Cartron s’installe en Bourgogne, à Argilly, à quelques kilomètres de Nuits-Saint-Georges. Il devient rapidement propriétaire terrien grâce à son mariage avec une Bourguignonne._x000D_
Par la suite, son petit-fils, Pierre Cartron, le père de Joseph, s’installe à Nuits-Saint-Georges au début des années 1870. C’est dans cette ville que Joseph créera la société éponyme en 1882 où elle est toujours ancrée.</t>
  </si>
  <si>
    <t>Un Rasteau puissant et généreux qui accompagnera à merveille un côtes de boeuf grillée._x000D_
_x000D_
Encépagement : Grenache, Syrah_x000D_
_x000D_
Dégustation : Robe grenat aux reflets violets ; Nez fruité au notes de fruits noirs et d'épices douces ; Bouche élégante, généreuse et fruitée aux notes de mûres, de cassis et de cerises à clafoutis._x000D_
Accord mets/vin : viande grillée, une épaule d'agneau au thym._x000D_
_x000D_
Existe en Magnum et en Jeroboam._x000D_
_x000D_
La tradition viticole de la famille Brunel remonte au 17ème siècle. Gaston Brunel, un célèbre négociant, acheta le Château de la Gardine à Châteauneuf du Pape en 1945. Le domaine est maintenant tenu par ses deux fils, avec l’aide de leurs épouses et de leurs enfants. Le domaine s’étend sur 52 ha de vignes (48 ha de rouge et 4 ha de blanc)._x000D_
La bouteille Gardine, originale et élégante, est née d'un heureuxhasard..._x000D_
Lorsqu’il voulut agrandir sa cave pour la première fois, en creusant dans le sol, Gaston Brunel trouva une très vieille bouteille qui avait été soufflée à la bouche. La forme lui plut beaucoup, il décida donc d’embouteiller tout son vin dans une bouteille similaire. Au début il ne parvint pas à trouver un fabricant en France capable de reproduire cette bouteille, tant elle était particulière. Il les fit donc fabriquer en Italie. Le premier millésime dans la bouteille Gardine fut 1964. La bouteille est désormais fabriquée en France dans un moule créé spécifiquement pour la famille Brunel.</t>
  </si>
  <si>
    <t>Un Rasteau puissant et généreux qui accompagnera à merveille un côtes de boeuf grillée._x000D_
_x000D_
Encépagement : Grenache, Syrah_x000D_
_x000D_
Dégustation : Robe grenat aux reflets violets ; Nez fruité au notes de fruits noirs et d'épices douces ; Bouche élégante, généreuse et fruitée aux notes de mûres, de cassis et de cerises à clafoutis._x000D_
Accord mets/vin : viande grillée, une épaule d'agneau au thym._x000D_
_x000D_
Existe en Magnum et en 75cl._x000D_
_x000D_
La tradition viticole de la famille Brunel remonte au 17ème siècle. Gaston Brunel, un célèbre négociant, acheta le Château de la Gardine à Châteauneuf du Pape en 1945. Le domaine est maintenant tenu par ses deux fils, avec l’aide de leurs épouses et de leurs enfants. Le domaine s’étend sur 52 ha de vignes (48 ha de rouge et 4 ha de blanc)._x000D_
La bouteille Gardine, originale et élégante, est née d'un heureuxhasard..._x000D_
Lorsqu’il voulut agrandir sa cave pour la première fois, en creusant dans le sol, Gaston Brunel trouva une très vieille bouteille qui avait été soufflée à la bouche. La forme lui plut beaucoup, il décida donc d’embouteiller tout son vin dans une bouteille similaire. Au début il ne parvint pas à trouver un fabricant en France capable de reproduire cette bouteille, tant elle était particulière. Il les fit donc fabriquer en Italie. Le premier millésime dans la bouteille Gardine fut 1964. La bouteille est désormais fabriquée en France dans un moule créé spécifiquement pour la famille Brunel.</t>
  </si>
  <si>
    <t>Un Rasteau puissant et généreux qui accompagnera à merveille un côtes de boeuf grillée._x000D_
_x000D_
Encépagement : Grenache, Syrah_x000D_
_x000D_
Dégustation : Robe grenat aux reflets violets ; Nez fruité au notes de fruits noirs et d'épices douces ; Bouche élégante, généreuse et fruitée aux notes de mûres, de cassis et de cerises à clafoutis._x000D_
Accord mets/vin : viande grillée, une épaule d'agneau au thym._x000D_
_x000D_
Existe en 75cl et en Jeroboam._x000D_
_x000D_
La tradition viticole de la famille Brunel remonte au 17ème siècle. Gaston Brunel, un célèbre négociant, acheta le Château de la Gardine à Châteauneuf du Pape en 1945. Le domaine est maintenant tenu par ses deux fils, avec l’aide de leurs épouses et de leurs enfants. Le domaine s’étend sur 52 ha de vignes (48 ha de rouge et 4 ha de blanc)._x000D_
La bouteille Gardine, originale et élégante, est née d'un heureuxhasard..._x000D_
Lorsqu’il voulut agrandir sa cave pour la première fois, en creusant dans le sol, Gaston Brunel trouva une très vieille bouteille qui avait été soufflée à la bouche. La forme lui plut beaucoup, il décida donc d’embouteiller tout son vin dans une bouteille similaire. Au début il ne parvint pas à trouver un fabricant en France capable de reproduire cette bouteille, tant elle était particulière. Il les fit donc fabriquer en Italie. Le premier millésime dans la bouteille Gardine fut 1964. La bouteille est désormais fabriquée en France dans un moule créé spécifiquement pour la famille Brunel.</t>
  </si>
  <si>
    <t>Un ratafia de Bourgogne ample et gourmand. Idéal en apéritif ou sur un foie gras poêlé._x000D_
_x000D_
Provenance : France (Bourgogne)_x000D_
_x000D_
Dégustation : Robe dorée ; Nez discret sur le raisin mûr ; Bouche ronde, suave, sensation de croquer dans du raisin mûr. Avec une sucrosité discrète et une belle longueur._x000D_
_x000D_
La Bourgogne fait partie intégrante de l’histoire de la famille Cartron depuis plus de deux siècles._x000D_
En effet, Jean Cartron s’installe en Bourgogne, à Argilly, à quelques kilomètres de Nuits-Saint-Georges. Il devient rapidement propriétaire terrien grâce à son mariage avec une Bourguignonne._x000D_
Par la suite, son petit-fils, Pierre Cartron, le père de Joseph, s’installe à Nuits-Saint-Georges au début des années 1870. C’est dans cette ville que Joseph créera la société éponyme en 1882 où elle est toujours ancrée.</t>
  </si>
  <si>
    <t>Un Reuilly blanc minéral et ample. Idéal sur une queue de lotte aux agrumes._x000D_
_x000D_
Encépagement : Chenin._x000D_
_x000D_
Dégustation : Robe jaune pâle aux reflets verts ; Nez aux notes abricot, melon d’Espagne ; Bouche ample, charnue, le palais est plein de gourmandise._x000D_
Accord mets/vin : crustacé, fromage de chèvre, poisson._x000D_
_x000D_
En 1999, après une collaboration étroite d’une dizaine d’années, la Maison Joseph Mellot reprend les vignobles du Domaine Jean-Michel Sorbe, et décide d’en conserver le nom pour perpétuer son histoire. Une nouvelle impulsion internationale est alors donnée à l’exploitation._x000D_
Aujourd’hui, Catherine Corbeau-Mellot et son équipe honorent les terres historiques de Quincy et Reuilly selon un savoir-faire authentique, pour élaborer de grands vins issus des meilleurs terroirs.</t>
  </si>
  <si>
    <t>Un Reuilly rouge léger, élégant et fruité, parfait un émincé de poulet au chorizo._x000D_
_x000D_
Encépagement : Pinot noir._x000D_
_x000D_
Dégustation : Robe rubis léger aux reflets brillants ; Nez intenses de griottes sauvages et de fraises des bois ; Bouche délicate, fruitée aux notes de petits fruits rouges._x000D_
Accord mets/vin : viande blanche aux épices, viande grillée._x000D_
_x000D_
En 1999, après une collaboration étroite d’une dizaine d’années, la Maison Joseph Mellot reprend les vignobles du Domaine Jean-Michel Sorbe, et décide d’en conserver le nom pour perpétuer son histoire. Une nouvelle impulsion internationale est alors donnée à l’exploitation._x000D_
Aujourd’hui, Catherine Corbeau-Mellot et son équipe honorent les terres historiques de Quincy et Reuilly selon un savoir-faire authentique, pour élaborer de grands vins issus des meilleurs terroirs.</t>
  </si>
  <si>
    <t>Un Rhum de Sainte Lucie complexe avec une finale longue et gourmande. _x000D_
_x000D_
Provenance : Sainte-Lucie_x000D_
_x000D_
Vieillissement : entre 10 et 15 ans de vieillissement en fût américain._x000D_
_x000D_
Dégustation : Robe ambrée ; Nez de raisins secs, de vanille et d’épices ; Bouche ronde et gourmande aux notes toastées avec une finale longue et très agréable._x000D_
_x000D_
Admiral Rodney Rum est la marque de rhum haut de gamme emblématique de Sainte-Lucie. Dans les années 1980, St. Lucia Distillers lance une première expression, Admiral Rodney HMS Royal Oak, assemblée à partir des plus vieux rhums de la distillerie. Très vite, cette référence est reconnue comme un rhum d’excellence qui s’exporte dans le monde entier. Deux nouvelles cuvées viennent étoffer la marque : HMS Princessa et HMS Formidable constituant ainsi la première gamme Admiral Rodney Rum.</t>
  </si>
  <si>
    <t>Un Rhum de Saint Lucie gourmand et complexe. Il saura charmer les amateurs de Rhums._x000D_
_x000D_
Provenance : Sainte-Lucie_x000D_
_x000D_
Vieillissement : entre 5 et 9 ans de vieillissement en fût américain._x000D_
_x000D_
Dégustation : Robe ambrée ; Nez miélé, de fruits secs, de vanille et de tabac ; Bouche douce, délicate, patissière sur une finale épicée et boisée._x000D_
_x000D_
Admiral Rodney Rum est la marque de rhum haut de gamme emblématique de Sainte-Lucie. Dans les années 1980, St. Lucia Distillers lance une première expression, Admiral Rodney HMS Royal Oak, assemblée à partir des plus vieux rhums de la distillerie. Très vite, cette référence est reconnue comme un rhum d’excellence qui s’exporte dans le monde entier. Deux nouvelles cuvées viennent étoffer la marque : HMS Princessa et HMS Formidable constituant ainsi la première gamme Admiral Rodney Rum.</t>
  </si>
  <si>
    <t>Un Rhum de Sainte Lucie élégant et frais. Il s'accordera parfaitement avec votre chocolat préféré !_x000D_
_x000D_
Provenance : Sainte-Lucie_x000D_
_x000D_
Vieillissement : entre 7 et 12 ans de vieillissement en fût américain._x000D_
_x000D_
Dégustation : Robe ambrée ; Nez de raisins secs, de pruneaux et d’épices douces ; Bouche vanillée, chocolatée avec des notes de tabac et de grillé. Finale longue, fruitée, caramélisée et épicée._x000D_
_x000D_
Admiral Rodney Rum est la marque de rhum haut de gamme emblématique de Sainte-Lucie. Dans les années 1980, St. Lucia Distillers lance une première expression, Admiral Rodney HMS Royal Oak, assemblée à partir des plus vieux rhums de la distillerie. Très vite, cette référence est reconnue comme un rhum d’excellence qui s’exporte dans le monde entier. Deux nouvelles cuvées viennent étoffer la marque : HMS Princessa et HMS Formidable constituant ainsi la première gamme Admiral Rodney Rum.</t>
  </si>
  <si>
    <t>Un Rhum Traditionnel jamaïcain puissant et gourmand. Il accompagnera à merveille votre chocolat préféré._x000D_
_x000D_
Provenance : Jamaïque_x000D_
_x000D_
Vieillissement : 5 ans en fûts de chêne blanc._x000D_
_x000D_
Dégustation : Robe ambrée ; Nez de vanille et de bois torréfié ; Bouche gourmande aux notes de sucre de canne et d’eau de vie de raisin vieillie en fût._x000D_
_x000D_
Albert Michler est l'une des plus anciennes distilleries et maisons de rhum de l'ancien empire austro-hongrois. Fondée en 1863 en Silésie – aujourd'hui partie de la République tchèque – Albert Michler fournissait du rhum à la cour impériale et à la marine. Aujourd'hui, Albert Michler perpétue cette tradition d'excellence en s'approvisionnant uniquement avec les meilleurs rhums de la Jamaïque, de la Barbade, de Trinité-et-Tobago et de la République dominicaine.</t>
  </si>
  <si>
    <t>Un Rhum Traditionnel de Barbade riche d’une belle complexité aromatique. A déguster en digestif ou sur un fondant au chocolat._x000D_
_x000D_
Provenance : Barbade_x000D_
_x000D_
Vieillissement : en fûts de chêne américain et français._x000D_
_x000D_
Dégustation : Robe acajou profond ; Nez doux et parfumé aux notes de miel, caramel et de noix ; Bouche charnue et chaleureuse sur une finale fondante aux saveurs de vanille._x000D_
_x000D_
Albert Michler est l'une des plus anciennes distilleries et maisons de rhum de l'ancien empire austro-hongrois. Fondée en 1863 en Silésie – aujourd'hui partie de la République tchèque – Albert Michler fournissait du rhum à la cour impériale et à la marine. Aujourd'hui, Albert Michler perpétue cette tradition d'excellence en s'approvisionnant uniquement avec les meilleurs rhums de la Jamaïque, de la Barbade, de Trinité-et-Tobago et de la République dominicaine.</t>
  </si>
  <si>
    <t>Un Rhum Traditionnel dominicain très gourmand et chaleureux. Il ira à merveille sur votre chocolat préféré ou un gateau au chocolat. _x000D_
_x000D_
Provenance : République Dominicaine_x000D_
_x000D_
Vieillissement : jusqu’à 18 ans en fûts de chêne selon la méthode solera._x000D_
_x000D_
Dégustation : Robe acajou foncé ; Nez boisé et fruité ; Bouche équilibrée, savoureuse, chocolatée sur une finale ronde et pleine de fraîcheur._x000D_
_x000D_
Albert Michler est l'une des plus anciennes distilleries et maisons de rhum de l'ancien empire austro-hongrois. Fondée en 1863 en Silésie – aujourd'hui partie de la République tchèque – Albert Michler fournissait du rhum à la cour impériale et à la marine. Aujourd'hui, Albert Michler perpétue cette tradition d'excellence en s'approvisionnant uniquement avec les meilleurs rhums de la Jamaïque, de la Barbade, de Trinité-et-Tobago et de la République dominicaine.</t>
  </si>
  <si>
    <t xml:space="preserve">Un Rhum Arrangé mauritien qui exprime au mieux les saveurs de l’ananas rôti. A déguster en apéritif ou en digestif._x000D_
_x000D_
Provenance : Île Maurice_x000D_
_x000D_
Dégustation : Robe acajou ; Nez intense et complexe ananas et de caramel ; Bouche gourmande et fruitée. A servir frais._x000D_
_x000D_
Arcane est une marque de rhum dédiée à la création de produits originaux, frais et gourmands en jouant avec l’extrême richesse de la palette aromatique offerte par les cannes à sucre de l’Île Maurice et de son terroir. Associés à des techniques de distillation, d’assemblage et de vieillissement innovantes, les arômes de la canne à sucre mauricienne s’expriment d’une manière unique à travers nos rhums. _x000D_
L’idée derrière Arcane est d’explorer les mystères du rhum. Pour ce faire, Arcane a pris racine à l’Île Maurice, terre de rhums : une canne à sucre de qualité, une culture aussi riche que diversifiée, l’hospitalité et le luxe Mauritien. </t>
  </si>
  <si>
    <t xml:space="preserve">Un Rhum Arrangé mauritien chaleureux et doux. A déguster en apéritif ou en digestif._x000D_
_x000D_
Provenance : Île Maurice_x000D_
_x000D_
Dégustation : Robe acajou ; Nez intense et complexe banane et de caramel ; Bouche gourmande et douce. A servir frais._x000D_
_x000D_
Arcane est une marque de rhum dédiée à la création de produits originaux, frais et gourmands en jouant avec l’extrême richesse de la palette aromatique offerte par les cannes à sucre de l’Île Maurice et de son terroir. Associés à des techniques de distillation, d’assemblage et de vieillissement innovantes, les arômes de la canne à sucre mauricienne s’expriment d’une manière unique à travers nos rhums. _x000D_
L’idée derrière Arcane est d’explorer les mystères du rhum. Pour ce faire, Arcane a pris racine à l’Île Maurice, terre de rhums : une canne à sucre de qualité, une culture aussi riche que diversifiée, l’hospitalité et le luxe Mauritien. </t>
  </si>
  <si>
    <t xml:space="preserve">Un Rhum Arrangé mauritien plein de fraîcheur et de douceur. A déguster en apéritif ou digestif._x000D_
_x000D_
Provenance : Île Maurice_x000D_
_x000D_
Dégustation : Robe acajou ; Nez intense et complexe vanille et de caramel ; Bouche gourmande et douce. A servir frais._x000D_
_x000D_
Arcane est une marque de rhum dédiée à la création de produits originaux, frais et gourmands en jouant avec l’extrême richesse de la palette aromatique offerte par les cannes à sucre de l’Île Maurice et de son terroir. Associés à des techniques de distillation, d’assemblage et de vieillissement innovantes, les arômes de la canne à sucre mauricienne s’expriment d’une manière unique à travers nos rhums. _x000D_
L’idée derrière Arcane est d’explorer les mystères du rhum. Pour ce faire, Arcane a pris racine à l’Île Maurice, terre de rhums : une canne à sucre de qualité, une culture aussi riche que diversifiée, l’hospitalité et le luxe Mauritien. </t>
  </si>
  <si>
    <t xml:space="preserve">Un Rhum Agricole mauritien avec plein de fraîcheur. Il pourra accompagner un moelleux au chocolat ou être servit en digestif._x000D_
_x000D_
Provenance : Île Maurice_x000D_
_x000D_
Vieillissement : entre 1 à 2 ans en fût de chêne français._x000D_
_x000D_
Dégustation : Robe ambrée_x000D_
 ; Nez de canne fraîche, d’épices et de fleurs séchées ; Bouche ronde et puissante. _x000D_
_x000D_
Arcane est une marque de rhum dédiée à la création de produits originaux, frais et gourmands en jouant avec l’extrême richesse de la palette aromatique offerte par les cannes à sucre de l’Île Maurice et de son terroir. Associés à des techniques de distillation, d’assemblage et de vieillissement innovantes, les arômes de la canne à sucre mauricienne s’expriment d’une manière unique à travers nos rhums. _x000D_
L’idée derrière Arcane est d’explorer les mystères du rhum. Pour ce faire, Arcane a pris racine à l’Île Maurice, terre de rhums : une canne à sucre de qualité, une culture aussi riche que diversifiée, l’hospitalité et le luxe Mauritien. </t>
  </si>
  <si>
    <t xml:space="preserve">Un Rhum Agricole mauritien chaleureux et généreux. A déguster sur un dessert au chocolat ou en digestif._x000D_
_x000D_
Provenance : Île Maurice_x000D_
_x000D_
Vieillissement : soléra 12 ans en fût de chêne américain._x000D_
_x000D_
Dégustation : Robe ambrée ; Nez intense de canne fraîche, de banane et de noisettes ; Bouche gourmande et fraîche aux notes légèrement chocolatées. _x000D_
_x000D_
Arcane est une marque de rhum dédiée à la création de produits originaux, frais et gourmands en jouant avec l’extrême richesse de la palette aromatique offerte par les cannes à sucre de l’Île Maurice et de son terroir. Associés à des techniques de distillation, d’assemblage et de vieillissement innovantes, les arômes de la canne à sucre mauricienne s’expriment d’une manière unique à travers nos rhums. _x000D_
L’idée derrière Arcane est d’explorer les mystères du rhum. Pour ce faire, Arcane a pris racine à l’Île Maurice, terre de rhums : une canne à sucre de qualité, une culture aussi riche que diversifiée, l’hospitalité et le luxe Mauritien. </t>
  </si>
  <si>
    <t xml:space="preserve">Un Rhum Agricole mauritien qui bénéficie de notes de fruits rouges grâce à son vieillissement au fût de cerisier pendant 12 mois. A déguster sur un dessert au chocolat ou au fruits rouges._x000D_
_x000D_
Provenance : Île Maurice_x000D_
Vieillissement : 12 mois en fût de cerisier sauvage._x000D_
_x000D_
Dégustation : Robe dorée ; Nez d’épices orientales, d’oranges douces, de patisseries au miel et quelques nuances de bois et de cerises griottes ; Bouche gourmande et intense. _x000D_
_x000D_
Arcane est une marque de rhum dédiée à la création de produits originaux, frais et gourmands en jouant avec l’extrême richesse de la palette aromatique offerte par les cannes à sucre de l’Île Maurice et de son terroir. Associés à des techniques de distillation, d’assemblage et de vieillissement innovantes, les arômes de la canne à sucre mauricienne s’expriment d’une manière unique à travers nos rhums. _x000D_
L’idée derrière Arcane est d’explorer les mystères du rhum. Pour ce faire, Arcane a pris racine à l’Île Maurice, terre de rhums : une canne à sucre de qualité, une culture aussi riche que diversifiée, l’hospitalité et le luxe Mauritien. </t>
  </si>
  <si>
    <t>Un Rhum Traditionnel mauritien doux et plein de fraîcheur. Idéal en apéritif ou en digestif._x000D_
_x000D_
Provenance : Île Maurice_x000D_
_x000D_
Dégustation : Robe orangée ; Nez de citron vert, mandarine et gingembre ; Bouche douce et épicée._x000D_
_x000D_
A Pamplemousse, au nord de l’Île Maurice… Les douces odeurs de fruits exotiques, d’épices, les plages de sable fin et les eaux turquoises, les champs de canne à sucre à perte de vue… C’est dans cette ambiance tropicale qu’est né Beach House : ce rhum épicé aux doux parfums tropicaux fera voyager vos sens et vous emmènera dans son univers où la découverte, les rencontres et la douceur de vivre sont les valeurs essentielles. Qu’est-ce qu’un rhum épicé ? C’est le mariage du rhum et des épices telles que la cannelle, la muscade, le litchi, le citron vert. Cette association donne un Spiced Rum très doux et incroyablement rond en bouche, parfait en cocktail ou pur !</t>
  </si>
  <si>
    <t>Un Rhum Traditionnel de Sainte Lucie doux et équilibré. Parfait en apéritif ou en cocktail._x000D_
_x000D_
Provenance : Sainte-Lucie_x000D_
_x000D_
Vieillissement : entre 2 et 3 ans en fût de Bourbon._x000D_
_x000D_
Dégustation : Robe dorée ; Nez de raisins secs, de vanille, de miel et d’épices ; Bouche franche, ronde et équilibrée._x000D_
_x000D_
En 1972, BOUNTY devient la marque iconique de St Lucia Distillers à l’issue de la fusion des deux dernières distilleries de l’île : « Dennery  Distillery  » et « Roseau Bay  Distillery  ». C’est aujourd’hui le rhum le plus vendu sur l’île, également très présent sur le marché Anglais. Les rhums BOUNTY sont issus d’un assemblage de rhums de mélasse Caribéens doublement distillés, puis vieilli 2 ans en fûts de Bourbon.</t>
  </si>
  <si>
    <t>Un Rhum Traditionnel boisé et gourmand. Idéal en apéritif ou digestif._x000D_
_x000D_
Provenance : Guyane, Jamaïque, Trinidad&amp;Tobago_x000D_
_x000D_
Vieillissement : entre 3 et 5 ans en fût de chêne ex Bourbon puis 4 mois en fût ex Cognac._x000D_
_x000D_
Dégustation : Robe Ambrée ; Nez boisé aux notes de fruits confits et de miel ; Bouche savoureuse aux notes de canne à sucre et de fruits exotiques._x000D_
_x000D_
Hee Joy est l’anagramme de Hey Joe, chanson reprise par Jimmy Hendrix qui a marqué toute la génération hippie._x000D_
C’est en effet cet état d’esprit hippie qui inspire Jean Marc Larhanthec, le fondateur de la société, pour créer ses rhums de style anglais (Jamaïque, Guyana, Trinité &amp; Tobago…) qui se veulent une invitation à la fête, aux bons moments entre amis, et à la liberté.</t>
  </si>
  <si>
    <t>Un Rhum Traditionnel de Sainte Lucie d’une belle complexité aromatique. Idéal sur un dessert au chocolat, en apéritif ou digestif._x000D_
_x000D_
Provenance : Sainte Lucie_x000D_
_x000D_
Dégustation : Robe Ambrée ; Nez de fruits confits, de vanille et d’épices ; Bouche gourmande et épicée._x000D_
_x000D_
Chairman’s Reserve a été assemblé pour la première fois en 1999, sous la direction de Laurie Barnard, alors président de la société, dans le cadre d’un projet spécial visant à créer un rhum de qualité supérieure capable de représenter le style caractéristique du rhum de Sainte-Lucie. Bien qu’il soit décédé en 2012, son équipe de contrôle de la qualité et d’assemblage continue de perpétuer les techniques et les normes qui leur ont été transmises par sa tutelle.</t>
  </si>
  <si>
    <t>Un Rhum Blanc Agricole martiniquais plein de fraîcheur et de complexité aromatique. Idéal en apéritif ou digestif._x000D_
_x000D_
Provenance : Martinique_x000D_
_x000D_
Dégustation : Robe transparente ; Nez d’agrumes et de fleur d’oranger ; Bouche épicée de cannelle, poivre, anis et de tabac._x000D_
_x000D_
Rhum emblématique de la Martinique, Rhum Clément a été fondé en 1887 par Homère Clément. A l’Est de l’île au niveau du François, Rhum Clément fabrique des Rhums Agricoles blancs et vieux sous AOC, ainsi qu’une gamme de liqueurs. Protecteur du patrimoine martiniquais, l’Habitation Clément est inscrit aux Monuments Historiques depuis 1996. Elle y abrite la Fondation Clément, l’un des plus grands lieux d’exposition d’art contemporain des Caraïbes.</t>
  </si>
  <si>
    <t>Une liqueur d’orange à base de Rhum Blanc Agricole martiniquais d’un équilibre incroyable. Idéal en apéritif._x000D_
_x000D_
Provenance : Martinique_x000D_
Vieillissement : Liqueur d’orange à base de Rhum Blanc Agricole._x000D_
_x000D_
Dégustation : Robe orangée ; Nez d’oranges confîtes ; Bouche délicatement sucrée avec une finale longue et légère._x000D_
_x000D_
Rhum emblématique de la Martinique, Rhum Clément a été fondé en 1887 par Homère Clément. A l’Est de l’île au niveau du François, Rhum Clément fabrique des Rhums Agricoles blancs et vieux sous AOC, ainsi qu’une gamme de liqueurs. Protecteur du patrimoine martiniquais, l’Habitation Clément est inscrit aux Monuments Historiques depuis 1996. Elle y abrite la Fondation Clément, l’un des plus grands lieux d’exposition d’art contemporain des Caraïbes.</t>
  </si>
  <si>
    <t>Un Rhum Agricole XO martiniquais élégant, gourmand et d’une grande finesse. Idéal en digestif ou sur un fondant au chocolat._x000D_
_x000D_
Provenance : Martinique_x000D_
_x000D_
Vieillissement : 10 ans en fûts de chêne (ex Bourbon) avec un assemblage de fûts neufs._x000D_
_x000D_
Dégustation : Robe orangée ; Nez d’amandes grillées, d’épices et de poivre ; Bouche aux notes boisées, torréfiées, de fruits secs sur une finale longue et grillée._x000D_
_x000D_
Rhum emblématique de la Martinique, Rhum Clément a été fondé en 1887 par Homère Clément. A l’Est de l’île au niveau du François, Rhum Clément fabrique des Rhums Agricoles blancs et vieux sous AOC, ainsi qu’une gamme de liqueurs. Protecteur du patrimoine martiniquais, l’Habitation Clément est inscrit aux Monuments Historiques depuis 1996. Elle y abrite la Fondation Clément, l’un des plus grands lieux d’exposition d’art contemporain des Caraïbes.</t>
  </si>
  <si>
    <t>Un Rhum Traditionnel doux et gourmand qui accompagner tous types de dessert à base de chocolat._x000D_
_x000D_
Provenance : Barbade, Trinidad&amp;Tobago_x000D_
_x000D_
Vieillissement : 1 an en fût de chêne très toasté_x000D_
_x000D_
Dégustation : Robe ambrée ; Nez complexe d’agrumes et de gingembre ; Bouche puissante et gourmande aux notes fumées, fruitées et épicées._x000D_
_x000D_
Ce délicieux rhum épicé Gun’s Bell est élaboré par Hedonist Spirits, une maison de spiritueux française qui, comme son nom l’indique, place le plaisir de la dégustation au-dessus de tout autre critère._x000D_
C’est dans la région de Cognac, en Nouvelle Aquitaine, que se situent les chais d’assemblage et de vieillissement._x000D_
Réinventer les spiritueux : tel est le slogan de cette Maison qui fait preuve de créativité et d’innovation dans l’élaboration de ses principales productions.</t>
  </si>
  <si>
    <t>Un Rhum Traditionnel épicé, élégant et généreux. Parfait en digestif ou sur un fondant au chocolat._x000D_
_x000D_
Provenance : Guyane, Jamaïque, Trinidad&amp;Tobago_x000D_
_x000D_
Vieillissement : entre 2 et 3 ans en fût de chêne ex Bourbon puis 4 mois en fût ex Cognac._x000D_
_x000D_
Dégustation : Robe Ambrée ; Nez complexe, épicé et miélé ; Bouche ronde et harmonieuse aux notes de réglisse, de fruits confits et de vanille._x000D_
_x000D_
Hee Joy est l’anagramme de Hey Joe, chanson reprise par Jimmy Hendrix qui a marqué toute la génération hippie._x000D_
C’est en effet cet état d’esprit hippie qui inspire Jean Marc Larhanthec, le fondateur de la société, pour créer ses rhums de style anglais (Jamaïque, Guyana, Trinité &amp; Tobago…) qui se veulent une invitation à la fête, aux bons moments entre amis, et à la liberté.</t>
  </si>
  <si>
    <t>Un Rhum Traditionnel dominicain puissant et plein de gourmandise. Idéal sur un dessert à base de chocolat._x000D_
_x000D_
Provenance : République Dominicaine_x000D_
_x000D_
Vieillissement : 5 ans en fût de chêne ex Bourbon puis 6 mois en fût ex Cognac._x000D_
_x000D_
Dégustation : Robe Ambrée ; Nez gourmand aux notes patissières ; Bouche puissante, miéllée et florale aux saveurs de fruits confits et de poivre gris._x000D_
_x000D_
Hee Joy est l’anagramme de Hey Joe, chanson reprise par Jimmy Hendrix qui a marqué toute la génération hippie._x000D_
C’est en effet cet état d’esprit hippie qui inspire Jean Marc Larhanthec, le fondateur de la société, pour créer ses rhums de style anglais (Jamaïque, Guyana, Trinité &amp; Tobago…) qui se veulent une invitation à la fête, aux bons moments entre amis, et à la liberté.</t>
  </si>
  <si>
    <t>Un Rhum Blanc Agricole martiniquais floral et ample. Idéal en digestif ou pour vos cocktails types mojitos._x000D_
_x000D_
_x000D_
Provenance : Martinique_x000D_
_x000D_
Vieillissement : réduction 6 mois en cuve inox._x000D_
_x000D_
Dégustation : Robe transparente ; Nez gourmand d’agrumes et de fleur ; Bouche rond, suave sur des notes de fruits exotiques et d’agrumes._x000D_
_x000D_
Nichée au pied de la montagne Pelée dans un écrin luxuriant du Macouba à l’extrême-nord de la Martinique, la Distillerie J.M est reconnaissable à ses toits rouges. Considérées par la presse et les connaisseurs comme le meilleur rhum vieux du monde, les créations J.M ont une saveur unique. La richesse sauvage de ce terroir préservé, sa nature généreuse, son riche sol volcanique, son climat contrasté, son eau pure naturellement filtrée et sa canne à sucre ultra-fraîche donnent tout son caractère à ce AOC Rhum Agricole Martinique.</t>
  </si>
  <si>
    <t>Un Rhum Agricole martiniquais gourmand et généreux. Idéal en apéritif, digestif ou sur un moelleux en chocolat._x000D_
_x000D_
Provenance : Martinique_x000D_
_x000D_
Vieillissement : 1 an en fût de chêne neufs et ex bourbon._x000D_
_x000D_
Dégustation : Robe ambrée clair ; Nez gourmand de vanille et de fruits exotiques ; Bouche gourmande et délicates._x000D_
_x000D_
Nichée au pied de la montagne Pelée dans un écrin luxuriant du Macouba à l’extrême-nord de la Martinique, la Distillerie J.M est reconnaissable à ses toits rouges. Considérées par la presse et les connaisseurs comme le meilleur rhum vieux du monde, les créations J.M ont une saveur unique. La richesse sauvage de ce terroir préservé, sa nature généreuse, son riche sol volcanique, son climat contrasté, son eau pure naturellement filtrée et sa canne à sucre ultra-fraîche donnent tout son caractère à ce AOC Rhum Agricole Martinique.</t>
  </si>
  <si>
    <t>Un Rhum Agricole qui bénéficie d’un vieillissement spécial afin d’en faire ressortir des notes épicées. Idéal en digestif, sur un dessert en chocolat ou pour pimenter vos cocktails._x000D_
_x000D_
Provenance : Martinique_x000D_
_x000D_
Vieillissement : 3 ans en fûts de chêne français et américain toastés._x000D_
_x000D_
Dégustation : Robe ambrée ; Nez épicé, vanillé et plein d’agrumes ; Bouche ronde sur des notes épicées de poivre et de piment fort, de toastés et de torréfactions._x000D_
_x000D_
Nichée au pied de la montagne Pelée dans un écrin luxuriant du Macouba à l’extrême-nord de la Martinique, la Distillerie J.M est reconnaissable à ses toits rouges. Considérées par la presse et les connaisseurs comme le meilleur rhum vieux du monde, les créations J.M ont une saveur unique. La richesse sauvage de ce terroir préservé, sa nature généreuse, son riche sol volcanique, son climat contrasté, son eau pure naturellement filtrée et sa canne à sucre ultra-fraîche donnent tout son caractère à ce AOC Rhum Agricole Martinique.</t>
  </si>
  <si>
    <t>Un Rhum Agricole qui bénéficie d’un vieillissement spécial afin de lui conférer des notes fumées. Idéal en digestif ou vos cocktails._x000D_
_x000D_
Provenance : Martinique_x000D_
_x000D_
Vieillissement : 12 à 14 mois en fût de Bourbon d’un brûlage extrême._x000D_
_x000D_
Dégustation : Robe Dorée ; Nez de caramel au beurre salé, de miel et de citron vert ; Bouche onctueuse et fumée._x000D_
_x000D_
Nichée au pied de la montagne Pelée dans un écrin luxuriant du Macouba à l’extrême-nord de la Martinique, la Distillerie J.M est reconnaissable à ses toits rouges. Considérées par la presse et les connaisseurs comme le meilleur rhum vieux du monde, les créations J.M ont une saveur unique. La richesse sauvage de ce terroir préservé, sa nature généreuse, son riche sol volcanique, son climat contrasté, son eau pure naturellement filtrée et sa canne à sucre ultra-fraîche donnent tout son caractère à ce AOC Rhum Agricole Martinique.</t>
  </si>
  <si>
    <t>Un Rhum Agricole martiniquais généreux et gourmand. Idéal sur un fondant au chocolat ou en digestif._x000D_
_x000D_
Provenance : Martinique_x000D_
_x000D_
Vieillissement : 24 mois en fûts de chêne français et américain_x000D_
_x000D_
Dégustation : Robe ambrée ; Nez agréables de fruits exotiques flambés ; Bouche ronde sur des notes d’ananas, de miel, de vanille et d’agrumes._x000D_
_x000D_
Nichée au pied de la montagne Pelée dans un écrin luxuriant du Macouba à l’extrême-nord de la Martinique, la Distillerie J.M est reconnaissable à ses toits rouges. Considérées par la presse et les connaisseurs comme le meilleur rhum vieux du monde, les créations J.M ont une saveur unique. La richesse sauvage de ce terroir préservé, sa nature généreuse, son riche sol volcanique, son climat contrasté, son eau pure naturellement filtrée et sa canne à sucre ultra-fraîche donnent tout son caractère à ce AOC Rhum Agricole Martinique.</t>
  </si>
  <si>
    <t>Un Rhum Agricole VSOP martiniquais boisé et torréfié. Idéal en apéritif, digestif ou sur un gâteau en chocolat._x000D_
_x000D_
Provenance : Martinique_x000D_
_x000D_
Vieillissement : 3 ans en fûts neufs et en fûts d’ex-Bourbon + 1 an de finition en fûts de capacités et chauffes différentes_x000D_
_x000D_
Dégustation : Robe ambrée ; Nez boisé, vanillé aux notes de tabac, d’épices et d’agrumes ; Bouche boisée, fumée, torréfiée et épicée._x000D_
_x000D_
Nichée au pied de la montagne Pelée dans un écrin luxuriant du Macouba à l’extrême-nord de la Martinique, la Distillerie J.M est reconnaissable à ses toits rouges. Considérées par la presse et les connaisseurs comme le meilleur rhum vieux du monde, les créations J.M ont une saveur unique. La richesse sauvage de ce terroir préservé, sa nature généreuse, son riche sol volcanique, son climat contrasté, son eau pure naturellement filtrée et sa canne à sucre ultra-fraîche donnent tout son caractère à ce AOC Rhum Agricole Martinique.</t>
  </si>
  <si>
    <t>Un Rhum Blanc Agricole mauritien ample et floral. Idéal en digestif ou en cocktail._x000D_
_x000D_
Provenance : Île Maurice_x000D_
_x000D_
Dégustation : Robe transparent ; Nez intense et complexe de fruits exotiques et de fleures blanches ; Bouche ronde et aromatique sur les fruits exotiques._x000D_
_x000D_
La famille Oxenham s’est lancée dans la distillation de rhums agricole dès que la législation l’a permis. Elle produit des rhums pure canne identitaires parés pour le vieillissement dans une gamme dénommée malicieusement OAKS &amp; ÂMES.</t>
  </si>
  <si>
    <t>Un Rhum Agricole mauritien boisé et riche en arômes. Idéal en digestif ou sur un moelleux au chocolat._x000D_
_x000D_
Provenance : Île Maurice_x000D_
_x000D_
Vieillissement : 18 mois en foudre de 3000 litres et affinage en ex fûts de Cognac et Bourbon._x000D_
_x000D_
Dégustation : Robe ambrée ; Nez gourmand et complexe ; Bouche boisé, intense aux notes de fruits cuits au beurre._x000D_
_x000D_
La famille Oxenham s’est lancée dans la distillation de rhums agricole dès que la législation l’a permis. Elle produit des rhums pure canne identitaires parés pour le vieillissement dans une gamme dénommée malicieusement OAKS &amp; ÂMES.</t>
  </si>
  <si>
    <t>Un Rhum Agricole VSOP mauritien complexe et gourmand. Idéal sur un flan au chocolat._x000D_
_x000D_
Provenance : Île Maurice_x000D_
_x000D_
Vieillissement : 5 ans en ex fûts de bourbon, vin blanc, whisky, Porto et Moscatel._x000D_
_x000D_
Dégustation : Robe ambrée ; Nez boisé, complexe, vanillé et épicé ; Bouche fruitée aux notes de pomme, noix de coco, bonbon au caramel et sucre d’orge._x000D_
_x000D_
La famille Oxenham s’est lancée dans la distillation de rhums agricole dès que la législation l’a permis. Elle produit des rhums pure canne identitaires parés pour le vieillissement dans une gamme dénommée malicieusement OAKS &amp; ÂMES.</t>
  </si>
  <si>
    <t>Un Rhum Agricole martiniquais incroyable d’intensité et de longueur. S’accordera sur un dessert au chocolat et sur une partie de carte le long d’un après midi._x000D_
_x000D_
Provenance : Martinique_x000D_
_x000D_
Vieillissement : 15 ans de vieillissement en fût d’ex bourbon_x000D_
_x000D_
Dégustation : Robe ambrée ; Nez de fruits confits, de vanille et de noisettes torréfiées ; Bouche ronde et gourmande aux notes de tabac blond, de pruneau et de cacao. Finale délicate et longue._x000D_
_x000D_
Nichée au pied de la montagne Pelée dans un écrin luxuriant du Macouba à l’extrême-nord de la Martinique, la Distillerie J.M est reconnaissable à ses toits rouges. Considérées par la presse et les connaisseurs comme le meilleur rhum vieux du monde, les créations J.M ont une saveur unique. La richesse sauvage de ce terroir préservé, sa nature généreuse, son riche sol volcanique, son climat contrasté, son eau pure naturellement filtrée et sa canne à sucre ultra-fraîche donnent tout son caractère à ce AOC Rhum Agricole Martinique.</t>
  </si>
  <si>
    <t>Un Sancerre blanc minéral et intense qui pourra accompagner un plateau de fruits de mer._x000D_
_x000D_
Encépagement : Sauvignon._x000D_
_x000D_
Dégustation : Robe jaune pâle ; Nez intense aux notes florales et de fruits blancs ; Bouche ample, équilibrée, fruitée._x000D_
Accord mets/vin : viande blanche, produit de la mer._x000D_
_x000D_
En 1999, après une collaboration étroite d’une dizaine d’années, la Maison Joseph Mellot reprend les vignobles du Domaine Jean-Michel Sorbe, et décide d’en conserver le nom pour perpétuer son histoire. Une nouvelle impulsion internationale est alors donnée à l’exploitation._x000D_
Aujourd’hui, Catherine Corbeau-Mellot et son équipe honorent les terres historiques de Quincy et Reuilly selon un savoir-faire authentique, pour élaborer de grands vins issus des meilleurs terroirs.</t>
  </si>
  <si>
    <t>Un Sancere rouge élégant et fruité. Idéal sur une côtes de boeuf grillée._x000D_
_x000D_
Encépagement : Pinot noir._x000D_
_x000D_
Dégustation : Robe rubis ; Nez intense aux notes de fruits noirs ; Bouche ample, équilibrée, fruitée avec des tanins fins et soyeux._x000D_
Accord mets/vin : viande grillée, charcuterie/fromage._x000D_
_x000D_
En 1999, après une collaboration étroite d’une dizaine d’années, la Maison Joseph Mellot reprend les vignobles du Domaine Jean-Michel Sorbe, et décide d’en conserver le nom pour perpétuer son histoire. Une nouvelle impulsion internationale est alors donnée à l’exploitation._x000D_
Aujourd’hui, Catherine Corbeau-Mellot et son équipe honorent les terres historiques de Quincy et Reuilly selon un savoir-faire authentique, pour élaborer de grands vins issus des meilleurs terroirs.</t>
  </si>
  <si>
    <t>Un Saumur Champigny rouge fruité et léger pouvant accompagner un poulet rôti._x000D_
_x000D_
Encépagement : Cabernet franc._x000D_
_x000D_
Dégustation : Robe rubis sombre ; Nez intense sur le fruit, baies noires et cerises mûres ; Bouche aux tanins fins et pleine de fraîcheur. _x000D_
Accord mets/vin : viande blanche, viande grillée._x000D_
_x000D_
En 1999, après une collaboration étroite d’une dizaine d’années, la Maison Joseph Mellot reprend les vignobles du Domaine Jean-Michel Sorbe, et décide d’en conserver le nom pour perpétuer son histoire. Une nouvelle impulsion internationale est alors donnée à l’exploitation._x000D_
Aujourd’hui, Catherine Corbeau-Mellot et son équipe honorent les terres historiques de Quincy et Reuilly selon un savoir-faire authentique, pour élaborer de grands vins issus des meilleurs terroirs.</t>
  </si>
  <si>
    <t>Un Sauterne riche et complexe. Parfait sur un dessert au chocolat ou aux fruits frais._x000D_
_x000D_
Encépagement : Sauvignon, Sémillion, Muscadelle_x000D_
_x000D_
Dégustation : Robe jaune or ; Nez aux notes de fruits jaune confits ; Bouche délicatement sucrée aux notes de fruits confits, de miel et de fleur d’acacia._x000D_
Accord mets/vin : foie gras, dessert ou apéritif._x000D_
_x000D_
Propriété familiale depuis 3 générations, celle-ci est située en plein cœur du Sauternais, sur des terres argilo-graveleuses. _x000D_
Implanté à proximité du Ciron, le vignoble bénéficie d’un microclimat exceptionnel, à son bon développement. _x000D_
Michel Roudes et sa femme Françoise, dirigent l’exploitation depuis  1986._x000D_
Ils privilégient la passion du vin, la qualité et la convivialité._x000D_
La surface cultivée de la propriété est de 18 Hectares.</t>
  </si>
  <si>
    <t>Un Sauterne d’une belle complexité aromatique, digne des plus beaux liquoreux. Idéal sur un foie gras ou sur un dessert aux fruits frais._x000D_
_x000D_
Encépagement : Sauvignon, Sémillion, Muscadelle_x000D_
_x000D_
Dégustation : Robe jaune or ; Nez aux notes de fruits jaune confits ; Bouche délicatement sucrée aux notes de fruits confits._x000D_
Accord mets/vin : foie gras, dessert ou apéritif._x000D_
_x000D_
Le Château Roumieu est situé dans le Haut-Barsac où sont réunis les crus les plus prestigieux du Sauternais. Depuis le 18ème siècle, ce château est une propriété familiale._x000D_
Ce nom si particulier vient d’un des parcelles du vignoble qui indiquait le passage des pèlerins se rendant Saint-Jacques de Compostelle. La superficie du vignoble est d’environ 9 hectares avec un sol sablo-graveleux et une terre argileuse._x000D_
Le Sauternes est élevé en futs de chêne pendant 2 ans avant la mise en bouteille.</t>
  </si>
  <si>
    <t>Recharge de bouchons pour l’accessoire vacuvin (pompe vide air).</t>
  </si>
  <si>
    <t>Un Saint Estèphe puissant et généreux. Idéal sur une côtes de boeuf._x000D_
_x000D_
Encépagement : Merlot, Cabernet sauvignon, Petit verdot, Cabernet franc_x000D_
_x000D_
Dégustation : Robe intense et profonde ; Nez aux notes de fruits murs ; Bouche souple et ronde aux notes de fruits noirs avec une finale boisée et vanillée._x000D_
_x000D_
Accord mets/vin : viande rouge, gibier._x000D_
_x000D_
Le Château Le Boscq fait partie des grands classiques de l’appellation Saint-Estèphe. Il est le second vin du Château Le Boscq.</t>
  </si>
  <si>
    <t>Un Saint Emilion Grand Cru complexe, épicé et profond. Parfait sur une daube provençale._x000D_
_x000D_
Encépagement : Merlot, Cabernet franc, Cabernet sauvignon_x000D_
_x000D_
Dégustation : Robe intense et profonde ; Nez aux notes de fruits noirs et de réglisse ; Bouche ample, épicée, puissante sur des tanins fins et torréfiés. _x000D_
Accord mets/vin : viande rouge, gibier._x000D_
_x000D_
Le vignoble du Château Carteau, 22,30 hectares au sol d’argile et de graves, est situé sur le Coteau sud de Saint Emilion, au pied de la cité. _x000D_
Depuis 1982, application d’un programme de lutte raisonnée avec une sélection rigoureuses et un contrôle de maturité des raisins tout au long de l’année.</t>
  </si>
  <si>
    <t>Un Saint Emilion Grand Cru d’une belle finesse et d’une complexité aromatique rare. Parfait sur une côtes de boeuf maturée._x000D_
_x000D_
Encépagement : Merlot, Cabernet franc, Cabernet sauvignon_x000D_
_x000D_
Dégustation : Robe rouge grenat ; Nez boisé, puissant et complexe aux notes de fruits noirs mûrs, de violette avec un touche épicée ; Bouche ample aux notes de fruits noirs et des tannins fins et soyeux. _x000D_
Accord mets/vin : viande rouge, gibier._x000D_
_x000D_
Le Château Palais Cardinal est situé sur la commune de Saint-Sulpice de Faleyrens et s’étend au sud de Saint Emilion sur un terroir de graves et de sables drainés parle ruisseau « La fuie ».</t>
  </si>
  <si>
    <t>Un Saint Emilion Grand Cru digne des plus grands. Fin, élégant et charnue, il accompagnera à merveille une épaule d’agneau grillée._x000D_
_x000D_
Encépagement : Merlot, Cabernet franc_x000D_
_x000D_
Dégustation : Robe rouge grenat ; Nez puissants et complexe aux notes de fruits noirs mûrs, de violette avec un touche épicée ; Bouche aux notes de fruits noirs et des tannins fins et soyeux. Un vin d'un superbe équilibre et d'un grand potentiel de garde._x000D_
Accord mets/vin : viande rouge, gibier._x000D_
_x000D_
Le Château Grand Barrail Lamarzelle Figeac réunit toutes les conditions naturelles, humaines et matérielles pour appartenir à l’élite des Grands Crus de Saint-Emilion. Le Château Grand Barrail Lamarzelle Figeac est un vin qui se distingue plus par son élégance et sa finesse que par une structure massive.</t>
  </si>
  <si>
    <t>Un Saint Estèphe charnue et fruité. Idéal sur une entrecôte sauce roquefort._x000D_
_x000D_
Encépagement : Merlot, Cabernet sauvignon, Cabernet franc_x000D_
_x000D_
Dégustation : Robe rouge saillant ; Nez aux notes de fruits rouges confiturés ; Bouche ample et fruitée sur des tanins marqués et une longue finale._x000D_
Accord mets/vin : viande grillée ou en sauce, gibier._x000D_
_x000D_
Producteurs de vins depuis 1908, date à laquelle le nom de château « Haut Coteau » a été déposé._x000D_
5 générations se sont succédées depuis pour assurer ce patrimoine de 25 ha._x000D_
Le vignoble est partagé entre trois communes, Saint Estèphe la plus reconnue, Saint Seurin de Cadourne et Vertheuil qui lui sont frontalières.</t>
  </si>
  <si>
    <t>Un Saint Estèphe Cru Bourgeois riche, puissant et fruité. Parfait un carré d’agneau grillé au four._x000D_
_x000D_
Encépagement : Merlot, Cabernet sauvignon, Petit verdot_x000D_
_x000D_
Dégustation : Robe rouge foncée ; Nez fruité et boisé avec un touche épicée ; Bouche souple et ronde aux notes de fruits noirs mûrs. Un vin riche avec une belle longueur en bouche, fraîche et des tannins fins et soyeux.  _x000D_
_x000D_
Accord mets/vin : viande rouge, gibier._x000D_
_x000D_
Le Château Le Boscq fait partie des grands classiques de l’appellation Saint-Estèphe. Le grand vin, Château Le Boscq, Cru Bourgeois, est un Saint-Estèphe de caractère qui allie avec élégance la puissance des Cabernet-Sauvignon et des Petit-Verdot à la finesse du Merlot, originale sur cette appellation. Fin et équilibré, il possède un très beau potentiel de garde.</t>
  </si>
  <si>
    <t>Un Saint Joseph vieilles vignes charpenté et fruité. Idéal pour une côte de boeuf maturée et grillée._x000D_
_x000D_
Encépagement : Syrah (Vieilles Vignes)_x000D_
_x000D_
Dégustation : Nez aux arômes de fruits noirs et épicé ; Bouche aux tanins fins, élégante et puissante._x000D_
Accord mets/vin : viandes grillées, fromages affinés, gibier en sauce._x000D_
_x000D_
Philippe Faury a créé ce domaine en 1979 à Chavanay, dans le hameau de la Ribaudy, Berceau de la famille. Son plus jeune fils, Lionel, s'est installé en 2005, après une expérience en Australie._x000D_
_x000D_
Domaine de 17Ha, Lionel Faury s'atèle à produire des vins qui expriment la diversité des terroirs en appellations Condrieu, Saint Joseph, Côte-Rôtie, et en IGP Rhodanienne.</t>
  </si>
  <si>
    <t>Un Saint Joseph blanc ample et élégant. Parfait sur un risotto champignons._x000D_
_x000D_
Encépagement : Marsanne, Roussanne._x000D_
_x000D_
Dégustation : Robe brillante jaune or, Nez aux notes de fruits blancs (litchis, pêche) et un peu miêlé, Bouche ample et suave avec une finale persistante et bien équilibrée._x000D_
Accord mets/vin : viandes blanches en sauce, poissons gras (saumon, lotte)_x000D_
_x000D_
Philippe Faury a créé ce domaine en 1979 à Chavanay, dans le hameau de la Ribaudy, Berceau de la famille. Son plus jeune fils, Lionel, s'est installé en 2005, après une expérience en Australie._x000D_
_x000D_
Domaine de 17Ha, Lionel Faury s'atèle à produire des vins qui expriment la diversité des terroirs en appellations Condrieu, Saint Joseph, Côte-Rôtie, et en IGP Rhodanienne.</t>
  </si>
  <si>
    <t>Un Saint Joseph rouge structuré et fruité qui accompagnera à merveille un rougail saucisses._x000D_
_x000D_
Encépagement : Syrah_x000D_
_x000D_
Dégustation :  Le nez révèle des arômes intenses de fruits rouges frais tels que la framboise et la cerise, accompagnés de notes épicées et de légères nuances florales._x000D_
En bouche, ce vin se distingue par sa finesse et son équilibre. Les tanins sont présents, mais délicats, offrant une texture soyeuse. On retrouve les fruits rouges perçus au nez, ainsi que des touches d'épices douces et de réglisse, qui ajoutent de la complexité à l'ensemble._x000D_
Accord mets/vin : viandes grillées, fromages affinés, plats mijotés._x000D_
_x000D_
Existe en Magnum._x000D_
_x000D_
Philippe Faury a créé ce domaine en 1979 à Chavanay, dans le hameau de la Ribaudy, Berceau de la famille. Son plus jeune fils, Lionel, s'est installé en 2005, après une expérience en Australie._x000D_
_x000D_
Domaine de 17Ha, Lionel Faury s'atèle à produire des vins qui expriment la diversité des terroirs en appellations Condrieu, Saint Joseph, Côte-Rôtie, et en IGP Rhodanienne.</t>
  </si>
  <si>
    <t>Un Saint Joseph rouge structuré et fruité qui accompagnera à merveille un rougail saucisses._x000D_
_x000D_
Encépagement : Syrah_x000D_
_x000D_
Dégustation :  Le nez révèle des arômes intenses de fruits rouges frais tels que la framboise et la cerise, accompagnés de notes épicées et de légères nuances florales._x000D_
En bouche, ce vin se distingue par sa finesse et son équilibre. Les tanins sont présents, mais délicats, offrant une texture soyeuse. On retrouve les fruits rouges perçus au nez, ainsi que des touches d'épices douces et de réglisse, qui ajoutent de la complexité à l'ensemble._x000D_
Accord mets/vin : viandes grillées, fromages affinés, plats mijotés._x000D_
_x000D_
Existe en 75cl._x000D_
_x000D_
Philippe Faury a créé ce domaine en 1979 à Chavanay, dans le hameau de la Ribaudy, Berceau de la famille. Son plus jeune fils, Lionel, s'est installé en 2005, après une expérience en Australie._x000D_
_x000D_
Domaine de 17Ha, Lionel Faury s'atèle à produire des vins qui expriment la diversité des terroirs en appellations Condrieu, Saint Joseph, Côte-Rôtie, et en IGP Rhodanienne.</t>
  </si>
  <si>
    <t>Un Saint Nicolas de Bourgueil rouge fruité et légèrement structuré pouvant accompagner un faux filet frites._x000D_
_x000D_
Encépagement : Cabernet franc._x000D_
_x000D_
Dégustation : Robe rubis brillant ; Nez expressif et fruité aux notes de cassis et de framboise ; Bouche fruité et gourmande  avec des tanins soyeux. _x000D_
Accord mets/vin : viande blanche aux épices, viande grillée._x000D_
_x000D_
En 1999, après une collaboration étroite d’une dizaine d’années, la Maison Joseph Mellot reprend les vignobles du Domaine Jean-Michel Sorbe, et décide d’en conserver le nom pour perpétuer son histoire. Une nouvelle impulsion internationale est alors donnée à l’exploitation._x000D_
Aujourd’hui, Catherine Corbeau-Mellot et son équipe honorent les terres historiques de Quincy et Reuilly selon un savoir-faire authentique, pour élaborer de grands vins issus des meilleurs terroirs.</t>
  </si>
  <si>
    <t>Un Saint Peray blanc sec, ample et fruité. Idéal sur une lotte grillée au four._x000D_
_x000D_
Encépagement : Marsanne_x000D_
_x000D_
Dégustation : Nez riche et expressif sur des notes de fruits blancs et de patisserie beurrée ; Bouche fraiche, ample et minérale._x000D_
Accord mets/vin : viande blanche crémée, fromages affinés, poissons à chair grasse (saumon, lotte)._x000D_
_x000D_
Un domaine riche de différents terroirs avec des vignes qui remontent aux années 1945._x000D_
C’est Marc Romak, Marlène Durand et denis Lariviere qui ont unis leurs forces pour créer le domaine de 20Ha en Crozes Hermitage.</t>
  </si>
  <si>
    <t>Une Tequila mexicaine avec Une palette aromatique complexe, gourmand et puissant en bouche. Se déguste pur, sur glace, allongé d’un tonic ou en cocktails_x000D_
_x000D_
Provenance : Mexique_x000D_
_x000D_
Vieillissement : vieilles agaves de 7 à 8 ans vieillient en barrique pendant environ 30 jours._x000D_
_x000D_
Dégustation : Robe claire ; Nez d’agaves, d’épices et d’agrumes ; Bouche boisée, vanillée aux notes d’agaves rôties. Finale douce et longue_x000D_
_x000D_
La tequila Butterfly Cannon est l'une des plus récentes du marché. Élaborée dans la distillerie Destiladora del Valle de Tequila au Mexique, cette tequila est créée pour être bue en cocktail. Par le biais de Butterfly Cannon, Elwyn Gladstone, son propriétaire, veut également sensibiliser les consommateurs au sort des papillons monarques et aider à leur conservation.</t>
  </si>
  <si>
    <t>Les terrines à base de porc aromatisées au lapin à la sarriette, à la farigoule, au pastis de Provence, au faisan champignons et pleins d’autres saveurs à découvrir. _x000D_
Parfait pour vos apéritifs entre amis ou en entrée sur toast. _x000D_
_x000D_
Depuis 40 ans, installée en Provence, dans le Var, l’entreprise familiale Catrice Gourmet, fabrique des terrines, des tapenades, des sauces et autres spécialités provençales pour apéritifs et buffets._x000D_
Cela fait une dizaine d’années, que l’entreprise a également créé son atelier de conditionnement et d’aromatisation d’huiles d’olive vierge du bassin méditerranéen, de vinaigres et de gros sel aux herbes ou épices. Opérations totalement réalisées à la main._x000D_
Au fil du temps la gamme s’est enrichie d’une sélection de recettes gourmandes et produits du terroir d'artisans locaux ou régionaux : miels, navettes, sirops, calissons et nougats de Provence, figons confits (Salernes)...</t>
  </si>
  <si>
    <t>Épicerie fine spécialiste des produits gastronomiques du Périgord, foies gras, conserves artisanales._x000D_
_x000D_
La Cave Bourvence vous propose :_x000D_
Les terrines à base de porc fine à l’Armagnac, Sylvestre aux Cèpes et pleins d’autres saveurs à découvrir._x000D_
_x000D_
Idéal pour un apéritif entre amis ou un apéro dinatoire.</t>
  </si>
  <si>
    <t>Un vin rouge grec puissant et fruité. Idéal pour un carré d'agneau légèrement épicé._x000D_
_x000D_
Encépagement : Agiorgitiko_x000D_
_x000D_
Dégustation : Robe rouge sombre ; Nez intense de fruits rouges et de fruits secs ; Bouche généreuse aux saveurs de cerise, mûre, groseille._x000D_
Accord mets/vin : viande rouge, grillades, gibier._x000D_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</si>
  <si>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 xml:space="preserve">Un Vacqueyras généreux et épicé. Idéal sur un magret de canard légèrement relevé._x000D_
_x000D_
Encépagement : Grenache, Mourvèdre, Syrah, Cinsault, Counoise_x000D_
_x000D_
Dégustation : Robe rouge intense ; Nez généreux, complexe et épicé ; Bouche fruitée aux notes de fruits noirs avec une belle structure et des tannins élégants._x000D_
Accord mets/vin : viande grillée, gibier._x000D_
_x000D_
Existe en 75cl._x000D_
_x000D_
La société Rhône Rive Gauche nous propose les vins de la Cave de Gigondas qui est située au coeur des Dentelles de Montmirail, sur la commune de Gigondas. Le vignoble s’étend sur 260 hectares produisant les crus Gigondas, Vacqueyras, Beaumes de Venise. _x000D_
_x000D_
Créée en 1956 par une poignée de vignerons, dont la volonté était la commercialisation de leur production en bouteilles, et qui compte aujourd’hui 83 adhérents et représente 15% de l’appellation, 128 ha en AOP Gigondas, (260 ha toutes AOP confondues). </t>
  </si>
  <si>
    <t xml:space="preserve">Un Vacqueyras généreux et épicé. Idéal sur un magret de canard légèrement relevé._x000D_
_x000D_
Encépagement : Grenache, Mourvèdre, Syrah, Cinsault, Counoise_x000D_
_x000D_
Dégustation : Robe rouge intense ; Nez généreux, complexe et épicé ; Bouche fruitée aux notes de fruits noirs avec une belle structure et des tannins élégants._x000D_
Accord mets/vin : viande grillée, gibier._x000D_
_x000D_
Existe en Magnum._x000D_
_x000D_
La société Rhône Rive Gauche nous propose les vins de la Cave de Gigondas qui est située au coeur des Dentelles de Montmirail, sur la commune de Gigondas. Le vignoble s’étend sur 260 hectares produisant les crus Gigondas, Vacqueyras, Beaumes de Venise. _x000D_
_x000D_
Créée en 1956 par une poignée de vignerons, dont la volonté était la commercialisation de leur production en bouteilles, et qui compte aujourd’hui 83 adhérents et représente 15% de l’appellation, 128 ha en AOP Gigondas, (260 ha toutes AOP confondues). </t>
  </si>
  <si>
    <t>Un vin blanc sec et fruité, idéal pour vos apéritifs entre amis._x000D_
_x000D_
Encépagement : Grenache, Roussane, Colombard_x000D_
_x000D_
Dégustation : Robe Jaune aux reflets verts ; Nez Expressif et séduisant où dominent les parfums d’agrumes et de fruit de la passion ; Bouche croquante avec une belle tension. La finale sur le fruit avec une pointe de minéralité._x000D_
Accord mets/vin : apéritif, poisson à chair fine._x000D_
_x000D_
Domaine familliale depuis 4 générations, c'est Roger Gassier qui récupère le domaine en cours de réhabilitation dans un contexte compliqué. Il s’investit corps et âme pour faire renaître la propriété. Son objectif est clair : transmettre à son tour ce vignoble à ses enfants. Il plante alors des cépages nobles, rénove l’ancien mas, modernise les outils de travail et laisse à ses fils un vignoble de grande qualité avec une magnifique cave de vinification._x000D_
_x000D_
Situées à proximité de Nîmes, les terres sont constituées de galets roulés du Rhône sur lit d’argile rouge pour une formidable capacité drainante. Les vignes ont un enracinement profond et donc une grande résistance à la sécheresse._x000D_
Les brises de la mer méditerranée préservent la fraîcheur du fruit et l’acidité du raisin. Elles garantissent une belle maturation et de très beaux équilibres._x000D_
En plein cœur d’une zone naturelle protégée Natura 2000, notre vignoble est conduit en agriculture biologique.</t>
  </si>
  <si>
    <t>Un vin rosé sec, léger et aromatique. Parfait pour vos apéritifs et grillades entre amis._x000D_
_x000D_
Encépagement : Grenache, Syrah, Merlot_x000D_
_x000D_
Dégustation : Robe couleur pétale de rose pâle ; Nez aux notes de fraises, de cassis, et de groseille ; Bouche émoustillante, pure et fraîche._x000D_
Accord mets/vin : apéritif, grillades, entrée à base de melon._x000D_
_x000D_
Domaine familliale depuis 4 générations, c'est Roger Gassier qui récupère le domaine en cours de réhabilitation dans un contexte compliqué. Il s’investit corps et âme pour faire renaître la propriété. Son objectif est clair : transmettre à son tour ce vignoble à ses enfants. Il plante alors des cépages nobles, rénove l’ancien mas, modernise les outils de travail et laisse à ses fils un vignoble de grande qualité avec une magnifique cave de vinification._x000D_
_x000D_
Situées à proximité de Nîmes, les terres sont constituées de galets roulés du Rhône sur lit d’argile rouge pour une formidable capacité drainante. Les vignes ont un enracinement profond et donc une grande résistance à la sécheresse._x000D_
Les brises de la mer méditerranée préservent la fraîcheur du fruit et l’acidité du raisin. Elles garantissent une belle maturation et de très beaux équilibres._x000D_
En plein cœur d’une zone naturelle protégée Natura 2000, notre vignoble est conduit en agriculture biologique.</t>
  </si>
  <si>
    <t>Un vin rouge léger et fruité pour une planche de charcuterie/fromages._x000D_
_x000D_
Encépagement : Syrah, Merlot, Grenache et Carignan_x000D_
_x000D_
Dégustation : Robe Violine brillant ; Nez fruité sur des notes de cassis et de cerises ; Bouche fraîche et vive._x000D_
Accord mets/vin : charcuterie/fromage, une viande rouge grillée._x000D_
_x000D_
Domaine familliale depuis 4 générations, c'est Roger Gassier qui récupère le domaine en cours de réhabilitation dans un contexte compliqué. Il s’investit corps et âme pour faire renaître la propriété. Son objectif est clair : transmettre à son tour ce vignoble à ses enfants. Il plante alors des cépages nobles, rénove l’ancien mas, modernise les outils de travail et laisse à ses fils un vignoble de grande qualité avec une magnifique cave de vinification._x000D_
_x000D_
Situées à proximité de Nîmes, les terres sont constituées de galets roulés du Rhône sur lit d’argile rouge pour une formidable capacité drainante. Les vignes ont un enracinement profond et donc une grande résistance à la sécheresse._x000D_
Les brises de la mer méditerranée préservent la fraîcheur du fruit et l’acidité du raisin. Elles garantissent une belle maturation et de très beaux équilibres._x000D_
En plein cœur d’une zone naturelle protégée Natura 2000, notre vignoble est conduit en agriculture biologique.</t>
  </si>
  <si>
    <t>Un vin blanc sec et plein de fraîcheur pour s'accorder avec un cabillaud sauce citron._x000D_
_x000D_
Encépagement : Sauvignon, Chardonnay._x000D_
_x000D_
Dégustation : robe jaune pâle, nez aux notes d’agrumes, bouche ronde et fraiche aux notes de pamplemousse. _x000D_
Accord mets/vin : apéritif, poisson grillée._x000D_
_x000D_
Le nom de Mourat est intimement lié au vin : Vignerons et sauniers sur l’Ile de ré jusqu’à la fin du 19ème siècle, puis marchands de vins aux Sables d’Olonne pendant trois générations, c’est en 1974 que Jean Mourat créa le vignoble qui deviendra  Château Marie du Fou._x000D_
Jérémie le rejoint en 1998 afin de pérenniser l’aventure, tout en établissant deux domaines, le Clos Saint-André en 2006 et le Moulin Blanc en 2011._x000D_
Depuis plus de 10 ans, l’ensemble des domaines est passé en culture biologique ou en conversion bio.</t>
  </si>
  <si>
    <t>Un Ventoux rouge charnue et fruité. Idéal sur des grillades entre amis._x000D_
 _x000D_
Encépagement : Grenache, Mourvèdre, Carignan_x000D_
_x000D_
Dégustation : Robe rouge violette ; Nez expressif de cerise et de fruits des bois ; Bouche ronde, ample aux notes de confiture de cerises et de prunes._x000D_
Accord mets/vin : viande grillée, gibier._x000D_
_x000D_
Existe en Magnum._x000D_
_x000D_
La société Rhône Rive Gauche nous propose les vins des vignerons de Saint Marc - Canteperdrix qui est situé au pied du Mont Ventoux sur la plaine du Comtat Venaissin._x000D_
Dans la plaine aux courbes vallonnées règne un climat privilégié, où les sols diversifiés affirment le caractère puissant de terroirs composites. Les vignobles carombais et mazanais s’établissent sur des sols argilo-calcaire durs, que le temps a façonné d’éboulis, d’alluvions anciennes à cailloux ronds… Leur qualité et leur diversité, ainsi que les variétés de cépages (Grenache, Carignan, Syrah, Cinsault…) sont à l’origine de l’ampleur aromatique des vins des Vignerons de Saint Marc – Canteperdrix !»</t>
  </si>
  <si>
    <t>Un Ventoux rouge charnue et fruité. Idéal sur des grillades entre amis._x000D_
 _x000D_
Encépagement : Grenache, Mourvèdre, Carignan_x000D_
_x000D_
Dégustation : Robe rouge violette ; Nez expressif de cerise et de fruits des bois ; Bouche ronde, ample aux notes de confiture de cerises et de prunes._x000D_
Accord mets/vin : viande grillée, gibier._x000D_
_x000D_
Existe en 75cl._x000D_
_x000D_
La société Rhône Rive Gauche nous propose les vins des vignerons de Saint Marc - Canteperdrix qui est situé au pied du Mont Ventoux sur la plaine du Comtat Venaissin._x000D_
Dans la plaine aux courbes vallonnées règne un climat privilégié, où les sols diversifiés affirment le caractère puissant de terroirs composites. Les vignobles carombais et mazanais s’établissent sur des sols argilo-calcaire durs, que le temps a façonné d’éboulis, d’alluvions anciennes à cailloux ronds… Leur qualité et leur diversité, ainsi que les variétés de cépages (Grenache, Carignan, Syrah, Cinsault…) sont à l’origine de l’ampleur aromatique des vins des Vignerons de Saint Marc – Canteperdrix !»</t>
  </si>
  <si>
    <t>Verre à bière d’une capacité de 25 cl._x000D_
_x000D_
Sa forme élancée et légèrement renflée favorise une bonne préhension. Il mettra parfaitement en valeur les tons blands, cuivrés ou caramel des bières servies à la bouteille._x000D_
_x000D_
Vendu par 6.</t>
  </si>
  <si>
    <t>Carafe soufflée en cristallin à vin rouge et blanc d’une capacité de 150 cl.</t>
  </si>
  <si>
    <t>Verre soufflé en cristallin à eau ou à spiritueux d’une capacité de 39cl._x000D_
_x000D_
Verre de dégustation qui donne au contenu de bonnes conditions pour se développer tant en termes de goût que d'arôme._x000D_
_x000D_
Vendu par 6.</t>
  </si>
  <si>
    <t>Verre soufflé en cristallin à eau ou à spiritueux d’une capacité de 50cl._x000D_
_x000D_
Verre de dégustation qui donne au contenu de bonnes conditions pour se développer tant en termes de goût que d'arôme._x000D_
_x000D_
Vendu par 6.</t>
  </si>
  <si>
    <t>Un vin rouge espagnole puissant et gourmand. Parfait sur une côtes de boeuf._x000D_
_x000D_
Encépagement : Tempranillo, Cabernet Sauvignon_x000D_
_x000D_
Dégustation : Robe rouge cerise ; Nez envoutant de fruits rouges ; Bouche puissante de cerises, framboises et de cassis avec des tanins soyeux._x000D_
Accord mets/vin : paëlla, viande rouge._x000D_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</si>
  <si>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Un vin blanc légèrement sucré. Idéal en apéritif ou sur des fromages bleus._x000D_
_x000D_
Encépagement : Gros Manseng et Sauvignon Blanc._x000D_
_x000D_
Dégustation : robe jaune or, nez floral et notes de fruits exotiques, bouche gourmande, fruité et légèrement sucrée._x000D_
Accord mets/vin : apéritif, foie gras, fromage bleu, cuisine exotique, desserts._x000D_
_x000D_
Sous l'impulsion de Lionel est née «Lionel Osmin et Cie» pour porter haut et fort la découverte des cépages et des terroirs uniques de région du Sud-Ouest._x000D_
De Jurançon à Cahors, de Gaillac à Bergerac en passant par Marcillac, Lionel Osmin et Cie devient la seule signature transversale des vins du Sud-Ouest, ces vignobles dont tous les secrets n'ont pas été mis à jour...</t>
  </si>
  <si>
    <t>Un Vinsobres puissant et fruité, parfait sur une épaules d'agneau de 7H._x000D_
 _x000D_
Encépagement : Grenache, Mourvèdre, Syrah_x000D_
_x000D_
Dégustation : Robe rouge intense ; Nez généreux, complexe et épicé ; Bouche structurée, épicée et fruitée aux notes de fruits noirs avec des tannins élégants._x000D_
Accord mets/vin : viande grillée, gibier._x000D_
_x000D_
La société Rhône Rive Gauche nous propose les vins des vignerons de Saint Marc - Canteperdrix qui est situé au pied du Mont Ventoux sur la plaine du Comtat Venaissin._x000D_
Dans la plaine aux courbes vallonnées règne un climat privilégié, où les sols diversifiés affirment le caractère puissant de terroirs composites. Les vignobles carombais et mazanais s’établissent sur des sols argilo-calcaire durs, que le temps a façonné d’éboulis, d’alluvions anciennes à cailloux ronds… Leur qualité et leur diversité, ainsi que les variétés de cépages (Grenache, Carignan, Syrah, Cinsault…) sont à l’origine de l’ampleur aromatique des vins des Vignerons de Saint Marc – Canteperdrix !»</t>
  </si>
  <si>
    <t>Une Vodka polonaise à  déguster à température ambiante ou légèrement rafraichie pour qu’elle exprime au mieux ses subtilités. Elle est également une excellente base pour les cocktails recherchés._x000D_
_x000D_
Provenance : Pologne_x000D_
_x000D_
Dégustation : Robe claire ; doux et complexe aux notes caramélisées ; Bouche ronde, aromatique et pleine de finesse._x000D_
_x000D_
La collection des Grandes Eaux du Vodka Lab reprend les recettes de vodkas issues de l'héritage et des traditions des pays de l'Est. La vodka traditionnelle est la première vodka de la collection. Distillée à partir de blé, elle est ensuite reposée dans un fût de chêne pendant quelques semaines, comme il était coutume de faire entre le XVIème et XIXème siècles. Cette étape lui confère une douceur exceptionnelle et de légères notes boisées.</t>
  </si>
  <si>
    <t>Une Vodka bourguignonne à consommer fraîche, soit servie directement dans un verre réfrigéré, soit utilisée dans des cocktails classiques comme le Martini ou le Cosmopolitan._x000D_
_x000D_
Provenance : France (Bourgogne)_x000D_
_x000D_
Vieillissement : produite à partir de grains russes et d’eau purifiée puis, est distillée plusieurs fois._x000D_
_x000D_
Dégustation : Robe claire ; Nez fin et gourmand aux notes de blé et de cire d’abeille ; Bouche grillée aux arômes de pain de seigle toasté._x000D_
_x000D_
Malden Spirits est une aventure qui, depuis sa naissance, tutoie l’innovation, la disruptivité, la différenciation : elle est née au cœur de la Bourgogne, au cœur du vignoble bourguignon, et a été imaginée par l’équipe du Domaine Maldant-Pauvelot.</t>
  </si>
  <si>
    <t>Une Vodka bourguignonne onctueuse, fraîche et d’un équilibre parfait. A déguster sur des huîtres ou encore des coquilles Saint-Jacques ou pour une plus grande originalité sur des macarons en dessert._x000D_
_x000D_
Provenance : France (Bourgogne)_x000D_
_x000D_
Vieillissement :  double distillation de lait et de citron frais._x000D_
_x000D_
Dégustation : Robe claire ; Nez élégant et fruité aux notes de poire mûre et de citron ; Bouche acidulée, puissante et pleine de finesse._x000D_
_x000D_
Malden Spirits est une aventure qui, depuis sa naissance, tutoie l’innovation, la disruptivité, la différenciation : elle est née au cœur de la Bourgogne, au cœur du vignoble bourguignon, et a été imaginée par l’équipe du Domaine Maldant-Pauvelot.</t>
  </si>
  <si>
    <t>Un Whisky écossais blended tourbé puissant et généreux. Idéal en apéritif, digestif ou une entrée à base de saumon fumé._x000D_
_x000D_
Provenance : Ecosse_x000D_
_x000D_
Vieillissement : en fût de Porto puis affiné en fûts de Cherry. Très Tourbé._x000D_
_x000D_
Dégustation : Robe rouge très sombre ; Nez puissant, tourbé et épicé ; Bouche épicée, mentholée, puissante, miellée sur une finale longue et bien tourbée._x000D_
_x000D_
Malden Spirits est une aventure qui, depuis sa naissance, tutoie l’innovation, la disruptivité, la différenciation : elle est née au cœur de la Bourgogne, au cœur du vignoble bourguignon, et a été imaginée par l’équipe du Domaine Maldant-Pauvelot.</t>
  </si>
  <si>
    <t>Un Whisky iralandais single malt 5 ans, gourmand, complexe et long en bouche. Idéal sur une tarte aux framboises ou à la fin d’un bon repas entre amis._x000D_
_x000D_
Provenance : Irlande_x000D_
_x000D_
Vieillissement : 5 ans en fûts de Bordeaux._x000D_
_x000D_
Dégustation : Robe ambrée ; Nez riche et fruité aux notes patissière ; Bouche gourmande aux notes de madeleines aux groseilles sorties du four. Finale persistante._x000D_
_x000D_
La Distillerie Blackwater matérialise le combat de Peter Mulryan en faveur des authentiques whiskeys Irlandais. Après avoir écrit six livres sur le sujet, Peter s’est imposé comme l’un des experts les plus reconnus des whiskeys de l’île d’Emeraude. Pionnier dans la réhabilitation des brassins historiques qui contenaient avoine, blé et seigle, il est l’un des principaux artisans de la refonte actuelle de l’Indication Géographique. Et quoi de mieux que de créer une Distillerie pour donner l’exemple de ce qu’un authentique Irish Whiskeys doit être.</t>
  </si>
  <si>
    <t>Un Whisky irlandais single malt tourbé 5 ans, très gourmand et complexe. Il s’accordera à merveille sur une mousse au chocolat ou en digestif._x000D_
_x000D_
Provenance : Irlande_x000D_
_x000D_
Vieillissement : 5 ans en fûts de Bordeaux puis de Sherry. Tourbé._x000D_
_x000D_
Dégustation : Robe ambrée ; Nez gourmand et épicé ; Bouche tourbée, fumée et patissière aux notes de biscuit salé et . Finale persistante et épicée._x000D_
_x000D_
La Distillerie Blackwater matérialise le combat de Peter Mulryan en faveur des authentiques whiskeys Irlandais. Après avoir écrit six livres sur le sujet, Peter s’est imposé comme l’un des experts les plus reconnus des whiskeys de l’île d’Emeraude. Pionnier dans la réhabilitation des brassins historiques qui contenaient avoine, blé et seigle, il est l’un des principaux artisans de la refonte actuelle de l’Indication Géographique. Et quoi de mieux que de créer une Distillerie pour donner l’exemple de ce qu’un authentique Irish Whiskeys doit être.</t>
  </si>
  <si>
    <t>Un Whisky irlandais blended qui bénéficie d’un vieillissement spécial lui conférant gourmandise et onctuosité. Idéal sur une tarte aux fraises._x000D_
_x000D_
Provenance : Irlande_x000D_
_x000D_
Vieillissement : en fûts de Bourbon, puis de Porto et enfin de bière stoutet rye._x000D_
_x000D_
Dégustation : Robe ambrée ; Nez de banane, de vanille et de pruneaux ; Bouche gourmande et riche retrouvant les mêmes arômes qu’au nez. Finale longue et riche._x000D_
_x000D_
La Distillerie Blackwater matérialise le combat de Peter Mulryan en faveur des authentiques whiskeys Irlandais. Après avoir écrit six livres sur le sujet, Peter s’est imposé comme l’un des experts les plus reconnus des whiskeys de l’île d’Emeraude. Pionnier dans la réhabilitation des brassins historiques qui contenaient avoine, blé et seigle, il est l’un des principaux artisans de la refonte actuelle de l’Indication Géographique. Et quoi de mieux que de créer une Distillerie pour donner l’exemple de ce qu’un authentique Irish Whiskeys doit être.</t>
  </si>
  <si>
    <t>Un Whisky écossais blended fin, élégant et très subtil. Idéal en digestif ou sur une tarte aux fruits._x000D_
_x000D_
Provenance : Ecosse_x000D_
_x000D_
Vieillissement : en fût de Bourbon et affiné en fût de Corton-Renardes (Bourgogne)._x000D_
_x000D_
Dégustation : Robe ambrée ; Nez subtile et gourmand sur la mirabelle, la fraise et la noisette torréfiée ; Bouche ample, complexe sur des notes de gingembre, pamplemousse. Finale d’une grande finesse et longue._x000D_
_x000D_
Malden Spirits est une aventure qui, depuis sa naissance, tutoie l’innovation, la disruptivité, la différenciation : elle est née au cœur de la Bourgogne, au cœur du vignoble bourguignon, et a été imaginée par l’équipe du Domaine Maldant-Pauvelot.</t>
  </si>
  <si>
    <t>Un Whisky écossais blended généreux et légèrement iodé. Idéal en apéritif ou sur une tarte aux fruits._x000D_
_x000D_
Provenance : Ecosse_x000D_
_x000D_
Vieillissement : en fût de Bourbon_x000D_
_x000D_
Dégustation : Robe or ; Nez vanillée et maltée ; Bouche gourmande, épicée et légèrement iodée. Finale saline et ronde._x000D_
_x000D_
Malden Spirits est une aventure qui, depuis sa naissance, tutoie l’innovation, la disruptivité, la différenciation : elle est née au cœur de la Bourgogne, au cœur du vignoble bourguignon, et a été imaginée par l’équipe du Domaine Maldant-Pauvelot.</t>
  </si>
  <si>
    <t>Un Whisky tourbé écossais blended puissant et fruité. Parfait en digestif, en apéritif ou sur une mousse au chocolat._x000D_
_x000D_
Provenance : Ecosse (Highland et Islay)_x000D_
_x000D_
Vieillissement : assemblage de whiskies de malt de 14 distilleries différentes vieillient en fûts de chêne américain._x000D_
_x000D_
Dégustation : Robe Ambrée sombre ; Nez vanillé et tourbé ; Bouche maltée, fumée, vanillée et épicée. Finale gourmande, élégante et tourbée._x000D_
_x000D_
A l’avant-garde d’une nouvelle génération du whisky en France, Pointe Blanche propose un single malt de caractère. Par sa production confidentielle, Pointe Blanche s’adresse aux épicuriens, curieux de découvrir une offre de whisky de France qualitative et créative. _x000D_
Issu d’orge malté français sélectionné et brassé sur le site de la distillerie, le distillat est obtenu par double distillation en alambic en cuivre traditionnel. A l’issue d’un premier vieillissement en fûts sur le continent, ce whisky termine son éducation sur une île de l’atlantique non loin de là.</t>
  </si>
  <si>
    <t>Un Whisky français blended léger, onctueux. Idéal en apéritif, digestif ou pour vos meilleurs cocktails._x000D_
_x000D_
Provenance : France (Alsace)_x000D_
_x000D_
Vieillissement : 18 mois en fûts de Bourbon et 18 mois en fûts de vins blancs de Bourgogne._x000D_
_x000D_
Dégustation : Robe jaune or ; Nez floral et fruité ; Bouche gourmande, ronde aux notes d’épices et de vanille. Finale élégante, vanillée et légèrement réglisée._x000D_
_x000D_
La Distillerie de Yannick Hepp est situé à Uberach, au cœur de cette partie de l'Alsace où les arbres fruitiers prospèrent. Et c’est depuis toujours qu’elle s’impose comme l’un des leaders de la production Française. Forte de son succès sur le réseau traditionnel, elle franchit un nouveau cap en 2022 avec le lancement de single malts de 8ans et de 11ans.</t>
  </si>
  <si>
    <t>Un Whisky français single malt généreux et élégant. Il pourra accompagner une langoustine ou un dessert aux fruits frais._x000D_
_x000D_
Provenance : France (Alsace)_x000D_
_x000D_
Vieillissement : 18 mois en fûts de Bourbon et 18 mois en fûts de vins blancs de Bourgogne._x000D_
_x000D_
Dégustation : Robe ambrée acajou ; Nez floral et fruité aux notes d’agrumes et légèrement vanillé ; Bouche souple, boisée aux saveurs de vanille, caramel. Finale longue et épicée._x000D_
_x000D_
La Distillerie de Yannick Hepp est situé à Uberach, au cœur de cette partie de l'Alsace où les arbres fruitiers prospèrent. Et c’est depuis toujours qu’elle s’impose comme l’un des leaders de la production Française. Forte de son succès sur le réseau traditionnel, elle franchit un nouveau cap en 2022 avec le lancement de single malts de 8ans et de 11ans.</t>
  </si>
  <si>
    <t>Un Whisky français single malt léger et fruité qui accompagnera à merveille vos apéritifs ou vos fins de repas._x000D_
_x000D_
Provenance : France (Alsace)_x000D_
_x000D_
Vieillissement : 5 ans en fûts de Banyuls._x000D_
_x000D_
Dégustation : Robe jaune or ; Nez de sous-bois et de fruits mûrs ; Bouche gourmande, légère et boisée aux notes de vanille, de prune. Finale longue, équilibrée et boisée._x000D_
_x000D_
La Distillerie de Yannick Hepp est situé à Uberach, au cœur de cette partie de l'Alsace où les arbres fruitiers prospèrent. Et c’est depuis toujours qu’elle s’impose comme l’un des leaders de la production Française. Forte de son succès sur le réseau traditionnel, elle franchit un nouveau cap en 2022 avec le lancement de single malts de 8ans et de 11ans.</t>
  </si>
  <si>
    <t>Un Whisky français single malt tourbé qui s’accordera avec une entrée à base de saumon fumé ou à déguster en digestif._x000D_
_x000D_
Provenance : France (Alsace)_x000D_
_x000D_
Vieillissement : 40 mois en fûts de Sherry Olorosso et Pedro Ximenez._x000D_
_x000D_
Dégustation : Robe jaune or ; Nez boisé, de fruits mûrs et de pointes tourbée ; Bouche d’un tourbé très salivaire et de gingembre. Finale longue, équilibrée et agréablement fumée._x000D_
_x000D_
La Distillerie de Yannick Hepp est situé à Uberach, au cœur de cette partie de l'Alsace où les arbres fruitiers prospèrent. Et c’est depuis toujours qu’elle s’impose comme l’un des leaders de la production Française. Forte de son succès sur le réseau traditionnel, elle franchit un nouveau cap en 2022 avec le lancement de single malts de 8ans et de 11ans.</t>
  </si>
  <si>
    <t>Un Whisky français single malt 11 ans gourmand, d’une rare intensité aromatique. Idéal en digestif ou sur une tarte aux framboises._x000D_
_x000D_
Provenance : France (Alsace)_x000D_
_x000D_
Vieillissement : 11 ans en fûts de Xérès Olorosso._x000D_
_x000D_
Dégustation : Robe ambrée acajou ; Nez épicé sur des notes de mirabelle , de quetsche et  de framboise ; Bouche ample et gourmande amenants sur la vanille, le miel, les fruits mûrs. Finale noble, élégante et fraîche._x000D_
_x000D_
La Distillerie de Yannick Hepp est situé à Uberach, au cœur de cette partie de l'Alsace où les arbres fruitiers prospèrent. Et c’est depuis toujours qu’elle s’impose comme l’un des leaders de la production Française. Forte de son succès sur le réseau traditionnel, elle franchit un nouveau cap en 2022 avec le lancement de single malts de 8ans et de 11ans.</t>
  </si>
  <si>
    <t>Un Whisky français single malt fin et élégant. Parfait en apéritif ou sur un dessert aux fruits rouges._x000D_
_x000D_
Provenance : France (Alsace)_x000D_
_x000D_
Vieillissement : 8 ans en fûts de Xérès Olorosso._x000D_
_x000D_
Dégustation : Robe ambrée acajou ; Nez fruité sur des notes de fruits rouges et noirs ; Bouche chocolatée, ample et gourmande aux saveurs de sirop de poire, de clou de girofle, et de réglisse. Finale longue, salivaire et boisée._x000D_
_x000D_
La Distillerie de Yannick Hepp est situé à Uberach, au cœur de cette partie de l'Alsace où les arbres fruitiers prospèrent. Et c’est depuis toujours qu’elle s’impose comme l’un des leaders de la production Française. Forte de son succès sur le réseau traditionnel, elle franchit un nouveau cap en 2022 avec le lancement de single malts de 8ans et de 11ans.</t>
  </si>
  <si>
    <t>Un Whisky écossais 7 ans single malt élégant et fruité. Parfait en apéritif ou à la fin d’un repas entre amis._x000D_
_x000D_
Provenance : Ecosse (Highland)_x000D_
_x000D_
Vieillissement : 7 ans en fûts de Bourbon._x000D_
_x000D_
Dégustation : Robe dorée ; Nez fruité et légèrement tourbé  ; Bouche florale, de pomme verte et de réglisse. Finale légèrement caramélisée et longue._x000D_
_x000D_
Hunter Laing est une société indépendante créée en 2013 et dirigée par Stewart Laing et ses deux fils Andrew et Scott. _x000D_
La gamme Hepburn’s Choice permet de rentrer dans l’univers des grands whiskies : uniquement des single malts et des petits lots de deux ou plus rarement trois fûts. Chaque fût fait également l’objet d’un finish particulier en ex-fûts de vins, sherry ou bourbon, ou en quater casks.</t>
  </si>
  <si>
    <t>Un Whisky écossais 9 ans single malt d’une belle complexité aromatique. Parfait sur une tarte aux fruits frais._x000D_
_x000D_
Provenance : Ecosse (Speyside)_x000D_
_x000D_
Vieillissement : 9 ans en fût de Bourbon._x000D_
_x000D_
Dégustation : Robe ambrée ; Nez riche de compote de pommes, de caramel mou  ; Bouche gourmande et dense avec une finale longue sur un boisé délicat._x000D_
_x000D_
Hunter Laing est une société indépendante créée en 2013 et dirigée par Stewart Laing et ses deux fils Andrew et Scott. _x000D_
La gamme Hepburn’s Choice permet de rentrer dans l’univers des grands whiskies : uniquement des single malts et des petits lots de deux ou plus rarement trois fûts. Chaque fût fait également l’objet d’un finish particulier en ex-fûts de vins, sherry ou bourbon, ou en quater casks.</t>
  </si>
  <si>
    <t>Un Whisky écossais 9 ans single malt très gourmand et plein de fraîcheur. Parfait sur une salade de fruits ou en digestif._x000D_
_x000D_
Provenance : Ecosse (Highland)_x000D_
_x000D_
Vieillissement : 9 ans en fût de Sherry._x000D_
_x000D_
Dégustation : Robe jaune or ; Nez de fruits rouges, d’épices et de vanille  ; Bouche boisée, vanillées et de biscuits. Finale équilibrée et longue._x000D_
_x000D_
Hunter Laing est une société indépendante créée en 2013 et dirigée par Stewart Laing et ses deux fils Andrew et Scott. _x000D_
La gamme Hepburn’s Choice permet de rentrer dans l’univers des grands whiskies : uniquement des single malts et des petits lots de deux ou plus rarement trois fûts. Chaque fût fait également l’objet d’un finish particulier en ex-fûts de vins, sherry ou bourbon, ou en quater casks.</t>
  </si>
  <si>
    <t xml:space="preserve">Un Whisky écossais blended fruité et généreux. Idéal en apéritif, digestif ou sur une tarte aux fraises._x000D_
_x000D_
Provenance : Ecosse (Hebridean)_x000D_
_x000D_
Vieillissement : Assemblage de Single malt des Campbeltown vieillit en fût de Bourbon._x000D_
_x000D_
Dégustation : Robe jaune or ; Nez frais et fruité d’ananas et d’orange ; Bouche vanillée, de citron, de miel et légèrement boisé._x000D_
_x000D_
Hunter Laing est une société indépendante créée en 2013 et dirigée par Stewart Laing et ses deux fils Andrew et Scott. _x000D_
Journey Series est une série de whisky inovente provenant des différentes régions écossaises. </t>
  </si>
  <si>
    <t>Un Whisky écossais 11 ans single malt fruité et plein de finesse. Il s’accordera à merveille sur une tarte aux fraises ou en digestif._x000D_
_x000D_
Provenance : Ecosse (Speyside)_x000D_
_x000D_
Vieillissement : 11 ans en fûts de vin blanc._x000D_
_x000D_
Dégustation : Robe ambrée ; Nez de petits fruits rouges et de vanille ; Bouche onctueuse sur des notes de groseilles, de canneberges et de poivre noir. Finale riche et longue._x000D_
_x000D_
Hunter Laing est une société indépendante créée en 2013 et dirigée par Stewart Laing et ses deux fils Andrew et Scott. _x000D_
La gamme Hepburn’s Choice permet de rentrer dans l’univers des grands whiskies : uniquement des single malts et des petits lots de deux ou plus rarement trois fûts. Chaque fût fait également l’objet d’un finish particulier en ex-fûts de vins, sherry ou bourbon, ou en quater casks.</t>
  </si>
  <si>
    <t xml:space="preserve">Un Whisky écossais blended tourbé et chaleureux. Parfait en digestif ou sur une mousse au chocolat._x000D_
_x000D_
Provenance : Ecosse (Hebridean)_x000D_
_x000D_
Vieillissement : Assemblage de Single malt des Hebridean vieillit en fût de Bourbon et en petits fûts de sherry olorosso. Tourbé._x000D_
_x000D_
Dégustation : Robe jaune or ; Nez iodé, salin et gourmand ; Bouche tourbée aux notes marines et de pommes mûres._x000D_
_x000D_
Hunter Laing est une société indépendante créée en 2013 et dirigée par Stewart Laing et ses deux fils Andrew et Scott. _x000D_
Journey Series est une série de whisky inovente provenant des différentes régions écossaises. </t>
  </si>
  <si>
    <t xml:space="preserve">Un Whisky écossais blended puissant et très gourmand. Idéal en apéritif ou sur une salade de fruits._x000D_
_x000D_
Provenance : Ecosse (Highland)_x000D_
_x000D_
Vieillissement : Assemblage de Single malt des Highland vieillit en fût de Bourbon et de Sherry._x000D_
_x000D_
Dégustation : Robe jaune or ; Nez gourmand de vanille, caramel et de fruits jaunes ; Bouche intenses aux notes d’abricots, de poires et de pêches. _x000D_
_x000D_
Hunter Laing est une société indépendante créée en 2013 et dirigée par Stewart Laing et ses deux fils Andrew et Scott. _x000D_
Journey Series est une série de whisky inovente provenant des différentes régions écossaises. </t>
  </si>
  <si>
    <t xml:space="preserve">Un Whisky écossais blended tourbé et généreux. Il s’accordera à merveille sur une mousse au chocolat ou à la fin d’un repas entre amis._x000D_
_x000D_
Provenance : Ecosse (Islay)_x000D_
_x000D_
Vieillissement : Assemblage de Single malt des Islay vieillit en fût de Bourbon. Tourbé._x000D_
_x000D_
Dégustation : Robe jaune or ; Nez tourbé, iodé sur des notes de fruits rouges et de vanille ; Bouche gourmande, vanillée, chocolatée et tourbée._x000D_
_x000D_
Hunter Laing est une société indépendante créée en 2013 et dirigée par Stewart Laing et ses deux fils Andrew et Scott. _x000D_
Journey Series est une série de whisky inovente provenant des différentes régions écossaises. </t>
  </si>
  <si>
    <t>Un Whisky écossais 7 ans single malt salin et aromatique. Parfait sur un plateau de fruits mer._x000D_
_x000D_
Provenance : Ecosse (Highland)_x000D_
_x000D_
Vieillissement : 7 ans en fûts de Bourbon._x000D_
_x000D_
Dégustation : Robe dorée ; Nez tendre, salin et doux avec des notes de vanille et de caramel  ; Bouche maltée, équilibrée et de vanille douce. Finale saline et longue._x000D_
_x000D_
Hunter Laing est une société indépendante créée en 2013 et dirigée par Stewart Laing et ses deux fils Andrew et Scott. _x000D_
La gamme Hepburn’s Choice permet de rentrer dans l’univers des grands whiskies : uniquement des single malts et des petits lots de deux ou plus rarement trois fûts. Chaque fût fait également l’objet d’un finish particulier en ex-fûts de vins, sherry ou bourbon, ou en quater casks.</t>
  </si>
  <si>
    <t>Un Whisky écossais 8 ans single malt riche et très aromatique. Il s’accordera parfaitement avec une crème brûlée ou simplement à la fin d’un bon repas entre amis._x000D_
_x000D_
Provenance : Ecosse (Speyside)_x000D_
_x000D_
Vieillissement : 8 ans en fût de Bourbon._x000D_
_x000D_
Dégustation : Robe jaune or ; Nez un peu citronné avec des notes de miel d’acacia  ; Bouche gourmande et complexe aux saveurs de coing, d’oranges confites, de crème anglaise et de nougatine._x000D_
_x000D_
Hunter Laing est une société indépendante créée en 2013 et dirigée par Stewart Laing et ses deux fils Andrew et Scott. _x000D_
La gamme Hepburn’s Choice permet de rentrer dans l’univers des grands whiskies : uniquement des single malts et des petits lots de deux ou plus rarement trois fûts. Chaque fût fait également l’objet d’un finish particulier en ex-fûts de vins, sherry ou bourbon, ou en quater casks.</t>
  </si>
  <si>
    <t>Un Whisky français single malt iodée et boisé. Parfait sur un plateau d’huitres ou simplement à la fin d’un bon repas entre amis._x000D_
_x000D_
Provenance : France (île d’Oléron)_x000D_
_x000D_
Vieillissement : 3 ans en fûts de chêne neuf français et américains._x000D_
_x000D_
Dégustation : Robe jaune or ; Nez malté, patissier et une pointe de tourbe ; Bouche souple, gourmande, boisée et fumée avec des notes de fruits confits. Finale élégante et iodée._x000D_
_x000D_
A l’avant-garde d’une nouvelle génération du whisky en France, Pointe Blanche propose un single malt de caractère. Par sa production confidentielle, Pointe Blanche s’adresse aux épicuriens, curieux de découvrir une offre de whisky de France qualitative et créative. _x000D_
Issu d’orge malté français sélectionné et brassé sur le site de la distillerie, le distillat est obtenu par double distillation en alambic en cuivre traditionnel. A l’issue d’un premier vieillissement en fûts sur le continent, ce whisky termine son éducation sur une île de l’atlantique non loin de là.</t>
  </si>
  <si>
    <t>WHISKY LE PERTUIS PURE MALT ECOSSAIS</t>
  </si>
  <si>
    <t>Un Whisky français pure malt iodé qui s’accordera à merveille sur une entrée à base de saumon fumé ou simplement après un bon repas entre amis._x000D_
_x000D_
Provenance : France (Île de Ré)_x000D_
_x000D_
Vieillissement : 3 ans en fûts de chêne américain puis 3 mois en fûts de Vieux Pineau des Charentes sur l’île de Ré._x000D_
_x000D_
Dégustation : Robe Jaune or pâle ; Nez floral avec une pointe fumée ; Bouche maltée, fumée et élégante. Finale iodée et saline._x000D_
_x000D_
C’est en 1996 que la Brasserie Distillerie de Ré, à ce moment-là, seulement brasserie, crée la première bière. Elle fait ainsi découvrir aux réthais, la première bière blanche issue de son propre brassin avec les levures qu’elle cultive également elle-même._x000D_
En 2011, la Brasserie est rachetée par la famille Bertrand qui conserve les recettes originelles de la bière._x000D_
Aujourd’hui, la Brasserie s’est réinventée et devient brasserie-distillerie, pour proposer des spiritueux artisanaux, reflet de l’authenticité et créés à partir des recettes traditionnelles de nos aïeux.</t>
  </si>
  <si>
    <t>Un Whisky écossais single malt très tourbé et très puissant. Avis aux amateurs de tourbe. Il s’accordera parfaitement sur une entrée à base de saumon fumé ou une mousse au chocolat._x000D_
_x000D_
Provenance : Ecosse (Islay)_x000D_
_x000D_
Vieillissement : en fût de Bourbon avec finition en fût de chêne neuf américain. Très tourbé._x000D_
_x000D_
Dégustation : Robe jaune or ; Nez fumé aux arômes de poire, de pomme verte ; Bouche tourbée, vanillée aux notes de rhubarbe cuite et de cendres. Finale riche et persistante sur le caramel salé._x000D_
_x000D_
Hunter Laing est une société indépendante créée en 2013 et dirigée par Stewart Laing et ses deux fils Andrew et Scott. Scarabus signifie «endroit rocheux» en vieux norrois, du nom d'une zone mystique d'Islay.</t>
  </si>
  <si>
    <t>Un Whisky écossais single malt tourbé et généreux. Idéal sur un plateau de fruits de mer ou en digestif._x000D_
_x000D_
Provenance : Ecosse (Islay)_x000D_
_x000D_
Vieillissement : 10 ans en fût de Bourbon avec finition en fût de chêne neuf américain. Très tourbé._x000D_
_x000D_
Dégustation : Robe jaune or ; Nez de cuir, de menthe et de tourbe ; Bouche tourbée, saline et miellée . Finale gourmande et salivante._x000D_
_x000D_
Hunter Laing est une société indépendante créée en 2013 et dirigée par Stewart Laing et ses deux fils Andrew et Scott. Scarabus signifie «endroit rocheux» en vieux norrois, du nom d'une zone mystique d'Islay.</t>
  </si>
  <si>
    <t>Un Whisky écossais single malt tourbé, gourmand et persistant. Idéal sur un plateau de fruits de mer ou un dessert en chocolat._x000D_
_x000D_
Provenance : Ecosse (Islay)_x000D_
_x000D_
Vieillissement : en fût de Bourbon avec finition en fût de chêne neuf américain. Très tourbé._x000D_
_x000D_
Dégustation : Robe jaune or ; Nez fumé de tourbe d’Islay et iodée ; Bouche tourbée, vanillée aux notes de rhubarbe cuite, de cuir. Finale riche et persistante sur le caramel salé._x000D_
_x000D_
Hunter Laing est une société indépendante créée en 2013 et dirigée par Stewart Laing et ses deux fils Andrew et Scott. Scarabus signifie «endroit rocheux» en vieux norrois, du nom d'une zone mystique d'Islay.</t>
  </si>
  <si>
    <t>Un Whisky écossais blended gourmand et généreux. Idéal en apéritif, digestif ou sur une tarte aux fruits fairs._x000D_
_x000D_
Provenance : Ecosse (Highland et Islay)_x000D_
_x000D_
Vieillissement : assemblage de whiskies de malt de 14 distilleries différentes vieillient en fûts de chêne américain._x000D_
_x000D_
Dégustation : Robe Ambrée ; Nez vanillé, malté et épicé ; Bouche riche et maltée, douceur du Bourbon. Finale équilibrée, vanillée et persistante._x000D_
_x000D_
A l’avant-garde d’une nouvelle génération du whisky en France, Pointe Blanche propose un single malt de caractère. Par sa production confidentielle, Pointe Blanche s’adresse aux épicuriens, curieux de découvrir une offre de whisky de France qualitative et créative. _x000D_
Issu d’orge malté français sélectionné et brassé sur le site de la distillerie, le distillat est obtenu par double distillation en alambic en cuivre traditionnel. A l’issue d’un premier vieillissement en fûts sur le continent, ce whisky termine son éducation sur une île de l’atlantique non loin de là.</t>
  </si>
  <si>
    <t>Un Whisky écossais blended complexe et chaleureux. Parfait en apéritif, en digestif ou sur un plateau d’huitres._x000D_
_x000D_
Provenance : Ecosse_x000D_
_x000D_
Vieillissement : en fût de Chardonnay (Bourgogne)_x000D_
_x000D_
Dégustation : Robe jaune pâle ; Nez riche et concentré sur la poire, le miel ; Bouche gourmande aux notes de pâte d’amande, de chocolat, de citron confit. Finale lègerement saline, longue et fraîche._x000D_
_x000D_
Malden Spirits est une aventure qui, depuis sa naissance, tutoie l’innovation, la disruptivité, la différenciation : elle est née au cœur de la Bourgogne, au cœur du vignoble bourguignon, et a été imaginée par l’équipe du Domaine Maldant-Pauvelot.</t>
  </si>
  <si>
    <t>Un vin rouge italien rond, fruité et boisé. Idéal pour des grillades entre amis._x000D_
_x000D_
Encépagement : Corvina, Corvinone, Rondinella_x000D_
_x000D_
Dégustation : Robe rouge rubis ; Nez de fruits rouges ; Bouche structurée et équilibrée aux notes de cerises et de fraise des bois._x000D_
Accord mets/vin : plats en sauce, plats méditerranéens._x000D_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</si>
  <si>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Un vin rouge marocain léger, fruité et légèrement épicé. Idéal pour un couscous maison._x000D_
_x000D_
Encépagement : Cabernet sauvignon, Syrah, Tempranillo_x000D_
_x000D_
Dégustation : Robe rouge rubis ; Nez complexe aux notes de petits fruits rouge/noirs ; Bouche gourmande aux saveurs de fraises des bois, framboises, cassis._x000D_
Accord mets/vin : viande rouge, couscous._x000D_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</si>
  <si>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Champagne Haton Cuvée Classic</t>
  </si>
  <si>
    <t>Champagne Soutiran Grand Cru Blanc de Blancs</t>
  </si>
  <si>
    <t xml:space="preserve">Champagne Soutiran Grand Cru Collection Privée </t>
  </si>
  <si>
    <t>Champagne Soutiran Grand Cru Signature Brut</t>
  </si>
  <si>
    <t>Champagne Thiénot Brut Blanc</t>
  </si>
  <si>
    <t>Champagne Thiénot Brut Rosé</t>
  </si>
  <si>
    <t>INSERT INTO colors (color_id, color_name) VALUES</t>
  </si>
  <si>
    <t>INSERT INTO families (family_id, family_name) VALUES</t>
  </si>
  <si>
    <t>INSERT INTO regions (region_id, region_name) VALUES</t>
  </si>
  <si>
    <t>INSERT INTO appellations (appell_id, appell_name) VALUES</t>
  </si>
  <si>
    <t>INSERT INTO contenants (cont_id, cont_name) VALUES</t>
  </si>
  <si>
    <t>Un Champagne Grand Cru Blanc de Blanc soyeux, élégant aux bulles fines pouvant s'accorder sur en apéritif ou sur un dessert au chocolat._x000D_
_x000D_
Encépagement : Chardonnay_x000D_
_x000D_
Dégustation : Bulles Fines  Nez d’agrumes et floral ; Bouche élégante, minérale et aux notes de fruits blancs._x000D_
_x000D_
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vin._x000D_
Le domaine compte plus de 6 Ha de vignes, sur le terroir d'Ambonnay. Le Pinot Noir et le Chardonnay sont plantés sur des collines exposées sud et sud-est, garantissant une exposition très ensoleillée._x000D_
La Maison Soutiran étant classée en 'Grand Cru', exprime toute la rareté de ce Champagne. En effet, seul 17 Maisons sont classées 'Grand Cru', sur un total de 320 Maisons environ._x000D_
La Maison Soutiran s'atèle a produire des champagnes riches, racés, expressifs avec une texture crémeuse soulignée par une salinité minérale issur des sols calcaires et crayeux.</t>
  </si>
  <si>
    <t>Un Champagne Grand Cru d'une finesse inégalable qui pourra accompagner un poisson ou un plateau de fruits de mer._x000D_
_x000D_
Encépagement : Chardonnay, Pinot noir_x000D_
_x000D_
Dégustation : Bulles fines ; Nez d’agrumes, de fruits secs et torréfaction ; Bouche ample et onctueuse avec une belle finale._x000D_
_x000D_
Existe en Magnum._x000D_
_x000D_
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vin._x000D_
Le domaine compte plus de 6 Ha de vignes, sur le terroir d'Ambonnay. Le Pinot Noir et le Chardonnay sont plantés sur des collines exposées sud et sud-est, garantissant une exposition très ensoleillée._x000D_
La Maison Soutiran étant classée en 'Grand Cru', exprime toute la rareté de ce Champagne. En effet, seul 17 Maisons sont classées 'Grand Cru', sur un total de 320 Maisons environ._x000D_
La Maison Soutiran s'atèle a produire des champagnes riches, racés, expressifs avec une texture crémeuse soulignée par une salinité minérale issur des sols calcaires et crayeux.</t>
  </si>
  <si>
    <t>Un Champagne Grand Cru aux bulles fines et aux notes légèrement brioché. Idéal en apéritif ou sur un dessert au chocolat._x000D_
_x000D_
Encépagement : Pinot noir, Chardonnay_x000D_
_x000D_
Dégustation : Bulles fines ; Nez de poire compotée, pêche et légèrement torréfié ; Bouche de fruits exotiques, minérale et saline._x000D_
_x000D_
Existe en Magnum, Jéroboam et en 37,5cl._x000D_
_x000D_
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vin._x000D_
Le domaine compte plus de 6 Ha de vignes, sur le terroir d'Ambonnay. Le Pinot Noir et le Chardonnay sont plantés sur des collines exposées sud et sud-est, garantissant une exposition très ensoleillée._x000D_
La Maison Soutiran étant classée en 'Grand Cru', exprime toute la rareté de ce Champagne. En effet, seul 17 Maisons sont classées 'Grand Cru', sur un total de 320 Maisons environ._x000D_
La Maison Soutiran s'atèle a produire des champagnes riches, racés, expressifs avec une texture crémeuse soulignée par une salinité minérale issur des sols calcaires et crayeux.</t>
  </si>
  <si>
    <t>Cuvée'Blanche' : mousse légère, floral et fruité aux notes d'agrumes, de banane et très légèrement épicée._x000D_
Degré : 4,5°_x000D_
_x000D_
Pays : France (Hérault)_x000D_
_x000D_
Existe en 75cl._x000D_
_x000D_
La Brasserie Alaryk est situé à Bézier et a été créée par Sébastien Alary. _x000D_
Les bières sont fabriquées en Agriculture Biologique, sont non pasteurisées, non filtrées et sans ajout de CO2.</t>
  </si>
  <si>
    <t>Cuvée 'Blonde' : robe or paille, ronde, légère et finement maltée._x000D_
Degré : 5°_x000D_
_x000D_
Pays : France (Hérault)_x000D_
_x000D_
Existe en 33cl._x000D_
_x000D_
La Brasserie Alaryk est situé à Bézier et a été créée par Sébastien Alary. _x000D_
Les bières sont fabriquées en Agriculture Biologique, sont non pasteurisées, non filtrées et sans ajout de CO2.</t>
  </si>
  <si>
    <t>Cuvée 'Indian Pale Ale (IPA)' : ronde, rafraîchissante et fortement houblonnée, notes florales et d'agrumes (pamplemousse rose)._x000D_
Degré : 6°_x000D_
_x000D_
Pays : France (Hérault)_x000D_
_x000D_
Existe en 75cl._x000D_
_x000D_
La Brasserie Alaryk est situé à Bézier et a été créée par Sébastien Alary. _x000D_
Les bières sont fabriquées en Agriculture Biologique, sont non pasteurisées, non filtrées et sans ajout de CO2.</t>
  </si>
  <si>
    <t>Cuvée 'Double' : double fermentation, ronde aux notes épicées, fruits secs et une amertume s'alliant parfaitement avec sa légère sucrosité._x000D_
Degré : 7°_x000D_
_x000D_
Pays : France (Hérault)_x000D_
_x000D_
La Brasserie Alaryk est situé à Bézier et a été créée par Sébastien Alary. _x000D_
Les bières sont fabriquées en Agriculture Biologique, sont non pasteurisées, non filtrées et sans ajout de CO2.</t>
  </si>
  <si>
    <t>Cuvée 'Ambrée' : ronde et amertume toute en légèreté, notes biscuitées et caramélisées._x000D_
Degré : 5,5°_x000D_
_x000D_
Pays : France (Hérault)_x000D_
_x000D_
La Brasserie Alaryk est situé à Bézier et a été créée par Sébastien Alary. _x000D_
Les bières sont fabriquées en Agriculture Biologique, sont non pasteurisées, non filtrées et sans ajout de CO2.</t>
  </si>
  <si>
    <t>Cuvée'Blanche' : mousse légère, floral et fruité aux notes d'agrumes, de banane et très légèrement épicée._x000D_
Degré : 4,5°_x000D_
_x000D_
Pays : France (Hérault)_x000D_
_x000D_
Existe en 33cl._x000D_
_x000D_
La Brasserie Alaryk est situé à Bézier et a été créée par Sébastien Alary. _x000D_
Les bières sont fabriquées en Agriculture Biologique, sont non pasteurisées, non filtrées et sans ajout de CO2.</t>
  </si>
  <si>
    <t>Cuvée 'Indian Pale Ale (IPA)' : ronde, rafraîchissante et fortement houblonnée, notes florales et d'agrumes (pamplemousse rose)._x000D_
Degré : 6°_x000D_
_x000D_
Pays : France (Hérault)_x000D_
_x000D_
Existe en 33cl._x000D_
_x000D_
La Brasserie Alaryk est situé à Bézier et a été créée par Sébastien Alary. _x000D_
Les bières sont fabriquées en Agriculture Biologique, sont non pasteurisées, non filtrées et sans ajout de CO2.</t>
  </si>
  <si>
    <t>Un Champagne Premier Cru aux bulles fines sur des notes de fruits blancs et jaunes. Idéal vos évènements familliaux, en apéritif ou en dessert._x000D_
_x000D_
Encépagement : Chardonnay, Pinot noir, Pinot meunier_x000D_
_x000D_
Dégustation : Bulles fines ; Nez de citron confit, amande, pêche et poire ; Bouche aux fruits pulpeux et agrumes._x000D_
_x000D_
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vin._x000D_
Le domaine compte plus de 6 Ha de vignes, sur le terroir d'Ambonnay. Le Pinot Noir et le Chardonnay sont plantés sur des collines exposées sud et sud-est, garantissant une exposition très ensoleillée._x000D_
La Maison Soutiran étant classée en 'Grand Cru', exprime toute la rareté de ce Champagne. En effet, seul 17 Maisons sont classées 'Grand Cru', sur un total de 320 Maisons environ._x000D_
La Maison Soutiran s'atèle a produire des champagnes riches, racés, expressifs avec une texture crémeuse soulignée par une salinité minérale issur des sols calcaires et crayeux.</t>
  </si>
  <si>
    <t>Un Champagne Grand Cru puissant et aromatique qui s'accordera parfait sur un dessert au chocolat._x000D_
_x000D_
Encépagement : Pinot noir_x000D_
_x000D_
Dégustation : Bulles fines ; Nez de figues et fruits exotiques ; Bouche ample, vive, sur des arômes vineux et une finale longue et quelque peu iodée._x000D_
_x000D_
Existe en Magnum._x000D_
_x000D_
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vin._x000D_
Le domaine compte plus de 6 Ha de vignes, sur le terroir d'Ambonnay. Le Pinot Noir et le Chardonnay sont plantés sur des collines exposées sud et sud-est, garantissant une exposition très ensoleillée._x000D_
La Maison Soutiran étant classée en 'Grand Cru', exprime toute la rareté de ce Champagne. En effet, seul 17 Maisons sont classées 'Grand Cru', sur un total de 320 Maisons environ._x000D_
La Maison Soutiran s'atèle a produire des champagnes riches, racés, expressifs avec une texture crémeuse soulignée par une salinité minérale issur des sols calcaires et crayeux.</t>
  </si>
  <si>
    <t>Un Champagne Grand Cru Millésimé d'une finesse et d'une complexité aromatique exeptionnelle. Idéal sur un plateau de fruits mer ou sur un poisson fins. _x000D_
_x000D_
Encépagement : Chardonnay, Pinot noir_x000D_
_x000D_
Dégustation : Bulles fines ; Nez aux notes de miel et de poire,  minéral ; Bouche suave, aux notes de fruits mûrs et finale élégante, digne des plus grands champagne._x000D_
_x000D_
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vin._x000D_
Le domaine compte plus de 6 Ha de vignes, sur le terroir d'Ambonnay. Le Pinot Noir et le Chardonnay sont plantés sur des collines exposées sud et sud-est, garantissant une exposition très ensoleillée._x000D_
La Maison Soutiran étant classée en 'Grand Cru', exprime toute la rareté de ce Champagne. En effet, seul 17 Maisons sont classées 'Grand Cru', sur un total de 320 Maisons environ._x000D_
La Maison Soutiran s'atèle a produire des champagnes riches, racés, expressifs avec une texture crémeuse soulignée par une salinité minérale issur des sols calcaires et crayeux.</t>
  </si>
  <si>
    <t>Un Champagne Grand Cru Extra Brut fins et élégant qui pourra accompagner un plateau de fruits de mer._x000D_
_x000D_
Encépagement : Chardonnay, Pinot noir_x000D_
_x000D_
Dégustation : Bulles fines ; Nez frais, iodé, brioché ; Bouche anisée, fraîche et belle finale._x000D_
_x000D_
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vin._x000D_
Le domaine compte plus de 6 Ha de vignes, sur le terroir d'Ambonnay. Le Pinot Noir et le Chardonnay sont plantés sur des collines exposées sud et sud-est, garantissant une exposition très ensoleillée._x000D_
La Maison Soutiran étant classée en 'Grand Cru', exprime toute la rareté de ce Champagne. En effet, seul 17 Maisons sont classées 'Grand Cru', sur un total de 320 Maisons environ._x000D_
La Maison Soutiran s'atèle a produire des champagnes riches, racés, expressifs avec une texture crémeuse soulignée par une salinité minérale issur des sols calcaires et crayeux.</t>
  </si>
  <si>
    <t>Un Champagne Grand Cru aux bulles fines et aux notes légèrement brioché. Idéal en apéritif ou sur un dessert au chocolat._x000D_
_x000D_
Encépagement : Pinot noir, Chardonnay_x000D_
_x000D_
Dégustation : Bulles fines ; Nez de poire compotée, pêche et légèrement torréfié ; Bouche de fruits exotiques, minérale et saline._x000D_
_x000D_
Existe en 75cl, en Jéroboam et en 37,5cl._x000D_
_x000D_
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vin._x000D_
Le domaine compte plus de 6 Ha de vignes, sur le terroir d'Ambonnay. Le Pinot Noir et le Chardonnay sont plantés sur des collines exposées sud et sud-est, garantissant une exposition très ensoleillée._x000D_
La Maison Soutiran étant classée en 'Grand Cru', exprime toute la rareté de ce Champagne. En effet, seul 17 Maisons sont classées 'Grand Cru', sur un total de 320 Maisons environ._x000D_
La Maison Soutiran s'atèle a produire des champagnes riches, racés, expressifs avec une texture crémeuse soulignée par une salinité minérale issur des sols calcaires et crayeux.</t>
  </si>
  <si>
    <t>Cuvée'Blanche' : Robe dorée ; Nez floral et d’agrumes ; Bouche légère aux notes exotiques. _x000D_
Degré : 5%_x000D_
_x000D_
Pays : France (Lot)_x000D_
_x000D_
Existe en 75cl._x000D_
_x000D_
La Brasserie Bire Bare. _x000D_
C’est une passion sans faille pour la bière qui anime Christophe depuis plus de vingt ans. Il s’installe dans le département du Lot aux portes de Cahors, Christophe demeure convaincu d’une chose: son métier d’artisan brasseur est le plus beau métier du monde, un métier où l’on créé un produit de partage, un produit de dégustation, un produit d’émotion.</t>
  </si>
  <si>
    <t>Cuvée Pétrolette 'Blonde' : Robe dorée ; Nez complexe sur des notes d’écorce d’orange ; Bouche fraîche avec une belle mousse fin et crémeuse._x000D_
Degré : 5%_x000D_
_x000D_
Pays : France (Ardèche)_x000D_
_x000D_
Existe en 75cl et en Magnum.</t>
  </si>
  <si>
    <t>Cuvée 'Ambrée' : Robe ambrée ; Nez de caramel, de noisette et de châtaigne ; Bouche briochée luis confère onctuosité et sucrosité._x000D_
Degré : 5%_x000D_
_x000D_
Pays : France (Lot)_x000D_
_x000D_
Existe en 75cl._x000D_
_x000D_
La Brasserie Bire Bare. _x000D_
C’est une passion sans faille pour la bière qui anime Christophe depuis plus de vingt ans. Il s’installe dans le département du Lot aux portes de Cahors, Christophe demeure convaincu d’une chose: son métier d’artisan brasseur est le plus beau métier du monde, un métier où l’on créé un produit de partage, un produit de dégustation, un produit d’émotion.</t>
  </si>
  <si>
    <t>Un Champagne Grand Cru aux bulles fines et aux notes légèrement brioché. Idéal en apéritif ou sur un dessert au chocolat._x000D_
_x000D_
Encépagement : Pinot noir, Chardonnay_x000D_
_x000D_
Dégustation : Bulles fines ; Nez de poire compotée, pêche et légèrement torréfié ; Bouche de fruits exotiques, minérale et saline._x000D_
_x000D_
Existe en 75cl, en Magnum et en 37,5cl._x000D_
_x000D_
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vin._x000D_
Le domaine compte plus de 6 Ha de vignes, sur le terroir d'Ambonnay. Le Pinot Noir et le Chardonnay sont plantés sur des collines exposées sud et sud-est, garantissant une exposition très ensoleillée._x000D_
La Maison Soutiran étant classée en 'Grand Cru', exprime toute la rareté de ce Champagne. En effet, seul 17 Maisons sont classées 'Grand Cru', sur un total de 320 Maisons environ._x000D_
La Maison Soutiran s'atèle a produire des champagnes riches, racés, expressifs avec une texture crémeuse soulignée par une salinité minérale issur des sols calcaires et crayeux.</t>
  </si>
  <si>
    <t>Cuvée 'Brune' : robe profonde et sombre, aux notes torréfiées et de caramel. Parfait équilibre entre puissance et amertume.s _x000D_
Degré : 8°_x000D_
_x000D_
Pays : France (Hérault)_x000D_
_x000D_
La Brasserie Alaryk est situé à Bézier et a été créée par Sébastien Alary. _x000D_
Les bières sont fabriquées en Agriculture Biologique, sont non pasteurisées, non filtrées et sans ajout de CO2.</t>
  </si>
  <si>
    <t>Cuvée 'Triple Grain' : 3 céréales assemblés (orge, blé et seigle), bière de caractère, gourmande._x000D_
Degré : 8,5°_x000D_
_x000D_
Pays : France (Hérault)_x000D_
_x000D_
La Brasserie Alaryk est situé à Bézier et a été créée par Sébastien Alary. _x000D_
Les bières sont fabriquées en Agriculture Biologique, sont non pasteurisées, non filtrées et sans ajout de CO2.</t>
  </si>
  <si>
    <t>Cuvée'Blanche Sweetch' : Robe jaune pâle ; Nez floral et d’agrumes ; Bouche légère aux notes de citron. _x000D_
Degré : 5%_x000D_
_x000D_
Pays : Italie_x000D_
_x000D_
La brasserie Berrificia della Granda._x000D_
Après plusieurs années en tant que biologiste, Ivano décide de rentrer dans son village d'origine pour reprendre la ferme de sa famille._x000D_
Il plante de l'orge et se lance dans le brassage. Aujourd'hui, la plupart des céréales utilisées dans ses bières proviennent de sa propre production. Et ce, pour notre plus grand plaisir !</t>
  </si>
  <si>
    <t>Cuvée 'Blonde Kloe' : Robe dorée ; Nez floral et légèrement épicé ; Bouche miélée et onctueuse ._x000D_
Degré : 5%_x000D_
_x000D_
Pays : Italie_x000D_
_x000D_
La brasserie Berrificia della Granda._x000D_
Après plusieurs années en tant que biologiste, Ivano décide de rentrer dans son village d'origine pour reprendre la ferme de sa famille._x000D_
Il plante de l'orge et se lance dans le brassage. Aujourd'hui, la plupart des céréales utilisées dans ses bières proviennent de sa propre production. Et ce, pour notre plus grand plaisir !</t>
  </si>
  <si>
    <t>Cuvée 'Kei Os' (IPA) : Robe dorée ; Nez fruité et citronné ; Bouche d’une belle amertume._x000D_
Degré : 5,5%_x000D_
_x000D_
Pays : Italie_x000D_
_x000D_
La brasserie Berrificia della Granda._x000D_
Après plusieurs années en tant que biologiste, Ivano décide de rentrer dans son village d'origine pour reprendre la ferme de sa famille._x000D_
Il plante de l'orge et se lance dans le brassage. Aujourd'hui, la plupart des céréales utilisées dans ses bières proviennent de sa propre production. Et ce, pour notre plus grand plaisir !</t>
  </si>
  <si>
    <t xml:space="preserve">Cuvée 'Indian Pale Ale (IPA) 1575' : Le col de la Frache (alt. 1575 m) offre un belvédère qui permet d’observer la grande faune forestière sauvage du Ventoux. Robe dorée ; Nez gourmand de pamplemousse ; Bouche aromatique d’une belle amertume._x000D_
Degré : 6%_x000D_
_x000D_
Pays : France (Ventoux)_x000D_
_x000D_
La brasserie du Mont Ventoux._x000D_
Il était une fois, au pied du géant de Provence, des étendus de vigne et quelques hectares d'orge..._x000D_
</t>
  </si>
  <si>
    <t>Un Champagne Grand Cru Rosé aux bulles fines et aux notes élégantes de petits fruits rouges. Idéal sur un dessert aux fruits rouges._x000D_
_x000D_
Encépagement : Pinot noir, Chardonnay_x000D_
_x000D_
Dégustation : Bulles fines ; Nez subtile de fruits rouges ; Bouche ample, fraîche aux notes de fraises des bois._x000D_
_x000D_
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vin._x000D_
Le domaine compte plus de 6 Ha de vignes, sur le terroir d'Ambonnay. Le Pinot Noir et le Chardonnay sont plantés sur des collines exposées sud et sud-est, garantissant une exposition très ensoleillée._x000D_
La Maison Soutiran étant classée en 'Grand Cru', exprime toute la rareté de ce Champagne. En effet, seul 17 Maisons sont classées 'Grand Cru', sur un total de 320 Maisons environ._x000D_
La Maison Soutiran s'atèle a produire des champagnes riches, racés, expressifs avec une texture crémeuse soulignée par une salinité minérale issur des sols calcaires et crayeux.</t>
  </si>
  <si>
    <t>Un Champagne Grand Cru puissant et aromatique qui s'accordera parfait sur un dessert au chocolat._x000D_
_x000D_
Encépagement : Pinot noir_x000D_
_x000D_
Dégustation : Bulles fines ; Nez de figues et fruits exotiques ; Bouche ample, vive, sur des arômes vineux et une finale longue et quelque peu iodée._x000D_
_x000D_
Existe en 75cl._x000D_
_x000D_
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vin._x000D_
Le domaine compte plus de 6 Ha de vignes, sur le terroir d'Ambonnay. Le Pinot Noir et le Chardonnay sont plantés sur des collines exposées sud et sud-est, garantissant une exposition très ensoleillée._x000D_
La Maison Soutiran étant classée en 'Grand Cru', exprime toute la rareté de ce Champagne. En effet, seul 17 Maisons sont classées 'Grand Cru', sur un total de 320 Maisons environ._x000D_
La Maison Soutiran s'atèle a produire des champagnes riches, racés, expressifs avec une texture crémeuse soulignée par une salinité minérale issur des sols calcaires et crayeux.</t>
  </si>
  <si>
    <t>Un Champagne Grand Cru aux bulles fines et aux notes légèrement brioché. Idéal en apéritif ou sur un dessert au chocolat._x000D_
_x000D_
Encépagement : Pinot noir, Chardonnay_x000D_
_x000D_
Dégustation : Bulles fines ; Nez de poire compotée, pêche et légèrement torréfié ; Bouche de fruits exotiques, minérale et saline._x000D_
_x000D_
Existe en 75cl, en Jéroboam et en Magnum._x000D_
_x000D_
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vin._x000D_
Le domaine compte plus de 6 Ha de vignes, sur le terroir d'Ambonnay. Le Pinot Noir et le Chardonnay sont plantés sur des collines exposées sud et sud-est, garantissant une exposition très ensoleillée._x000D_
La Maison Soutiran étant classée en 'Grand Cru', exprime toute la rareté de ce Champagne. En effet, seul 17 Maisons sont classées 'Grand Cru', sur un total de 320 Maisons environ._x000D_
La Maison Soutiran s'atèle a produire des champagnes riches, racés, expressifs avec une texture crémeuse soulignée par une salinité minérale issur des sols calcaires et crayeux.</t>
  </si>
  <si>
    <t>La brasserie Pétrolette._x000D_
_x000D_
Pays : France (Ardèche)_x000D_
_x000D_
Cuvée Grosse Bécane 'Triple' : Robe dorée ; Nez gourmand et puissant  ; Bouche riche, fruité et épicée sur un bel amer._x000D_
Degré : 8%</t>
  </si>
  <si>
    <t>Cuvée 'Brune, Black Stout' : Robe noire ; Nez gourmand et torréfié  ; Bouche puissante, désaltérante sur une bel amer._x000D_
Degré : 4,2%_x000D_
_x000D_
Pays : Irlande_x000D_
_x000D_
La brasserie Whitewater._x000D_
Whitewater a été fondé en 1996. Cette micro-brasserie d'Irlande du Nord produit une gamme de bières régulièrement récompensées.</t>
  </si>
  <si>
    <t>Cuvée 'Ambrée, Amber Ale' : Robe dorée ; Nez complexe sur des notes caramélisées ; Bouche fruitée et acidulée._x000D_
Degré : 4,5%_x000D_
_x000D_
Pays : Irlande_x000D_
_x000D_
La brasserie Whitewater._x000D_
Whitewater a été fondé en 1996. Cette micro-brasserie d'Irlande du Nord produit une gamme de bières régulièrement récompensées.</t>
  </si>
  <si>
    <t>Cuvée Pétrolette 'Blonde' : Robe dorée ; Nez complexe sur des notes d’écorce d’orange ; Bouche fraîche avec une belle mousse fin et crémeuse._x000D_
Degré : 5%_x000D_
_x000D_
Pays : France (Ardèche)_x000D_
_x000D_
Existe en 33cl et en Magnum</t>
  </si>
  <si>
    <t>Cuvée Pétrolette 'Blonde' : Robe dorée ; Nez complexe sur des notes d’écorce d’orange ; Bouche fraîche avec une belle mousse fin et crémeuse._x000D_
Degré : 5%_x000D_
_x000D_
Pays : France (Ardèche)_x000D_
_x000D_
Existe en 75cl et en 33cl.</t>
  </si>
  <si>
    <t>Cuvée Petrolette 'Blanche ' : Robe jaune pâle ; Nez d’agrumes et floral ; Bouche légère, citronnée avec une belle mousse. _x000D_
Degré : 5%_x000D_
_x000D_
Pays : France (Ardèche)_x000D_
_x000D_
Existe en 75cl.</t>
  </si>
  <si>
    <t>Cuvée Petrolette 'Blanche ' : Robe jaune pâle ; Nez d’agrumes et floral ; Bouche légère, citronnée avec une belle mousse. _x000D_
Degré : 5%_x000D_
_x000D_
Pays : France (Ardèche)_x000D_
_x000D_
Existe en 33cl.</t>
  </si>
  <si>
    <t>Cuvée Pétrolette 'Ambrée' : Robe dorée caramel ; Nez intense aux notes caramélisées ; Bouche ronde, gourmande et légère._x000D_
Degré : 5%_x000D_
_x000D_
Pays : France (Ardèche)_x000D_
_x000D_
Existe en 75cl.</t>
  </si>
  <si>
    <t>Cuvée Pétrolette 'Ambrée' : Robe dorée caramel ; Nez intense aux notes caramélisées ; Bouche ronde, gourmande et légère._x000D_
Degré : 5%_x000D_
_x000D_
Pays : France (Ardèche)_x000D_
_x000D_
Existe en 33cl.</t>
  </si>
  <si>
    <t>Cuvée 'Indian Pale Ale, Rebel IPA' : Robe dorée ; Nez fruité et de pain frais ; Bouche légèrement citronnée et de pamplemousse._x000D_
Degré : 4,5%_x000D_
_x000D_
Pays : Irlande_x000D_
_x000D_
La brasserie Whitewater._x000D_
Whitewater a été fondé en 1996. Cette micro-brasserie d'Irlande du Nord produit une gamme de bières régulièrement récompensées.</t>
  </si>
  <si>
    <t>C:\Users\Admin\OneDrive\Site Internet\aerateur_vin_ludivin.png</t>
  </si>
  <si>
    <t>C:\Users\Admin\OneDrive\Site Internet\carafe_first_sweizel_750_ml.png</t>
  </si>
  <si>
    <t>C:\Users\Admin\OneDrive\Site Internet\carafe_freshness_chef_sommelier_1_l.png</t>
  </si>
  <si>
    <t>C:\Users\Admin\OneDrive\Site Internet\vacuvin_pompe_2_bouchons.png</t>
  </si>
  <si>
    <t>C:\Users\Admin\OneDrive\Site Internet\marques_verres.png</t>
  </si>
  <si>
    <t>C:\Users\Admin\OneDrive\Site Internet\mini_bouchon_pompe_vide_air.png</t>
  </si>
  <si>
    <t>C:\Users\Admin\OneDrive\Site Internet\pierres_a_whisky.png</t>
  </si>
  <si>
    <t>C:\Users\Admin\OneDrive\Site Internet\pince_a_champagne.png</t>
  </si>
  <si>
    <t>C:\Users\Admin\OneDrive\Site Internet\recuperateur_bouchon.png</t>
  </si>
  <si>
    <t>C:\Users\Admin\OneDrive\Site Internet\sac_refroidisseur_gel.png</t>
  </si>
  <si>
    <t>C:\Users\Admin\OneDrive\Site Internet\set_2_bouchons_a_pompe_vacuvin.png</t>
  </si>
  <si>
    <t>C:\Users\Admin\OneDrive\Site Internet\tire_bouchon_electrique_argent_ludivin.png</t>
  </si>
  <si>
    <t>C:\Users\Admin\OneDrive\Site Internet\tire_bouchon_screwpul_lm_350p.png</t>
  </si>
  <si>
    <t>C:\Users\Admin\OneDrive\Site Internet\bouchon_liege_vinaigrier.png</t>
  </si>
  <si>
    <t>C:\Users\Admin\OneDrive\Site Internet\carafe_graal_lehman_150_cl.png</t>
  </si>
  <si>
    <t>C:\Users\Admin\OneDrive\Site Internet\carafe_fusion_lehman_165_cl.png</t>
  </si>
  <si>
    <t>C:\Users\Admin\OneDrive\Site Internet\carafe_oenomust_decanter_lehman_75_cl.png</t>
  </si>
  <si>
    <t>C:\Users\Admin\OneDrive\Site Internet\verre_a_biere_cervoise_32_cl.png</t>
  </si>
  <si>
    <t>C:\Users\Admin\OneDrive\Site Internet\verre_a_biere_cervoise_50_cl.png</t>
  </si>
  <si>
    <t>C:\Users\Admin\OneDrive\Site Internet\verre_a_biere_roma_25_cl.png</t>
  </si>
  <si>
    <t>C:\Users\Admin\OneDrive\Site Internet\verre_a_vin_spiegelau_authentis_36_cl.png</t>
  </si>
  <si>
    <t>C:\Users\Admin\OneDrive\Site Internet\verre_a_champagne_spiegelau_authentis_27_cl.png</t>
  </si>
  <si>
    <t>C:\Users\Admin\OneDrive\Site Internet\verre_a_vin_spiegelau_authentis_65_cl.png</t>
  </si>
  <si>
    <t>C:\Users\Admin\OneDrive\Site Internet\verre_a_vin_spiegelau_authentis_48_cl.png</t>
  </si>
  <si>
    <t>C:\Users\Admin\OneDrive\Site Internet\verre_a_vin_spiegelau_expert_26_cl.png</t>
  </si>
  <si>
    <t>C:\Users\Admin\OneDrive\Site Internet\carafe_spiegelau_100_cl.png</t>
  </si>
  <si>
    <t>C:\Users\Admin\OneDrive\Site Internet\bag-in-box-domaine-de-la-goujonne-coteaux_varois-rose.png</t>
  </si>
  <si>
    <t>C:\Users\Admin\OneDrive\Site Internet\bag-in-box-domaine-de-la-goujonne-coteaux_varois-rouge.png</t>
  </si>
  <si>
    <t>C:\Users\Admin\OneDrive\Site Internet\bag-in-box-domaine-de-la-goujonne-coteaux_varois-blanc.png</t>
  </si>
  <si>
    <t>C:\Users\Admin\OneDrive\Site Internet\bag-in-box-domaine-de-la-goujonne-igp-var-rose.png</t>
  </si>
  <si>
    <t>C:\Users\Admin\OneDrive\Site Internet\bag-in-box-domaine-de-la-goujonne-igp-var-rouge.png</t>
  </si>
  <si>
    <t>C:\Users\Admin\OneDrive\Site Internet\bag-in-box-domaine-de-la-goujonne-igp-var-blanc.png</t>
  </si>
  <si>
    <t>C:\Users\Admin\OneDrive\Site Internet\dourthe_numero_un_blanc.png</t>
  </si>
  <si>
    <t>C:\Users\Admin\OneDrive\Site Internet\dourthe_numero_un_rouge.png</t>
  </si>
  <si>
    <t>C:\Users\Admin\OneDrive\Site Internet\chateau_haut_selve_graves_blanc.png</t>
  </si>
  <si>
    <t>C:\Users\Admin\OneDrive\Site Internet\chateau_haut_selve_graves_rouge.png</t>
  </si>
  <si>
    <t>C:\Users\Admin\OneDrive\Site Internet\chateau_belgrave_haut_medoc_diane_de_belgrave_rouge.png</t>
  </si>
  <si>
    <t>C:\Users\Admin\OneDrive\Site Internet\chateau_teyssier_montagne_saint_emilion_rouge.png</t>
  </si>
  <si>
    <t>C:\Users\Admin\OneDrive\Site Internet\chateau_la_garde_pessac_leognan_rouge.png</t>
  </si>
  <si>
    <t>C:\Users\Admin\OneDrive\Site Internet\chateau_lanbersac_puisseguin_saint_emilion_rouge.png</t>
  </si>
  <si>
    <t>C:\Users\Admin\OneDrive\Site Internet\chateau_carteau_saint_emilion_grand_cru_rouge.png</t>
  </si>
  <si>
    <t>C:\Users\Admin\OneDrive\Site Internet\chateau_grand_barrail_lamarelle_figeac_saint_emilion_grand_cru_rouge.png</t>
  </si>
  <si>
    <t>C:\Users\Admin\OneDrive\Site Internet\chateau_le_boscq_heritage_saint_estephe_rouge.png</t>
  </si>
  <si>
    <t>C:\Users\Admin\OneDrive\Site Internet\chateau_loumelat_cote_de_blaye_rouge.png</t>
  </si>
  <si>
    <t>C:\Users\Admin\OneDrive\Site Internet\chateau_briatte_sauterne_blanc.png</t>
  </si>
  <si>
    <t>C:\Users\Admin\OneDrive\Site Internet\chateau_haut_coteau_saint_estephe_rouge.png</t>
  </si>
  <si>
    <t>C:\Users\Admin\OneDrive\Site Internet\chateau_palais_cardinal_saint_emilion_grand_cru_rouge.png</t>
  </si>
  <si>
    <t>C:\Users\Admin\OneDrive\Site Internet\chateau_le_boscq_saint_estephe_rouge.png</t>
  </si>
  <si>
    <t>C:\Users\Admin\OneDrive\Site Internet\chateau_belgrave_haut_medoc_grand_cru_classe_rouge.png</t>
  </si>
  <si>
    <t>C:\Users\Admin\OneDrive\Site Internet\bag_in_box_cellier_des_chartreux_chardonnay_blanc.png</t>
  </si>
  <si>
    <t>C:\Users\Admin\OneDrive\Site Internet\bag_in_box_cellier_des_chartreux_igp_gard_rouge.png</t>
  </si>
  <si>
    <t>C:\Users\Admin\OneDrive\Site Internet\bag_in_box_cellier_des_chartreux_viognier_blanc.png</t>
  </si>
  <si>
    <t>C:\Users\Admin\OneDrive\Site Internet\bag_in_box_cellier_des_chartreux_sauvignon_blanc.png</t>
  </si>
  <si>
    <t>C:\Users\Admin\OneDrive\Site Internet\bag_in_box_cellier_des_chartreux_merlot_rouge.png</t>
  </si>
  <si>
    <t>C:\Users\Admin\OneDrive\Site Internet\bag_in_box_cellier_des_chartreux_cabernet_sauvignon_rouge.png</t>
  </si>
  <si>
    <t>C:\Users\Admin\OneDrive\Site Internet\bag_in_box_cellier_des_chartreux_cotes_du_rhone_rouge.png</t>
  </si>
  <si>
    <t>C:\Users\Admin\OneDrive\Site Internet\bag_in_box_cellier_des_chartreux_grenache_rose.png</t>
  </si>
  <si>
    <t>C:\Users\Admin\OneDrive\Site Internet\bag_in_box_cellier_des_chartreux_igp_oc_blanc.png</t>
  </si>
  <si>
    <t>C:\Users\Admin\OneDrive\Site Internet\hongrie_chateau_dereszla_tokaji_furmint_blanc.png</t>
  </si>
  <si>
    <t>C:\Users\Admin\OneDrive\Site Internet\portugal_vinho_verde_lago_cerqueira_blanc.png</t>
  </si>
  <si>
    <t>C:\Users\Admin\OneDrive\Site Internet\argentine_vive_malbec_rouge.png</t>
  </si>
  <si>
    <t>C:\Users\Admin\OneDrive\Site Internet\argentine_vive_torrontes_blanc.png</t>
  </si>
  <si>
    <t>C:\Users\Admin\OneDrive\Site Internet\chili_casas_patronales_carmenere_rouge.png</t>
  </si>
  <si>
    <t>C:\Users\Admin\OneDrive\Site Internet\chili_casas_patronales_sauvignon_blanc.png</t>
  </si>
  <si>
    <t>C:\Users\Admin\OneDrive\Site Internet\espagne_villa_campa_rouge.png</t>
  </si>
  <si>
    <t>C:\Users\Admin\OneDrive\Site Internet\hongrie_chateau_dereszla_tokaji_5_puttonyos_blanc.png</t>
  </si>
  <si>
    <t>C:\Users\Admin\OneDrive\Site Internet\hongrie_chateau_dereszla_tokaji_szamorodni_blanc.png</t>
  </si>
  <si>
    <t>C:\Users\Admin\OneDrive\Site Internet\hongrie_chateau_dereszla_tokaji_dry_blanc.png</t>
  </si>
  <si>
    <t>C:\Users\Admin\OneDrive\Site Internet\usa_backhouse_chardonnay_blanc.png</t>
  </si>
  <si>
    <t>C:\Users\Admin\OneDrive\Site Internet\usa_backhouse_zinfandel_rouge.png</t>
  </si>
  <si>
    <t>C:\Users\Admin\OneDrive\Site Internet\italie_lambrusco_rouge.png</t>
  </si>
  <si>
    <t>C:\Users\Admin\OneDrive\Site Internet\allemagne_geil_spatburgunder_rouge.png</t>
  </si>
  <si>
    <t>C:\Users\Admin\OneDrive\Site Internet\espagne_oro_de_castilla_blanc.png</t>
  </si>
  <si>
    <t>C:\Users\Admin\OneDrive\Site Internet\liban_ixsir_altitudes_rouge.png</t>
  </si>
  <si>
    <t>C:\Users\Admin\OneDrive\Site Internet\liban_ixsir_grande_reserve_blanc.png</t>
  </si>
  <si>
    <t>C:\Users\Admin\OneDrive\Site Internet\portugal_lagoalva_rouge.png</t>
  </si>
  <si>
    <t>C:\Users\Admin\OneDrive\Site Internet\italie_prosecco_la_jara_blanc.png</t>
  </si>
  <si>
    <t>C:\Users\Admin\OneDrive\Site Internet\afrique_du_sud_bery_white_blanc.png</t>
  </si>
  <si>
    <t>C:\Users\Admin\OneDrive\Site Internet\afique_du_sud_the_bean_pinotage_rouge.png</t>
  </si>
  <si>
    <t>C:\Users\Admin\OneDrive\Site Internet\australie_paxton_rouge.png</t>
  </si>
  <si>
    <t>C:\Users\Admin\OneDrive\Site Internet\nouvelle_zelande_punamu_blanc.png</t>
  </si>
  <si>
    <t>C:\Users\Admin\OneDrive\Site Internet\italie_valpolicella_zanoni_rouge.png</t>
  </si>
  <si>
    <t>C:\Users\Admin\OneDrive\Site Internet\maroc_zouina_rouge.png</t>
  </si>
  <si>
    <t>C:\Users\Admin\OneDrive\Site Internet\argentine_clos_de_los_siete_rouge.png</t>
  </si>
  <si>
    <t>C:\Users\Admin\OneDrive\Site Internet\chili_casas_patronales_syrah_rouge.png</t>
  </si>
  <si>
    <t>C:\Users\Admin\OneDrive\Site Internet\italie_chianti_rouge.png</t>
  </si>
  <si>
    <t>C:\Users\Admin\OneDrive\Site Internet\jean_luc_maldant_aloxe_corton_rouge.png</t>
  </si>
  <si>
    <t>C:\Users\Admin\OneDrive\Site Internet\jean_luc_maldant_chardonnay_blanc.png</t>
  </si>
  <si>
    <t>C:\Users\Admin\OneDrive\Site Internet\jean_luc_maldant_pinot_noir_rouge.png</t>
  </si>
  <si>
    <t>C:\Users\Admin\OneDrive\Site Internet\alain_geoffroy_chablis_premier_cru_fourchaume_blanc.png</t>
  </si>
  <si>
    <t>C:\Users\Admin\OneDrive\Site Internet\alain_geoffroy_chablis_premier_cru_vau_ligneau_blanc.png</t>
  </si>
  <si>
    <t>C:\Users\Admin\OneDrive\Site Internet\jean_luc_maldant_ladoix_rouge.png</t>
  </si>
  <si>
    <t>C:\Users\Admin\OneDrive\Site Internet\jean_luc_maldant_santenay_rouge.png</t>
  </si>
  <si>
    <t>C:\Users\Admin\OneDrive\Site Internet\jean_luc_maldant_savigny_les_beaune_rouge.png</t>
  </si>
  <si>
    <t>C:\Users\Admin\OneDrive\Site Internet\jean_luc_maldant_chorey_les_beaune_blanc.png</t>
  </si>
  <si>
    <t>C:\Users\Admin\OneDrive\Site Internet\jean_luc_maldant_aligote_blanc.png</t>
  </si>
  <si>
    <t>C:\Users\Admin\OneDrive\Site Internet\alain_geoffroy_bourgogne_chardonnay_blanc.png</t>
  </si>
  <si>
    <t>C:\Users\Admin\OneDrive\Site Internet\alain_geoffroy_chablis_domaine_le_verger_blanc.png</t>
  </si>
  <si>
    <t>C:\Users\Admin\OneDrive\Site Internet\alain_geoffroy_chablis_premier_cru_beauroy_blanc.png</t>
  </si>
  <si>
    <t>C:\Users\Admin\OneDrive\Site Internet\jean_luc_maldant_savigny_les_beaune_blanc.png</t>
  </si>
  <si>
    <t>C:\Users\Admin\OneDrive\Site Internet\jean_luc_maldant_chorey_les_beaune_rouge.png</t>
  </si>
  <si>
    <t>C:\Users\Admin\OneDrive\Site Internet\alain_geoffroy_petit_chablis_blanc.png</t>
  </si>
  <si>
    <t>C:\Users\Admin\OneDrive\Site Internet\jean_luc_maldant_savigny_les_beaune_1er_cru_aux_gravains_blanc.png</t>
  </si>
  <si>
    <t>C:\Users\Admin\OneDrive\Site Internet\jean_luc_maldant_beaune_1er_cru_les_cent_vignes_rouge.png</t>
  </si>
  <si>
    <t>C:\Users\Admin\OneDrive\Site Internet\bieres_artisanales_bire_bare.png</t>
  </si>
  <si>
    <t>C:\Users\Admin\OneDrive\Site Internet\bieres_artisanales_petrolette.png</t>
  </si>
  <si>
    <t>C:\Users\Admin\OneDrive\Site Internet\bieres_artisanales_birificio_della_granda.png</t>
  </si>
  <si>
    <t>C:\Users\Admin\OneDrive\Site Internet\bieres_artisanales_mont_ventoux.png</t>
  </si>
  <si>
    <t>C:\Users\Admin\OneDrive\Site Internet\bieres_artisanales_white_water_belfast.png</t>
  </si>
  <si>
    <t>C:\Users\Admin\OneDrive\Site Internet\catrice_gourmet_tartinables_huile_olive_vinaigre.png</t>
  </si>
  <si>
    <t>C:\Users\Admin\OneDrive\Site Internet\maison_marc_cornichons.png</t>
  </si>
  <si>
    <t>C:\Users\Admin\OneDrive\Site Internet\catrice_gourmet_terrines.png</t>
  </si>
  <si>
    <t>C:\Users\Admin\OneDrive\Site Internet\cellier_du_perigord_terrines_foie_gras_entier_et_bloc.png</t>
  </si>
  <si>
    <t>C:\Users\Admin\OneDrive\Site Internet\maldant_vinaigres.png</t>
  </si>
  <si>
    <t>C:\Users\Admin\OneDrive\Site Internet\manoir_des_capucins_pouilly_fuisse_blanc.png</t>
  </si>
  <si>
    <t>C:\Users\Admin\OneDrive\Site Internet\chateau_de_la_greffiere_macon_la_roche_vineuse_les_ronzettes_blanc.png</t>
  </si>
  <si>
    <t>C:\Users\Admin\OneDrive\Site Internet\chateau_de_la_greffiere_saint_veran_au_mont_blanc.png</t>
  </si>
  <si>
    <t>C:\Users\Admin\OneDrive\Site Internet\chateau_de_la_greffiere_macon_milly_lamartine_alphonse_blanc.png</t>
  </si>
  <si>
    <t>C:\Users\Admin\OneDrive\Site Internet\chateau_de_la_greffiere_bourgogne_pinot_noir_rouge.png</t>
  </si>
  <si>
    <t>C:\Users\Admin\OneDrive\Site Internet\domaine_chretienne_lecque_rouge.png</t>
  </si>
  <si>
    <t>C:\Users\Admin\OneDrive\Site Internet\domaine_goujonne_gamali_blanc.png</t>
  </si>
  <si>
    <t>C:\Users\Admin\OneDrive\Site Internet\domaine_goujonne_gamali_rose.png</t>
  </si>
  <si>
    <t>C:\Users\Admin\OneDrive\Site Internet\domaine_goujonne_gamali_rouge.png</t>
  </si>
  <si>
    <t>C:\Users\Admin\OneDrive\Site Internet\domaine_goujonne_reine_marie_rouge.png</t>
  </si>
  <si>
    <t>C:\Users\Admin\OneDrive\Site Internet\domaine_goujonne_reine_marie_blanc.png</t>
  </si>
  <si>
    <t>C:\Users\Admin\OneDrive\Site Internet\domaine_goujonne_reine_marie_rose.png</t>
  </si>
  <si>
    <t>C:\Users\Admin\OneDrive\Site Internet\domaine_goujonne_lea_blanc.png</t>
  </si>
  <si>
    <t>C:\Users\Admin\OneDrive\Site Internet\domaine_goujonne_lea_rose.png</t>
  </si>
  <si>
    <t>C:\Users\Admin\OneDrive\Site Internet\domaine_chretienne_lecque_rose.png</t>
  </si>
  <si>
    <t>C:\Users\Admin\OneDrive\Site Internet\domaine_chretienne_lecque_blanc.png</t>
  </si>
  <si>
    <t>C:\Users\Admin\OneDrive\Site Internet\domaine_goujonne_lea_rouge.png</t>
  </si>
  <si>
    <t>C:\Users\Admin\OneDrive\Site Internet\chateau_des_bormettes_argentiere_rose.png</t>
  </si>
  <si>
    <t>C:\Users\Admin\OneDrive\Site Internet\chateau_des_bormettes_instinct_parcellaire_rose.png</t>
  </si>
  <si>
    <t>C:\Users\Admin\OneDrive\Site Internet\domaine_chretienne_15_rose.png</t>
  </si>
  <si>
    <t>C:\Users\Admin\OneDrive\Site Internet\chateau_des_bormettes_cote_et_mer_rouge.png</t>
  </si>
  <si>
    <t>C:\Users\Admin\OneDrive\Site Internet\chateau_des_bormettes_instinct_parcellaire_blanc.png</t>
  </si>
  <si>
    <t>C:\Users\Admin\OneDrive\Site Internet\domaine_chretienne_15_blanc.png</t>
  </si>
  <si>
    <t>C:\Users\Admin\OneDrive\Site Internet\chateau_des_bormettes_helene_blanc.png</t>
  </si>
  <si>
    <t>C:\Users\Admin\OneDrive\Site Internet\chateau_des_bormettes_cote_et_mer_blanc.png</t>
  </si>
  <si>
    <t>C:\Users\Admin\OneDrive\Site Internet\chateau_des_bormettes_cote_et_mer_rose.png</t>
  </si>
  <si>
    <t>C:\Users\Admin\OneDrive\Site Internet\cotes_de_provence_ultimate_provence_rose.png</t>
  </si>
  <si>
    <t>C:\Users\Admin\OneDrive\Site Internet\rhone_rive_gauche_beaume_de_venise_terrissimo_rouge.png</t>
  </si>
  <si>
    <t>C:\Users\Admin\OneDrive\Site Internet\gardine_rasteau_rouge.png</t>
  </si>
  <si>
    <t>C:\Users\Admin\OneDrive\Site Internet\domaine_clavel_regulus_blanc.png</t>
  </si>
  <si>
    <t>C:\Users\Admin\OneDrive\Site Internet\domaine_clavel_regulus_rose.png</t>
  </si>
  <si>
    <t>C:\Users\Admin\OneDrive\Site Internet\domaine_clavel_regulus_rouge.png</t>
  </si>
  <si>
    <t>C:\Users\Admin\OneDrive\Site Internet\domaine_clavel_cordelia_rouge.png</t>
  </si>
  <si>
    <t>C:\Users\Admin\OneDrive\Site Internet\domaine_clavel_clair_de_lune_blanc.png</t>
  </si>
  <si>
    <t>C:\Users\Admin\OneDrive\Site Internet\domaine_clavel_clair_de_lune_rouge.png</t>
  </si>
  <si>
    <t>C:\Users\Admin\OneDrive\Site Internet\domaine_clavel_syrius_rouge.png</t>
  </si>
  <si>
    <t>C:\Users\Admin\OneDrive\Site Internet\gardine_chateau_neuf_du_pape_tradition_blanc.png</t>
  </si>
  <si>
    <t>C:\Users\Admin\OneDrive\Site Internet\cellier_des_chartreux_origine_blanc.png</t>
  </si>
  <si>
    <t>C:\Users\Admin\OneDrive\Site Internet\cellier_des_chartreux_marselan_rouge.png</t>
  </si>
  <si>
    <t>C:\Users\Admin\OneDrive\Site Internet\cellier_des_chartreux_origine_rouge.png</t>
  </si>
  <si>
    <t>C:\Users\Admin\OneDrive\Site Internet\cellier_des_chartreux_viognier_les_iles_blanches_blanc.png</t>
  </si>
  <si>
    <t>C:\Users\Admin\OneDrive\Site Internet\gardine_chateau_neuf_du_pape_tradition_rouge.png</t>
  </si>
  <si>
    <t>C:\Users\Admin\OneDrive\Site Internet\cellier_des_chartreux_la_nuit_tous_les_chats_sont_gris_rose.png</t>
  </si>
  <si>
    <t>C:\Users\Admin\OneDrive\Site Internet\cellier_des_chartreux_chamasutra_rouge.png</t>
  </si>
  <si>
    <t>C:\Users\Admin\OneDrive\Site Internet\cellier_des_chartreux_je_donne_ma_langue_au_chat_blanc.png</t>
  </si>
  <si>
    <t>C:\Users\Admin\OneDrive\Site Internet\cellier_des_chartreux_chevalier_anthelme_rouge.png</t>
  </si>
  <si>
    <t>C:\Users\Admin\OneDrive\Site Internet\domaine_clavel_syrius_blanc.png</t>
  </si>
  <si>
    <t>C:\Users\Admin\OneDrive\Site Internet\cellier_des_chartreux_cabernet_sauvignon_rouge.png</t>
  </si>
  <si>
    <t>C:\Users\Admin\OneDrive\Site Internet\cellier_des_chartreux_merlot_rouge.png</t>
  </si>
  <si>
    <t>C:\Users\Admin\OneDrive\Site Internet\cellier_des_chartreux_1612_blanc.png</t>
  </si>
  <si>
    <t>C:\Users\Admin\OneDrive\Site Internet\rhone_rive_gauche_gigondas_reference_rouge.png</t>
  </si>
  <si>
    <t>C:\Users\Admin\OneDrive\Site Internet\rhone_rive_gauche_vacqueyras_beaumirail_rouge.png</t>
  </si>
  <si>
    <t>C:\Users\Admin\OneDrive\Site Internet\rhone_rive_gauche_gigondas_signature_rouge.png</t>
  </si>
  <si>
    <t>C:\Users\Admin\OneDrive\Site Internet\cellier_des_chartreux_chardonnay_les_amandiers_blanc.png</t>
  </si>
  <si>
    <t>C:\Users\Admin\OneDrive\Site Internet\domaine_clavel_mon_histoire_blanc.png</t>
  </si>
  <si>
    <t>C:\Users\Admin\OneDrive\Site Internet\domaine_clavel_mon_histoire_rouge.png</t>
  </si>
  <si>
    <t>C:\Users\Admin\OneDrive\Site Internet\domaine_clavel_mon_histoire_rose.png</t>
  </si>
  <si>
    <t>C:\Users\Admin\OneDrive\Site Internet\chateau_nages_liberty_rose.png</t>
  </si>
  <si>
    <t>C:\Users\Admin\OneDrive\Site Internet\chateau_nages_liberty_rouge.png</t>
  </si>
  <si>
    <t>C:\Users\Admin\OneDrive\Site Internet\domaine_clavel_eclipse_rouge.png</t>
  </si>
  <si>
    <t>C:\Users\Admin\OneDrive\Site Internet\rhone_rive_gauche_vinsobres_vim_solis_rouge.png</t>
  </si>
  <si>
    <t>C:\Users\Admin\OneDrive\Site Internet\rhone_rive_gauche_plan_de_dieu_elysium_rouge.png</t>
  </si>
  <si>
    <t>C:\Users\Admin\OneDrive\Site Internet\rhone_rive_gauche_cairanne_entre_restangues_et_garrigues_rouge.png</t>
  </si>
  <si>
    <t>C:\Users\Admin\OneDrive\Site Internet\rhone_rive_gauche_beaume_de_venis_castrum_cavares_rouge.png</t>
  </si>
  <si>
    <t>C:\Users\Admin\OneDrive\Site Internet\domaine_des_jardinettes_igp_mediterranee_blanc.png</t>
  </si>
  <si>
    <t>C:\Users\Admin\OneDrive\Site Internet\domaine_des_jardinettes_luberon_caprice_de_jade_blanc.png</t>
  </si>
  <si>
    <t>C:\Users\Admin\OneDrive\Site Internet\domaine_des_jardinettes_luberon_caprice_de_jade_rouge.png</t>
  </si>
  <si>
    <t>C:\Users\Admin\OneDrive\Site Internet\domaine_des_jardinettes_luberon_l_art_d_aime_blanc.png</t>
  </si>
  <si>
    <t>C:\Users\Admin\OneDrive\Site Internet\armagnac_laubade_intemportel_12_ans.png</t>
  </si>
  <si>
    <t>C:\Users\Admin\OneDrive\Site Internet\armagnac_laubade_eclat_vsop.png</t>
  </si>
  <si>
    <t>C:\Users\Admin\OneDrive\Site Internet\armagnac_laubade_intemporel_n5.png</t>
  </si>
  <si>
    <t>C:\Users\Admin\OneDrive\Site Internet\armagnac_laubade_signature_vs.png</t>
  </si>
  <si>
    <t>C:\Users\Admin\OneDrive\Site Internet\calvados_roger_groult_3_ans.png</t>
  </si>
  <si>
    <t>C:\Users\Admin\OneDrive\Site Internet\calvados_roger_groult_8_ans.png</t>
  </si>
  <si>
    <t>C:\Users\Admin\OneDrive\Site Internet\gin_mac_malden.png</t>
  </si>
  <si>
    <t>C:\Users\Admin\OneDrive\Site Internet\joseph_cartron_liqueur_prunelle.png</t>
  </si>
  <si>
    <t>C:\Users\Admin\OneDrive\Site Internet\joseph_cartron_creme_framboise.png</t>
  </si>
  <si>
    <t>C:\Users\Admin\OneDrive\Site Internet\joseph_cartron_creme_mure.png</t>
  </si>
  <si>
    <t>C:\Users\Admin\OneDrive\Site Internet\limoncello_di_sorrento.png</t>
  </si>
  <si>
    <t>C:\Users\Admin\OneDrive\Site Internet\armagnac_laubade_diamant_xo.png</t>
  </si>
  <si>
    <t>C:\Users\Admin\OneDrive\Site Internet\armagnac_laubade_esprit_vsop.png</t>
  </si>
  <si>
    <t>C:\Users\Admin\OneDrive\Site Internet\calvados_roger_groult_12_ans.png</t>
  </si>
  <si>
    <t>C:\Users\Admin\OneDrive\Site Internet\joseph_cartron_creme_peche_de_vigne.png</t>
  </si>
  <si>
    <t>C:\Users\Admin\OneDrive\Site Internet\cognac_jean_luc_pasquet_organic_10.png</t>
  </si>
  <si>
    <t>C:\Users\Admin\OneDrive\Site Internet\porto_fonseca_white.png</t>
  </si>
  <si>
    <t>C:\Users\Admin\OneDrive\Site Internet\porto_fonseca_tawny.png</t>
  </si>
  <si>
    <t>C:\Users\Admin\OneDrive\Site Internet\porto_fonseca_lbv_2011.png</t>
  </si>
  <si>
    <t>C:\Users\Admin\OneDrive\Site Internet\armagnac_laubade_athos_vsop.png</t>
  </si>
  <si>
    <t>C:\Users\Admin\OneDrive\Site Internet\joseph_cartron_liqueur_peppermit.png</t>
  </si>
  <si>
    <t>C:\Users\Admin\OneDrive\Site Internet\joseph_cartron_ratafia_de_bourgogne.png</t>
  </si>
  <si>
    <t>C:\Users\Admin\OneDrive\Site Internet\liqueur_jean_luc_maldant_maldenberg_vertige_des_cimes.png</t>
  </si>
  <si>
    <t>C:\Users\Admin\OneDrive\Site Internet\joseph_cartron_creme_cassis.png</t>
  </si>
  <si>
    <t>C:\Users\Admin\OneDrive\Site Internet\limonello_strega.png</t>
  </si>
  <si>
    <t>C:\Users\Admin\OneDrive\Site Internet\cognac_planat_vs.png</t>
  </si>
  <si>
    <t>C:\Users\Admin\OneDrive\Site Internet\cognac_planat_vsop.png</t>
  </si>
  <si>
    <t>C:\Users\Admin\OneDrive\Site Internet\joseph_cartron_liqueur_chataigne.png</t>
  </si>
  <si>
    <t>C:\Users\Admin\OneDrive\Site Internet\liqueur_les_grandes_eaux_hedonist.png</t>
  </si>
  <si>
    <t>C:\Users\Admin\OneDrive\Site Internet\tequilla_butterfly_canon.png</t>
  </si>
  <si>
    <t>C:\Users\Admin\OneDrive\Site Internet\gin_olafsson.png</t>
  </si>
  <si>
    <t>C:\Users\Admin\OneDrive\Site Internet\vodka_lab.png</t>
  </si>
  <si>
    <t>C:\Users\Admin\OneDrive\Site Internet\la_mentheuse_creme_de_menthe_la_mentheuse.png</t>
  </si>
  <si>
    <t>C:\Users\Admin\OneDrive\Site Internet\la_mentheuse_creme_de_citron_la_pulpeuse.png</t>
  </si>
  <si>
    <t>C:\Users\Admin\OneDrive\Site Internet\la_mentheuse_creme_de_pomme_la_croqueuse.png</t>
  </si>
  <si>
    <t>C:\Users\Admin\OneDrive\Site Internet\rhum_oaks_ames_blanc.png</t>
  </si>
  <si>
    <t>C:\Users\Admin\OneDrive\Site Internet\rhum_oaks_ames_gold.png</t>
  </si>
  <si>
    <t>C:\Users\Admin\OneDrive\Site Internet\rhum_oaks_ames_vsop.png</t>
  </si>
  <si>
    <t>C:\Users\Admin\OneDrive\Site Internet\champagne_jean_noel_haton_classic.png</t>
  </si>
  <si>
    <t>C:\Users\Admin\OneDrive\Site Internet\champagne_jean_noel_haton_blanc_de_blanc.png</t>
  </si>
  <si>
    <t>C:\Users\Admin\OneDrive\Site Internet\champagne_jean_noel_haton_brut_extra.png</t>
  </si>
  <si>
    <t>C:\Users\Admin\OneDrive\Site Internet\champagne_jean_noel_haton_extra_rose.png</t>
  </si>
  <si>
    <t>C:\Users\Admin\OneDrive\Site Internet\champagne_jean_noel_haton_reserve.png</t>
  </si>
  <si>
    <t>C:\Users\Admin\OneDrive\Site Internet\champagne_jean_noel_haton_rose.png</t>
  </si>
  <si>
    <t>C:\Users\Admin\OneDrive\Site Internet\champagne_jean_noel_haton_heritage.png</t>
  </si>
  <si>
    <t>C:\Users\Admin\OneDrive\Site Internet\champagne_jean_noel_haton_noble_vintage.png</t>
  </si>
  <si>
    <t>C:\Users\Admin\OneDrive\Site Internet\jean_paul_dubost_beaujolais_lantignie_blanc.png</t>
  </si>
  <si>
    <t>C:\Users\Admin\OneDrive\Site Internet\jean_paul_dubost_regnie_le_potet_rouge.png</t>
  </si>
  <si>
    <t>C:\Users\Admin\OneDrive\Site Internet\jean_paul_dubost_fleurie_le_vivier_rouge.png</t>
  </si>
  <si>
    <t>C:\Users\Admin\OneDrive\Site Internet\jean_paul_dubost_morgon_la_ballofiere_rouge.png</t>
  </si>
  <si>
    <t>C:\Users\Admin\OneDrive\Site Internet\jean_paul_dubost_brouilly_vieilles_vignes_rouge.png</t>
  </si>
  <si>
    <t>C:\Users\Admin\OneDrive\Site Internet\jean_paul_dubost_moulin_a_vent_les_burdelines_rouge.png</t>
  </si>
  <si>
    <t>C:\Users\Admin\OneDrive\Site Internet\fabre_corbiere_gasparet_boutenac_rouge.png</t>
  </si>
  <si>
    <t>C:\Users\Admin\OneDrive\Site Internet\fabre_corbieres_jumelles_rouge.png</t>
  </si>
  <si>
    <t>C:\Users\Admin\OneDrive\Site Internet\fabre_corbieres_jumelles_blanc.png</t>
  </si>
  <si>
    <t>C:\Users\Admin\OneDrive\Site Internet\fabre_tempranillo_rouge.png</t>
  </si>
  <si>
    <t>C:\Users\Admin\OneDrive\Site Internet\fabre_luc_syrah_viognier_rouge.png</t>
  </si>
  <si>
    <t>C:\Users\Admin\OneDrive\Site Internet\fabre_minervois_bergerie_de_rieux_rouge.png</t>
  </si>
  <si>
    <t>C:\Users\Admin\OneDrive\Site Internet\arnaud_de_villeneuve_cotes_du_roussillon_153_rouge.png</t>
  </si>
  <si>
    <t>C:\Users\Admin\OneDrive\Site Internet\arnaud_de_villeneuve_cotes_du_roussillon_153_blanc.png</t>
  </si>
  <si>
    <t>C:\Users\Admin\OneDrive\Site Internet\arnaud_de_villeneuve_cotes_du_roussillon_rd_900_rouge.png</t>
  </si>
  <si>
    <t>C:\Users\Admin\OneDrive\Site Internet\arnaud_de_villeneuve_cotes_du_roussillon_altatura_rouge.png</t>
  </si>
  <si>
    <t>C:\Users\Admin\OneDrive\Site Internet\arnaud_de_villeneuve_cotes_du_roussillon_oppulum_rouge.png</t>
  </si>
  <si>
    <t>C:\Users\Admin\OneDrive\Site Internet\arnaud_de_villeneuve_cotes_du_roussillon_chardonnay_reserve_blanc.png</t>
  </si>
  <si>
    <t>C:\Users\Admin\OneDrive\Site Internet\arnaud_de_villeneuve_cotes_du_roussillon_viognier_blanc.png</t>
  </si>
  <si>
    <t>C:\Users\Admin\OneDrive\Site Internet\fabre_alvarihno_blanc.png</t>
  </si>
  <si>
    <t>C:\Users\Admin\OneDrive\Site Internet\domaine_lionel_faury_hautes_ribaudes_rouge.png</t>
  </si>
  <si>
    <t>C:\Users\Admin\OneDrive\Site Internet\domaine_lionel_faury_saint_joseph_ribaude_rouge.png</t>
  </si>
  <si>
    <t>C:\Users\Admin\OneDrive\Site Internet\domaine_lionel_faury_saint_joseph_ribaude_blanc.png</t>
  </si>
  <si>
    <t>C:\Users\Admin\OneDrive\Site Internet\domaine_melody_crozes_hermitage_friandise_rouge.png</t>
  </si>
  <si>
    <t>C:\Users\Admin\OneDrive\Site Internet\domaine_melody_crozes_hermitage_premier_regard_rouge.png</t>
  </si>
  <si>
    <t>C:\Users\Admin\OneDrive\Site Internet\domaine_melody_crozes_hermitage_etoile_noire_rouge.png</t>
  </si>
  <si>
    <t>C:\Users\Admin\OneDrive\Site Internet\domaine_melody_saint_peray_marc_et_marlene_blanc.png</t>
  </si>
  <si>
    <t>C:\Users\Admin\OneDrive\Site Internet\domaine_melody_crozes_hermitage_exception_blanc.png</t>
  </si>
  <si>
    <t>C:\Users\Admin\OneDrive\Site Internet\whisky_les_grandes_eaux_gladstone_black_axe.png</t>
  </si>
  <si>
    <t>C:\Users\Admin\OneDrive\Site Internet\whisky_bourbon_les_grandes_eaux_kentucky_vintage.png</t>
  </si>
  <si>
    <t>C:\Users\Admin\OneDrive\Site Internet\whisky_les_grandes_eaux_la_pointe_blanche.png</t>
  </si>
  <si>
    <t>C:\Users\Admin\OneDrive\Site Internet\whisky_les_grandes_eaux_gladstone_american_oak.png</t>
  </si>
  <si>
    <t>C:\Users\Admin\OneDrive\Site Internet\whisky_les_grandes_eaux_le_pertuis.png</t>
  </si>
  <si>
    <t>C:\Users\Admin\OneDrive\Site Internet\whisky_hepp_tharcis_8_ans.png</t>
  </si>
  <si>
    <t>C:\Users\Admin\OneDrive\Site Internet\whisky_hepp_tharcis_11_ans.png</t>
  </si>
  <si>
    <t>C:\Users\Admin\OneDrive\Site Internet\whisky_journey_series_islay.png</t>
  </si>
  <si>
    <t>C:\Users\Admin\OneDrive\Site Internet\whisky_scarabus_batch_strength.png</t>
  </si>
  <si>
    <t>C:\Users\Admin\OneDrive\Site Internet\whisky_hepburns_choice_jura_7.png</t>
  </si>
  <si>
    <t>C:\Users\Admin\OneDrive\Site Internet\whisky_hepburns_choice_auchroisk_9.png</t>
  </si>
  <si>
    <t>C:\Users\Admin\OneDrive\Site Internet\whisky_hepburns_choice_craigellachie_11.png</t>
  </si>
  <si>
    <t>C:\Users\Admin\OneDrive\Site Internet\whisky_velvet_cap_triple_cask.png</t>
  </si>
  <si>
    <t>C:\Users\Admin\OneDrive\Site Internet\whisky_vetvet_cap_5_ans.png</t>
  </si>
  <si>
    <t>C:\Users\Admin\OneDrive\Site Internet\whisky_vetvet_cap_peated.png</t>
  </si>
  <si>
    <t>C:\Users\Admin\OneDrive\Site Internet\whisky_hepp_johnny_hepp.png</t>
  </si>
  <si>
    <t>C:\Users\Admin\OneDrive\Site Internet\whisky_scarabus_specially_selected.png</t>
  </si>
  <si>
    <t>C:\Users\Admin\OneDrive\Site Internet\whisky_scarabus_10_ans.png</t>
  </si>
  <si>
    <t>C:\Users\Admin\OneDrive\Site Internet\whisky_journey_series_campbeltown.png</t>
  </si>
  <si>
    <t>C:\Users\Admin\OneDrive\Site Internet\rhum_clement_shrubb.png</t>
  </si>
  <si>
    <t>C:\Users\Admin\OneDrive\Site Internet\rhum_clement_blanc_canne_bleue.png</t>
  </si>
  <si>
    <t>C:\Users\Admin\OneDrive\Site Internet\rhum_clement_xo.png</t>
  </si>
  <si>
    <t>C:\Users\Admin\OneDrive\Site Internet\champagne_canard_duchene_rose.png</t>
  </si>
  <si>
    <t>C:\Users\Admin\OneDrive\Site Internet\champagne_canard_duchene_leonie.png</t>
  </si>
  <si>
    <t>C:\Users\Admin\OneDrive\Site Internet\champagne_canard_duchene_blanc_de_noir.png</t>
  </si>
  <si>
    <t>C:\Users\Admin\OneDrive\Site Internet\rhum_arcane_arrange_vanille_des_iles.png</t>
  </si>
  <si>
    <t>C:\Users\Admin\OneDrive\Site Internet\rhum_arcane_arrange_banane_flambee.png</t>
  </si>
  <si>
    <t>C:\Users\Admin\OneDrive\Site Internet\rhum_arcane_arrange_ananas_roti.png</t>
  </si>
  <si>
    <t>C:\Users\Admin\OneDrive\Site Internet\rhum_arcane_delicatissime.png</t>
  </si>
  <si>
    <t>C:\Users\Admin\OneDrive\Site Internet\rhum_arcane_extraroma.png</t>
  </si>
  <si>
    <t>C:\Users\Admin\OneDrive\Site Internet\rhum_arcane_flamboyance.png</t>
  </si>
  <si>
    <t>C:\Users\Admin\OneDrive\Site Internet\rhum_hee_joy_origins.png</t>
  </si>
  <si>
    <t>C:\Users\Admin\OneDrive\Site Internet\rhum_hee_joy_republic_dominicaine.png</t>
  </si>
  <si>
    <t>C:\Users\Admin\OneDrive\Site Internet\rhum_hee_joy_spiced.png</t>
  </si>
  <si>
    <t>C:\Users\Admin\OneDrive\Site Internet\rhum_guns_bell_spiced.png</t>
  </si>
  <si>
    <t>C:\Users\Admin\OneDrive\Site Internet\rhum_beach_house_gold_spiced.png</t>
  </si>
  <si>
    <t>C:\Users\Admin\OneDrive\Site Internet\rhum_chairmans_reserve_original.png</t>
  </si>
  <si>
    <t>C:\Users\Admin\OneDrive\Site Internet\rhum_bounty.png</t>
  </si>
  <si>
    <t>C:\Users\Admin\OneDrive\Site Internet\jeremie_mourat_ovni_blanc.png</t>
  </si>
  <si>
    <t>C:\Users\Admin\OneDrive\Site Internet\jeremie_mourat_collection_blanc.png</t>
  </si>
  <si>
    <t>C:\Users\Admin\OneDrive\Site Internet\jeremie_mourat_collection_rouge.png</t>
  </si>
  <si>
    <t>C:\Users\Admin\OneDrive\Site Internet\jeremie_mourat_clos_saint_andre_blanc.png</t>
  </si>
  <si>
    <t>C:\Users\Admin\OneDrive\Site Internet\jeremie_mourat_moulin_blanc_de_noir_blanc.png</t>
  </si>
  <si>
    <t>C:\Users\Admin\OneDrive\Site Internet\jeremie_mourat_grenouillere_rouge.png</t>
  </si>
  <si>
    <t>C:\Users\Admin\OneDrive\Site Internet\joseph_mellot_sancerre_blanc.png</t>
  </si>
  <si>
    <t>C:\Users\Admin\OneDrive\Site Internet\joseph_mellot_sancerre_rouge.png</t>
  </si>
  <si>
    <t>C:\Users\Admin\OneDrive\Site Internet\joseph_mellot_pouilly_fume_blanc.png</t>
  </si>
  <si>
    <t>C:\Users\Admin\OneDrive\Site Internet\jean_michel_sorbe_reuilly_blanc.png</t>
  </si>
  <si>
    <t>C:\Users\Admin\OneDrive\Site Internet\jean_michel_sorbe_reuilly_rouge.png</t>
  </si>
  <si>
    <t>C:\Users\Admin\OneDrive\Site Internet\joseph_mellot_saint_nicolas_de_bourgueil_rouge.png</t>
  </si>
  <si>
    <t>C:\Users\Admin\OneDrive\Site Internet\josep_mellot_chinon_rouge.png</t>
  </si>
  <si>
    <t>C:\Users\Admin\OneDrive\Site Internet\joseph_mellot_saumur_champigny_rouge.png</t>
  </si>
  <si>
    <t>C:\Users\Admin\OneDrive\Site Internet\chateau_peyros_vieilles_vignes_rouge.png</t>
  </si>
  <si>
    <t>C:\Users\Admin\OneDrive\Site Internet\lionel_osmin_chambre_amour_blanc.png</t>
  </si>
  <si>
    <t>C:\Users\Admin\OneDrive\Site Internet\lionel_osmin_marcillac_fer_de_soif_rouge.png</t>
  </si>
  <si>
    <t>C:\Users\Admin\OneDrive\Site Internet\lionel_osmin_roi_boeuf_rouge.png</t>
  </si>
  <si>
    <t>C:\Users\Admin\OneDrive\Site Internet\whisky_mac_malden_charolais.png</t>
  </si>
  <si>
    <t>C:\Users\Admin\OneDrive\Site Internet\whisky_mac_malden_froggy.png</t>
  </si>
  <si>
    <t>C:\Users\Admin\OneDrive\Site Internet\whisky_mac_malden_white_bresse.png</t>
  </si>
  <si>
    <t>C:\Users\Admin\OneDrive\Site Internet\whisky_mac_malden_black_malden.png</t>
  </si>
  <si>
    <t>C:\Users\Admin\OneDrive\Site Internet\rhum_albert_michler_jamaican_dark.png</t>
  </si>
  <si>
    <t>C:\Users\Admin\OneDrive\Site Internet\rhum_albert_michler_reserva_1863.png</t>
  </si>
  <si>
    <t>C:\Users\Admin\OneDrive\Site Internet\rhum_albert_michler_solera_18.png</t>
  </si>
  <si>
    <t>C:\Users\Admin\OneDrive\Site Internet\rhum_jm_vsop.png</t>
  </si>
  <si>
    <t>C:\Users\Admin\OneDrive\Site Internet\rhum_jm_un_an_eleve_sous_bois.png</t>
  </si>
  <si>
    <t>C:\Users\Admin\OneDrive\Site Internet\rhum_jm_blanc.png</t>
  </si>
  <si>
    <t>C:\Users\Admin\OneDrive\Site Internet\rhum_jm_jardin_fruite.png</t>
  </si>
  <si>
    <t>C:\Users\Admin\OneDrive\Site Internet\rhum_jm_fumee_volcanique.png</t>
  </si>
  <si>
    <t>C:\Users\Admin\OneDrive\Site Internet\rhum_jm_epices_creoles.png</t>
  </si>
  <si>
    <t>C:\Users\Admin\OneDrive\Site Internet\champagne_soutiran_blanc_de_blanc.png</t>
  </si>
  <si>
    <t>C:\Users\Admin\OneDrive\Site Internet\champagne_soutiran_collection_privee.png</t>
  </si>
  <si>
    <t>C:\Users\Admin\OneDrive\Site Internet\champagne_soutiran_signature.png</t>
  </si>
  <si>
    <t>C:\Users\Admin\OneDrive\Site Internet\champagne_soutiran_alexandre.png</t>
  </si>
  <si>
    <t>C:\Users\Admin\OneDrive\Site Internet\champagne_soutiran_perle_noire.png</t>
  </si>
  <si>
    <t>C:\Users\Admin\OneDrive\Site Internet\champagne_soutiran_millesime.png</t>
  </si>
  <si>
    <t>C:\Users\Admin\OneDrive\Site Internet\champagne_soutiran_brut_nature.png</t>
  </si>
  <si>
    <t>C:\Users\Admin\OneDrive\Site Internet\champagne_soutiran_rose.png</t>
  </si>
  <si>
    <t>C:\Users\Admin\OneDrive\Site Internet\champagne_thienot_brut.png</t>
  </si>
  <si>
    <t>C:\Users\Admin\OneDrive\Site Internet\champagne_thienot_rose.png</t>
  </si>
  <si>
    <t>C:\Users\Admin\OneDrive\Site Internet\champagne_thienot_blanc_de_blanc.png</t>
  </si>
  <si>
    <t>C:\Users\Admin\OneDrive\Site Internet\ruinart_brut.png</t>
  </si>
  <si>
    <t>C:\Users\Admin\OneDrive\Site Internet\ruinart_blanc_de_blanc.png</t>
  </si>
  <si>
    <t>C:\Users\Admin\OneDrive\Site Internet\ruinart_rose.png</t>
  </si>
  <si>
    <t>C:\Users\Admin\OneDrive\Site Internet\rhum_admiral_rodney_princessa.png</t>
  </si>
  <si>
    <t>C:\Users\Admin\OneDrive\Site Internet\bourgogne_cote_chalonnaise_blanc.png</t>
  </si>
  <si>
    <t>C:\Users\Admin\OneDrive\Site Internet\bourgogne_cote_chalonnaise_rouge.png</t>
  </si>
  <si>
    <t>C:\Users\Admin\OneDrive\Site Internet\cremant_de_bourgogne_blanc_de_blanc.png</t>
  </si>
  <si>
    <t>C:\Users\Admin\OneDrive\Site Internet\rully_blanc.png</t>
  </si>
  <si>
    <t>C:\Users\Admin\OneDrive\Site Internet\bourgogne_aligote_blanc.png</t>
  </si>
  <si>
    <t>C:\Users\Admin\OneDrive\Site Internet\montagny_premier_cru_les_coeres_blanc.png</t>
  </si>
  <si>
    <t>Cuvée 'Blonde' : Robe dorée ; Nez citronné et de céréales ; Bouche fleurie, ronde et équilibrée._x000D_
Degré : 5%_x000D_
_x000D_
Pays : France (Lot)_x000D_
_x000D_
Existe en 75cl._x000D_
_x000D_
La Brasserie Bire Bare. _x000D_
C’est une passion sans faille pour la bière qui anime Christophe depuis plus de vingt ans. Il s’installe dans le département du Lot aux portes de Cahors, Christophe demeure convaincu d’une chose: son métier d’artisan brasseur est le plus beau métier du monde, un métier où l’on créé un produit de partage, un produit de dégustation, un produit d’émotion.</t>
  </si>
  <si>
    <t>C:\Users\Admin\OneDrive\Site Internet\domaine_lionel_faury_condrieu_mornieux_blanc.png</t>
  </si>
  <si>
    <t>C:\Users\Admin\OneDrive\Site Internet\domaine_lionel_faury_cote_rotie_les_3_brunes_rouge.png</t>
  </si>
  <si>
    <t>C:\Users\Admin\OneDrive\Site Internet\eau_de_vie_joseph_cartron_poire_williams.png</t>
  </si>
  <si>
    <t>C:\Users\Admin\OneDrive\Site Internet\eau_de_vie_joseph_cartron_mirabelle.png</t>
  </si>
  <si>
    <t>C:\Users\Admin\OneDrive\Site Internet\marc_de_bourgogne_tres_vieux_8_ans.png</t>
  </si>
  <si>
    <t>C:\Users\Admin\OneDrive\Site Internet\eau_de_vie_poire_williams_du_monts_de_la_cote_d_or.png</t>
  </si>
  <si>
    <t>C:\Users\Admin\OneDrive\Site Internet\eau_de_vie_joseph_cartron_framboise_sauvage.png</t>
  </si>
  <si>
    <t>C:\Users\Admin\OneDrive\Site Internet\eau_de_vie_joseph_cartron_quetsche.png</t>
  </si>
  <si>
    <t>C:\Users\Admin\OneDrive\Site Internet\eau_de_vie_chateau_de_laubade_vieille_prune.png</t>
  </si>
  <si>
    <t>C:\Users\Admin\OneDrive\Site Internet\marc_de_bourgogne_hors_d_age_15_ans.png</t>
  </si>
  <si>
    <t>C:\Users\Admin\OneDrive\Site Internet\eau_de_vie_joseph_cartron_vieille_prune.png</t>
  </si>
  <si>
    <t>C:\Users\Admin\OneDrive\Site Internet\eau_de_vie_hepp_poire_williams_prisonniere.png</t>
  </si>
  <si>
    <t>Supprimer la 1er ligne dans Export .xls</t>
  </si>
  <si>
    <t>PROCEDURE</t>
  </si>
  <si>
    <t>Prix d'achat HT</t>
  </si>
  <si>
    <t>Faire export Xlpost de tous les articles. Un onglet export existe</t>
  </si>
  <si>
    <t>Mettre tous les articles de A à Z colonne numéro article</t>
  </si>
  <si>
    <t>Armagnacs</t>
  </si>
  <si>
    <t>Cognacs</t>
  </si>
  <si>
    <t>Une Eau de Vie de vieille prune délicate et bien mûre. Idéal en digestif._x000D_
_x000D_
Provenance : France (Landes et Lot-et-Garonne)_x000D_
_x000D_
Vieillissement : 20 kilos de fruits pour produire 1 litre d’alcool pur, distillé puis vieillie en fûts de chêne pendant plusieurs années._x000D_
_x000D_
Dégustation : Robe ambrée ; Nez boisé et de fruits noirs ; Bouche suave aux notes délicates de prunes confîturées._x000D_
_x000D_
Le Château de Laubade a été fondé en 1870, au cœur du Bas Armagnac, terroir le plus noble. Aujourd’hui, la 3ème génération de la famille veille à la destinée du plus grand vignoble de l’appellation avec 105 hectares, faisant face aux Pyrénées.</t>
  </si>
  <si>
    <t>02216</t>
  </si>
  <si>
    <t>WHISKY HUNTER LAING COAL ILA 9 ANS</t>
  </si>
  <si>
    <t>Un Whisky écossais 9 ans single malt Tourbé d’une belle complexité aromatique. Parfait sur un plateau de fruit mer._x000D_
_x000D_
Provenance : Ecosse (Islay)_x000D_
_x000D_
Vieillissement : 9 ans en fût de Sherry._x000D_
_x000D_
Dégustation : Robe ambrée ; Nez vanillé, tourbé et épicé  ; Bouche équilibrée et bien tourbée aux notes de .de pain d’épices, de noix avec une finale longue, poivrée et fumée._x000D_
_x000D_
Hunter Laing est une société indépendante créée en 2013 et dirigée par Stewart Laing et ses deux fils Andrew et Scott. _x000D_
La gamme Hepburn’s Choice permet de rentrer dans l’univers des grands whiskies : uniquement des single malts et des petits lots de deux ou plus rarement trois fûts. Chaque fût fait également l’objet d’un finish particulier en ex-fûts de vins, sherry ou bourbon, ou en quater casks.</t>
  </si>
  <si>
    <t>Supprimer dernière ligne Article inconnu</t>
  </si>
  <si>
    <t>Fermer le fichier Export.xls</t>
  </si>
  <si>
    <t>Ouvrir le fichier Extraction articles.xlsx</t>
  </si>
  <si>
    <t>Sélectionner tous les articles dans le fichier export.xls</t>
  </si>
  <si>
    <t>Copier dans la feuille BaseXlsoft tous les articles récupérés du fichier export.xls</t>
  </si>
  <si>
    <t>Sur la feuille Products enlever le filtre s'il est activé</t>
  </si>
  <si>
    <r>
      <t xml:space="preserve">Copier les colonnes nécéssaires dans la feuille BaseXlsoft pour les coller dans la feuille products </t>
    </r>
    <r>
      <rPr>
        <sz val="11"/>
        <color rgb="FFC00000"/>
        <rFont val="Calibri"/>
        <family val="2"/>
        <scheme val="minor"/>
      </rPr>
      <t>(Attention!! Uniquement les colonnes qui ne sont pas en rouge)</t>
    </r>
  </si>
  <si>
    <t>Descendre en bas de la feuille products pour vérifier s'il y a de nouveaux articles. SI c'est le cas faire glisser les formules qui sont dans les colonnes rouges, jusqu'au dernier article</t>
  </si>
  <si>
    <t>C:\Users\Admin\OneDrive\Site Internet\cotes_de_provence_ultimate_provence_blanc.png</t>
  </si>
  <si>
    <t>Mettre filtre actif "1" sur la feuille products</t>
  </si>
  <si>
    <t>Faire la même chose sur les autres feuilles ( families, regions, appellations, colors et contenants).</t>
  </si>
  <si>
    <t>Attention, mettre les family_id dans l'ordre d'apparition sur le site</t>
  </si>
  <si>
    <t>Copier sur chaque feuille le code sql et le coller dans le fichier bd_bourvense.sql au bon emplacement.</t>
  </si>
  <si>
    <t>A la fin de chaque code sql, remplacer la " , " par un " ; ".</t>
  </si>
  <si>
    <t>Le fichier bd_bourvence.sql peut alors être impoté dans la base de données phpMyadmin.</t>
  </si>
  <si>
    <t>Si de nouveaux codes id sont apparus, modifier les formules des colonnes frs, Families, Regions, Appellations, Colors ou Contenants correspondantes dans la feuille products. Faire glisser la nouvelle formule jusqu'au dernier article.</t>
  </si>
  <si>
    <t>Dans la colonne Description remplacer les " " " par " ' ".</t>
  </si>
  <si>
    <t>frs_img</t>
  </si>
  <si>
    <t>frs_desc</t>
  </si>
  <si>
    <t>INSERT INTO fournisseurs (frs_id, frs_name, frs_img, frs_desc, frs_site_web) VALUES</t>
  </si>
  <si>
    <t>L’histoire de la Maison de Champagne Haton commence en 1610 sous le règne de LOUIS XIII avec l’acquisition des premières parcelles à Damery par François Haton. En 1928, Octave Haton donne une nouvelle impulsion à l’exploitation familiale en débutant la vinification de ses propres champagnes. Fière de ses racines et tournée vers l’avenir, la famille Haton incarne presque quatre siècles d’histoire champenoise.</t>
  </si>
  <si>
    <t>Notre Maison, puise sa force dans les racines d’une histoire plus que centenaire, au cours de laquelle femmes et hommes se sont transmis passion et amour pour leur territoire et leurs vignes.&lt;br/&gt;Afin de faire fructifier cet héritage et de le transmettre à notre tour aux générations futures, nous sommes engagés dans une démarche de Responsabilité Sociétale (RSE) qui nous conduit à agir, au quotidien, en faveur d’une viticulture respectueuse de l’environnement et de la biodiversité.&lt;br/&gt;Chacun de nos vins est ainsi élaboré pour transmettre une partie de cette histoire avec la volonté d’offrir un plaisir immédiat à nos clients. Pour y parvenir, nous restons toujours à l’écoute de leurs goûts et de leurs envies.</t>
  </si>
  <si>
    <t>soutiran.jpg</t>
  </si>
  <si>
    <t>Il était une fois une famille de vignerons amoureux de chacune de leurs parcelles. Au cours de repas animés ou de balades ventées dans la garrigue voisine, leur passion se transmettait d’une génération à l’autre. 2019 sonne le retour sur leurs terres de Clémence, Jeanne et Paule. Au-delà des liens de sang, c’est une famille au sens large qui œuvre chaque jour pour vous offrir une capture de ses terroirs.&lt;br/&gt;Famille Fabre est un ensemble de personnes convaincues de la nécessité de prendre soin de cette terre empruntée aux générations future, pour toujours pour vous donner ce qu’elle porte de meilleur. Nous levons nos chapeaux à ces talents réunis !</t>
  </si>
  <si>
    <t>fabre.jpg</t>
  </si>
  <si>
    <t>Une Maison artisanale :&lt;br/&gt;nous explorons et composons désormais à quatre mains…&lt;br/&gt;Aujourd’hui, c’est en tandem que nous façonnons chacune de nos cuvées. Rien n’est laissé au hasard : de nos vignes à l’élaboration et l’assemblage de nos vins de Champagne.&lt;br/&gt;Reflet de notre histoire et de nos convictions, nos créations cherchent à sublimer un terroir exceptionnel. Nous signons des cuvées rares et racées.&lt;br/&gt;Nos Champagnes SOUTIRAN Grand Cru s’affirment par leur tempérament, leur profondeur et leur belle singularité. Élégants et charmeurs, nos vins de Champagne procurent un grand plaisir en toute occasion. Ils s’adressent autant aux palais des explorateurs d’un jour qu’aux amateurs les plus avertis.</t>
  </si>
  <si>
    <t>haton.jpg</t>
  </si>
  <si>
    <t>geoffroy.jpg</t>
  </si>
  <si>
    <t>https://www.chablis-geoffroy.com/fr/</t>
  </si>
  <si>
    <t>Chablis et son univers sont à mi-chemin entre Beaune et Paris, sur la route du soleil. Nous y découvrons son vignoble, aux portes de la Bourgogne.&lt;br/&gt;Honoré Geoffroy, vers 1850, étendit l’exploitation sur les communes de Beine et la Chapelle Vaupelteigne, au coeur du vignoble chablisien.&lt;br/&gt;Alain Geoffroy fit passer la propriété au niveau de Domaine. Digne héritier de toutes les générations, il a su lui conserver le caractère familial et traditionnel.&lt;br/&gt;Beaucoup de récompenses ont mis à l’honneur nos vins. Avec 50 hectares en production, toute la famille oeuvre au développement du Domaine et s’est entourée d’une équipe dynamique pour produire, dans le respect de la tradition, des vins de Chablis frais et fruités avec une belle empreinte minérale.&lt;br/&gt;La vinification se fait en cuves inox pour conserver fraîcheur et typicité aux vins de Chablis. Et les vins issus de vieilles vignes sont vinifiés en fûts de chêne. La mise en bouteille se fait exclusivement au Domaine.&lt;br/&gt;Issus du cépage Chardonnay, les Chablis se distinguent par leur finesse, leur caractère minéral et leur longueur en bouche.&lt;br/&gt;Sereins et tranquilles dans votre cave, nos vins accepteront avec bonheur de vieillir quelques années.</t>
  </si>
  <si>
    <t>https://www.soutiran.com/fr/</t>
  </si>
  <si>
    <t>https://www.famillefabre.com/</t>
  </si>
  <si>
    <t>https://www.champagne-haton.com/fr/</t>
  </si>
  <si>
    <t>Carafe Freshness 1 L</t>
  </si>
  <si>
    <t>Bouchon Verseur Vinaigrier (L901)</t>
  </si>
  <si>
    <t>Madiran Château Peyros Vieilles Vignes Rouge</t>
  </si>
  <si>
    <t>Champagne R de Ruinart Brut</t>
  </si>
  <si>
    <t>Champagne Ruinart Blanc de Blanc</t>
  </si>
  <si>
    <t>Champagne Ruinart Rosé</t>
  </si>
  <si>
    <t>Bouchon liège pour vinaigrier</t>
  </si>
  <si>
    <t>Rhum Albert Michler Jamaïcan Dark</t>
  </si>
  <si>
    <t>Rhum Albert Michler Reserva 1863</t>
  </si>
  <si>
    <t>Rhum Albert Michler Solera 18 ans</t>
  </si>
  <si>
    <t>Champagne Soutiran Grand Cru Perle Noire</t>
  </si>
  <si>
    <t>Champagne Soutiran Grand Cru Signature Magnum</t>
  </si>
  <si>
    <t>Bière Bire Bare Blanche 33 cl</t>
  </si>
  <si>
    <t>Bière Bire Bare Blonde 33 cl</t>
  </si>
  <si>
    <t>Bière Pétrolette Blonde 33 cl</t>
  </si>
  <si>
    <t>Bière Bire Bare Ambrèe 33 cl</t>
  </si>
  <si>
    <t>Bas Armagnac Laubade XO Carafe Diamant</t>
  </si>
  <si>
    <t>Bas Armagnac Laubade Carafe Esprit VSOP</t>
  </si>
  <si>
    <t>Calvados Pays d'Auge Roger Groult 12 ans</t>
  </si>
  <si>
    <t>Verre à décanter Oenomust 150 cl Soufflé</t>
  </si>
  <si>
    <t>Carafe Fusion 165 cl Soufflé Bouche HP</t>
  </si>
  <si>
    <t>Carafe Oenomust 75 cl Vin Frais Soufflé</t>
  </si>
  <si>
    <t>Alta Vista Vive Malbec Reserva Rouge</t>
  </si>
  <si>
    <t>Lago Cerqueira Vinho Verde Blanc</t>
  </si>
  <si>
    <t>Casas Patronales Carmenere Rouge</t>
  </si>
  <si>
    <t>Casas Patronales Sauvignon Blanc</t>
  </si>
  <si>
    <t>Geil Spatburgunder Trocken Rouge</t>
  </si>
  <si>
    <t>Oro de Castilla Blanc</t>
  </si>
  <si>
    <t>Lagoalva Castelao Y Touriga Rouge</t>
  </si>
  <si>
    <t>La Jara Prosecco Spago Blanc</t>
  </si>
  <si>
    <t>Mooiplaas Bery White Blanc</t>
  </si>
  <si>
    <t>Mooiplaas The Bean Pinotage Rouge</t>
  </si>
  <si>
    <t>Pounamu Sauvignon Blanc</t>
  </si>
  <si>
    <t>Zanoni Valpolicella Rouge</t>
  </si>
  <si>
    <t>Zouina Rouge</t>
  </si>
  <si>
    <t>Clos de Los Siete Rouge</t>
  </si>
  <si>
    <t>Rhum Clément Blanc Canne Bleue 50°</t>
  </si>
  <si>
    <t>Rhum Clément XO</t>
  </si>
  <si>
    <t>Marc de Bourgogne Très Vieux 8 ans 42°</t>
  </si>
  <si>
    <t>Poire Williams Monts de la Côte d'Or 49°</t>
  </si>
  <si>
    <t>Framboise Sauvage 45°</t>
  </si>
  <si>
    <t>Quetsche 45°</t>
  </si>
  <si>
    <t>Champagne Soutiran Grand Cru Signature Jeroboam</t>
  </si>
  <si>
    <t>Casas Patronales Syrah Reserva Rouge</t>
  </si>
  <si>
    <t>Cognac Pasquet Organic 10 ans</t>
  </si>
  <si>
    <t>Champagne Thiénot Blanc de Blanc</t>
  </si>
  <si>
    <t>Porto Fonseca White</t>
  </si>
  <si>
    <t>Porto Fonseca Tawny</t>
  </si>
  <si>
    <t>Porto LBV Fonseca 2011</t>
  </si>
  <si>
    <t>Le Roi Boeuf Osmin Rouge</t>
  </si>
  <si>
    <t>Vieille Eau de Vie de Prune Leda</t>
  </si>
  <si>
    <t>Marc de Bourgogne Hors d'âge 15 ans 45°</t>
  </si>
  <si>
    <t>Bas Armagnac Laubade Carafe Athos VSOP</t>
  </si>
  <si>
    <t>Eau de Vie Vieille Prune Cartron 42°</t>
  </si>
  <si>
    <t>C:\Users\Admin\OneDrive\Site Internet\biere_artisanale_alaryk_blanche_33.png</t>
  </si>
  <si>
    <t>C:\Users\Admin\OneDrive\Site Internet\biere_artisanale_alaryk_blonde_33.png</t>
  </si>
  <si>
    <t>C:\Users\Admin\OneDrive\Site Internet\biere_artisanale_alaryk_ipa_33.png</t>
  </si>
  <si>
    <t>C:\Users\Admin\OneDrive\Site Internet\biere_artisanale_alaryk_ambree_33.png</t>
  </si>
  <si>
    <t>C:\Users\Admin\OneDrive\Site Internet\biere_artisanale_alaryk_blanche_75.png</t>
  </si>
  <si>
    <t>C:\Users\Admin\OneDrive\Site Internet\biere_artisanale_alaryk_blonde_75.png</t>
  </si>
  <si>
    <t>C:\Users\Admin\OneDrive\Site Internet\biere_artisanale_alaryk_ipa_75.png</t>
  </si>
  <si>
    <t>C:\Users\Admin\OneDrive\Site Internet\biere_artisanale_alaryk_brune_33.png</t>
  </si>
  <si>
    <t>C:\Users\Admin\OneDrive\Site Internet\biere_artisanale_alaryk_triple_grain_33.png</t>
  </si>
  <si>
    <t>clavel.jpg</t>
  </si>
  <si>
    <t>goujonne.jpg</t>
  </si>
  <si>
    <t>greffiere.jpg</t>
  </si>
  <si>
    <t>chretienne.jpg</t>
  </si>
  <si>
    <t>arnaud-de-villeneuve.jpg</t>
  </si>
  <si>
    <t>maldant.jpg</t>
  </si>
  <si>
    <t>cartron.jpg</t>
  </si>
  <si>
    <t>leda.jpg</t>
  </si>
  <si>
    <t>faury.jpg</t>
  </si>
  <si>
    <t>capucin.jpg</t>
  </si>
  <si>
    <t>melody.jpg</t>
  </si>
  <si>
    <t>bormettes.jpg</t>
  </si>
  <si>
    <t>chartreux.jpg</t>
  </si>
  <si>
    <t>jardinettes.jpg</t>
  </si>
  <si>
    <t>vinho-selection.jpg</t>
  </si>
  <si>
    <t>INSERT INTO Products (prod_id, prod_name, prod_desc, frs_id, family_id, appell_id, region_id, color_id, cont_id, prod_img, prod_actif) VALUES</t>
  </si>
  <si>
    <t>https://domaine-la-goujonne.fr/</t>
  </si>
  <si>
    <t>http://www.cellierdeschartreux.fr/fr/accueil</t>
  </si>
  <si>
    <t>Conjuguer l’audace et la créativité des entreprises à taille humaine, au sens du réalisme et des responsabilités, telle est la feuille de route du Cellier des Chartreux. Mais répondre à cette ambition n’est possible qu’en résolvant l’équation à trois variables intimement imbriquées dans la gestion d’une cave coopérative : vignoble, process, marché.&lt;br&gt;C’est pourquoi le Cellier des Chartreux, intensifie constamment sa force de travail et d’inventivité sur ces trois fronts : LE VIGNOBLE : gestion et développement qualitatifs et éco-responsables; L’OUTIL DE PRODUCTION : optimisation constante des ressources et équipements de vinification, stockage et conditionnement. LA CRÉATIVITÉ: volonté permanente de proposer des vins offrant aux clients une réelle valeur ajoutée créative et qualitative.</t>
  </si>
  <si>
    <t>https://arnauddevilleneuve.com/</t>
  </si>
  <si>
    <t>BIB Côteaux Varois La Goujonne Rosé 5 L</t>
  </si>
  <si>
    <t xml:space="preserve">BIB Côteaux Varois La Goujonne Rouge 5 L </t>
  </si>
  <si>
    <t xml:space="preserve">BIB Chardonnay Chartreux Blanc 5 L </t>
  </si>
  <si>
    <t>BIB Chartreux Rouge 10 L</t>
  </si>
  <si>
    <t>BIB Chartreux Rouge 5 L</t>
  </si>
  <si>
    <t>BIB Viognier Chartreux Blanc 5 L</t>
  </si>
  <si>
    <t>Tête de Cuvée Pinot Noir Buxy Rouge</t>
  </si>
  <si>
    <t>Tête de Cuvée Chardonnay Buxy Blanc</t>
  </si>
  <si>
    <t>Châblis 1er Cru Fourchaume Blanc</t>
  </si>
  <si>
    <t>Châblis 1er Cru Vau Ligneau Blanc</t>
  </si>
  <si>
    <t>Crémant de Bourgogne Chardonnay Brut</t>
  </si>
  <si>
    <t>Gamali Goujonne Blanc</t>
  </si>
  <si>
    <t>Gamali Goujonne Rosé</t>
  </si>
  <si>
    <t>Gamali Goujonne Rouge</t>
  </si>
  <si>
    <t xml:space="preserve">Viognier Chartreux Blanc </t>
  </si>
  <si>
    <t>Origine Chartreux Rouge</t>
  </si>
  <si>
    <t>Dourthe n°1 Blanc</t>
  </si>
  <si>
    <t>Dourthe n°1 Rouge</t>
  </si>
  <si>
    <t>Château Haut Selve Blanc</t>
  </si>
  <si>
    <t>Château Haut Selve Rouge</t>
  </si>
  <si>
    <t>Diane de Belgrave Rouge 2015</t>
  </si>
  <si>
    <t xml:space="preserve"> Château Teyssier Rouge 2018</t>
  </si>
  <si>
    <t>Château La Garde Rouge</t>
  </si>
  <si>
    <t>Château Lanbersac Rouge</t>
  </si>
  <si>
    <t>Château Carteau Rouge</t>
  </si>
  <si>
    <t>Grand Barrail-Lamarzelle Figeac</t>
  </si>
  <si>
    <t>Héritage de Le Boscq Rouge</t>
  </si>
  <si>
    <t>BIB Chardonnay Blanc Chartreux 3 L</t>
  </si>
  <si>
    <t>Aloxe Corton Maldant Rouge</t>
  </si>
  <si>
    <t>Bourgogne Chardonnay Maldant Blanc</t>
  </si>
  <si>
    <t>Bourgogne Pinot Noir Maldant Rouge</t>
  </si>
  <si>
    <t>Bourgogne Pinot Noir Maldant Rouge Magnum</t>
  </si>
  <si>
    <t>Ladoix Maldant Rouge</t>
  </si>
  <si>
    <t>Savigny-Les-Beaune Maldant Rouge</t>
  </si>
  <si>
    <t>Régulus Clavel Blanc</t>
  </si>
  <si>
    <t>Régulus Clavel Rosé</t>
  </si>
  <si>
    <t>Régulus Clavel Rouge</t>
  </si>
  <si>
    <t>Cordelia Clavel Rouge</t>
  </si>
  <si>
    <t>Clair de Lune Clavel Blanc</t>
  </si>
  <si>
    <t>Clair de Lune Clavel Rouge</t>
  </si>
  <si>
    <t>Syrius Clavel Rouge</t>
  </si>
  <si>
    <t>Châteauneuf du Pape La Gardine Blanc</t>
  </si>
  <si>
    <t>Condrieu Le Mornieux Faury Blanc</t>
  </si>
  <si>
    <t>Reine Marie Goujonne Rouge</t>
  </si>
  <si>
    <t>Reine Marie Goujonne Blanc</t>
  </si>
  <si>
    <t>Reine Marie Goujonne Rosé</t>
  </si>
  <si>
    <t>Marselan Chartreux Rouge</t>
  </si>
  <si>
    <t>Corbières Boutenac Fabre Gasparet Rouge</t>
  </si>
  <si>
    <t>Corbières Château de Luc Jumelles Rouge</t>
  </si>
  <si>
    <t>Châteauneuf du Pape Tradition La Gardine Rouge</t>
  </si>
  <si>
    <t>Château Loumelat Rouge</t>
  </si>
  <si>
    <t>Les Ribaudes Faury Rouge</t>
  </si>
  <si>
    <t>Hautes Ribaudes Faury Rouge</t>
  </si>
  <si>
    <t>Les Ribaudes Faury Blanc</t>
  </si>
  <si>
    <t>Chamasutra Chartreux Rouge</t>
  </si>
  <si>
    <t>Chevalier d'Anthelme Chartreux Rouge</t>
  </si>
  <si>
    <t>BIB Merlot Chartreux Rouge 5 L</t>
  </si>
  <si>
    <t>BIB Cabernet Sauvignon Chartreux Rouge 5L</t>
  </si>
  <si>
    <t>BIB Côtes du Rhône Chartreux Rouge 5 L</t>
  </si>
  <si>
    <t>BIB Grenache Chartreux Rosé 5 L</t>
  </si>
  <si>
    <t>BIB Cuvée des Chartreux Blanc 5 L</t>
  </si>
  <si>
    <t>BIB Côtes du Rhône Chartreux Rouge 10 L</t>
  </si>
  <si>
    <t>BIB Grenache Chartreux Rosé 10 L</t>
  </si>
  <si>
    <t>BIB Cuvée des Chartreux Blanc 10 L</t>
  </si>
  <si>
    <t>Syrius Clavel Blanc</t>
  </si>
  <si>
    <t>Régulus Clavel Rouge Magnum</t>
  </si>
  <si>
    <t>Cordelia Clavel Rouge Magnum</t>
  </si>
  <si>
    <t>Syrius Clavel Rouge Magnum</t>
  </si>
  <si>
    <t>Clair de Lune Clavel Rouge Magnum</t>
  </si>
  <si>
    <t>https://chateaudelagreffiere.com/</t>
  </si>
  <si>
    <t>Nous sommes installés sur la commune de La Roche Vineuse, dans le Mâconnais, au sud de la Bourgogne. Cette région très vallonnée abrite différentes appellations comme « Bourgogne Aligoté » ou « Mâcon La Roche-Vineuse ». Nous travaillons les quatre cépages bourguignons « Chardonnay » – « Aligoté » pour les blancs et « Pinot noir » – « Gamay » pour les rouges. Ceux-ci ne sont pas implantés par hasard, ils conviennent à l’élaboration de vins de qualité sur nos terroirs si précieux. Comme le prouvent les différentes A.O.C. présentes dans notre région, ces cépages développent leurs caractéristiques et offrent une gamme de vins tout aussi différents qu’élégants, « Bourgogne », « Saint Véran ». Grâce à cette situation géographique privilégiée, nous vous proposons au domaine pas moins de huit appellations.</t>
  </si>
  <si>
    <t>https://www.domaineclavel.com/</t>
  </si>
  <si>
    <t>Descendante d’une famille qui travaille la vigne depuis 1640, Claire Clavel Femme Vigneronne oeuvre au quotidien pour continuer l’histoire de plusieurs générations. Epaulée par son père Denis et pouvant compter sur une équipe de femmes et d’hommes qui sont la richesse de son entreprise, Claire conduit les 80 hectares de son domaine à la recherche de toujours plus de caractères, d’authenticité et de convivialité. La richesse d’une entreprise, ce sont les hommes et les femmes qui sont la richesse de son entreprise, Claire conduit les 80 hectares de son domaine à la recherche de toujours plus de caractères, d’authenticité et de convivialité.</t>
  </si>
  <si>
    <t>L'authenticité d'un domaine familial : aucun membre de la famille Kraus n'échappe à la passion du vin qui se transmet de génération en génération! Sous le regard bienveillant des fondateurs, Magali et Denis, l'équipe produit en Bio des vins variés qui expriment tout le carctère de l'arrière-pays varois.&lt;br\&gt;Le vignoble et réparti sur les communes de Tourves et de Cabasse, et les chais installés au pied de la montagne de la Loube.</t>
  </si>
  <si>
    <t>https://chateaudesbormettes.com/</t>
  </si>
  <si>
    <t>Niché autour du majestueux Pic Saint-Martin, le Domaine des Bormettes est une pépite familiale séculaire. Ce joyau se distingue par son vaste vignoble, un des plus anciens de la commune de La Londe les Maures, et sa cave voûtée exceptionnelle du XVIIème siècle, édifice unique et rare en Provence, qui abrite aujourd’hui une trentaine de barriques destinées à l’élevage des vins haut de gamme du Domaine.&lt;br\&gt;Reconnu chaque année par les médias prestigieux tels que Le Monde des Vins, Le Figaro, Le Point, l’Express, le Guide Hachette ou la Revue du Vin de France, le Château des Bormettes est également salué par le Guide Bettane et Desseauve comme une « étoile montante de l’appellation La Londe ».&lt;br\&gt;Le Château des Bormettes se démarque en effet au rythme des millésimes avec une collection de vins uniques, proposés à travers 4 gammes dans les trois couleurs.</t>
  </si>
  <si>
    <t>https://la-chretienne-vin-bandol.fr/</t>
  </si>
  <si>
    <t>En tant que passeurs de témoin, l’équipe du Domaine s’inscrit dans une approche et une vision exigeantes, durables, visant à assurer la transmission des terres aux générations futures dans les meilleures conditions possibles.&lt;br\&gt;Le Domaine adopte ainsi une approche culturale qui respecte la charte Bio-Advanced, visant à rechercher et à appliquer, à toutes les étapes de la vie du vin (production, transformation, gestion et distribution), les techniques les plus respectueuses de l’identité du terroir et de son environnement.&lt;br\&gt;Cette démarche permet de cultiver les vignes et d’avoir des raisins de très grande qualité, afin d’élaborer des vins de renommée internationale.&lt;br\&gt;L’objectif final est bien entendu, également, d’offrir aux clients un produit empreint de singularité, et pérenne.</t>
  </si>
  <si>
    <t>https://domaine-maldant.com/</t>
  </si>
  <si>
    <t>https://www.cartron.fr/</t>
  </si>
  <si>
    <t>La Bourgogne est le coeur et l’inspiration de la Maison Joseph Cartron. Les produits Joseph Cartron s'inscrivent dans la tradition des produits bourguignons: les liens étroits et durables créés avec les producteurs et distillateurs du terroir depuis plusieurs générations ont permis à la Maison Joseph Cartron de construire de véritables partenariats, d'acquérir une connaissance intime du fruit et de travailler ses créations avec les variétés de fruits les plus aromatiques, dans le respect des recettes originales.&lt;br\&gt;Aujourd'hui encore, la Maison Joseph Cartron achète 70% de ses fruits en Bourgogne, ce qui lui permet de choisir elle-même le moment de la récolte et de travailler les fruits à un stade de maturité optimum.&lt;br\&gt;L'utilisation de ces variétés de fruits locales, souvent à faible rendement comme le cassis Noir de Bourgogne, permet des créations typiquement bourguignonnes absolument incomparables en terme de goût.</t>
  </si>
  <si>
    <t>Maison Léda est une entreprise familiale et indépendante spécialisée dans la distribution de vins et de spiritueux d’excellence. Maison Léda a été créée en 1982 par la Famille Lesgourgues, pour au départ, assurer directement la distribution de ses armagnacs (Château de Laubade) et de ses vins (Château Haut Selve, Château Le Bonnat et Château Peyros) auprès d’une clientèle spécialisée.&lt;br\&gt;Depuis quelques années, Arnaud et Denis Lesgourgues, qui représentent la 3ème génération, ont élargi le portefeuille de marques en distribution vers des Maisons reconnues pour leur savoir-faire remarquable, leur singularité et l’excellence de leurs vins et spiritueux.&lt;br\&gt;Présente en France et dans plus de 50 pays à l’exportation, Maison Léda est le partenaire privilégié en vins et spiritueux des cavistes, épiceries fines, restaurants, hôtels et bars. Les collaborateurs de Maison Léda sont tous ensemble engagés dans la poursuite du développement durable de la Maison, au service de ses clients et des marques qu’elle représente fièrement au quotidien.</t>
  </si>
  <si>
    <t>https://maison-leda.com/</t>
  </si>
  <si>
    <t>Notre domaine familial de 30 hectares est situé sur la commune de Villelaure, près de Pertuis dans la Vallée du Rhône. Toutes nos vignes sont cultivées en agriculture biologique et certifiées par l'organisme Ecocert. Notre objectif est de produire des grands vins, en laissant une terre saine aux générations futures.&lt;br\&gt;Notre terroir d'exception se trouve au sud du parc régional du Luberon. Nous mettons notre savoir et notre expérience au service de nos vignes, plantées sur des coteaux sud et en plaine.</t>
  </si>
  <si>
    <t>https://www.domainedesjardinettes.com/</t>
  </si>
  <si>
    <t>Au rythme des décennies, au fil des saisons, et au gré des aléas climatiques, la ferme familiale est devenue exploitation viticole. Les animaux ont laissé la place aux cuves et aux tonneaux alors que le matériel informatique s’est substitué à la réserve de charbon. Les terrasses où régnaient jadis chênes et acacias, accueillent désormais Syrah, Viognier, Marsanne ou Roussanne.&lt;br\&gt;Dépositaires du monde d’hier; artisans agricoles aujourd’hui; d’autres suivront demain…. nous ne sommes que de passage…</t>
  </si>
  <si>
    <t>https://vins-lionel-faury.fr/</t>
  </si>
  <si>
    <t>https://www.manoirducapucin.com/</t>
  </si>
  <si>
    <t>Ancienne demeure (datant du XVIIème) du Capucin LUILLIER, auteur des « Noëls Mâconnais ». Le Manoir à colonnes toscanes est le témoin de cette époque.&lt;br\&gt;C’est Antoine FOREST l’arrière grand père de Chloé BAYON qui fit l’acquisition de la propriété en 1933, puis les vignes n’ont plus été exploitées par la famille durant 2 générations.&lt;br\&gt;Chloé a grandi à Nice, a fait des études de viticulture et d’oenologie et a décidé de reprendre ce domaine où règne l’âme de ses ancêtres et leur passion pour le vin.&lt;br\&gt;Le domaine compte 9,6 ha de Pouilly Fuissé, 2 ha de Mâcon Solutré-Pouilly, 1 ha de Mâcon villages et 0,88 ha de Saint Véran.</t>
  </si>
  <si>
    <t>https://www.domainemelody.fr/</t>
  </si>
  <si>
    <t>Un domaine riche de différents terroirs avec des vignes qui remontent aux années 1945.&lt;br\&gt;Depuis 2010, Marc ROMAK, Marlène DURAND et Denis LARIVIERE ont uni leurs forces pour créer le Domaine Melody et mettre en valeur leur vignoble de 20 ha en Crozes-Hermitage.&lt;br\&gt;Dans un chai alliant tradition et modernité, nous travaillons pour offrir des vins élégants, fruités et structurés, pleins de finesse et de franchise.</t>
  </si>
  <si>
    <t>https://www.vinhoselection.com/</t>
  </si>
  <si>
    <t>Vinho Sélection : importateur de vins du Monde&lt;br\&gt;À travers notre sélection de vins du Monde, nous vous proposons de découvrir des vins de grande qualité, élaborés par des femmes et des hommes passionnés. Tout au long de l'année, nous nous intéressons à de nouveaux pays, de nouvelles appellations et de nouveaux cépages afin de trouver la « pépite » qui vous surprendra.&lt;br\&gt;Fruit d'un travail de référencement passionnant, qui se déroule parfois sur plusieurs saisons, notre sélection vous permettra de découvrir des vins étonnants, issus de cépages autochtones peu connus, comme le Grillo en Italie, le Torrontes en Argentine, le Furmint en Hongrie, le Feteasca Negra en Roumanie et bien d'autres encore. Une invitation à partager de nouvelles notes gustatives.</t>
  </si>
  <si>
    <t>19 hectares de vignes sont répartis sur les communes de Saint Cyr sur Mer, La cadière et le Castellet. De ces parcelles sont produits : 12% de blancs, 40% de rouges et 48% de rosés. Les cépages pour les Rosés et Rouges sont le Grenache Cinsault, Carignan et Mourvèdre.&lt;br\&gt;Les cépages pour les Blancs sont la Clairette et l’Ugni blanc.&lt;br\&gt;Les sols sont principalement argilocalcaires : labourés dès le premier jour, nous leur prêtons une attention particulière. Ils sont amendés avec des fumiers de moutons, cochons et poules. Nos interventions saisonnières sont liées au climat. Nous n’utilisons aucun herbicide depuis toujours.&lt;br\&gt;Notre philosophie est la pratique de l’agriculture régénérative, ( en savoir plus )  dont l’objectif est d’augmenter la biodiversité. Nous revendiquons le fait de ne pas avoir de label ou de certification.</t>
  </si>
  <si>
    <t>Aérateur permettant d’aérer un vin, équivalent à deux heures de carafage.</t>
  </si>
  <si>
    <t xml:space="preserve">Un Beaume de Venise puissant et gourmand. Idéal sur une côtes de boeuf grillée._x000D_
_x000D_
Encépagement : Grenache, Syrah_x000D_
_x000D_
Dégustation : Robe rouge éclatante ; Nez de fruits mûrs et épicé ; Bouche puissante et complexe aux notes de fruits rouges compotés._x000D_
Accord mets/vin : viande grillée, gibier._x000D_
_x000D_
Existe en Magnum._x000D_
_x000D_
La société Rhône Rive Gauche nous propose les vins de la Cave de Gigondas qui est située au coeur des Dentelles de Montmirail, sur la commune de Gigondas. Le vignoble s’étend sur 260 hectares produisant les crus Gigondas, Vacqueyras, Beaumes de Venise. _x000D_
_x000D_
Créée en 1956 par une poignée de vignerons, dont la volonté était la commercialisation de leur production en bouteilles, et qui compte aujourd’hui 83 adhérents et représente 15% de l’appellation, 128 ha en AOP Gigondas, (260 ha toutes AOP confondues). </t>
  </si>
  <si>
    <t>Un Bourgogne rouge légèrement structuré et fruité. Idéal sur une côte de boeuf grillée._x000D_
_x000D_
Encépagement : Pinot Noir_x000D_
_x000D_
Dégustation : robe rouge clair ; Nez léger, fruité sur les fruits rouges et noirs ; Bouche aux notes de griottes, puissante avec des tanins fondus._x000D_
Accord mets/vin : gibier, fromages._x000D_
_x000D_
Un regroupement de vignerons bourguignons passionnés. Au nord de la Côte Chalonnaise, le vignoble de Rully s’étend sur des coteaux tourmentés par les plissements successifs et offre des terroirs, des expositions et des altitudes assez variés. L’exposition est pleine Est. Le sous-sol est à dominante argilo-calcaire. Sur ce plateau, le sol est peu profond, la terre est rouge et est composée d’une multitude de petits cailloux qui contraste avec le reflet rouge de la terre.</t>
  </si>
  <si>
    <t>Un Bourgogne blanc beurré et brioché. Idéal sur une blanquette de veau._x000D_
_x000D_
Encépagement : Chardonnay_x000D_
_x000D_
Dégustation : robe or clair ; Nez aromatique aux notes d’agrumes et d’aubépine ; Bouche anisée, beurrée et fruitée._x000D_
Accord mets/vin : apéritif, poisson, viande blanche._x000D_
_x000D_
Un regroupement de vignerons bourguignons passionnés. Les vignes se situent entre Buxy et Saint Gengoux le National et sont généralement en haut de coteaux. Les sols sont peu profonds, parfois à même la roche mère. Les terrains sont très caillouteux. Ses raisins proviennent de sols argilo-calcaires à dominante calcaire de la Côte Chalonnaise. Les pentes sont douces et orientées Est à Sud-Est.</t>
  </si>
  <si>
    <t>Bouchon permettant de facilité le service du vinaigre.</t>
  </si>
  <si>
    <t>Un caviar d'aubergines savoureux, relevé d'une pointe d'ail et subtilement poivré. Sur toast, en accompagnement d'une viande ou poisson._x000D_
_x000D_
Des Tartinables fait maison, idéal pour vos apéritifs en toute saison._x000D_
_x000D_
Tartinables : tapenade verte et noir, piperade au chorizo, sardinade, anchoïade, asperge verte et pleins d’autres saveurs à découvrir._x000D_
_x000D_
Depuis 40 ans, installée en Provence, dans le Var, l’entreprise familiale Catrice Gourmet, fabrique des terrines, des tapenades, des sauces et autres spécialités provençales pour apéritifs et buffets._x000D_
Cela fait une dizaine d’années, que l’entreprise a également créé son atelier de conditionnement et d’aromatisation d’huiles d’olive vierge du bassin méditerranéen, de vinaigres et de gros sel aux herbes ou épices. Opérations totalement réalisées à la main._x000D_
Au fil du temps la gamme s’est enrichie d’une sélection de recettes gourmandes et produits du terroir d'artisans locaux ou régionaux : miels, navettes, sirops, calissons et nougats de Provence, figons confits (Salernes)...</t>
  </si>
  <si>
    <t>Un Côtes du Rhône rouge complexe et intense, parfait pour une côte de boeuf maturée et grillée au barbecue._x000D_
_x000D_
Encépagement : Carignan, Grenache, Syrah et Mourvèdre_x000D_
_x000D_
Dégustation : Robe pourpre ; Nez complexe aux notes de fruits noirs et d’épices ; Bouche généreuse, suave de mûres, de cassis et de garrigues. Finale enrobée aux tanins fondus._x000D_
Accord mets/vin : gibier, viande rouge._x000D_
_x000D_
C’est en 1976, que Paul Durieu construit sa cave de vinification. Le domaine se situe en plein cœur du village de Châteauneuf-du-Pape._x000D_
_x000D_
A l’époque, Paul dispose de quelques hectares de vieilles vignes en Plan de Dieu et Côtes du Rhône, hérités de son père, Henri Durieu ; puis de vieilles parcelles, dont certaines complantées avant la Première Guerre, héritées de sa mère, Lucile Avril._x000D_
_x000D_
Depuis 2004, les frères Vincent et François ont pris le flambeau, et conduisent le domaine familial avec passion et dévouement. Ils ont donné une nouvelle ampleur au domaine, qui compte désormais 37 hectares de vignes en Châteauneuf-du-Pape, ainsi que des parcellaires sur les appellations Plan de Dieu, Ventoux et Côtes du Rhône.</t>
  </si>
  <si>
    <t>Un Chateauneuf-du-Pape rouge puissant et gourmand, parfait pour un capaccio de boeuf ou un épaule d’agneau rôtie façon gigot._x000D_
_x000D_
Encépagement : Grenache, Syrah et Mourvèdre_x000D_
_x000D_
Dégustation : Robe rubis/pourpre ; Nez complexe aux notes de fruits rouges/noirs et d’épices ; Bouche généreuse, suave de mûres, de cassis et de garrigues. Finale mûre aux tanins fondus, d’une belle longueur._x000D_
Accord mets/vin : gibier, viande rouge._x000D_
_x000D_
C’est en 1976, que Paul Durieu construit sa cave de vinification. Le domaine se situe en plein cœur du village de Châteauneuf-du-Pape._x000D_
_x000D_
A l’époque, Paul dispose de quelques hectares de vieilles vignes en Plan de Dieu et Côtes du Rhône, hérités de son père, Henri Durieu ; puis de vieilles parcelles, dont certaines complantées avant la Première Guerre, héritées de sa mère, Lucile Avril._x000D_
_x000D_
Depuis 2004, les frères Vincent et François ont pris le flambeau, et conduisent le domaine familial avec passion et dévouement. Ils ont donné une nouvelle ampleur au domaine, qui compte désormais 37 hectares de vignes en Châteauneuf-du-Pape, ainsi que des parcellaires sur les appellations Plan de Dieu, Ventoux et Côtes du Rhône._x000D_
_x000D_
Existe en 75cl.</t>
  </si>
  <si>
    <t>Un Chateauneuf-du-Pape rouge puissant et gourmand, parfait pour un capaccio de boeuf ou un épaule d’agneau rôtie façon gigot._x000D_
_x000D_
Encépagement : Grenache, Syrah et Mourvèdre_x000D_
_x000D_
Dégustation : Robe rubis/pourpre ; Nez complexe aux notes de fruits rouges/noirs et d’épices ; Bouche généreuse, suave de mûres, de cassis et de garrigues. Finale mûre aux tanins fondus, d’une belle longueur._x000D_
Accord mets/vin : gibier, viande rouge._x000D_
_x000D_
C’est en 1976, que Paul Durieu construit sa cave de vinification. Le domaine se situe en plein cœur du village de Châteauneuf-du-Pape._x000D_
_x000D_
A l’époque, Paul dispose de quelques hectares de vieilles vignes en Plan de Dieu et Côtes du Rhône, hérités de son père, Henri Durieu ; puis de vieilles parcelles, dont certaines complantées avant la Première Guerre, héritées de sa mère, Lucile Avril._x000D_
_x000D_
Depuis 2004, les frères Vincent et François ont pris le flambeau, et conduisent le domaine familial avec passion et dévouement. Ils ont donné une nouvelle ampleur au domaine, qui compte désormais 37 hectares de vignes en Châteauneuf-du-Pape, ainsi que des parcellaires sur les appellations Plan de Dieu, Ventoux et Côtes du Rhône._x000D_
_x000D_
Existe en Magnum.</t>
  </si>
  <si>
    <t>Un vin rouge Argentin avec beaucoup de caractère et de fruits. Idéal sur une daube provençale ou une côte de boeuf maturée._x000D_
_x000D_
Encépagement : Malbec, Merlot, Cabernet Sauvignon, Syrah, Petit Verdot_x000D_
_x000D_
Dégustation : Robe violacée profond ; Nez intense et complexe aux notes de fruits rouges/noirs ; Bouche puissante, ample et veloutée aux saveurs de fruits noirs confiturés et aux tanins soyeux._x000D_
Accord mets/vin : viandes rouges, gibier._x000D_
_x000D_
La cave Bourvence vous propose les vins de Vinho Sélection qui est importateur de vins du monde. _x000D_
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t>
  </si>
  <si>
    <t>Ce confit d'oignons aux raisins saura accompagner un foie gras mais aussi des grillades ou du riz blanc._x000D_
_x000D_
Des Tartinables fait maison, idéal pour vos apéritifs en toute saison._x000D_
_x000D_
Tartinables : tapenade verte et noir, piperade au chorizo, sardinade, anchoïade, asperge verte et pleins d’autres saveurs à découvrir._x000D_
_x000D_
Depuis 40 ans, installée en Provence, dans le Var, l’entreprise familiale Catrice Gourmet, fabrique des terrines, des tapenades, des sauces et autres spécialités provençales pour apéritifs et buffets._x000D_
Cela fait une dizaine d’années, que l’entreprise a également créé son atelier de conditionnement et d’aromatisation d’huiles d’olive vierge du bassin méditerranéen, de vinaigres et de gros sel aux herbes ou épices. Opérations totalement réalisées à la main._x000D_
Au fil du temps la gamme s’est enrichie d’une sélection de recettes gourmandes et produits du terroir d'artisans locaux ou régionaux : miels, navettes, sirops, calissons et nougats de Provence, figons confits (Salernes)...</t>
  </si>
  <si>
    <t>Une savoureuse tartinable à base d'asperge verte. Se déguste avec du saumon fumé ou en base de vinaigrette._x000D_
_x000D_
Des Tartinables fait maison, idéal pour vos apéritifs en toute saison._x000D_
_x000D_
Tartinables : tapenade verte et noir, piperade au chorizo, sardinade, anchoïade, asperge verte et pleins d’autres saveurs à découvrir._x000D_
_x000D_
Depuis 40 ans, installée en Provence, dans le Var, l’entreprise familiale Catrice Gourmet, fabrique des terrines, des tapenades, des sauces et autres spécialités provençales pour apéritifs et buffets._x000D_
Cela fait une dizaine d’années, que l’entreprise a également créé son atelier de conditionnement et d’aromatisation d’huiles d’olive vierge du bassin méditerranéen, de vinaigres et de gros sel aux herbes ou épices. Opérations totalement réalisées à la main._x000D_
Au fil du temps la gamme s’est enrichie d’une sélection de recettes gourmandes et produits du terroir d'artisans locaux ou régionaux : miels, navettes, sirops, calissons et nougats de Provence, figons confits (Salernes)...</t>
  </si>
  <si>
    <t>A base de poivron rouge, relevé d'une pointe de piment, cette tartinable peut être servie sur toast, avec une viande blanche ou dans une sauce pour les pâtes ou le riz._x000D_
_x000D_
Des Tartinables fait maison, idéal pour vos apéritifs en toute saison._x000D_
_x000D_
Tartinables : tapenade verte et noir, piperade au chorizo, sardinade, anchoïade, asperge verte et pleins d’autres saveurs à découvrir._x000D_
_x000D_
Depuis 40 ans, installée en Provence, dans le Var, l’entreprise familiale Catrice Gourmet, fabrique des terrines, des tapenades, des sauces et autres spécialités provençales pour apéritifs et buffets._x000D_
Cela fait une dizaine d’années, que l’entreprise a également créé son atelier de conditionnement et d’aromatisation d’huiles d’olive vierge du bassin méditerranéen, de vinaigres et de gros sel aux herbes ou épices. Opérations totalement réalisées à la main._x000D_
Au fil du temps la gamme s’est enrichie d’une sélection de recettes gourmandes et produits du terroir d'artisans locaux ou régionaux : miels, navettes, sirops, calissons et nougats de Provence, figons confits (Salernes)...</t>
  </si>
  <si>
    <t>Un délice d'anchois mixés finement, monté avec du vinaigre, onctueux et savoureux. A consommer en tartinable ou avec des légumes à la croque._x000D_
_x000D_
Des Tartinables fait maison, idéal pour vos apéritifs en toute saison._x000D_
_x000D_
Tartinables : tapenade verte et noir, piperade au chorizo, sardinade, anchoïade, asperge verte et pleins d’autres saveurs à découvrir._x000D_
_x000D_
Depuis 40 ans, installée en Provence, dans le Var, l’entreprise familiale Catrice Gourmet, fabrique des terrines, des tapenades, des sauces et autres spécialités provençales pour apéritifs et buffets._x000D_
Cela fait une dizaine d’années, que l’entreprise a également créé son atelier de conditionnement et d’aromatisation d’huiles d’olive vierge du bassin méditerranéen, de vinaigres et de gros sel aux herbes ou épices. Opérations totalement réalisées à la main._x000D_
Au fil du temps la gamme s’est enrichie d’une sélection de recettes gourmandes et produits du terroir d'artisans locaux ou régionaux : miels, navettes, sirops, calissons et nougats de Provence, figons confits (Salernes)...</t>
  </si>
  <si>
    <t>Léger et délicat, ce délice d'artichaut se sert en toast ou dans une base de vinaigrette._x000D_
_x000D_
Des Tartinables fait maison, idéal pour vos apéritifs en toute saison._x000D_
_x000D_
Tartinables : tapenade verte et noir, piperade au chorizo, sardinade, anchoïade, asperge verte et pleins d’autres saveurs à découvrir._x000D_
_x000D_
Depuis 40 ans, installée en Provence, dans le Var, l’entreprise familiale Catrice Gourmet, fabrique des terrines, des tapenades, des sauces et autres spécialités provençales pour apéritifs et buffets._x000D_
Cela fait une dizaine d’années, que l’entreprise a également créé son atelier de conditionnement et d’aromatisation d’huiles d’olive vierge du bassin méditerranéen, de vinaigres et de gros sel aux herbes ou épices. Opérations totalement réalisées à la main._x000D_
Au fil du temps la gamme s’est enrichie d’une sélection de recettes gourmandes et produits du terroir d'artisans locaux ou régionaux : miels, navettes, sirops, calissons et nougats de Provence, figons confits (Salernes)...</t>
  </si>
  <si>
    <t>Acidulé et relevé d'une pointe de piment. Se déguste sur des toasts ou en fond de tarte salée avec du thon._x000D_
_x000D_
Des Tartinables fait maison, idéal pour vos apéritifs en toute saison._x000D_
_x000D_
Tartinables : tapenade verte et noir, piperade au chorizo, sardinade, anchoïade, asperge verte et pleins d’autres saveurs à découvrir._x000D_
_x000D_
Depuis 40 ans, installée en Provence, dans le Var, l’entreprise familiale Catrice Gourmet, fabrique des terrines, des tapenades, des sauces et autres spécialités provençales pour apéritifs et buffets._x000D_
Cela fait une dizaine d’années, que l’entreprise a également créé son atelier de conditionnement et d’aromatisation d’huiles d’olive vierge du bassin méditerranéen, de vinaigres et de gros sel aux herbes ou épices. Opérations totalement réalisées à la main._x000D_
Au fil du temps la gamme s’est enrichie d’une sélection de recettes gourmandes et produits du terroir d'artisans locaux ou régionaux : miels, navettes, sirops, calissons et nougats de Provence, figons confits (Salernes)...</t>
  </si>
  <si>
    <t>Pompe permettant de vider l’air à l’intérieur d’une bouteille de vin afin de le conserver plus longtemps._x000D_
Contient 1 pompe et 2 bouchons.</t>
  </si>
  <si>
    <t>Un vin blanc sec et très aromatique qui pourra accompagner vos apéritifs ou un porc au caramel._x000D_
_x000D_
Dégustation : Robe jaune dorée ; Nez gourmand sur le litchi et les fleurs blanches; Bouche ample sur des notes de fruits exotiques et de fruits jaune._x000D_
Accord mets/vin : poisson en sauce, viande blanche, plat exotique._x000D_
_x000D_
À la croisée des chemins entre Provence et Languedoc, entre Terres du Roy et Cité des Papes, les coopérateurs du Cellier des Chartreux partagent un héritage riche de cultures et d’histoires._x000D_
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t>
  </si>
  <si>
    <t>Un vinaigre confectionné à partir de Chardonnay et de romarin frais. Idéal sur un carré d'agneau ou un rôti de porc._x000D_
_x000D_
Des vinaigres bourguignons de grandes qualités. Idéal pour vos salades en toute saison._x000D_
_x000D_
La Cave Bourvence vous propose :_x000D_
Le vinaigre au thym frais, le vinaigre échalotte, le vinaigre au romarin, le vinaigre balsamique blanc._x000D_
_x000D_
La Vinaigrerie Artisanale de Beaune, c’est d’abord l’histoire d’une passion entrepreneuriale, déclinée autour de l’art de vivre, de l’artisanat du goût. A la tête du projet : Lydie et Jean-Luc Maldant, vignerons, attachés à leur territoire, comme aux bonnes et belles productions._x000D_
L’idée est née d’une volonté de donner du sens à une démarche filière. Transformer les vins en vinaigres, et apporter un nouveau sens à la filière.</t>
  </si>
  <si>
    <t>Un vinaigre confectionné à partir de Chardonnay et de jus de raisin sucré. Idéal pour accompagner une salade de fruits rouges, assaisonner vos salades._x000D_
_x000D_
Des vinaigres bourguignons de grandes qualités. Idéal pour vos salades en toute saison._x000D_
_x000D_
La Cave Bourvence vous propose :_x000D_
Le vinaigre au thym frais, le vinaigre échalotte, le vinaigre au romarin, le vinaigre balsamique blanc._x000D_
_x000D_
La Vinaigrerie Artisanale de Beaune, c’est d’abord l’histoire d’une passion entrepreneuriale, déclinée autour de l’art de vivre, de l’artisanat du goût. A la tête du projet : Lydie et Jean-Luc Maldant, vignerons, attachés à leur territoire, comme aux bonnes et belles productions._x000D_
L’idée est née d’une volonté de donner du sens à une démarche filière. Transformer les vins en vinaigres, et apporter un nouveau sens à la filière.</t>
  </si>
  <si>
    <t>Un vinaigre confectionné à base de chardonnay et de thym frais. Idéal pour une cuisine méditerranéene ou sur des grillades._x000D_
_x000D_
Des vinaigres bourguignons de grandes qualités. Idéal pour vos salades en toute saison. _x000D_
_x000D_
La Cave Bourvence vous propose :_x000D_
Le vinaigre au thym frais, le vinaigre échalotte, le vinaigre au romarin, le vinaigre balsamique blanc._x000D_
_x000D_
La Vinaigrerie Artisanale de Beaune, c’est d’abord l’histoire d’une passion entrepreneuriale, déclinée autour de l’art de vivre, de l’artisanat du goût. A la tête du projet : Lydie et Jean-Luc Maldant, vignerons, attachés à leur territoire, comme aux bonnes et belles productions._x000D_
L’idée est née d’une volonté de donner du sens à une démarche filière. Transformer les vins en vinaigres, et apporter un nouveau sens à la filière.</t>
  </si>
  <si>
    <t>Un vinaigre confectionné à partir de pinot noir et de pulpe d'échalotte. Idéal dans une sauce crémée, sur des fruits de mer._x000D_
_x000D_
Des vinaigres bourguignons de grandes qualités. Idéal pour vos salades en toute saison._x000D_
_x000D_
La Cave Bourvence vous propose :_x000D_
Le vinaigre au thym frais, le vinaigre échalotte, le vinaigre au romarin, le vinaigre balsamique blanc._x000D_
_x000D_
La Vinaigrerie Artisanale de Beaune, c’est d’abord l’histoire d’une passion entrepreneuriale, déclinée autour de l’art de vivre, de l’artisanat du goût. A la tête du projet : Lydie et Jean-Luc Maldant, vignerons, attachés à leur territoire, comme aux bonnes et belles productions._x000D_
L’idée est née d’une volonté de donner du sens à une démarche filière. Transformer les vins en vinaigres, et apporter un nouveau sens à la filière.</t>
  </si>
  <si>
    <t>Un Luberon blanc léger et acidulé, parfait pour un risotto aux asperges vertes._x000D_
_x000D_
Encépagement : Grenache, clairette et rolle._x000D_
_x000D_
Dégustation : Robe jaune pâle ; Nez de fruits blancs et de fleurs blanches ; Bouche équilibrée et citronnée._x000D_
Accord mets/vin : viande blanche grillée ou poisson fin._x000D_
_x000D_
Le Domaine de La Citadelle a été créé en 1990 par Yves Rousset-Rouard à partir d’une ferme et de ses 8 hectares situés au pied du village de Ménerbes (Vaucluse)._x000D_
Fin 2022, le domaine est repris par Valérie et Yannick Panagiotis qui ont à cœur de préserver l’environnement et prônent le respect de la terre en adoptant des techniques éco-responsables, comme le labour à cheval, l’éco-pâturage dans les vignes, l’installation de ruches…_x000D_
Le domaine est en agriculture biologique depuis 2016 et labellisé HVE (Haute Valeur Environnementale)._x000D_
_x000D_
Le vignoble totalise aujourd’hui 40 hectares de vignes âgées de 15 à 75 ans, il est principalement situé sur la commune de Ménerbes, sur le versant nord du Luberon._x000D_
Le Domaine de la Citadelle s’étend sur onze lieux-dits, quatre terroirs et climats et est divisé en 74 parcelles avec des secteurs plutôt tardifs et des altitudes allant jusqu’à 300 mètres.</t>
  </si>
  <si>
    <t>Un Luberon rouge léger et gourmand, parfait pour un sauté de veau à la provençale._x000D_
_x000D_
Encépagement : Grenache, Syrah et Mourvèdre_x000D_
_x000D_
Dégustation : Robe rouge violine ; Nez de violette et de fruits noirs ; Bouche généreuse, de fruits frais et d’épices. Finale sur des tanins fins et soyeux._x000D_
Accord mets/vin : viande rouge grillée._x000D_
_x000D_
Le Domaine de La Citadelle a été créé en 1990 par Yves Rousset-Rouard à partir d’une ferme et de ses 8 hectares situés au pied du village de Ménerbes (Vaucluse)._x000D_
Fin 2022, le domaine est repris par Valérie et Yannick Panagiotis qui ont à cœur de préserver l’environnement et prônent le respect de la terre en adoptant des techniques éco-responsables, comme le labour à cheval, l’éco-pâturage dans les vignes, l’installation de ruches…_x000D_
Le domaine est en agriculture biologique depuis 2016 et labellisé HVE (Haute Valeur Environnementale)._x000D_
_x000D_
Le vignoble totalise aujourd’hui 40 hectares de vignes âgées de 15 à 75 ans, il est principalement situé sur la commune de Ménerbes, sur le versant nord du Luberon._x000D_
Le Domaine de la Citadelle s’étend sur onze lieux-dits, quatre terroirs et climats et est divisé en 74 parcelles avec des secteurs plutôt tardifs et des altitudes allant jusqu’à 300 mètres.</t>
  </si>
  <si>
    <t>Un Luberon rouge puissant et boisé, parfait pour une daube de joue de bœuf._x000D_
_x000D_
Encépagement : Syrah et Grenache avec élevage de 12 mois en barrique._x000D_
_x000D_
Dégustation : Robe rouge sombre ; Nez intense, grillé de fruits noirs ; Bouche suave, charpentée de fruits confiturés et d’épices. Finale longue, équilibrée. Vin à fort potentiel de garde (10 ans et plus)._x000D_
Accord mets/vin : viande rouge en sauce._x000D_
_x000D_
Le Domaine de La Citadelle a été créé en 1990 par Yves Rousset-Rouard à partir d’une ferme et de ses 8 hectares situés au pied du village de Ménerbes (Vaucluse)._x000D_
Fin 2022, le domaine est repris par Valérie et Yannick Panagiotis qui ont à cœur de préserver l’environnement et prônent le respect de la terre en adoptant des techniques éco-responsables, comme le labour à cheval, l’éco-pâturage dans les vignes, l’installation de ruches…_x000D_
Le domaine est en agriculture biologique depuis 2016 et labellisé HVE (Haute Valeur Environnementale)._x000D_
_x000D_
Le vignoble totalise aujourd’hui 40 hectares de vignes âgées de 15 à 75 ans, il est principalement situé sur la commune de Ménerbes, sur le versant nord du Luberon._x000D_
Le Domaine de la Citadelle s’étend sur onze lieux-dits, quatre terroirs et climats et est divisé en 74 parcelles avec des secteurs plutôt tardifs et des altitudes allant jusqu’à 300 mètres.</t>
  </si>
  <si>
    <t>Un Luberon blanc rond et floral, parfait pour un plat de pâtes ricotta épinards._x000D_
_x000D_
Encépagement : Roussanne, Grenache, Clairette et Viognier._x000D_
_x000D_
Dégustation : Robe jaune pâle ; Nez de pêche, de poire et de fleurs d’acacia ; Bouche suave, saline, minérale._x000D_
Accord mets/vin : poisson grillé, fromage affiné._x000D_
_x000D_
Le Domaine de La Citadelle a été créé en 1990 par Yves Rousset-Rouard à partir d’une ferme et de ses 8 hectares situés au pied du village de Ménerbes (Vaucluse)._x000D_
Fin 2022, le domaine est repris par Valérie et Yannick Panagiotis qui ont à cœur de préserver l’environnement et prônent le respect de la terre en adoptant des techniques éco-responsables, comme le labour à cheval, l’éco-pâturage dans les vignes, l’installation de ruches…_x000D_
Le domaine est en agriculture biologique depuis 2016 et labellisé HVE (Haute Valeur Environnementale)._x000D_
_x000D_
Le vignoble totalise aujourd’hui 40 hectares de vignes âgées de 15 à 75 ans, il est principalement situé sur la commune de Ménerbes, sur le versant nord du Luberon._x000D_
Le Domaine de la Citadelle s’étend sur onze lieux-dits, quatre terroirs et climats et est divisé en 74 parcelles avec des secteurs plutôt tardifs et des altitudes allant jusqu’à 300 mètres.</t>
  </si>
  <si>
    <t>Un Luberon rouge puissant et rond, parfait pour un agneau rôtie au thym._x000D_
_x000D_
Encépagement : Grenache et Syrah._x000D_
_x000D_
Dégustation : Robe rouge rubis ; Nez de fruits rouges, de poivre, légèrement boisé ; Bouche suave, boisée, épicée avec des tanins amples et fondus._x000D_
Accord mets/vin : viande rouge grillée ou en sauce._x000D_
_x000D_
Le Domaine de La Citadelle a été créé en 1990 par Yves Rousset-Rouard à partir d’une ferme et de ses 8 hectares situés au pied du village de Ménerbes (Vaucluse)._x000D_
Fin 2022, le domaine est repris par Valérie et Yannick Panagiotis qui ont à cœur de préserver l’environnement et prônent le respect de la terre en adoptant des techniques éco-responsables, comme le labour à cheval, l’éco-pâturage dans les vignes, l’installation de ruches…_x000D_
Le domaine est en agriculture biologique depuis 2016 et labellisé HVE (Haute Valeur Environnementale)._x000D_
_x000D_
Le vignoble totalise aujourd’hui 40 hectares de vignes âgées de 15 à 75 ans, il est principalement situé sur la commune de Ménerbes, sur le versant nord du Luberon._x000D_
Le Domaine de la Citadelle s’étend sur onze lieux-dits, quatre terroirs et climats et est divisé en 74 parcelles avec des secteurs plutôt tardifs et des altitudes allant jusqu’à 300 mètres.</t>
  </si>
  <si>
    <t>Marques-verre permettant de différencier votre verre lors d’une soirée.</t>
  </si>
  <si>
    <t>Bouchon permettant de vider l’air dans une bouteille de vin afin de mieux conserver le vin.</t>
  </si>
  <si>
    <t>Tartinable originale à la patate douceau lait de coco et au curry. Sur toast ou pour agrémenter un poisson ou des grillades._x000D_
_x000D_
Des Tartinables fait maison, idéal pour vos apéritifs en toute saison._x000D_
_x000D_
Tartinables : tapenade verte et noir, piperade au chorizo, sardinade, anchoïade, asperge verte et pleins d’autres saveurs à découvrir._x000D_
_x000D_
Depuis 40 ans, installée en Provence, dans le Var, l’entreprise familiale Catrice Gourmet, fabrique des terrines, des tapenades, des sauces et autres spécialités provençales pour apéritifs et buffets._x000D_
Cela fait une dizaine d’années, que l’entreprise a également créé son atelier de conditionnement et d’aromatisation d’huiles d’olive vierge du bassin méditerranéen, de vinaigres et de gros sel aux herbes ou épices. Opérations totalement réalisées à la main._x000D_
Au fil du temps la gamme s’est enrichie d’une sélection de recettes gourmandes et produits du terroir d'artisans locaux ou régionaux : miels, navettes, sirops, calissons et nougats de Provence, figons confits (Salernes)...</t>
  </si>
  <si>
    <t>Pierres permettant de rafraîchir votre whisky ou spiritueux sans mettre de l’eau et ainsi réduire la qualité de votre boisson.</t>
  </si>
  <si>
    <t>Pince permettant de facilité l’ouverture d’un champagne ou d’un vin effervescent.</t>
  </si>
  <si>
    <t>Une Piperade au Chorizo préparée avec des tomates, du poivron et du chorizo doux. En sauce, en tartinable ou en condiment._x000D_
_x000D_
Des Tartinables fait maison, idéal pour vos apéritifs en toute saison._x000D_
_x000D_
Tartinables : tapenade verte et noir, piperade au chorizo, sardinade, anchoïade, asperge verte et pleins d’autres saveurs à découvrir._x000D_
_x000D_
Depuis 40 ans, installée en Provence, dans le Var, l’entreprise familiale Catrice Gourmet, fabrique des terrines, des tapenades, des sauces et autres spécialités provençales pour apéritifs et buffets._x000D_
Cela fait une dizaine d’années, que l’entreprise a également créé son atelier de conditionnement et d’aromatisation d’huiles d’olive vierge du bassin méditerranéen, de vinaigres et de gros sel aux herbes ou épices. Opérations totalement réalisées à la main._x000D_
Au fil du temps la gamme s’est enrichie d’une sélection de recettes gourmandes et produits du terroir d'artisans locaux ou régionaux : miels, navettes, sirops, calissons et nougats de Provence, figons confits (Salernes)...</t>
  </si>
  <si>
    <t>Pince permettant de facilité la récupération d’un bouchon tombé dans la bouteille à l’ouverture.</t>
  </si>
  <si>
    <t>Sac permettant de garder frais votre bouteille de vin ou de champagne.</t>
  </si>
  <si>
    <t>Savoureuse préparation à base de sardines, de câpres et d'olives noires. Sur toasts, avec un avocat ou des champignons._x000D_
_x000D_
Des Tartinables fait maison, idéal pour vos apéritifs en toute saison._x000D_
_x000D_
Tartinables : tapenade verte et noir, piperade au chorizo, sardinade, anchoïade, asperge verte et pleins d’autres saveurs à découvrir._x000D_
_x000D_
Depuis 40 ans, installée en Provence, dans le Var, l’entreprise familiale Catrice Gourmet, fabrique des terrines, des tapenades, des sauces et autres spécialités provençales pour apéritifs et buffets._x000D_
Cela fait une dizaine d’années, que l’entreprise a également créé son atelier de conditionnement et d’aromatisation d’huiles d’olive vierge du bassin méditerranéen, de vinaigres et de gros sel aux herbes ou épices. Opérations totalement réalisées à la main._x000D_
Au fil du temps la gamme s’est enrichie d’une sélection de recettes gourmandes et produits du terroir d'artisans locaux ou régionaux : miels, navettes, sirops, calissons et nougats de Provence, figons confits (Salernes)...</t>
  </si>
  <si>
    <t>Une Tapenade Noire faie d'olives noires mixées avec  des câpres, de la crème d'anchois et de l'huile d'olive. A l'apéritif ou dans un feuilleté._x000D_
_x000D_
Des Tartinables fait maison, idéal pour vos apéritifs en toute saison._x000D_
_x000D_
Tartinables : tapenade verte et noir, piperade au chorizo, sardinade, anchoïade, asperge verte et pleins d’autres saveurs à découvrir._x000D_
_x000D_
Depuis 40 ans, installée en Provence, dans le Var, l’entreprise familiale Catrice Gourmet, fabrique des terrines, des tapenades, des sauces et autres spécialités provençales pour apéritifs et buffets._x000D_
Cela fait une dizaine d’années, que l’entreprise a également créé son atelier de conditionnement et d’aromatisation d’huiles d’olive vierge du bassin méditerranéen, de vinaigres et de gros sel aux herbes ou épices. Opérations totalement réalisées à la main._x000D_
Au fil du temps la gamme s’est enrichie d’une sélection de recettes gourmandes et produits du terroir d'artisans locaux ou régionaux : miels, navettes, sirops, calissons et nougats de Provence, figons confits (Salernes)...</t>
  </si>
  <si>
    <t>Une Tapenade Verte faite d'olives vertes mixées avec des câpres, de la crème d'anchois et de l'huile d'olives. A l'apéritif ou dans une salade._x000D_
_x000D_
Des Tartinables fait maison, idéal pour vos apéritifs en toute saison._x000D_
_x000D_
Tartinables : tapenade verte et noir, piperade au chorizo, sardinade, anchoïade, asperge verte et pleins d’autres saveurs à découvrir._x000D_
_x000D_
Depuis 40 ans, installée en Provence, dans le Var, l’entreprise familiale Catrice Gourmet, fabrique des terrines, des tapenades, des sauces et autres spécialités provençales pour apéritifs et buffets._x000D_
Cela fait une dizaine d’années, que l’entreprise a également créé son atelier de conditionnement et d’aromatisation d’huiles d’olive vierge du bassin méditerranéen, de vinaigres et de gros sel aux herbes ou épices. Opérations totalement réalisées à la main._x000D_
Au fil du temps la gamme s’est enrichie d’une sélection de recettes gourmandes et produits du terroir d'artisans locaux ou régionaux : miels, navettes, sirops, calissons et nougats de Provence, figons confits (Salernes)...</t>
  </si>
  <si>
    <t>Tire-Bouchon éléctrique permettant de déboucher une bouteille de vin. Fonctionne sur batterie rechargeable.</t>
  </si>
  <si>
    <t>Tire-Bouchon permettant de déboucher une bouteille de vin._x000D_
_x000D_
Tire-Bouchon professionnel ayant une haute resistance à la pression. Il est agréable au toucher et est particulièrement résistant aux chocs.</t>
  </si>
  <si>
    <t>Un Luberon blanc puissant et boisé, parfait pour une brouillade à la truffe._x000D_
_x000D_
Encépagement : Chardonnay, Viognier et Roussanne avec élevage de 8 mois sur lies fines._x000D_
_x000D_
Dégustation : Robe jaune pâle ; Nez intense, boisé de fruits jaunes, vanille et fleurs blanches ; Bouche équilibrée, ample et fraîche. Finale persistante sur l’abricot et la pêche._x000D_
Accord mets/vin : viande blanche en sauce, fromage affiné._x000D_
_x000D_
Le Domaine de La Citadelle a été créé en 1990 par Yves Rousset-Rouard à partir d’une ferme et de ses 8 hectares situés au pied du village de Ménerbes (Vaucluse)._x000D_
Fin 2022, le domaine est repris par Valérie et Yannick Panagiotis qui ont à cœur de préserver l’environnement et prônent le respect de la terre en adoptant des techniques éco-responsables, comme le labour à cheval, l’éco-pâturage dans les vignes, l’installation de ruches…_x000D_
Le domaine est en agriculture biologique depuis 2016 et labellisé HVE (Haute Valeur Environnementale)._x000D_
_x000D_
Le vignoble totalise aujourd’hui 40 hectares de vignes âgées de 15 à 75 ans, il est principalement situé sur la commune de Ménerbes, sur le versant nord du Luberon._x000D_
Le Domaine de la Citadelle s’étend sur onze lieux-dits, quatre terroirs et climats et est divisé en 74 parcelles avec des secteurs plutôt tardifs et des altitudes allant jusqu’à 300 mètres.</t>
  </si>
  <si>
    <t>BIB Sauvignon Chartreux Blanc 5 L</t>
  </si>
  <si>
    <t xml:space="preserve">Syrius Clavel Rouge Jeroboam </t>
  </si>
  <si>
    <t xml:space="preserve">Chorey-Les-Beaune Maldant Blanc </t>
  </si>
  <si>
    <t>Bourgogne Aligoté Maldant Blanc</t>
  </si>
  <si>
    <t xml:space="preserve">Bourgogne Chardonnay Alain Geoffroy Blanc  </t>
  </si>
  <si>
    <t>Chablis Domaine Verger Alain Geoffroy Blanc</t>
  </si>
  <si>
    <t xml:space="preserve">Chablis 1er Cru Beauroy Alain Geoffroy Blanc </t>
  </si>
  <si>
    <t>Bière Alaryk Blanche 33 cl</t>
  </si>
  <si>
    <t>Bière Alaryk Blonde 33 cl</t>
  </si>
  <si>
    <t>Bière Alaryk IPA 33 cl</t>
  </si>
  <si>
    <t>Bière Alaryk Double Blonde 33 cl</t>
  </si>
  <si>
    <t>Bière Alaryk Ambrèe 33 cl</t>
  </si>
  <si>
    <t>Bière Alaryk Blanche 75 cl</t>
  </si>
  <si>
    <t>Bière Alaryk Blonde 75 cl</t>
  </si>
  <si>
    <t>Bière Alaryk IPA 75 cl</t>
  </si>
  <si>
    <t>Boutenac Fabre Gasparet Rouge Magnum</t>
  </si>
  <si>
    <t>Boutenac Fabre Gasparet Rouge Jéroboam</t>
  </si>
  <si>
    <t>Tempranillo Grande Courtade Rouge</t>
  </si>
  <si>
    <t>Syrah Viognier Domaine de Luc Rouge</t>
  </si>
  <si>
    <t>Bergerie Tour de Rieux Rouge</t>
  </si>
  <si>
    <t>Eau de Vie Poire William'S 43° Joseph Cartron</t>
  </si>
  <si>
    <t>Mirabelle 45° Joseph Cartron</t>
  </si>
  <si>
    <t>Rhum JM élevé 1 an sous bois 50° Joseph Cartron</t>
  </si>
  <si>
    <t>Rhum JM Blanc 50° Joseph Cartron</t>
  </si>
  <si>
    <t>Champagne Soutiran Alexandre Brut</t>
  </si>
  <si>
    <t>Crème de Framboise de Bourgogne Joseph Cartron</t>
  </si>
  <si>
    <t>Crème de Mûre des Roncières Joseph Cartron</t>
  </si>
  <si>
    <t>Limoncello di Sorrento 30°Joseph Cartron</t>
  </si>
  <si>
    <t>Savigny-les-Beaunes Maldant Blanc</t>
  </si>
  <si>
    <t xml:space="preserve">Chorey-les-Beaunes Maldant Rouge </t>
  </si>
  <si>
    <t xml:space="preserve">Whisky Black Mac Malden </t>
  </si>
  <si>
    <t xml:space="preserve">Merlot Chartreux Rouge </t>
  </si>
  <si>
    <t>Champagne Soutiran Grand Cru Millesimé</t>
  </si>
  <si>
    <t>Champagne Soutiran Grand Cru Brut Nature</t>
  </si>
  <si>
    <t>Rasteau Gardine Rouge Jeroboam</t>
  </si>
  <si>
    <t>Ovni Blanc Mourat</t>
  </si>
  <si>
    <t xml:space="preserve">Collection Mourat Rouge </t>
  </si>
  <si>
    <t xml:space="preserve">Collection Mourat Blanc </t>
  </si>
  <si>
    <t xml:space="preserve">Clos Saint André Mourat Blanc </t>
  </si>
  <si>
    <t xml:space="preserve">Moulin 'Blanc De Noirs' Mourat Blanc </t>
  </si>
  <si>
    <t>Grenouillère Mourat Rouge</t>
  </si>
  <si>
    <t>Grand Viognier 1612 Chartreux Blanc</t>
  </si>
  <si>
    <t>Alta Vista Vive Torrontes Reserva Blanc</t>
  </si>
  <si>
    <t>Château Haut Côteau Rouge</t>
  </si>
  <si>
    <t>Château Briatte Blanc</t>
  </si>
  <si>
    <t>Villa Campa Roble Rouge</t>
  </si>
  <si>
    <t xml:space="preserve">Dereszla 5 Puttonyos Blanc </t>
  </si>
  <si>
    <t>Dereszla Szamorodni doux Blanc</t>
  </si>
  <si>
    <t>Dereszla Tokaj Dry Blanc</t>
  </si>
  <si>
    <t>Backhouse Chardonnay Blanc</t>
  </si>
  <si>
    <t>Backhouse Zinfandel Rouge</t>
  </si>
  <si>
    <t>Giacobazzi Lambrusco Rouge</t>
  </si>
  <si>
    <t>Ixsir Altitudes Rouge</t>
  </si>
  <si>
    <t>Ixsir Grande Reserve Blanc</t>
  </si>
  <si>
    <t>Château Palais Cardinal Rouge</t>
  </si>
  <si>
    <t>Villa Chambre d'Amour Lionel Osmin Blanc</t>
  </si>
  <si>
    <t xml:space="preserve">Marcillac Ferd de Soif Lionel Osmin Rouge </t>
  </si>
  <si>
    <t>Champagne Canard Duchêne Léonie</t>
  </si>
  <si>
    <t>Château Le Boscq Rouge</t>
  </si>
  <si>
    <t xml:space="preserve">Les Ribaudes Lionel Faury Rouge Magnum  </t>
  </si>
  <si>
    <t xml:space="preserve">Les 3 Brunes Lionel Faury  Rouge </t>
  </si>
  <si>
    <t>Caviar d'Aubergines</t>
  </si>
  <si>
    <t>Délice d'Artichauts</t>
  </si>
  <si>
    <t>Crème de Poivrons Rouges</t>
  </si>
  <si>
    <t>Délice de Tomates Séchées</t>
  </si>
  <si>
    <t>Sardinade</t>
  </si>
  <si>
    <t>Délice d'Anchois L'Anchoyade</t>
  </si>
  <si>
    <t>Tapenade noire</t>
  </si>
  <si>
    <t>Confit d'Oignons aux Raisins</t>
  </si>
  <si>
    <t>Tapenade verte</t>
  </si>
  <si>
    <t>Cornichons Extra-Fins Maison Marc</t>
  </si>
  <si>
    <t>Cornichons Fins Maison Marc</t>
  </si>
  <si>
    <t>Cornichons Malossol Maison Marc</t>
  </si>
  <si>
    <t xml:space="preserve">Aloxe Corton Maldant Rouge Magnum </t>
  </si>
  <si>
    <t>Crème de Pêche de Vigne de Bourgogne</t>
  </si>
  <si>
    <t xml:space="preserve">L'Argentiere Bormettes Rosé  </t>
  </si>
  <si>
    <t xml:space="preserve">Instinct Parcellaire Bormettes Rosé </t>
  </si>
  <si>
    <t xml:space="preserve">Syrius Clavel Blanc Magnum </t>
  </si>
  <si>
    <t xml:space="preserve">Le 15 La Chretienne Rosé  </t>
  </si>
  <si>
    <t xml:space="preserve">Savigny-les-Beaunes Maldant Rouge Magnum </t>
  </si>
  <si>
    <t xml:space="preserve">Côte et Mer Bormettes Rouge </t>
  </si>
  <si>
    <t xml:space="preserve">Instinct Parcellaire Bormettes Blanc </t>
  </si>
  <si>
    <t>Chardonnay Les Amandiers Chartreux Blanc</t>
  </si>
  <si>
    <t xml:space="preserve">Mon Histoire Clavel Blanc </t>
  </si>
  <si>
    <t xml:space="preserve">Mon Histoire Clavel Rouge  </t>
  </si>
  <si>
    <t xml:space="preserve">Mon Histoire Clavel Rosé  </t>
  </si>
  <si>
    <t xml:space="preserve">L'Argentière Bormettes Rosé Magnum </t>
  </si>
  <si>
    <t xml:space="preserve">Bougogne Aligoté Maldant Blanc Magnum  </t>
  </si>
  <si>
    <t xml:space="preserve">Libertynages Nages Rosé </t>
  </si>
  <si>
    <t xml:space="preserve">Libertynages Nages Rouge </t>
  </si>
  <si>
    <t xml:space="preserve">Le 15 La Chrétienne Blanc </t>
  </si>
  <si>
    <t xml:space="preserve">Pouilly Fuissé Capucin Blanc </t>
  </si>
  <si>
    <t>Champagne Soutiran Rosé Grand Cru</t>
  </si>
  <si>
    <t>Hélène Bormettes Blanc Magnum</t>
  </si>
  <si>
    <t>Rhum JM Jardin Fruité 42°</t>
  </si>
  <si>
    <t>Rhum JM Fumée Volcanique 49°</t>
  </si>
  <si>
    <t>Rhum JM Epices Créoles 46°</t>
  </si>
  <si>
    <t>Rhum Admiral Rodney Princessa 40°</t>
  </si>
  <si>
    <t xml:space="preserve">Eclipse Clavel Rouge  </t>
  </si>
  <si>
    <t xml:space="preserve">Eclipse Clavel Rouge Magnum  </t>
  </si>
  <si>
    <t xml:space="preserve">Eclipse Clavel Rouge Jéroboam  </t>
  </si>
  <si>
    <t xml:space="preserve">Chorey-les-Beaunes Maldant Blanc Magnum  </t>
  </si>
  <si>
    <t xml:space="preserve">Savigny-les-Beaunes Maldant Blanc Magnun </t>
  </si>
  <si>
    <t xml:space="preserve">Petit Chablis Alain Geoffroy Blanc </t>
  </si>
  <si>
    <t>Liqueur Pepermint Vert Cartron 21°</t>
  </si>
  <si>
    <t>Champagne Soutiran Grand Cru Perle Noire Magnum</t>
  </si>
  <si>
    <t>Champagne Soutiran Grand Cru Signature 37,5 cl</t>
  </si>
  <si>
    <t>Terrine Campagne à la Provençale</t>
  </si>
  <si>
    <t>Terrine Faisan Champignons</t>
  </si>
  <si>
    <t>Terrine Chevreuil Romarin</t>
  </si>
  <si>
    <t>Terrine Lapin Sarriete</t>
  </si>
  <si>
    <t>Terrine à la Farigoule</t>
  </si>
  <si>
    <t>Terrine Fleur de Lavande</t>
  </si>
  <si>
    <t>Terrine Piment d'Espelette</t>
  </si>
  <si>
    <t>Les Ronzettes Greffière Blanc</t>
  </si>
  <si>
    <t>Aux Monts Greffière Blanc</t>
  </si>
  <si>
    <t>Savigny 1er Cru Aux Gravains Maldant Blanc</t>
  </si>
  <si>
    <t>Beaune 1er Cru Les Cents Vignes Maldant Rouge</t>
  </si>
  <si>
    <t>Liqueur maldenberg Vertige des Cimes</t>
  </si>
  <si>
    <t>Verre à bière Cervoise 32 cl</t>
  </si>
  <si>
    <t>BIB IGP Var Bio La Goujonne Rosé 5L</t>
  </si>
  <si>
    <t>BIB IGP Var Bio La Goujonne Rouge 5L</t>
  </si>
  <si>
    <t>BIB IGP Var Bio La Goujonne Blanc 5L</t>
  </si>
  <si>
    <t>Double Crème de Cassis 19° Joseph Carton</t>
  </si>
  <si>
    <t>Limoncello Strega Joseph Cartron</t>
  </si>
  <si>
    <t>Whisky Scarabus Specially Selected 46°</t>
  </si>
  <si>
    <t>Whisky Scarabus 10 ans</t>
  </si>
  <si>
    <t>Les Collinettes Mellot Blanc</t>
  </si>
  <si>
    <t>Les Collinettes Mellot Rouge</t>
  </si>
  <si>
    <t>Le Loriot Mellot Blanc</t>
  </si>
  <si>
    <t>Reuilly Mellot Sorbe Blanc</t>
  </si>
  <si>
    <t>Reuilly Mellot Sorbe Rouge</t>
  </si>
  <si>
    <t>Le Moulingenet Mellot Rouge</t>
  </si>
  <si>
    <t>Les Royaux Mellot Rouge</t>
  </si>
  <si>
    <t>Bourgogne Aligoté Buxy Blanc</t>
  </si>
  <si>
    <t>Les Coères Buxy Blanc</t>
  </si>
  <si>
    <t>Lantignié Dubost Rouge</t>
  </si>
  <si>
    <t>Le Potet Dubost Rouge</t>
  </si>
  <si>
    <t>Le Fleurie Dubost Rouge</t>
  </si>
  <si>
    <t>Terrine Fine à l'Armagnac Perigord</t>
  </si>
  <si>
    <t>Verre à bière Cervoise 50 cl</t>
  </si>
  <si>
    <t>Terrine de Campagne Au Magret Fumé Perigord</t>
  </si>
  <si>
    <t>Côte et Mer Bormettes Blanc 50 cl</t>
  </si>
  <si>
    <t>Côte et Mer Bormettes Rouge 50 cl</t>
  </si>
  <si>
    <t>Côte et Mer Bormettes Rosé 50 cl</t>
  </si>
  <si>
    <t>La Ballofière Dubost Rouge</t>
  </si>
  <si>
    <t>Le Bon Vinaigre La Douce Echalotte</t>
  </si>
  <si>
    <t>Le Bon Vinaigre Camphre au Romarin</t>
  </si>
  <si>
    <t>Le Bon Vinaigre Condiment Balsamique</t>
  </si>
  <si>
    <t>Rhum Arcane Délicatissime</t>
  </si>
  <si>
    <t>Rhum Arcane Extraroma</t>
  </si>
  <si>
    <t>Rhum Arcane Flamboyance</t>
  </si>
  <si>
    <t>Rhum Beach House Gold Spiced</t>
  </si>
  <si>
    <t>Rhum Chairman's Reserve</t>
  </si>
  <si>
    <t>Rhum Bounty Ambré Gold</t>
  </si>
  <si>
    <t>Whisky Le Pertuis</t>
  </si>
  <si>
    <t>Whisky The Gladstone Axe Black Axe</t>
  </si>
  <si>
    <t>Rhum Hee Joy Origins</t>
  </si>
  <si>
    <t>Rhum Hee Joy République Dominicaine</t>
  </si>
  <si>
    <t>Rhum Hee Joy Spiced</t>
  </si>
  <si>
    <t>Rhum Gun's Bell Spiced</t>
  </si>
  <si>
    <t>N°153 ADV Rouge</t>
  </si>
  <si>
    <t>N°153 ADV Blanc</t>
  </si>
  <si>
    <t>RD 900 ADV Rouge</t>
  </si>
  <si>
    <t>Altatura ADV Rouge</t>
  </si>
  <si>
    <t>Oppulum ADV Rouge</t>
  </si>
  <si>
    <t>Chardonnay Réserve ADV Blanc</t>
  </si>
  <si>
    <t>Viognier Classic ADV Blanc</t>
  </si>
  <si>
    <t>Piperade au Chorizo</t>
  </si>
  <si>
    <t xml:space="preserve">Patate Douce Coco et Curry </t>
  </si>
  <si>
    <t>Délice de Roquefort aux Noix</t>
  </si>
  <si>
    <t>Terrine Pastis de Provence</t>
  </si>
  <si>
    <t>Chianti Poggio Rouge</t>
  </si>
  <si>
    <t>Verre à bière Roma 25 cl</t>
  </si>
  <si>
    <t>Alphonse Greffière Blanc</t>
  </si>
  <si>
    <t>Alphonse Greffière Blanc magnum</t>
  </si>
  <si>
    <t>Eau de Vie Poire Prisonnière Hepp Leda</t>
  </si>
  <si>
    <t>Whisky Tharcis 8 ans Hepp Leda</t>
  </si>
  <si>
    <t>Whisky Tharcis 11 ans Hepp Leda</t>
  </si>
  <si>
    <t>Whisky Scarabus Batch Strengh</t>
  </si>
  <si>
    <t>Cognac Planat VS</t>
  </si>
  <si>
    <t>Cognac Planat VSOP</t>
  </si>
  <si>
    <t>Rhum Arcane Arrangé Vanille</t>
  </si>
  <si>
    <t>Rhum Arcane Arrangé Banane Flambée</t>
  </si>
  <si>
    <t>Rhum Arcane Arrangé Ananas Rôti</t>
  </si>
  <si>
    <t>Liqueur de Chataigne 18° Joseph Cartron</t>
  </si>
  <si>
    <t>Bière Belfast Black 50 cl</t>
  </si>
  <si>
    <t>Bière Belfast Ale 50 cl</t>
  </si>
  <si>
    <t>Champagne Canard Duchêne Charles VII Rosé</t>
  </si>
  <si>
    <t>Bière Pétrolette Blonde 75 cl</t>
  </si>
  <si>
    <t>Bière Pétrolette Blonde Magnum</t>
  </si>
  <si>
    <t>Côte et Mer Bormettes Rosé Magnum</t>
  </si>
  <si>
    <t>Côte et Mer Bormettes Rouge Magnum</t>
  </si>
  <si>
    <t>Côte et Mer Bormettes Blanc Magnum</t>
  </si>
  <si>
    <t>Rhum Clément Shrubb</t>
  </si>
  <si>
    <t>Rhum Oaks and Ames Blanc</t>
  </si>
  <si>
    <t>Rhum Oaks and Ames Gold</t>
  </si>
  <si>
    <t>Rhum Oaks and Ames VSOP</t>
  </si>
  <si>
    <t>Whisky Velvet Cap Triple Cask</t>
  </si>
  <si>
    <t>Whisky Velvet Cap 5 ans</t>
  </si>
  <si>
    <t>Whisky Velvet Cap Peated</t>
  </si>
  <si>
    <t>Crème d'Asperges Verte</t>
  </si>
  <si>
    <t>Whiksy La Pointe Blanche</t>
  </si>
  <si>
    <t>Whisky The Gladstone American Oak</t>
  </si>
  <si>
    <t>Liqueur Hedonist Le Cercle</t>
  </si>
  <si>
    <t>Tequilla The Butterfly Canon Silver</t>
  </si>
  <si>
    <t>Gin Olfasson</t>
  </si>
  <si>
    <t>Vodka Lab</t>
  </si>
  <si>
    <t>Champagne Haton Noble Vintage</t>
  </si>
  <si>
    <t>Friandise Melody Rouge</t>
  </si>
  <si>
    <t>Friandise Melody Rouge Magnum</t>
  </si>
  <si>
    <t>Premier Regard Melody Rouge</t>
  </si>
  <si>
    <t>Etoile Noire Melody Rouge</t>
  </si>
  <si>
    <t>St Peray Melody Blanc</t>
  </si>
  <si>
    <t>L'Exception Melody Blanc</t>
  </si>
  <si>
    <t>Les Burdelines Dubost Rouge</t>
  </si>
  <si>
    <t>Vinsobres RRG Rouge</t>
  </si>
  <si>
    <t>Plan de Dieu Elysium RRG Rouge</t>
  </si>
  <si>
    <t>Entre Restanques et Garrigues RRG Rouge</t>
  </si>
  <si>
    <t>Castrum Cavares RRG Rouge</t>
  </si>
  <si>
    <t>Terrine Sylvestre aux Cèpres Perigord</t>
  </si>
  <si>
    <t>4 Verres Authentis Spiegelau 36 cl</t>
  </si>
  <si>
    <t>4 Verres Authentis Spiegelau 27 cl</t>
  </si>
  <si>
    <t>4 Verres Authentis Spiegelau 65 cl</t>
  </si>
  <si>
    <t>4 Verres Authentis Spiegelau 48 cl</t>
  </si>
  <si>
    <t>4 Verres L'Expert Spiegelau 26 cl</t>
  </si>
  <si>
    <t>Champagne Haton Blanc de Blanc Magnum</t>
  </si>
  <si>
    <t>Bière Pétrolette Blanche 33 cl</t>
  </si>
  <si>
    <t>Bière Pétrolette Blanche 75 cl</t>
  </si>
  <si>
    <t>Bière Pétrolette Ambrée 33 cl</t>
  </si>
  <si>
    <t>Bière Pétrolette Ambrée 75 cl</t>
  </si>
  <si>
    <t>Bière Belfast Rebel IPA 50 cl</t>
  </si>
  <si>
    <t>Liqueur La Mentheuse Crème de Menthe</t>
  </si>
  <si>
    <t>Liqueur La Pulpeuse Crème de Citron</t>
  </si>
  <si>
    <t>Liqueur La Croqueuse Crème de Pomme</t>
  </si>
  <si>
    <t>Caprice de Jade Jardinettes Blanc</t>
  </si>
  <si>
    <t>Caprice de Jade Jardinettes Rouge</t>
  </si>
  <si>
    <t>L'Art d'Aimé Jardinettes Blanc</t>
  </si>
  <si>
    <t xml:space="preserve">Ultimate Provence Rosé </t>
  </si>
  <si>
    <t>Ultimate Provence Rosé Magnum</t>
  </si>
  <si>
    <t>Ultimate Provence Blanc</t>
  </si>
  <si>
    <t>Ultimate Provence Rosé Jéroboam</t>
  </si>
  <si>
    <t>Champagne Haton Héritage</t>
  </si>
  <si>
    <t>Champagne Haton  Réserve</t>
  </si>
  <si>
    <t>Rhum JM Vieux VSOP</t>
  </si>
  <si>
    <t>Santenay Maldant Rouge</t>
  </si>
  <si>
    <t>Derezla Tokaji Vendanges tardives Furmint Blanc</t>
  </si>
  <si>
    <t>Bandol La Lecque La Chrétienne Rouge</t>
  </si>
  <si>
    <t>Terrissimo RRG Rouge</t>
  </si>
  <si>
    <t>Rasteau La Gardine Rouge</t>
  </si>
  <si>
    <t>Origine Chartreux Blanc</t>
  </si>
  <si>
    <t>Léa Goujonne Blanc</t>
  </si>
  <si>
    <t>Léa Goujonne Rosé</t>
  </si>
  <si>
    <t>Rasteau La Gardine Rouge Magnum</t>
  </si>
  <si>
    <t>La Nuit Tous Les Chats Sont Gris Chartreux Rosé</t>
  </si>
  <si>
    <t>Je Donne Ma Langue Au Chat Chartreux Blanc</t>
  </si>
  <si>
    <t>Chateau de Luc Les Jumelles Blanc</t>
  </si>
  <si>
    <t>Champagne Haton Blanc de Blanc</t>
  </si>
  <si>
    <t>Champagne Haton Brut Extra</t>
  </si>
  <si>
    <t>Champagne Haton Rosé Extra</t>
  </si>
  <si>
    <t>Champagne Haton Réserve</t>
  </si>
  <si>
    <t>Champagne Haton Réserve Magnum</t>
  </si>
  <si>
    <t>Champagne Haton Rosé</t>
  </si>
  <si>
    <t>La Lecque La Chretienne Rosé</t>
  </si>
  <si>
    <t xml:space="preserve">La Lecque La Chretienne Blanc </t>
  </si>
  <si>
    <t xml:space="preserve">Léa Goujonne Rouge </t>
  </si>
  <si>
    <t xml:space="preserve">Cabernet Sauvignon Chartreux Rouge </t>
  </si>
  <si>
    <t>Rully Buxy Blanc</t>
  </si>
  <si>
    <t>Paxton My Shiraz Rouge</t>
  </si>
  <si>
    <t>Beaumirail RRG Rouge</t>
  </si>
  <si>
    <t>Référence RRG Rouge</t>
  </si>
  <si>
    <t>Terrissimo RRG Rouge Magnum</t>
  </si>
  <si>
    <t>Beaumirail RRG Rouge Magnum</t>
  </si>
  <si>
    <t>Les 3 Brunes Lionel Faury  Rouge Magnum</t>
  </si>
  <si>
    <t>BIB Côteaux Varois La Goujonne Blanc  5 L</t>
  </si>
  <si>
    <t>Signature RRG Rouge</t>
  </si>
  <si>
    <t>Vinaigre Balsamique 20 cl</t>
  </si>
  <si>
    <t>Champagne Canard Duchêne Charles VII Blanc de Noir</t>
  </si>
  <si>
    <t>Bière Alaryk Brune 33 cl</t>
  </si>
  <si>
    <t>Bière Alaryk Triple Grain 33cl</t>
  </si>
  <si>
    <t>Bière Birrificio Granda Sweetch 33 cl</t>
  </si>
  <si>
    <t>Bière Birrificio della Granda Kloe 33cl</t>
  </si>
  <si>
    <t>Bière Birrificio della Granda Kei Os 33 cl</t>
  </si>
  <si>
    <t>Bière Altitude 1575 IPA Frache 33 cl</t>
  </si>
  <si>
    <t>Ratafia de Bourgogne Joseph Cartron</t>
  </si>
  <si>
    <t>Château Belgrave 5ème Grand Cru Classé Rouge</t>
  </si>
  <si>
    <t>Bière Grosse Bécane 33 cl</t>
  </si>
  <si>
    <t>Whisky Hunter Laing Campbeltown Journey</t>
  </si>
  <si>
    <t>Whisky Hunter Laing Islay Journey</t>
  </si>
  <si>
    <t>Whisky Hunter Laing Jura 7 ans</t>
  </si>
  <si>
    <t>Whisky Hunter Laing Auchroisk 9 ans</t>
  </si>
  <si>
    <t>Whisky Hunter Laing Craigellachie 11 ans</t>
  </si>
  <si>
    <t>Bourbon Kentucky Vintage</t>
  </si>
  <si>
    <t>Alvarinho Grande Courtade Blanc</t>
  </si>
  <si>
    <t>Brouilly Vieilles Vignes Dubost Rouge</t>
  </si>
  <si>
    <t>Carafe Vino Grande Spiegelau 1 L</t>
  </si>
  <si>
    <t>Le Boisclair Mellot Rouge</t>
  </si>
  <si>
    <t>Muscat Jardinettes Blanc</t>
  </si>
  <si>
    <t>C:\Users\Admin\OneDrive\Site InternetSD\domaine_clavel_syrius_rouge.png</t>
  </si>
  <si>
    <t>RHUM JM E.S.B 50°</t>
  </si>
  <si>
    <t>C:\Users\Admin\OneDrive\Site Internet\verre_a_eau_ou_spiritueux_gobelet_39_cl.png</t>
  </si>
  <si>
    <t>C:\Users\Admin\OneDrive\Site Internet\clavel_mousseux_celeste.png</t>
  </si>
  <si>
    <t>C:\Users\Admin\OneDrive\Site Internet\grece_driopi_nemea_rouge.png</t>
  </si>
  <si>
    <t>C:\Users\Admin\OneDrive\Site Internet\chateau_des_bormettes_pic_saint_martin_rouge.png</t>
  </si>
  <si>
    <t>C:\Users\Admin\OneDrive\Site Internet\verre_a_eau_ou_spiritueux_tumbler_50_cl.png</t>
  </si>
  <si>
    <t>C:\Users\Admin\OneDrive\Site Internet\chateau_des_bormettes_pater_rouge.png</t>
  </si>
  <si>
    <t>C:\Users\Admin\OneDrive\Site Internet\whisky_hepp_ouisky.png</t>
  </si>
  <si>
    <t>C:\Users\Admin\OneDrive\Site Internet\chateau_roumieu_sauterne_blanc.png</t>
  </si>
  <si>
    <t>MARSANNAY LES LONGEROIES BOUVIER RGE</t>
  </si>
  <si>
    <t>C:\Users\Admin\OneDrive\Site Internet\domaine_lionel_faury_saint_joseph_gloriette_rouge.png</t>
  </si>
  <si>
    <t>C:\Users\Admin\OneDrive\Site Internet\vodka_viche_pitia_classic_n25.png</t>
  </si>
  <si>
    <t>C:\Users\Admin\OneDrive\Site Internet\vodka_viche_pitia_lemon_and_milk_n30.png</t>
  </si>
  <si>
    <t>C:\Users\Admin\OneDrive\Site Internet\bag-in-box-domaine-clavel_histoire_blanc.png</t>
  </si>
  <si>
    <t>C:\Users\Admin\OneDrive\Site Internet\bag_in_box_domaine_clavel_ histoire_rouge.png</t>
  </si>
  <si>
    <t>C:\Users\Admin\OneDrive\Site Internet\bag-in-box-domaine-clavel_histoire_rose.png</t>
  </si>
  <si>
    <t>C:\Users\Admin\OneDrive\Site Internet\bag-in-box-domaine-clavel_regulus_rouge.png</t>
  </si>
  <si>
    <t>C:\Users\Admin\OneDrive\Site Internet\cognac_jean_luc_pasquet_organic_04.png</t>
  </si>
  <si>
    <t>C:\Users\Admin\OneDrive\Site Internet\cognac_jean_luc_pasquet_organic_07.png</t>
  </si>
  <si>
    <t>C:\Users\Admin\OneDrive\Site Internet\cremant_bourgogne_joseph_cartron_blanc_de_noir.png</t>
  </si>
  <si>
    <t>C:\Users\Admin\OneDrive\Site Internet\lionel_osmin_cahors_rouge.png</t>
  </si>
  <si>
    <t>C:\Users\Admin\OneDrive\Site Internet\chateau_nages_liberty_blanc.png</t>
  </si>
  <si>
    <t>C:\Users\Admin\OneDrive\Site Internet\chateau_nages_heritage_rose.png</t>
  </si>
  <si>
    <t>C:\Users\Admin\OneDrive\Site Internet\chateau_nages_heritage_rouge.png</t>
  </si>
  <si>
    <t>C:\Users\Admin\OneDrive\Site Internet\chateau_nages_heritage_blanc.png</t>
  </si>
  <si>
    <t>C:\Users\Admin\OneDrive\Site Internet\cellier_des_chartreux_clan_des_loups_rouge.png</t>
  </si>
  <si>
    <t>C:\Users\Admin\OneDrive\Site Internet\cellier_des_chartreux_clan_des_loups_blanc.png</t>
  </si>
  <si>
    <t>C:\Users\Admin\OneDrive\Site Internet\domaine_lionel_faury_hautes_ribaudes_blanc.png</t>
  </si>
  <si>
    <t>C:\Users\Admin\OneDrive\Site Internet\fabre_orangerie_de_luc_rouge.png</t>
  </si>
  <si>
    <t>C:\Users\Admin\OneDrive\Site Internet\whisky_hepp_ouisky_tourbe.png</t>
  </si>
  <si>
    <t>C:\Users\Admin\OneDrive\Site Internet\champagne_canard_duchene_blanc_de_blanc.png</t>
  </si>
  <si>
    <t>C:\Users\Admin\OneDrive\Site Internet\porto_fonseca_bin_27.png</t>
  </si>
  <si>
    <t>C:\Users\Admin\OneDrive\Site Internet\champagne_jean_noel_haton_pure.png</t>
  </si>
  <si>
    <t>C:\Users\Admin\OneDrive\Site Internet\chateau_nages_jt_rouge.png</t>
  </si>
  <si>
    <t>C:\Users\Admin\OneDrive\Site Internet\chateau_nages_jt_blanc.png</t>
  </si>
  <si>
    <t>C:\Users\Admin\OneDrive\Site Internet\domaine_chretienne_15_rouge.png</t>
  </si>
  <si>
    <t>C:\Users\Admin\OneDrive\Site Internet\lionel_osmin_baie_orientale_blanc.png</t>
  </si>
  <si>
    <t>C:\Users\Admin\OneDrive\Site Internet\rhone_rive_gauche_ventoux_saint_marc_rouge.png</t>
  </si>
  <si>
    <t>C:\Users\Admin\OneDrive\Site Internet\eau_de_vie_hepp_framboise_sauvage.png</t>
  </si>
  <si>
    <t>C:\Users\Admin\OneDrive\Site Internet\rhum_jm_2003.png</t>
  </si>
  <si>
    <t>C:\Users\Admin\OneDrive\Site Internet\chateau_haut_selve_reserve_graves_rouge.png</t>
  </si>
  <si>
    <t>C:\Users\Admin\OneDrive\Site Internet\rhum_admiral_rodney_royal_oak.png</t>
  </si>
  <si>
    <t>C:\Users\Admin\OneDrive\Site Internet\rhum_admiral_rodney_formidable.png</t>
  </si>
  <si>
    <t>C:\Users\Admin\OneDrive\Site Internet\joseph_cartron_cerises_eau_de_vie.png</t>
  </si>
  <si>
    <t>C:\Users\Admin\OneDrive\Site Internet\autriche_peter_schweiger_blanc.png</t>
  </si>
  <si>
    <t>C:\Users\Admin\OneDrive\Site Internet\jean_luc_maldant_aloxe_corton_1er_cru_les_valozieres_rouge.png</t>
  </si>
  <si>
    <t>C:\Users\Admin\OneDrive\Site Internet\liqueur_jean_luc_maldant_la_bonne_poire.png</t>
  </si>
  <si>
    <t>C:\Users\Admin\OneDrive\Site Internet\liqueur_jean_luc_maldant_maldenberg_blanc_pur.png</t>
  </si>
  <si>
    <t xml:space="preserve"> Verre à bière d’une capacité de 32 cl._x000D_
_x000D_
Sa forme élancée et légèrement renflée favorise une bonne préhension. Il mettra parfaitement en valeur les tons blands, cuivrés ou caramel des bières servies à la bouteille._x000D_
_x000D_
Vendu par 6.</t>
  </si>
  <si>
    <t>C:\Users\Admin\OneDrive\Site Internet\whisky_hepburns_choice_ardmore_7.png</t>
  </si>
  <si>
    <t>C:\Users\Admin\OneDrive\Site Internet\whisky_hepburns_choice_ben_nevis_9.png</t>
  </si>
  <si>
    <t>C:\Users\Admin\OneDrive\Site Internet\whisky_hepburns_choice_miltonduff_8.png</t>
  </si>
  <si>
    <t>C:\Users\Admin\OneDrive\Site Internet\domaine_chretienne_indomptable_rouge.png</t>
  </si>
  <si>
    <t>C:\Users\Admin\OneDrive\Site Internet\cremant_de_bourgogne_brut_blanc.png</t>
  </si>
  <si>
    <t>C:\Users\Admin\OneDrive\Site Internet\mercurey_rouge.png</t>
  </si>
  <si>
    <t>C:\Users\Admin\OneDrive\Site Internet\whisky_hepp_jaak.png</t>
  </si>
  <si>
    <t>C:\Users\Admin\OneDrive\Site Internet\whisky_journey_series_highland.png</t>
  </si>
  <si>
    <t>C:\Users\Admin\OneDrive\Site Internet\whisky_journey_series_hebridean.png</t>
  </si>
  <si>
    <t>C:\Users\Admin\OneDrive\Site Internet\luberon_domaine_de_la_citadelle_chataignier_rouge.png</t>
  </si>
  <si>
    <t>C:\Users\Admin\OneDrive\Site Internet\luberon_domaine_de_la_citadelle_chataignier_blanc.png</t>
  </si>
  <si>
    <t>C:\Users\Admin\OneDrive\Site Internet\luberon_domaine_de_la_citadelle_artemes_rouge.png</t>
  </si>
  <si>
    <t>C:\Users\Admin\OneDrive\Site Internet\luberon_domaine_de_la_citadelle_artemes_blanc.png</t>
  </si>
  <si>
    <t>C:\Users\Admin\OneDrive\Site Internet\luberon_domaine_de_la_citadelle_gouverneur_rouge.png</t>
  </si>
  <si>
    <t>C:\Users\Admin\OneDrive\Site Internet\luberon_domaine_de_la_citadelle_gouverneur_blanc.png</t>
  </si>
  <si>
    <t>Verre à bière d’une capacité de 50 cl._x000D_
_x000D_
Sa forme élancée et légèrement renflée favorise une bonne préhension. Il mettra parfaitement en valeur les tons blands, cuivrés ou caramel des bières servies à la bouteille._x000D_
_x000D_
Vendu par 6.</t>
  </si>
  <si>
    <t>C:\Users\Admin\OneDrive\Site Internet\alain_geoffroy_chablis_signature_blanc.png</t>
  </si>
  <si>
    <t>C:\Users\Admin\OneDrive\Site Internet\chateau_des_bormettes_instinct_parcellaire_rouge.png</t>
  </si>
  <si>
    <t>C:\Users\Admin\OneDrive\Site Internet\domaine_durieu_cotes_du_rhone_pont_de_pierre_rouge.png</t>
  </si>
  <si>
    <t>C:\Users\Admin\OneDrive\Site Internet\domaine_durieu_chateauneuf_du_pape_2017_rouge.png</t>
  </si>
  <si>
    <t>C:\Users\Admin\OneDrive\Site Internet\champagne_jean_noel_haton_extra_blanc_de_blanc.png</t>
  </si>
  <si>
    <t>C:\Users\Admin\OneDrive\Site Internet\whisky_hepburns_choice_coal_ila_9.png</t>
  </si>
  <si>
    <t>02217</t>
  </si>
  <si>
    <t>BAUX DE PROVENCE DALMERAN LA BASTIDE ROUGE</t>
  </si>
  <si>
    <t>Un Baux de Provence Rouge fruité et souple qui s’accordera sur une entrecôte grillée._x000D_
_x000D_
Encépagement : Syrah, Grenache, Cabernet sauvignon et Cinsault_x000D_
_x000D_
Dégustation : Robe rouge rubis ; Nez expressif de fruits rouges et légèrement fumé ; Bouche élégante, fondue et fraîche. Finale gourmande et équilibrée._x000D_
Accord mets/vin : viande rouge grillée._x000D_
_x000D_
Domaine familial de Dalméran situé au cœur du Parc Naturel, il a conservé toute son authenticité. Grâce à l’eau, présente en abondance, et la protection des collines du massif des Alpilles, les vignes du domaine donnent vie à des raisins de grande qualité._x000D_
_x000D_
Le Domaine Dalméran est situé à Saint-Etienne-du-Grès, sans cesse renouvelés et perfectionnés depuis au moins 1442, les pieds de vigne sont plantés sur 11 hectares de parcelles orientées nord. Ils bénéficient d’une configuration géologique rarissime caractérisée par une grande diversité de sols (argile, sable, galets) pour s’épanouir._x000D_
_x000D_
Précurseur, le Domaine Dalméran a adopté les préceptes de l’agriculture biologique depuis 2011. La production est volontairement limitée afin de tirer le meilleur de son écosystème exceptionnel.</t>
  </si>
  <si>
    <t>DOMAINE DALMERAN</t>
  </si>
  <si>
    <t>C:\Users\Admin\OneDrive\Site Internet\chateau_dalmeran_les_baux_de_provence_bastide_rouge.png</t>
  </si>
  <si>
    <t>02218</t>
  </si>
  <si>
    <t>BAUX DE PROVENCE DALMERAN LA BASTIDE BLANC</t>
  </si>
  <si>
    <t>Un Baux de Provence Blanc sec, rond et gourmand, idéal sur un boudin blanc ou des gambas grillées._x000D_
_x000D_
Encépagement : Roussanne, Clairette et Grenache_x000D_
_x000D_
Dégustation : Robe jaune paille ; Nez expressif de guimauve puis de patisserie et d’épices ; Bouche légère sur des notes de frangipane. Finale gourmande et saline._x000D_
Accord mets/vin : produit de la mer et viande blanche en sauce._x000D_
_x000D_
Domaine familial de Dalméran situé au cœur du Parc Naturel, il a conservé toute son authenticité. Grâce à l’eau, présente en abondance, et la protection des collines du massif des Alpilles, les vignes du domaine donnent vie à des raisins de grande qualité._x000D_
_x000D_
Le Domaine Dalméran est situé à Saint-Etienne-du-Grès, sans cesse renouvelés et perfectionnés depuis au moins 1442, les pieds de vigne sont plantés sur 11 hectares de parcelles orientées nord. Ils bénéficient d’une configuration géologique rarissime caractérisée par une grande diversité de sols (argile, sable, galets) pour s’épanouir._x000D_
_x000D_
Précurseur, le Domaine Dalméran a adopté les préceptes de l’agriculture biologique depuis 2011. La production est volontairement limitée afin de tirer le meilleur de son écosystème exceptionnel.</t>
  </si>
  <si>
    <t>C:\Users\Admin\OneDrive\Site Internet\chateau_dalmeran_les_baux_de_provence_bastide_blanc.png</t>
  </si>
  <si>
    <t>02219</t>
  </si>
  <si>
    <t>BAUX DE PROVENCE DALMERAN CHATEAU DALMERAN ROUGE</t>
  </si>
  <si>
    <t>Un Baux de Provence Rouge riche et complexe qui s’accordera sur un carré d’agneau au four._x000D_
_x000D_
Encépagement : Syrah, Grenache et Cabernet sauvignon_x000D_
_x000D_
Dégustation : Robe rouge grenat ; Nez de fruits rouges et plein de fraîcheur ; Bouche fruitée, équilibrée, épicée. Finale longue et cacaotée._x000D_
Accord mets/vin : viande rouge grillée._x000D_
_x000D_
Domaine familial de Dalméran situé au cœur du Parc Naturel, il a conservé toute son authenticité. Grâce à l’eau, présente en abondance, et la protection des collines du massif des Alpilles, les vignes du domaine donnent vie à des raisins de grande qualité._x000D_
_x000D_
Le Domaine Dalméran est situé à Saint-Etienne-du-Grès, sans cesse renouvelés et perfectionnés depuis au moins 1442, les pieds de vigne sont plantés sur 11 hectares de parcelles orientées nord. Ils bénéficient d’une configuration géologique rarissime caractérisée par une grande diversité de sols (argile, sable, galets) pour s’épanouir._x000D_
_x000D_
Précurseur, le Domaine Dalméran a adopté les préceptes de l’agriculture biologique depuis 2011. La production est volontairement limitée afin de tirer le meilleur de son écosystème exceptionnel.</t>
  </si>
  <si>
    <t>C:\Users\Admin\OneDrive\Site Internet\chateau_dalmeran_les_baux_de_provence_chateau_rouge.png</t>
  </si>
  <si>
    <t>02220</t>
  </si>
  <si>
    <t>GIGONDAS DOMAINE RASPAIL AY ROUGE</t>
  </si>
  <si>
    <t>DOMAINE RASPAIL AY</t>
  </si>
  <si>
    <t>02221</t>
  </si>
  <si>
    <t>VDF CICADA JULES NOEL BLANC</t>
  </si>
  <si>
    <t>JULES NOEL</t>
  </si>
  <si>
    <t>02222</t>
  </si>
  <si>
    <t>VDF CICADA JULES NOEL ROUGE</t>
  </si>
  <si>
    <t>02223</t>
  </si>
  <si>
    <t>CH9 CHANTE CIGALE ROUGE</t>
  </si>
  <si>
    <t>DOMAINE CHANTE CIGALE</t>
  </si>
  <si>
    <t>02224</t>
  </si>
  <si>
    <t>CH9 CHANTE CIGALE BLANC</t>
  </si>
  <si>
    <t>02225</t>
  </si>
  <si>
    <t>RHUM CLEMENT AMBRE E.S.B 40°</t>
  </si>
  <si>
    <t>02226</t>
  </si>
  <si>
    <t>MERCUREY VIEILLES VIGNES DOM. H.GARREY ROUGE</t>
  </si>
  <si>
    <t>02227</t>
  </si>
  <si>
    <t>POMMARD LA CHANIERE PHILIPPE GERMAIN ROUGE</t>
  </si>
  <si>
    <t>02228</t>
  </si>
  <si>
    <t>UBY N°2 CHARDONNAY CHENIN BLANC</t>
  </si>
  <si>
    <t>DOMAINE D'UBY</t>
  </si>
  <si>
    <t>02229</t>
  </si>
  <si>
    <t>UBY N°3 COLOMBARD SAUVIGNON BLANC</t>
  </si>
  <si>
    <t>02230</t>
  </si>
  <si>
    <t>UBY N°4 GROS ET PETIT MANSENG BLANC</t>
  </si>
  <si>
    <t>Activer le filtre et mettre filtre commercialisé sur "vrai" sur la feuille products</t>
  </si>
  <si>
    <t>Cicada Jules Noel Blanc</t>
  </si>
  <si>
    <t>Cicada Jules Noel Rouge</t>
  </si>
  <si>
    <t>Chante Cigale Rouge</t>
  </si>
  <si>
    <t>Palette Château Crémade</t>
  </si>
  <si>
    <t>Pour la feuille frs : copier la colonne "Nom fournisseur", la coller dans la feuille frs à droite de la liste existante. Supprimer les doublons. Trier de A à Z. Copier cette nouvelle liste sur la liste existante. Vérifier si de nouveaux codes "frs_id" sont à créer. Si c'est le cas, faire glisser les formules jusqu'au dernier élément et vérifier si chaque fournisseur a bien sa propre fiche en face</t>
  </si>
  <si>
    <t>Verre à eau Tumbler 50 Cl</t>
  </si>
  <si>
    <t>Chorey Les Beaunes Maldant Rouge</t>
  </si>
  <si>
    <t>Verre soufflé en cristallin à eau ou à spiritueux d’une capacité de 39cl.
Verre de dégustation qui donne au contenu de bonnes conditions pour se développer tant en termes de goût que d'arôme.
Vendu par 6.</t>
  </si>
  <si>
    <t xml:space="preserve">Le Bon Vinaigre L'Austral Au Thym </t>
  </si>
  <si>
    <t>C:\Users\Admin\OneDrive\Site Internet\armagnac_laubade_intemporel_12_ans.png</t>
  </si>
  <si>
    <t>C:\Users\Admin\OneDrive\Site Internet\le_bon_vinaigre_l_austral_au_thym.png</t>
  </si>
  <si>
    <t>C:\Users\Admin\OneDrive\Site Internet\le_bon_vinaigre_la_douce_echalotte.png</t>
  </si>
  <si>
    <t>C:\Users\Admin\OneDrive\Site Internet\le_bon_vinaigre_camphre_au_romarin.png</t>
  </si>
  <si>
    <t>C:\Users\Admin\OneDrive\Site Internet\le_bon_vinaigre_condiment_balsamique.png</t>
  </si>
  <si>
    <t>C:\Users\Admin\OneDrive\Site Internet\whisky_velvet_cap_5_ans.png</t>
  </si>
  <si>
    <t>C:\Users\Admin\OneDrive\Site Internet\whisky_velvet_cap_peated.png</t>
  </si>
  <si>
    <t>WHISKY HUNTER LAING CAOL ILA 9 ANS</t>
  </si>
  <si>
    <t>C:\Users\Admin\OneDrive\Site Internet\whisky_hepburns_choice_caol_ila_9.png</t>
  </si>
  <si>
    <t>Whisky Hunter Laing Caol Ila 9 ans</t>
  </si>
  <si>
    <t>Bourgogne Pinot Noir Signature Rouge Magnum</t>
  </si>
  <si>
    <t>Bourgogne Pinot Noir Signature Rouge</t>
  </si>
  <si>
    <t>C:\Users\Admin\OneDrive\Site Internet\nouvelle_zelande_pounamu_blanc.png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</si>
</sst>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rgb="FFFFFFFF"/>
      <name val="Arial"/>
      <family val="2"/>
    </font>
    <font>
      <sz val="11"/>
      <color rgb="FF000000"/>
      <name val="Arial"/>
      <family val="2"/>
    </font>
    <font>
      <sz val="8"/>
      <name val="Calibri"/>
      <family val="2"/>
      <scheme val="minor"/>
    </font>
    <font>
      <b/>
      <sz val="11"/>
      <color theme="1"/>
      <name val="Calibri"/>
      <family val="2"/>
      <scheme val="minor"/>
    </font>
    <font>
      <sz val="12"/>
      <color theme="1"/>
      <name val="Arial"/>
      <family val="2"/>
    </font>
    <font>
      <sz val="11"/>
      <color rgb="FFC00000"/>
      <name val="Calibri"/>
      <family val="2"/>
      <scheme val="minor"/>
    </font>
    <font>
      <sz val="11"/>
      <color rgb="FF555555"/>
      <name val="Arial"/>
      <family val="2"/>
    </font>
    <font>
      <u/>
      <sz val="11"/>
      <color theme="10"/>
      <name val="Calibri"/>
      <family val="2"/>
      <scheme val="minor"/>
    </font>
    <font>
      <sz val="11"/>
      <color theme="10"/>
      <name val="Calibri"/>
      <family val="2"/>
      <scheme val="minor"/>
    </font>
    <font>
      <sz val="11"/>
      <name val="Arial"/>
      <family val="2"/>
    </font>
  </fonts>
  <fills count="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rgb="FFFF0000"/>
        <bgColor indexed="64"/>
      </patternFill>
    </fill>
    <fill>
      <patternFill patternType="solid">
        <fgColor rgb="FF00B0F0"/>
        <bgColor indexed="64"/>
      </patternFill>
    </fill>
  </fills>
  <borders count="9">
    <border>
      <left/>
      <right/>
      <top/>
      <bottom/>
      <diagonal/>
    </border>
    <border>
      <left style="thin">
        <color rgb="FFC0C0C0"/>
      </left>
      <right style="thin">
        <color rgb="FFC0C0C0"/>
      </right>
      <top style="thin">
        <color rgb="FFC0C0C0"/>
      </top>
      <bottom style="thin">
        <color rgb="FFC0C0C0"/>
      </bottom>
      <diagonal/>
    </border>
    <border>
      <left style="thin">
        <color indexed="64"/>
      </left>
      <right style="thin">
        <color indexed="64"/>
      </right>
      <top style="thin">
        <color indexed="64"/>
      </top>
      <bottom style="thin">
        <color indexed="64"/>
      </bottom>
      <diagonal/>
    </border>
    <border>
      <left style="thin">
        <color rgb="FFC0C0C0"/>
      </left>
      <right style="thin">
        <color rgb="FFC0C0C0"/>
      </right>
      <top style="thin">
        <color rgb="FFC0C0C0"/>
      </top>
      <bottom/>
      <diagonal/>
    </border>
    <border>
      <left style="thin">
        <color rgb="FFC0C0C0"/>
      </left>
      <right style="thin">
        <color rgb="FFC0C0C0"/>
      </right>
      <top/>
      <bottom style="thin">
        <color rgb="FFC0C0C0"/>
      </bottom>
      <diagonal/>
    </border>
    <border>
      <left style="thin">
        <color indexed="64"/>
      </left>
      <right style="thin">
        <color indexed="64"/>
      </right>
      <top/>
      <bottom style="thin">
        <color indexed="64"/>
      </bottom>
      <diagonal/>
    </border>
    <border>
      <left style="thin">
        <color rgb="FFC0C0C0"/>
      </left>
      <right style="thin">
        <color rgb="FFC0C0C0"/>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8" fillId="0" borderId="0" applyNumberFormat="0" applyFill="0" applyBorder="0" applyAlignment="0" applyProtection="0"/>
  </cellStyleXfs>
  <cellXfs count="59">
    <xf numFmtId="0" fontId="0" fillId="0" borderId="0" xfId="0"/>
    <xf numFmtId="49" fontId="1" fillId="2" borderId="1" xfId="0" applyNumberFormat="1" applyFont="1" applyFill="1" applyBorder="1" applyAlignment="1">
      <alignment horizontal="left" vertical="center"/>
    </xf>
    <xf numFmtId="49" fontId="2" fillId="3" borderId="1" xfId="0" applyNumberFormat="1" applyFont="1" applyFill="1" applyBorder="1" applyAlignment="1">
      <alignment horizontal="left" vertical="top"/>
    </xf>
    <xf numFmtId="49" fontId="2" fillId="3" borderId="1" xfId="0" applyNumberFormat="1" applyFont="1" applyFill="1" applyBorder="1" applyAlignment="1">
      <alignment horizontal="left" vertical="top" wrapText="1"/>
    </xf>
    <xf numFmtId="2" fontId="2" fillId="3" borderId="1" xfId="0" applyNumberFormat="1" applyFont="1" applyFill="1" applyBorder="1" applyAlignment="1">
      <alignment horizontal="right" vertical="top"/>
    </xf>
    <xf numFmtId="0" fontId="0" fillId="0" borderId="0" xfId="0" applyAlignment="1">
      <alignment wrapText="1"/>
    </xf>
    <xf numFmtId="0" fontId="2" fillId="3" borderId="1" xfId="0" applyFont="1" applyFill="1" applyBorder="1" applyAlignment="1">
      <alignment horizontal="left" vertical="top"/>
    </xf>
    <xf numFmtId="49" fontId="1" fillId="2" borderId="3" xfId="0" applyNumberFormat="1" applyFont="1" applyFill="1" applyBorder="1" applyAlignment="1">
      <alignment horizontal="left" vertical="center"/>
    </xf>
    <xf numFmtId="49" fontId="2" fillId="3" borderId="2" xfId="0" applyNumberFormat="1" applyFont="1" applyFill="1" applyBorder="1" applyAlignment="1">
      <alignment horizontal="left" vertical="top"/>
    </xf>
    <xf numFmtId="0" fontId="0" fillId="0" borderId="2" xfId="0" applyBorder="1"/>
    <xf numFmtId="49" fontId="1" fillId="2" borderId="0" xfId="0" applyNumberFormat="1" applyFont="1" applyFill="1" applyAlignment="1">
      <alignment horizontal="left" vertical="center"/>
    </xf>
    <xf numFmtId="49" fontId="2" fillId="3" borderId="1" xfId="0" quotePrefix="1" applyNumberFormat="1" applyFont="1" applyFill="1" applyBorder="1" applyAlignment="1">
      <alignment horizontal="left" vertical="top"/>
    </xf>
    <xf numFmtId="49" fontId="1" fillId="4" borderId="1" xfId="0" applyNumberFormat="1" applyFont="1" applyFill="1" applyBorder="1" applyAlignment="1">
      <alignment horizontal="left" vertical="center" wrapText="1"/>
    </xf>
    <xf numFmtId="0" fontId="2" fillId="4" borderId="1" xfId="0" applyFont="1" applyFill="1" applyBorder="1" applyAlignment="1">
      <alignment horizontal="left" vertical="top" wrapText="1"/>
    </xf>
    <xf numFmtId="0" fontId="2" fillId="3" borderId="0" xfId="0" applyFont="1" applyFill="1" applyAlignment="1">
      <alignment horizontal="left" vertical="top" wrapText="1"/>
    </xf>
    <xf numFmtId="0" fontId="0" fillId="0" borderId="1" xfId="0" applyBorder="1"/>
    <xf numFmtId="0" fontId="2" fillId="4" borderId="1" xfId="0" applyFont="1" applyFill="1" applyBorder="1" applyAlignment="1">
      <alignment wrapText="1"/>
    </xf>
    <xf numFmtId="0" fontId="2" fillId="4" borderId="3" xfId="0" applyFont="1" applyFill="1" applyBorder="1" applyAlignment="1">
      <alignment horizontal="left" vertical="top" wrapText="1"/>
    </xf>
    <xf numFmtId="0" fontId="2" fillId="4" borderId="2" xfId="0" applyFont="1" applyFill="1" applyBorder="1" applyAlignment="1">
      <alignment wrapText="1"/>
    </xf>
    <xf numFmtId="0" fontId="2" fillId="4" borderId="2" xfId="0" applyFont="1" applyFill="1" applyBorder="1" applyAlignment="1">
      <alignment horizontal="left" vertical="top" wrapText="1"/>
    </xf>
    <xf numFmtId="0" fontId="0" fillId="0" borderId="2" xfId="0" applyBorder="1" applyAlignment="1">
      <alignment wrapText="1"/>
    </xf>
    <xf numFmtId="0" fontId="2" fillId="3" borderId="2" xfId="0" applyFont="1" applyFill="1" applyBorder="1" applyAlignment="1">
      <alignment horizontal="left" vertical="top" wrapText="1"/>
    </xf>
    <xf numFmtId="49" fontId="2" fillId="3" borderId="2" xfId="0" quotePrefix="1" applyNumberFormat="1" applyFont="1" applyFill="1" applyBorder="1" applyAlignment="1">
      <alignment horizontal="left" vertical="top"/>
    </xf>
    <xf numFmtId="0" fontId="2" fillId="4" borderId="2" xfId="0" applyFont="1" applyFill="1" applyBorder="1" applyAlignment="1">
      <alignment vertical="top" wrapText="1"/>
    </xf>
    <xf numFmtId="0" fontId="0" fillId="0" borderId="0" xfId="0" applyAlignment="1">
      <alignment vertical="top" wrapText="1"/>
    </xf>
    <xf numFmtId="0" fontId="2" fillId="4" borderId="4" xfId="0" applyFont="1" applyFill="1" applyBorder="1" applyAlignment="1">
      <alignment wrapText="1"/>
    </xf>
    <xf numFmtId="0" fontId="2" fillId="4" borderId="4" xfId="0" applyFont="1" applyFill="1" applyBorder="1" applyAlignment="1">
      <alignment horizontal="left" vertical="top" wrapText="1"/>
    </xf>
    <xf numFmtId="0" fontId="2" fillId="4" borderId="5" xfId="0" applyFont="1" applyFill="1" applyBorder="1" applyAlignment="1">
      <alignment wrapText="1"/>
    </xf>
    <xf numFmtId="0" fontId="2" fillId="4" borderId="5" xfId="0" applyFont="1" applyFill="1" applyBorder="1" applyAlignment="1">
      <alignment horizontal="left" vertical="top" wrapText="1"/>
    </xf>
    <xf numFmtId="0" fontId="0" fillId="0" borderId="5" xfId="0" applyBorder="1" applyAlignment="1">
      <alignment wrapText="1"/>
    </xf>
    <xf numFmtId="0" fontId="2" fillId="3" borderId="5" xfId="0" applyFont="1" applyFill="1" applyBorder="1" applyAlignment="1">
      <alignment horizontal="left" vertical="top" wrapText="1"/>
    </xf>
    <xf numFmtId="0" fontId="0" fillId="0" borderId="0" xfId="0" quotePrefix="1" applyAlignment="1">
      <alignment wrapText="1"/>
    </xf>
    <xf numFmtId="49" fontId="4" fillId="0" borderId="0" xfId="0" applyNumberFormat="1" applyFont="1" applyAlignment="1">
      <alignment wrapText="1"/>
    </xf>
    <xf numFmtId="0" fontId="2" fillId="4" borderId="3" xfId="0" applyFont="1" applyFill="1" applyBorder="1" applyAlignment="1">
      <alignment wrapText="1"/>
    </xf>
    <xf numFmtId="0" fontId="2" fillId="4" borderId="6" xfId="0" applyFont="1" applyFill="1" applyBorder="1" applyAlignment="1">
      <alignment wrapText="1"/>
    </xf>
    <xf numFmtId="0" fontId="2" fillId="4" borderId="6" xfId="0" applyFont="1" applyFill="1" applyBorder="1" applyAlignment="1">
      <alignment horizontal="left" vertical="top" wrapText="1"/>
    </xf>
    <xf numFmtId="0" fontId="2" fillId="4" borderId="7" xfId="0" applyFont="1" applyFill="1" applyBorder="1" applyAlignment="1">
      <alignment wrapText="1"/>
    </xf>
    <xf numFmtId="0" fontId="2" fillId="4" borderId="7" xfId="0" applyFont="1" applyFill="1" applyBorder="1" applyAlignment="1">
      <alignment horizontal="left" vertical="top" wrapText="1"/>
    </xf>
    <xf numFmtId="0" fontId="0" fillId="0" borderId="7" xfId="0" applyBorder="1" applyAlignment="1">
      <alignment wrapText="1"/>
    </xf>
    <xf numFmtId="0" fontId="2" fillId="3" borderId="7" xfId="0" applyFont="1" applyFill="1" applyBorder="1" applyAlignment="1">
      <alignment horizontal="left" vertical="top" wrapText="1"/>
    </xf>
    <xf numFmtId="0" fontId="2" fillId="4" borderId="8" xfId="0" applyFont="1" applyFill="1" applyBorder="1" applyAlignment="1">
      <alignment wrapText="1"/>
    </xf>
    <xf numFmtId="0" fontId="2" fillId="4" borderId="8" xfId="0" applyFont="1" applyFill="1" applyBorder="1" applyAlignment="1">
      <alignment horizontal="left" vertical="top" wrapText="1"/>
    </xf>
    <xf numFmtId="0" fontId="0" fillId="0" borderId="8" xfId="0" applyBorder="1" applyAlignment="1">
      <alignment wrapText="1"/>
    </xf>
    <xf numFmtId="0" fontId="2" fillId="3" borderId="8" xfId="0" applyFont="1" applyFill="1" applyBorder="1" applyAlignment="1">
      <alignment horizontal="left" vertical="top" wrapText="1"/>
    </xf>
    <xf numFmtId="49" fontId="1" fillId="4" borderId="2" xfId="0" applyNumberFormat="1" applyFont="1" applyFill="1" applyBorder="1" applyAlignment="1">
      <alignment horizontal="left" vertical="top" wrapText="1"/>
    </xf>
    <xf numFmtId="49" fontId="1" fillId="4" borderId="2" xfId="0" applyNumberFormat="1" applyFont="1" applyFill="1" applyBorder="1" applyAlignment="1">
      <alignment horizontal="left" vertical="center" wrapText="1"/>
    </xf>
    <xf numFmtId="49" fontId="1" fillId="4" borderId="0" xfId="0" applyNumberFormat="1" applyFont="1" applyFill="1" applyAlignment="1">
      <alignment horizontal="left" vertical="center" wrapText="1"/>
    </xf>
    <xf numFmtId="49" fontId="5" fillId="0" borderId="1" xfId="0" applyNumberFormat="1" applyFont="1" applyBorder="1" applyAlignment="1">
      <alignment horizontal="left" vertical="center"/>
    </xf>
    <xf numFmtId="49" fontId="5" fillId="0" borderId="3" xfId="0" applyNumberFormat="1" applyFont="1" applyBorder="1" applyAlignment="1">
      <alignment horizontal="left" vertical="center"/>
    </xf>
    <xf numFmtId="0" fontId="0" fillId="0" borderId="2" xfId="0" applyBorder="1" applyAlignment="1">
      <alignment horizontal="right"/>
    </xf>
    <xf numFmtId="49" fontId="2" fillId="4" borderId="2" xfId="0" applyNumberFormat="1" applyFont="1" applyFill="1" applyBorder="1" applyAlignment="1">
      <alignment horizontal="left" vertical="top"/>
    </xf>
    <xf numFmtId="0" fontId="6" fillId="0" borderId="0" xfId="0" applyFont="1"/>
    <xf numFmtId="0" fontId="4" fillId="5" borderId="0" xfId="0" applyFont="1" applyFill="1" applyAlignment="1">
      <alignment wrapText="1"/>
    </xf>
    <xf numFmtId="0" fontId="0" fillId="4" borderId="2" xfId="0" applyFill="1" applyBorder="1"/>
    <xf numFmtId="0" fontId="0" fillId="4" borderId="2" xfId="0" applyFill="1" applyBorder="1" applyAlignment="1">
      <alignment wrapText="1"/>
    </xf>
    <xf numFmtId="0" fontId="0" fillId="0" borderId="0" xfId="0" quotePrefix="1"/>
    <xf numFmtId="0" fontId="9" fillId="4" borderId="2" xfId="1" applyFont="1" applyFill="1" applyBorder="1"/>
    <xf numFmtId="0" fontId="7" fillId="4" borderId="2" xfId="0" applyFont="1" applyFill="1" applyBorder="1" applyAlignment="1">
      <alignment wrapText="1"/>
    </xf>
    <xf numFmtId="49" fontId="10" fillId="4" borderId="2" xfId="0" applyNumberFormat="1" applyFont="1" applyFill="1" applyBorder="1" applyAlignment="1">
      <alignment horizontal="left" vertical="top"/>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chablis-geoffroy.com/f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CFE83-071C-4240-A20B-4923F863313E}">
  <dimension ref="A1:B22"/>
  <sheetViews>
    <sheetView workbookViewId="0">
      <selection activeCell="B18" sqref="B18"/>
    </sheetView>
  </sheetViews>
  <sheetFormatPr baseColWidth="10" defaultRowHeight="15" x14ac:dyDescent="0.25"/>
  <cols>
    <col min="1" max="1" width="5.7109375" customWidth="1"/>
    <col min="2" max="2" width="99.140625" style="5" customWidth="1"/>
  </cols>
  <sheetData>
    <row r="1" spans="1:2" x14ac:dyDescent="0.25">
      <c r="B1" s="52" t="s">
        <v>5921</v>
      </c>
    </row>
    <row r="3" spans="1:2" x14ac:dyDescent="0.25">
      <c r="A3">
        <v>1</v>
      </c>
      <c r="B3" s="5" t="s">
        <v>5923</v>
      </c>
    </row>
    <row r="4" spans="1:2" x14ac:dyDescent="0.25">
      <c r="A4">
        <v>2</v>
      </c>
      <c r="B4" s="5" t="s">
        <v>5920</v>
      </c>
    </row>
    <row r="5" spans="1:2" x14ac:dyDescent="0.25">
      <c r="A5">
        <v>3</v>
      </c>
      <c r="B5" s="5" t="s">
        <v>5924</v>
      </c>
    </row>
    <row r="6" spans="1:2" x14ac:dyDescent="0.25">
      <c r="A6">
        <v>4</v>
      </c>
      <c r="B6" s="5" t="s">
        <v>5934</v>
      </c>
    </row>
    <row r="7" spans="1:2" x14ac:dyDescent="0.25">
      <c r="A7">
        <v>5</v>
      </c>
      <c r="B7" s="5" t="s">
        <v>5932</v>
      </c>
    </row>
    <row r="8" spans="1:2" x14ac:dyDescent="0.25">
      <c r="A8">
        <v>6</v>
      </c>
      <c r="B8" s="5" t="s">
        <v>5933</v>
      </c>
    </row>
    <row r="9" spans="1:2" x14ac:dyDescent="0.25">
      <c r="A9">
        <v>7</v>
      </c>
      <c r="B9" s="5" t="s">
        <v>5935</v>
      </c>
    </row>
    <row r="10" spans="1:2" x14ac:dyDescent="0.25">
      <c r="A10">
        <v>8</v>
      </c>
      <c r="B10" s="5" t="s">
        <v>5931</v>
      </c>
    </row>
    <row r="11" spans="1:2" x14ac:dyDescent="0.25">
      <c r="A11">
        <v>9</v>
      </c>
      <c r="B11" s="5" t="s">
        <v>5936</v>
      </c>
    </row>
    <row r="12" spans="1:2" ht="30" x14ac:dyDescent="0.25">
      <c r="A12">
        <v>10</v>
      </c>
      <c r="B12" s="5" t="s">
        <v>5937</v>
      </c>
    </row>
    <row r="13" spans="1:2" x14ac:dyDescent="0.25">
      <c r="A13">
        <v>11</v>
      </c>
      <c r="B13" s="5" t="s">
        <v>6591</v>
      </c>
    </row>
    <row r="14" spans="1:2" ht="30" x14ac:dyDescent="0.25">
      <c r="A14">
        <v>12</v>
      </c>
      <c r="B14" s="5" t="s">
        <v>5938</v>
      </c>
    </row>
    <row r="15" spans="1:2" x14ac:dyDescent="0.25">
      <c r="A15">
        <v>13</v>
      </c>
      <c r="B15" s="5" t="s">
        <v>5940</v>
      </c>
    </row>
    <row r="16" spans="1:2" x14ac:dyDescent="0.25">
      <c r="A16">
        <v>14</v>
      </c>
      <c r="B16" s="5" t="s">
        <v>5947</v>
      </c>
    </row>
    <row r="17" spans="1:2" ht="60" x14ac:dyDescent="0.25">
      <c r="A17">
        <v>15</v>
      </c>
      <c r="B17" s="5" t="s">
        <v>6596</v>
      </c>
    </row>
    <row r="18" spans="1:2" x14ac:dyDescent="0.25">
      <c r="A18">
        <v>16</v>
      </c>
      <c r="B18" s="5" t="s">
        <v>5941</v>
      </c>
    </row>
    <row r="19" spans="1:2" ht="45" x14ac:dyDescent="0.25">
      <c r="A19">
        <v>17</v>
      </c>
      <c r="B19" s="5" t="s">
        <v>5946</v>
      </c>
    </row>
    <row r="20" spans="1:2" x14ac:dyDescent="0.25">
      <c r="A20">
        <v>18</v>
      </c>
      <c r="B20" s="5" t="s">
        <v>5943</v>
      </c>
    </row>
    <row r="21" spans="1:2" x14ac:dyDescent="0.25">
      <c r="A21">
        <v>19</v>
      </c>
      <c r="B21" s="5" t="s">
        <v>5944</v>
      </c>
    </row>
    <row r="22" spans="1:2" x14ac:dyDescent="0.25">
      <c r="A22">
        <v>20</v>
      </c>
      <c r="B22" s="5" t="s">
        <v>5945</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Q2218"/>
  <sheetViews>
    <sheetView topLeftCell="I1" zoomScale="90" zoomScaleNormal="90" workbookViewId="0">
      <selection activeCell="Q1" sqref="Q1:Q1048576"/>
    </sheetView>
  </sheetViews>
  <sheetFormatPr baseColWidth="10" defaultRowHeight="15" x14ac:dyDescent="0.25"/>
  <cols>
    <col min="1" max="1" width="10.42578125" bestFit="1" customWidth="1"/>
    <col min="2" max="2" width="66.140625" bestFit="1" customWidth="1"/>
    <col min="3" max="3" width="73" bestFit="1" customWidth="1"/>
    <col min="4" max="4" width="20.28515625" bestFit="1" customWidth="1"/>
    <col min="5" max="5" width="19.7109375" bestFit="1" customWidth="1"/>
    <col min="6" max="6" width="7.5703125" bestFit="1" customWidth="1"/>
    <col min="7" max="7" width="20.7109375" bestFit="1" customWidth="1"/>
    <col min="8" max="8" width="52.28515625" bestFit="1" customWidth="1"/>
    <col min="9" max="9" width="18" bestFit="1" customWidth="1"/>
    <col min="10" max="10" width="17.5703125" bestFit="1" customWidth="1"/>
    <col min="11" max="11" width="20.5703125" bestFit="1" customWidth="1"/>
    <col min="12" max="12" width="12.5703125" bestFit="1" customWidth="1"/>
    <col min="13" max="13" width="34.7109375" bestFit="1" customWidth="1"/>
    <col min="14" max="14" width="16.85546875" bestFit="1" customWidth="1"/>
    <col min="15" max="15" width="10" bestFit="1" customWidth="1"/>
    <col min="16" max="16" width="14.5703125" bestFit="1" customWidth="1"/>
    <col min="17" max="17" width="111.28515625" bestFit="1" customWidth="1"/>
    <col min="257" max="257" width="10.42578125" bestFit="1" customWidth="1"/>
    <col min="258" max="258" width="66.140625" bestFit="1" customWidth="1"/>
    <col min="259" max="259" width="73" bestFit="1" customWidth="1"/>
    <col min="260" max="260" width="20.28515625" bestFit="1" customWidth="1"/>
    <col min="261" max="261" width="19.7109375" bestFit="1" customWidth="1"/>
    <col min="262" max="262" width="7.5703125" bestFit="1" customWidth="1"/>
    <col min="263" max="263" width="20.7109375" bestFit="1" customWidth="1"/>
    <col min="264" max="264" width="52.28515625" bestFit="1" customWidth="1"/>
    <col min="265" max="265" width="18" bestFit="1" customWidth="1"/>
    <col min="266" max="266" width="17.5703125" bestFit="1" customWidth="1"/>
    <col min="267" max="267" width="20.5703125" bestFit="1" customWidth="1"/>
    <col min="268" max="268" width="12.5703125" bestFit="1" customWidth="1"/>
    <col min="269" max="269" width="34.7109375" bestFit="1" customWidth="1"/>
    <col min="270" max="270" width="16.85546875" bestFit="1" customWidth="1"/>
    <col min="271" max="271" width="10" bestFit="1" customWidth="1"/>
    <col min="272" max="272" width="14.5703125" bestFit="1" customWidth="1"/>
    <col min="273" max="273" width="111.28515625" bestFit="1" customWidth="1"/>
    <col min="513" max="513" width="10.42578125" bestFit="1" customWidth="1"/>
    <col min="514" max="514" width="66.140625" bestFit="1" customWidth="1"/>
    <col min="515" max="515" width="73" bestFit="1" customWidth="1"/>
    <col min="516" max="516" width="20.28515625" bestFit="1" customWidth="1"/>
    <col min="517" max="517" width="19.7109375" bestFit="1" customWidth="1"/>
    <col min="518" max="518" width="7.5703125" bestFit="1" customWidth="1"/>
    <col min="519" max="519" width="20.7109375" bestFit="1" customWidth="1"/>
    <col min="520" max="520" width="52.28515625" bestFit="1" customWidth="1"/>
    <col min="521" max="521" width="18" bestFit="1" customWidth="1"/>
    <col min="522" max="522" width="17.5703125" bestFit="1" customWidth="1"/>
    <col min="523" max="523" width="20.5703125" bestFit="1" customWidth="1"/>
    <col min="524" max="524" width="12.5703125" bestFit="1" customWidth="1"/>
    <col min="525" max="525" width="34.7109375" bestFit="1" customWidth="1"/>
    <col min="526" max="526" width="16.85546875" bestFit="1" customWidth="1"/>
    <col min="527" max="527" width="10" bestFit="1" customWidth="1"/>
    <col min="528" max="528" width="14.5703125" bestFit="1" customWidth="1"/>
    <col min="529" max="529" width="111.28515625" bestFit="1" customWidth="1"/>
    <col min="769" max="769" width="10.42578125" bestFit="1" customWidth="1"/>
    <col min="770" max="770" width="66.140625" bestFit="1" customWidth="1"/>
    <col min="771" max="771" width="73" bestFit="1" customWidth="1"/>
    <col min="772" max="772" width="20.28515625" bestFit="1" customWidth="1"/>
    <col min="773" max="773" width="19.7109375" bestFit="1" customWidth="1"/>
    <col min="774" max="774" width="7.5703125" bestFit="1" customWidth="1"/>
    <col min="775" max="775" width="20.7109375" bestFit="1" customWidth="1"/>
    <col min="776" max="776" width="52.28515625" bestFit="1" customWidth="1"/>
    <col min="777" max="777" width="18" bestFit="1" customWidth="1"/>
    <col min="778" max="778" width="17.5703125" bestFit="1" customWidth="1"/>
    <col min="779" max="779" width="20.5703125" bestFit="1" customWidth="1"/>
    <col min="780" max="780" width="12.5703125" bestFit="1" customWidth="1"/>
    <col min="781" max="781" width="34.7109375" bestFit="1" customWidth="1"/>
    <col min="782" max="782" width="16.85546875" bestFit="1" customWidth="1"/>
    <col min="783" max="783" width="10" bestFit="1" customWidth="1"/>
    <col min="784" max="784" width="14.5703125" bestFit="1" customWidth="1"/>
    <col min="785" max="785" width="111.28515625" bestFit="1" customWidth="1"/>
    <col min="1025" max="1025" width="10.42578125" bestFit="1" customWidth="1"/>
    <col min="1026" max="1026" width="66.140625" bestFit="1" customWidth="1"/>
    <col min="1027" max="1027" width="73" bestFit="1" customWidth="1"/>
    <col min="1028" max="1028" width="20.28515625" bestFit="1" customWidth="1"/>
    <col min="1029" max="1029" width="19.7109375" bestFit="1" customWidth="1"/>
    <col min="1030" max="1030" width="7.5703125" bestFit="1" customWidth="1"/>
    <col min="1031" max="1031" width="20.7109375" bestFit="1" customWidth="1"/>
    <col min="1032" max="1032" width="52.28515625" bestFit="1" customWidth="1"/>
    <col min="1033" max="1033" width="18" bestFit="1" customWidth="1"/>
    <col min="1034" max="1034" width="17.5703125" bestFit="1" customWidth="1"/>
    <col min="1035" max="1035" width="20.5703125" bestFit="1" customWidth="1"/>
    <col min="1036" max="1036" width="12.5703125" bestFit="1" customWidth="1"/>
    <col min="1037" max="1037" width="34.7109375" bestFit="1" customWidth="1"/>
    <col min="1038" max="1038" width="16.85546875" bestFit="1" customWidth="1"/>
    <col min="1039" max="1039" width="10" bestFit="1" customWidth="1"/>
    <col min="1040" max="1040" width="14.5703125" bestFit="1" customWidth="1"/>
    <col min="1041" max="1041" width="111.28515625" bestFit="1" customWidth="1"/>
    <col min="1281" max="1281" width="10.42578125" bestFit="1" customWidth="1"/>
    <col min="1282" max="1282" width="66.140625" bestFit="1" customWidth="1"/>
    <col min="1283" max="1283" width="73" bestFit="1" customWidth="1"/>
    <col min="1284" max="1284" width="20.28515625" bestFit="1" customWidth="1"/>
    <col min="1285" max="1285" width="19.7109375" bestFit="1" customWidth="1"/>
    <col min="1286" max="1286" width="7.5703125" bestFit="1" customWidth="1"/>
    <col min="1287" max="1287" width="20.7109375" bestFit="1" customWidth="1"/>
    <col min="1288" max="1288" width="52.28515625" bestFit="1" customWidth="1"/>
    <col min="1289" max="1289" width="18" bestFit="1" customWidth="1"/>
    <col min="1290" max="1290" width="17.5703125" bestFit="1" customWidth="1"/>
    <col min="1291" max="1291" width="20.5703125" bestFit="1" customWidth="1"/>
    <col min="1292" max="1292" width="12.5703125" bestFit="1" customWidth="1"/>
    <col min="1293" max="1293" width="34.7109375" bestFit="1" customWidth="1"/>
    <col min="1294" max="1294" width="16.85546875" bestFit="1" customWidth="1"/>
    <col min="1295" max="1295" width="10" bestFit="1" customWidth="1"/>
    <col min="1296" max="1296" width="14.5703125" bestFit="1" customWidth="1"/>
    <col min="1297" max="1297" width="111.28515625" bestFit="1" customWidth="1"/>
    <col min="1537" max="1537" width="10.42578125" bestFit="1" customWidth="1"/>
    <col min="1538" max="1538" width="66.140625" bestFit="1" customWidth="1"/>
    <col min="1539" max="1539" width="73" bestFit="1" customWidth="1"/>
    <col min="1540" max="1540" width="20.28515625" bestFit="1" customWidth="1"/>
    <col min="1541" max="1541" width="19.7109375" bestFit="1" customWidth="1"/>
    <col min="1542" max="1542" width="7.5703125" bestFit="1" customWidth="1"/>
    <col min="1543" max="1543" width="20.7109375" bestFit="1" customWidth="1"/>
    <col min="1544" max="1544" width="52.28515625" bestFit="1" customWidth="1"/>
    <col min="1545" max="1545" width="18" bestFit="1" customWidth="1"/>
    <col min="1546" max="1546" width="17.5703125" bestFit="1" customWidth="1"/>
    <col min="1547" max="1547" width="20.5703125" bestFit="1" customWidth="1"/>
    <col min="1548" max="1548" width="12.5703125" bestFit="1" customWidth="1"/>
    <col min="1549" max="1549" width="34.7109375" bestFit="1" customWidth="1"/>
    <col min="1550" max="1550" width="16.85546875" bestFit="1" customWidth="1"/>
    <col min="1551" max="1551" width="10" bestFit="1" customWidth="1"/>
    <col min="1552" max="1552" width="14.5703125" bestFit="1" customWidth="1"/>
    <col min="1553" max="1553" width="111.28515625" bestFit="1" customWidth="1"/>
    <col min="1793" max="1793" width="10.42578125" bestFit="1" customWidth="1"/>
    <col min="1794" max="1794" width="66.140625" bestFit="1" customWidth="1"/>
    <col min="1795" max="1795" width="73" bestFit="1" customWidth="1"/>
    <col min="1796" max="1796" width="20.28515625" bestFit="1" customWidth="1"/>
    <col min="1797" max="1797" width="19.7109375" bestFit="1" customWidth="1"/>
    <col min="1798" max="1798" width="7.5703125" bestFit="1" customWidth="1"/>
    <col min="1799" max="1799" width="20.7109375" bestFit="1" customWidth="1"/>
    <col min="1800" max="1800" width="52.28515625" bestFit="1" customWidth="1"/>
    <col min="1801" max="1801" width="18" bestFit="1" customWidth="1"/>
    <col min="1802" max="1802" width="17.5703125" bestFit="1" customWidth="1"/>
    <col min="1803" max="1803" width="20.5703125" bestFit="1" customWidth="1"/>
    <col min="1804" max="1804" width="12.5703125" bestFit="1" customWidth="1"/>
    <col min="1805" max="1805" width="34.7109375" bestFit="1" customWidth="1"/>
    <col min="1806" max="1806" width="16.85546875" bestFit="1" customWidth="1"/>
    <col min="1807" max="1807" width="10" bestFit="1" customWidth="1"/>
    <col min="1808" max="1808" width="14.5703125" bestFit="1" customWidth="1"/>
    <col min="1809" max="1809" width="111.28515625" bestFit="1" customWidth="1"/>
    <col min="2049" max="2049" width="10.42578125" bestFit="1" customWidth="1"/>
    <col min="2050" max="2050" width="66.140625" bestFit="1" customWidth="1"/>
    <col min="2051" max="2051" width="73" bestFit="1" customWidth="1"/>
    <col min="2052" max="2052" width="20.28515625" bestFit="1" customWidth="1"/>
    <col min="2053" max="2053" width="19.7109375" bestFit="1" customWidth="1"/>
    <col min="2054" max="2054" width="7.5703125" bestFit="1" customWidth="1"/>
    <col min="2055" max="2055" width="20.7109375" bestFit="1" customWidth="1"/>
    <col min="2056" max="2056" width="52.28515625" bestFit="1" customWidth="1"/>
    <col min="2057" max="2057" width="18" bestFit="1" customWidth="1"/>
    <col min="2058" max="2058" width="17.5703125" bestFit="1" customWidth="1"/>
    <col min="2059" max="2059" width="20.5703125" bestFit="1" customWidth="1"/>
    <col min="2060" max="2060" width="12.5703125" bestFit="1" customWidth="1"/>
    <col min="2061" max="2061" width="34.7109375" bestFit="1" customWidth="1"/>
    <col min="2062" max="2062" width="16.85546875" bestFit="1" customWidth="1"/>
    <col min="2063" max="2063" width="10" bestFit="1" customWidth="1"/>
    <col min="2064" max="2064" width="14.5703125" bestFit="1" customWidth="1"/>
    <col min="2065" max="2065" width="111.28515625" bestFit="1" customWidth="1"/>
    <col min="2305" max="2305" width="10.42578125" bestFit="1" customWidth="1"/>
    <col min="2306" max="2306" width="66.140625" bestFit="1" customWidth="1"/>
    <col min="2307" max="2307" width="73" bestFit="1" customWidth="1"/>
    <col min="2308" max="2308" width="20.28515625" bestFit="1" customWidth="1"/>
    <col min="2309" max="2309" width="19.7109375" bestFit="1" customWidth="1"/>
    <col min="2310" max="2310" width="7.5703125" bestFit="1" customWidth="1"/>
    <col min="2311" max="2311" width="20.7109375" bestFit="1" customWidth="1"/>
    <col min="2312" max="2312" width="52.28515625" bestFit="1" customWidth="1"/>
    <col min="2313" max="2313" width="18" bestFit="1" customWidth="1"/>
    <col min="2314" max="2314" width="17.5703125" bestFit="1" customWidth="1"/>
    <col min="2315" max="2315" width="20.5703125" bestFit="1" customWidth="1"/>
    <col min="2316" max="2316" width="12.5703125" bestFit="1" customWidth="1"/>
    <col min="2317" max="2317" width="34.7109375" bestFit="1" customWidth="1"/>
    <col min="2318" max="2318" width="16.85546875" bestFit="1" customWidth="1"/>
    <col min="2319" max="2319" width="10" bestFit="1" customWidth="1"/>
    <col min="2320" max="2320" width="14.5703125" bestFit="1" customWidth="1"/>
    <col min="2321" max="2321" width="111.28515625" bestFit="1" customWidth="1"/>
    <col min="2561" max="2561" width="10.42578125" bestFit="1" customWidth="1"/>
    <col min="2562" max="2562" width="66.140625" bestFit="1" customWidth="1"/>
    <col min="2563" max="2563" width="73" bestFit="1" customWidth="1"/>
    <col min="2564" max="2564" width="20.28515625" bestFit="1" customWidth="1"/>
    <col min="2565" max="2565" width="19.7109375" bestFit="1" customWidth="1"/>
    <col min="2566" max="2566" width="7.5703125" bestFit="1" customWidth="1"/>
    <col min="2567" max="2567" width="20.7109375" bestFit="1" customWidth="1"/>
    <col min="2568" max="2568" width="52.28515625" bestFit="1" customWidth="1"/>
    <col min="2569" max="2569" width="18" bestFit="1" customWidth="1"/>
    <col min="2570" max="2570" width="17.5703125" bestFit="1" customWidth="1"/>
    <col min="2571" max="2571" width="20.5703125" bestFit="1" customWidth="1"/>
    <col min="2572" max="2572" width="12.5703125" bestFit="1" customWidth="1"/>
    <col min="2573" max="2573" width="34.7109375" bestFit="1" customWidth="1"/>
    <col min="2574" max="2574" width="16.85546875" bestFit="1" customWidth="1"/>
    <col min="2575" max="2575" width="10" bestFit="1" customWidth="1"/>
    <col min="2576" max="2576" width="14.5703125" bestFit="1" customWidth="1"/>
    <col min="2577" max="2577" width="111.28515625" bestFit="1" customWidth="1"/>
    <col min="2817" max="2817" width="10.42578125" bestFit="1" customWidth="1"/>
    <col min="2818" max="2818" width="66.140625" bestFit="1" customWidth="1"/>
    <col min="2819" max="2819" width="73" bestFit="1" customWidth="1"/>
    <col min="2820" max="2820" width="20.28515625" bestFit="1" customWidth="1"/>
    <col min="2821" max="2821" width="19.7109375" bestFit="1" customWidth="1"/>
    <col min="2822" max="2822" width="7.5703125" bestFit="1" customWidth="1"/>
    <col min="2823" max="2823" width="20.7109375" bestFit="1" customWidth="1"/>
    <col min="2824" max="2824" width="52.28515625" bestFit="1" customWidth="1"/>
    <col min="2825" max="2825" width="18" bestFit="1" customWidth="1"/>
    <col min="2826" max="2826" width="17.5703125" bestFit="1" customWidth="1"/>
    <col min="2827" max="2827" width="20.5703125" bestFit="1" customWidth="1"/>
    <col min="2828" max="2828" width="12.5703125" bestFit="1" customWidth="1"/>
    <col min="2829" max="2829" width="34.7109375" bestFit="1" customWidth="1"/>
    <col min="2830" max="2830" width="16.85546875" bestFit="1" customWidth="1"/>
    <col min="2831" max="2831" width="10" bestFit="1" customWidth="1"/>
    <col min="2832" max="2832" width="14.5703125" bestFit="1" customWidth="1"/>
    <col min="2833" max="2833" width="111.28515625" bestFit="1" customWidth="1"/>
    <col min="3073" max="3073" width="10.42578125" bestFit="1" customWidth="1"/>
    <col min="3074" max="3074" width="66.140625" bestFit="1" customWidth="1"/>
    <col min="3075" max="3075" width="73" bestFit="1" customWidth="1"/>
    <col min="3076" max="3076" width="20.28515625" bestFit="1" customWidth="1"/>
    <col min="3077" max="3077" width="19.7109375" bestFit="1" customWidth="1"/>
    <col min="3078" max="3078" width="7.5703125" bestFit="1" customWidth="1"/>
    <col min="3079" max="3079" width="20.7109375" bestFit="1" customWidth="1"/>
    <col min="3080" max="3080" width="52.28515625" bestFit="1" customWidth="1"/>
    <col min="3081" max="3081" width="18" bestFit="1" customWidth="1"/>
    <col min="3082" max="3082" width="17.5703125" bestFit="1" customWidth="1"/>
    <col min="3083" max="3083" width="20.5703125" bestFit="1" customWidth="1"/>
    <col min="3084" max="3084" width="12.5703125" bestFit="1" customWidth="1"/>
    <col min="3085" max="3085" width="34.7109375" bestFit="1" customWidth="1"/>
    <col min="3086" max="3086" width="16.85546875" bestFit="1" customWidth="1"/>
    <col min="3087" max="3087" width="10" bestFit="1" customWidth="1"/>
    <col min="3088" max="3088" width="14.5703125" bestFit="1" customWidth="1"/>
    <col min="3089" max="3089" width="111.28515625" bestFit="1" customWidth="1"/>
    <col min="3329" max="3329" width="10.42578125" bestFit="1" customWidth="1"/>
    <col min="3330" max="3330" width="66.140625" bestFit="1" customWidth="1"/>
    <col min="3331" max="3331" width="73" bestFit="1" customWidth="1"/>
    <col min="3332" max="3332" width="20.28515625" bestFit="1" customWidth="1"/>
    <col min="3333" max="3333" width="19.7109375" bestFit="1" customWidth="1"/>
    <col min="3334" max="3334" width="7.5703125" bestFit="1" customWidth="1"/>
    <col min="3335" max="3335" width="20.7109375" bestFit="1" customWidth="1"/>
    <col min="3336" max="3336" width="52.28515625" bestFit="1" customWidth="1"/>
    <col min="3337" max="3337" width="18" bestFit="1" customWidth="1"/>
    <col min="3338" max="3338" width="17.5703125" bestFit="1" customWidth="1"/>
    <col min="3339" max="3339" width="20.5703125" bestFit="1" customWidth="1"/>
    <col min="3340" max="3340" width="12.5703125" bestFit="1" customWidth="1"/>
    <col min="3341" max="3341" width="34.7109375" bestFit="1" customWidth="1"/>
    <col min="3342" max="3342" width="16.85546875" bestFit="1" customWidth="1"/>
    <col min="3343" max="3343" width="10" bestFit="1" customWidth="1"/>
    <col min="3344" max="3344" width="14.5703125" bestFit="1" customWidth="1"/>
    <col min="3345" max="3345" width="111.28515625" bestFit="1" customWidth="1"/>
    <col min="3585" max="3585" width="10.42578125" bestFit="1" customWidth="1"/>
    <col min="3586" max="3586" width="66.140625" bestFit="1" customWidth="1"/>
    <col min="3587" max="3587" width="73" bestFit="1" customWidth="1"/>
    <col min="3588" max="3588" width="20.28515625" bestFit="1" customWidth="1"/>
    <col min="3589" max="3589" width="19.7109375" bestFit="1" customWidth="1"/>
    <col min="3590" max="3590" width="7.5703125" bestFit="1" customWidth="1"/>
    <col min="3591" max="3591" width="20.7109375" bestFit="1" customWidth="1"/>
    <col min="3592" max="3592" width="52.28515625" bestFit="1" customWidth="1"/>
    <col min="3593" max="3593" width="18" bestFit="1" customWidth="1"/>
    <col min="3594" max="3594" width="17.5703125" bestFit="1" customWidth="1"/>
    <col min="3595" max="3595" width="20.5703125" bestFit="1" customWidth="1"/>
    <col min="3596" max="3596" width="12.5703125" bestFit="1" customWidth="1"/>
    <col min="3597" max="3597" width="34.7109375" bestFit="1" customWidth="1"/>
    <col min="3598" max="3598" width="16.85546875" bestFit="1" customWidth="1"/>
    <col min="3599" max="3599" width="10" bestFit="1" customWidth="1"/>
    <col min="3600" max="3600" width="14.5703125" bestFit="1" customWidth="1"/>
    <col min="3601" max="3601" width="111.28515625" bestFit="1" customWidth="1"/>
    <col min="3841" max="3841" width="10.42578125" bestFit="1" customWidth="1"/>
    <col min="3842" max="3842" width="66.140625" bestFit="1" customWidth="1"/>
    <col min="3843" max="3843" width="73" bestFit="1" customWidth="1"/>
    <col min="3844" max="3844" width="20.28515625" bestFit="1" customWidth="1"/>
    <col min="3845" max="3845" width="19.7109375" bestFit="1" customWidth="1"/>
    <col min="3846" max="3846" width="7.5703125" bestFit="1" customWidth="1"/>
    <col min="3847" max="3847" width="20.7109375" bestFit="1" customWidth="1"/>
    <col min="3848" max="3848" width="52.28515625" bestFit="1" customWidth="1"/>
    <col min="3849" max="3849" width="18" bestFit="1" customWidth="1"/>
    <col min="3850" max="3850" width="17.5703125" bestFit="1" customWidth="1"/>
    <col min="3851" max="3851" width="20.5703125" bestFit="1" customWidth="1"/>
    <col min="3852" max="3852" width="12.5703125" bestFit="1" customWidth="1"/>
    <col min="3853" max="3853" width="34.7109375" bestFit="1" customWidth="1"/>
    <col min="3854" max="3854" width="16.85546875" bestFit="1" customWidth="1"/>
    <col min="3855" max="3855" width="10" bestFit="1" customWidth="1"/>
    <col min="3856" max="3856" width="14.5703125" bestFit="1" customWidth="1"/>
    <col min="3857" max="3857" width="111.28515625" bestFit="1" customWidth="1"/>
    <col min="4097" max="4097" width="10.42578125" bestFit="1" customWidth="1"/>
    <col min="4098" max="4098" width="66.140625" bestFit="1" customWidth="1"/>
    <col min="4099" max="4099" width="73" bestFit="1" customWidth="1"/>
    <col min="4100" max="4100" width="20.28515625" bestFit="1" customWidth="1"/>
    <col min="4101" max="4101" width="19.7109375" bestFit="1" customWidth="1"/>
    <col min="4102" max="4102" width="7.5703125" bestFit="1" customWidth="1"/>
    <col min="4103" max="4103" width="20.7109375" bestFit="1" customWidth="1"/>
    <col min="4104" max="4104" width="52.28515625" bestFit="1" customWidth="1"/>
    <col min="4105" max="4105" width="18" bestFit="1" customWidth="1"/>
    <col min="4106" max="4106" width="17.5703125" bestFit="1" customWidth="1"/>
    <col min="4107" max="4107" width="20.5703125" bestFit="1" customWidth="1"/>
    <col min="4108" max="4108" width="12.5703125" bestFit="1" customWidth="1"/>
    <col min="4109" max="4109" width="34.7109375" bestFit="1" customWidth="1"/>
    <col min="4110" max="4110" width="16.85546875" bestFit="1" customWidth="1"/>
    <col min="4111" max="4111" width="10" bestFit="1" customWidth="1"/>
    <col min="4112" max="4112" width="14.5703125" bestFit="1" customWidth="1"/>
    <col min="4113" max="4113" width="111.28515625" bestFit="1" customWidth="1"/>
    <col min="4353" max="4353" width="10.42578125" bestFit="1" customWidth="1"/>
    <col min="4354" max="4354" width="66.140625" bestFit="1" customWidth="1"/>
    <col min="4355" max="4355" width="73" bestFit="1" customWidth="1"/>
    <col min="4356" max="4356" width="20.28515625" bestFit="1" customWidth="1"/>
    <col min="4357" max="4357" width="19.7109375" bestFit="1" customWidth="1"/>
    <col min="4358" max="4358" width="7.5703125" bestFit="1" customWidth="1"/>
    <col min="4359" max="4359" width="20.7109375" bestFit="1" customWidth="1"/>
    <col min="4360" max="4360" width="52.28515625" bestFit="1" customWidth="1"/>
    <col min="4361" max="4361" width="18" bestFit="1" customWidth="1"/>
    <col min="4362" max="4362" width="17.5703125" bestFit="1" customWidth="1"/>
    <col min="4363" max="4363" width="20.5703125" bestFit="1" customWidth="1"/>
    <col min="4364" max="4364" width="12.5703125" bestFit="1" customWidth="1"/>
    <col min="4365" max="4365" width="34.7109375" bestFit="1" customWidth="1"/>
    <col min="4366" max="4366" width="16.85546875" bestFit="1" customWidth="1"/>
    <col min="4367" max="4367" width="10" bestFit="1" customWidth="1"/>
    <col min="4368" max="4368" width="14.5703125" bestFit="1" customWidth="1"/>
    <col min="4369" max="4369" width="111.28515625" bestFit="1" customWidth="1"/>
    <col min="4609" max="4609" width="10.42578125" bestFit="1" customWidth="1"/>
    <col min="4610" max="4610" width="66.140625" bestFit="1" customWidth="1"/>
    <col min="4611" max="4611" width="73" bestFit="1" customWidth="1"/>
    <col min="4612" max="4612" width="20.28515625" bestFit="1" customWidth="1"/>
    <col min="4613" max="4613" width="19.7109375" bestFit="1" customWidth="1"/>
    <col min="4614" max="4614" width="7.5703125" bestFit="1" customWidth="1"/>
    <col min="4615" max="4615" width="20.7109375" bestFit="1" customWidth="1"/>
    <col min="4616" max="4616" width="52.28515625" bestFit="1" customWidth="1"/>
    <col min="4617" max="4617" width="18" bestFit="1" customWidth="1"/>
    <col min="4618" max="4618" width="17.5703125" bestFit="1" customWidth="1"/>
    <col min="4619" max="4619" width="20.5703125" bestFit="1" customWidth="1"/>
    <col min="4620" max="4620" width="12.5703125" bestFit="1" customWidth="1"/>
    <col min="4621" max="4621" width="34.7109375" bestFit="1" customWidth="1"/>
    <col min="4622" max="4622" width="16.85546875" bestFit="1" customWidth="1"/>
    <col min="4623" max="4623" width="10" bestFit="1" customWidth="1"/>
    <col min="4624" max="4624" width="14.5703125" bestFit="1" customWidth="1"/>
    <col min="4625" max="4625" width="111.28515625" bestFit="1" customWidth="1"/>
    <col min="4865" max="4865" width="10.42578125" bestFit="1" customWidth="1"/>
    <col min="4866" max="4866" width="66.140625" bestFit="1" customWidth="1"/>
    <col min="4867" max="4867" width="73" bestFit="1" customWidth="1"/>
    <col min="4868" max="4868" width="20.28515625" bestFit="1" customWidth="1"/>
    <col min="4869" max="4869" width="19.7109375" bestFit="1" customWidth="1"/>
    <col min="4870" max="4870" width="7.5703125" bestFit="1" customWidth="1"/>
    <col min="4871" max="4871" width="20.7109375" bestFit="1" customWidth="1"/>
    <col min="4872" max="4872" width="52.28515625" bestFit="1" customWidth="1"/>
    <col min="4873" max="4873" width="18" bestFit="1" customWidth="1"/>
    <col min="4874" max="4874" width="17.5703125" bestFit="1" customWidth="1"/>
    <col min="4875" max="4875" width="20.5703125" bestFit="1" customWidth="1"/>
    <col min="4876" max="4876" width="12.5703125" bestFit="1" customWidth="1"/>
    <col min="4877" max="4877" width="34.7109375" bestFit="1" customWidth="1"/>
    <col min="4878" max="4878" width="16.85546875" bestFit="1" customWidth="1"/>
    <col min="4879" max="4879" width="10" bestFit="1" customWidth="1"/>
    <col min="4880" max="4880" width="14.5703125" bestFit="1" customWidth="1"/>
    <col min="4881" max="4881" width="111.28515625" bestFit="1" customWidth="1"/>
    <col min="5121" max="5121" width="10.42578125" bestFit="1" customWidth="1"/>
    <col min="5122" max="5122" width="66.140625" bestFit="1" customWidth="1"/>
    <col min="5123" max="5123" width="73" bestFit="1" customWidth="1"/>
    <col min="5124" max="5124" width="20.28515625" bestFit="1" customWidth="1"/>
    <col min="5125" max="5125" width="19.7109375" bestFit="1" customWidth="1"/>
    <col min="5126" max="5126" width="7.5703125" bestFit="1" customWidth="1"/>
    <col min="5127" max="5127" width="20.7109375" bestFit="1" customWidth="1"/>
    <col min="5128" max="5128" width="52.28515625" bestFit="1" customWidth="1"/>
    <col min="5129" max="5129" width="18" bestFit="1" customWidth="1"/>
    <col min="5130" max="5130" width="17.5703125" bestFit="1" customWidth="1"/>
    <col min="5131" max="5131" width="20.5703125" bestFit="1" customWidth="1"/>
    <col min="5132" max="5132" width="12.5703125" bestFit="1" customWidth="1"/>
    <col min="5133" max="5133" width="34.7109375" bestFit="1" customWidth="1"/>
    <col min="5134" max="5134" width="16.85546875" bestFit="1" customWidth="1"/>
    <col min="5135" max="5135" width="10" bestFit="1" customWidth="1"/>
    <col min="5136" max="5136" width="14.5703125" bestFit="1" customWidth="1"/>
    <col min="5137" max="5137" width="111.28515625" bestFit="1" customWidth="1"/>
    <col min="5377" max="5377" width="10.42578125" bestFit="1" customWidth="1"/>
    <col min="5378" max="5378" width="66.140625" bestFit="1" customWidth="1"/>
    <col min="5379" max="5379" width="73" bestFit="1" customWidth="1"/>
    <col min="5380" max="5380" width="20.28515625" bestFit="1" customWidth="1"/>
    <col min="5381" max="5381" width="19.7109375" bestFit="1" customWidth="1"/>
    <col min="5382" max="5382" width="7.5703125" bestFit="1" customWidth="1"/>
    <col min="5383" max="5383" width="20.7109375" bestFit="1" customWidth="1"/>
    <col min="5384" max="5384" width="52.28515625" bestFit="1" customWidth="1"/>
    <col min="5385" max="5385" width="18" bestFit="1" customWidth="1"/>
    <col min="5386" max="5386" width="17.5703125" bestFit="1" customWidth="1"/>
    <col min="5387" max="5387" width="20.5703125" bestFit="1" customWidth="1"/>
    <col min="5388" max="5388" width="12.5703125" bestFit="1" customWidth="1"/>
    <col min="5389" max="5389" width="34.7109375" bestFit="1" customWidth="1"/>
    <col min="5390" max="5390" width="16.85546875" bestFit="1" customWidth="1"/>
    <col min="5391" max="5391" width="10" bestFit="1" customWidth="1"/>
    <col min="5392" max="5392" width="14.5703125" bestFit="1" customWidth="1"/>
    <col min="5393" max="5393" width="111.28515625" bestFit="1" customWidth="1"/>
    <col min="5633" max="5633" width="10.42578125" bestFit="1" customWidth="1"/>
    <col min="5634" max="5634" width="66.140625" bestFit="1" customWidth="1"/>
    <col min="5635" max="5635" width="73" bestFit="1" customWidth="1"/>
    <col min="5636" max="5636" width="20.28515625" bestFit="1" customWidth="1"/>
    <col min="5637" max="5637" width="19.7109375" bestFit="1" customWidth="1"/>
    <col min="5638" max="5638" width="7.5703125" bestFit="1" customWidth="1"/>
    <col min="5639" max="5639" width="20.7109375" bestFit="1" customWidth="1"/>
    <col min="5640" max="5640" width="52.28515625" bestFit="1" customWidth="1"/>
    <col min="5641" max="5641" width="18" bestFit="1" customWidth="1"/>
    <col min="5642" max="5642" width="17.5703125" bestFit="1" customWidth="1"/>
    <col min="5643" max="5643" width="20.5703125" bestFit="1" customWidth="1"/>
    <col min="5644" max="5644" width="12.5703125" bestFit="1" customWidth="1"/>
    <col min="5645" max="5645" width="34.7109375" bestFit="1" customWidth="1"/>
    <col min="5646" max="5646" width="16.85546875" bestFit="1" customWidth="1"/>
    <col min="5647" max="5647" width="10" bestFit="1" customWidth="1"/>
    <col min="5648" max="5648" width="14.5703125" bestFit="1" customWidth="1"/>
    <col min="5649" max="5649" width="111.28515625" bestFit="1" customWidth="1"/>
    <col min="5889" max="5889" width="10.42578125" bestFit="1" customWidth="1"/>
    <col min="5890" max="5890" width="66.140625" bestFit="1" customWidth="1"/>
    <col min="5891" max="5891" width="73" bestFit="1" customWidth="1"/>
    <col min="5892" max="5892" width="20.28515625" bestFit="1" customWidth="1"/>
    <col min="5893" max="5893" width="19.7109375" bestFit="1" customWidth="1"/>
    <col min="5894" max="5894" width="7.5703125" bestFit="1" customWidth="1"/>
    <col min="5895" max="5895" width="20.7109375" bestFit="1" customWidth="1"/>
    <col min="5896" max="5896" width="52.28515625" bestFit="1" customWidth="1"/>
    <col min="5897" max="5897" width="18" bestFit="1" customWidth="1"/>
    <col min="5898" max="5898" width="17.5703125" bestFit="1" customWidth="1"/>
    <col min="5899" max="5899" width="20.5703125" bestFit="1" customWidth="1"/>
    <col min="5900" max="5900" width="12.5703125" bestFit="1" customWidth="1"/>
    <col min="5901" max="5901" width="34.7109375" bestFit="1" customWidth="1"/>
    <col min="5902" max="5902" width="16.85546875" bestFit="1" customWidth="1"/>
    <col min="5903" max="5903" width="10" bestFit="1" customWidth="1"/>
    <col min="5904" max="5904" width="14.5703125" bestFit="1" customWidth="1"/>
    <col min="5905" max="5905" width="111.28515625" bestFit="1" customWidth="1"/>
    <col min="6145" max="6145" width="10.42578125" bestFit="1" customWidth="1"/>
    <col min="6146" max="6146" width="66.140625" bestFit="1" customWidth="1"/>
    <col min="6147" max="6147" width="73" bestFit="1" customWidth="1"/>
    <col min="6148" max="6148" width="20.28515625" bestFit="1" customWidth="1"/>
    <col min="6149" max="6149" width="19.7109375" bestFit="1" customWidth="1"/>
    <col min="6150" max="6150" width="7.5703125" bestFit="1" customWidth="1"/>
    <col min="6151" max="6151" width="20.7109375" bestFit="1" customWidth="1"/>
    <col min="6152" max="6152" width="52.28515625" bestFit="1" customWidth="1"/>
    <col min="6153" max="6153" width="18" bestFit="1" customWidth="1"/>
    <col min="6154" max="6154" width="17.5703125" bestFit="1" customWidth="1"/>
    <col min="6155" max="6155" width="20.5703125" bestFit="1" customWidth="1"/>
    <col min="6156" max="6156" width="12.5703125" bestFit="1" customWidth="1"/>
    <col min="6157" max="6157" width="34.7109375" bestFit="1" customWidth="1"/>
    <col min="6158" max="6158" width="16.85546875" bestFit="1" customWidth="1"/>
    <col min="6159" max="6159" width="10" bestFit="1" customWidth="1"/>
    <col min="6160" max="6160" width="14.5703125" bestFit="1" customWidth="1"/>
    <col min="6161" max="6161" width="111.28515625" bestFit="1" customWidth="1"/>
    <col min="6401" max="6401" width="10.42578125" bestFit="1" customWidth="1"/>
    <col min="6402" max="6402" width="66.140625" bestFit="1" customWidth="1"/>
    <col min="6403" max="6403" width="73" bestFit="1" customWidth="1"/>
    <col min="6404" max="6404" width="20.28515625" bestFit="1" customWidth="1"/>
    <col min="6405" max="6405" width="19.7109375" bestFit="1" customWidth="1"/>
    <col min="6406" max="6406" width="7.5703125" bestFit="1" customWidth="1"/>
    <col min="6407" max="6407" width="20.7109375" bestFit="1" customWidth="1"/>
    <col min="6408" max="6408" width="52.28515625" bestFit="1" customWidth="1"/>
    <col min="6409" max="6409" width="18" bestFit="1" customWidth="1"/>
    <col min="6410" max="6410" width="17.5703125" bestFit="1" customWidth="1"/>
    <col min="6411" max="6411" width="20.5703125" bestFit="1" customWidth="1"/>
    <col min="6412" max="6412" width="12.5703125" bestFit="1" customWidth="1"/>
    <col min="6413" max="6413" width="34.7109375" bestFit="1" customWidth="1"/>
    <col min="6414" max="6414" width="16.85546875" bestFit="1" customWidth="1"/>
    <col min="6415" max="6415" width="10" bestFit="1" customWidth="1"/>
    <col min="6416" max="6416" width="14.5703125" bestFit="1" customWidth="1"/>
    <col min="6417" max="6417" width="111.28515625" bestFit="1" customWidth="1"/>
    <col min="6657" max="6657" width="10.42578125" bestFit="1" customWidth="1"/>
    <col min="6658" max="6658" width="66.140625" bestFit="1" customWidth="1"/>
    <col min="6659" max="6659" width="73" bestFit="1" customWidth="1"/>
    <col min="6660" max="6660" width="20.28515625" bestFit="1" customWidth="1"/>
    <col min="6661" max="6661" width="19.7109375" bestFit="1" customWidth="1"/>
    <col min="6662" max="6662" width="7.5703125" bestFit="1" customWidth="1"/>
    <col min="6663" max="6663" width="20.7109375" bestFit="1" customWidth="1"/>
    <col min="6664" max="6664" width="52.28515625" bestFit="1" customWidth="1"/>
    <col min="6665" max="6665" width="18" bestFit="1" customWidth="1"/>
    <col min="6666" max="6666" width="17.5703125" bestFit="1" customWidth="1"/>
    <col min="6667" max="6667" width="20.5703125" bestFit="1" customWidth="1"/>
    <col min="6668" max="6668" width="12.5703125" bestFit="1" customWidth="1"/>
    <col min="6669" max="6669" width="34.7109375" bestFit="1" customWidth="1"/>
    <col min="6670" max="6670" width="16.85546875" bestFit="1" customWidth="1"/>
    <col min="6671" max="6671" width="10" bestFit="1" customWidth="1"/>
    <col min="6672" max="6672" width="14.5703125" bestFit="1" customWidth="1"/>
    <col min="6673" max="6673" width="111.28515625" bestFit="1" customWidth="1"/>
    <col min="6913" max="6913" width="10.42578125" bestFit="1" customWidth="1"/>
    <col min="6914" max="6914" width="66.140625" bestFit="1" customWidth="1"/>
    <col min="6915" max="6915" width="73" bestFit="1" customWidth="1"/>
    <col min="6916" max="6916" width="20.28515625" bestFit="1" customWidth="1"/>
    <col min="6917" max="6917" width="19.7109375" bestFit="1" customWidth="1"/>
    <col min="6918" max="6918" width="7.5703125" bestFit="1" customWidth="1"/>
    <col min="6919" max="6919" width="20.7109375" bestFit="1" customWidth="1"/>
    <col min="6920" max="6920" width="52.28515625" bestFit="1" customWidth="1"/>
    <col min="6921" max="6921" width="18" bestFit="1" customWidth="1"/>
    <col min="6922" max="6922" width="17.5703125" bestFit="1" customWidth="1"/>
    <col min="6923" max="6923" width="20.5703125" bestFit="1" customWidth="1"/>
    <col min="6924" max="6924" width="12.5703125" bestFit="1" customWidth="1"/>
    <col min="6925" max="6925" width="34.7109375" bestFit="1" customWidth="1"/>
    <col min="6926" max="6926" width="16.85546875" bestFit="1" customWidth="1"/>
    <col min="6927" max="6927" width="10" bestFit="1" customWidth="1"/>
    <col min="6928" max="6928" width="14.5703125" bestFit="1" customWidth="1"/>
    <col min="6929" max="6929" width="111.28515625" bestFit="1" customWidth="1"/>
    <col min="7169" max="7169" width="10.42578125" bestFit="1" customWidth="1"/>
    <col min="7170" max="7170" width="66.140625" bestFit="1" customWidth="1"/>
    <col min="7171" max="7171" width="73" bestFit="1" customWidth="1"/>
    <col min="7172" max="7172" width="20.28515625" bestFit="1" customWidth="1"/>
    <col min="7173" max="7173" width="19.7109375" bestFit="1" customWidth="1"/>
    <col min="7174" max="7174" width="7.5703125" bestFit="1" customWidth="1"/>
    <col min="7175" max="7175" width="20.7109375" bestFit="1" customWidth="1"/>
    <col min="7176" max="7176" width="52.28515625" bestFit="1" customWidth="1"/>
    <col min="7177" max="7177" width="18" bestFit="1" customWidth="1"/>
    <col min="7178" max="7178" width="17.5703125" bestFit="1" customWidth="1"/>
    <col min="7179" max="7179" width="20.5703125" bestFit="1" customWidth="1"/>
    <col min="7180" max="7180" width="12.5703125" bestFit="1" customWidth="1"/>
    <col min="7181" max="7181" width="34.7109375" bestFit="1" customWidth="1"/>
    <col min="7182" max="7182" width="16.85546875" bestFit="1" customWidth="1"/>
    <col min="7183" max="7183" width="10" bestFit="1" customWidth="1"/>
    <col min="7184" max="7184" width="14.5703125" bestFit="1" customWidth="1"/>
    <col min="7185" max="7185" width="111.28515625" bestFit="1" customWidth="1"/>
    <col min="7425" max="7425" width="10.42578125" bestFit="1" customWidth="1"/>
    <col min="7426" max="7426" width="66.140625" bestFit="1" customWidth="1"/>
    <col min="7427" max="7427" width="73" bestFit="1" customWidth="1"/>
    <col min="7428" max="7428" width="20.28515625" bestFit="1" customWidth="1"/>
    <col min="7429" max="7429" width="19.7109375" bestFit="1" customWidth="1"/>
    <col min="7430" max="7430" width="7.5703125" bestFit="1" customWidth="1"/>
    <col min="7431" max="7431" width="20.7109375" bestFit="1" customWidth="1"/>
    <col min="7432" max="7432" width="52.28515625" bestFit="1" customWidth="1"/>
    <col min="7433" max="7433" width="18" bestFit="1" customWidth="1"/>
    <col min="7434" max="7434" width="17.5703125" bestFit="1" customWidth="1"/>
    <col min="7435" max="7435" width="20.5703125" bestFit="1" customWidth="1"/>
    <col min="7436" max="7436" width="12.5703125" bestFit="1" customWidth="1"/>
    <col min="7437" max="7437" width="34.7109375" bestFit="1" customWidth="1"/>
    <col min="7438" max="7438" width="16.85546875" bestFit="1" customWidth="1"/>
    <col min="7439" max="7439" width="10" bestFit="1" customWidth="1"/>
    <col min="7440" max="7440" width="14.5703125" bestFit="1" customWidth="1"/>
    <col min="7441" max="7441" width="111.28515625" bestFit="1" customWidth="1"/>
    <col min="7681" max="7681" width="10.42578125" bestFit="1" customWidth="1"/>
    <col min="7682" max="7682" width="66.140625" bestFit="1" customWidth="1"/>
    <col min="7683" max="7683" width="73" bestFit="1" customWidth="1"/>
    <col min="7684" max="7684" width="20.28515625" bestFit="1" customWidth="1"/>
    <col min="7685" max="7685" width="19.7109375" bestFit="1" customWidth="1"/>
    <col min="7686" max="7686" width="7.5703125" bestFit="1" customWidth="1"/>
    <col min="7687" max="7687" width="20.7109375" bestFit="1" customWidth="1"/>
    <col min="7688" max="7688" width="52.28515625" bestFit="1" customWidth="1"/>
    <col min="7689" max="7689" width="18" bestFit="1" customWidth="1"/>
    <col min="7690" max="7690" width="17.5703125" bestFit="1" customWidth="1"/>
    <col min="7691" max="7691" width="20.5703125" bestFit="1" customWidth="1"/>
    <col min="7692" max="7692" width="12.5703125" bestFit="1" customWidth="1"/>
    <col min="7693" max="7693" width="34.7109375" bestFit="1" customWidth="1"/>
    <col min="7694" max="7694" width="16.85546875" bestFit="1" customWidth="1"/>
    <col min="7695" max="7695" width="10" bestFit="1" customWidth="1"/>
    <col min="7696" max="7696" width="14.5703125" bestFit="1" customWidth="1"/>
    <col min="7697" max="7697" width="111.28515625" bestFit="1" customWidth="1"/>
    <col min="7937" max="7937" width="10.42578125" bestFit="1" customWidth="1"/>
    <col min="7938" max="7938" width="66.140625" bestFit="1" customWidth="1"/>
    <col min="7939" max="7939" width="73" bestFit="1" customWidth="1"/>
    <col min="7940" max="7940" width="20.28515625" bestFit="1" customWidth="1"/>
    <col min="7941" max="7941" width="19.7109375" bestFit="1" customWidth="1"/>
    <col min="7942" max="7942" width="7.5703125" bestFit="1" customWidth="1"/>
    <col min="7943" max="7943" width="20.7109375" bestFit="1" customWidth="1"/>
    <col min="7944" max="7944" width="52.28515625" bestFit="1" customWidth="1"/>
    <col min="7945" max="7945" width="18" bestFit="1" customWidth="1"/>
    <col min="7946" max="7946" width="17.5703125" bestFit="1" customWidth="1"/>
    <col min="7947" max="7947" width="20.5703125" bestFit="1" customWidth="1"/>
    <col min="7948" max="7948" width="12.5703125" bestFit="1" customWidth="1"/>
    <col min="7949" max="7949" width="34.7109375" bestFit="1" customWidth="1"/>
    <col min="7950" max="7950" width="16.85546875" bestFit="1" customWidth="1"/>
    <col min="7951" max="7951" width="10" bestFit="1" customWidth="1"/>
    <col min="7952" max="7952" width="14.5703125" bestFit="1" customWidth="1"/>
    <col min="7953" max="7953" width="111.28515625" bestFit="1" customWidth="1"/>
    <col min="8193" max="8193" width="10.42578125" bestFit="1" customWidth="1"/>
    <col min="8194" max="8194" width="66.140625" bestFit="1" customWidth="1"/>
    <col min="8195" max="8195" width="73" bestFit="1" customWidth="1"/>
    <col min="8196" max="8196" width="20.28515625" bestFit="1" customWidth="1"/>
    <col min="8197" max="8197" width="19.7109375" bestFit="1" customWidth="1"/>
    <col min="8198" max="8198" width="7.5703125" bestFit="1" customWidth="1"/>
    <col min="8199" max="8199" width="20.7109375" bestFit="1" customWidth="1"/>
    <col min="8200" max="8200" width="52.28515625" bestFit="1" customWidth="1"/>
    <col min="8201" max="8201" width="18" bestFit="1" customWidth="1"/>
    <col min="8202" max="8202" width="17.5703125" bestFit="1" customWidth="1"/>
    <col min="8203" max="8203" width="20.5703125" bestFit="1" customWidth="1"/>
    <col min="8204" max="8204" width="12.5703125" bestFit="1" customWidth="1"/>
    <col min="8205" max="8205" width="34.7109375" bestFit="1" customWidth="1"/>
    <col min="8206" max="8206" width="16.85546875" bestFit="1" customWidth="1"/>
    <col min="8207" max="8207" width="10" bestFit="1" customWidth="1"/>
    <col min="8208" max="8208" width="14.5703125" bestFit="1" customWidth="1"/>
    <col min="8209" max="8209" width="111.28515625" bestFit="1" customWidth="1"/>
    <col min="8449" max="8449" width="10.42578125" bestFit="1" customWidth="1"/>
    <col min="8450" max="8450" width="66.140625" bestFit="1" customWidth="1"/>
    <col min="8451" max="8451" width="73" bestFit="1" customWidth="1"/>
    <col min="8452" max="8452" width="20.28515625" bestFit="1" customWidth="1"/>
    <col min="8453" max="8453" width="19.7109375" bestFit="1" customWidth="1"/>
    <col min="8454" max="8454" width="7.5703125" bestFit="1" customWidth="1"/>
    <col min="8455" max="8455" width="20.7109375" bestFit="1" customWidth="1"/>
    <col min="8456" max="8456" width="52.28515625" bestFit="1" customWidth="1"/>
    <col min="8457" max="8457" width="18" bestFit="1" customWidth="1"/>
    <col min="8458" max="8458" width="17.5703125" bestFit="1" customWidth="1"/>
    <col min="8459" max="8459" width="20.5703125" bestFit="1" customWidth="1"/>
    <col min="8460" max="8460" width="12.5703125" bestFit="1" customWidth="1"/>
    <col min="8461" max="8461" width="34.7109375" bestFit="1" customWidth="1"/>
    <col min="8462" max="8462" width="16.85546875" bestFit="1" customWidth="1"/>
    <col min="8463" max="8463" width="10" bestFit="1" customWidth="1"/>
    <col min="8464" max="8464" width="14.5703125" bestFit="1" customWidth="1"/>
    <col min="8465" max="8465" width="111.28515625" bestFit="1" customWidth="1"/>
    <col min="8705" max="8705" width="10.42578125" bestFit="1" customWidth="1"/>
    <col min="8706" max="8706" width="66.140625" bestFit="1" customWidth="1"/>
    <col min="8707" max="8707" width="73" bestFit="1" customWidth="1"/>
    <col min="8708" max="8708" width="20.28515625" bestFit="1" customWidth="1"/>
    <col min="8709" max="8709" width="19.7109375" bestFit="1" customWidth="1"/>
    <col min="8710" max="8710" width="7.5703125" bestFit="1" customWidth="1"/>
    <col min="8711" max="8711" width="20.7109375" bestFit="1" customWidth="1"/>
    <col min="8712" max="8712" width="52.28515625" bestFit="1" customWidth="1"/>
    <col min="8713" max="8713" width="18" bestFit="1" customWidth="1"/>
    <col min="8714" max="8714" width="17.5703125" bestFit="1" customWidth="1"/>
    <col min="8715" max="8715" width="20.5703125" bestFit="1" customWidth="1"/>
    <col min="8716" max="8716" width="12.5703125" bestFit="1" customWidth="1"/>
    <col min="8717" max="8717" width="34.7109375" bestFit="1" customWidth="1"/>
    <col min="8718" max="8718" width="16.85546875" bestFit="1" customWidth="1"/>
    <col min="8719" max="8719" width="10" bestFit="1" customWidth="1"/>
    <col min="8720" max="8720" width="14.5703125" bestFit="1" customWidth="1"/>
    <col min="8721" max="8721" width="111.28515625" bestFit="1" customWidth="1"/>
    <col min="8961" max="8961" width="10.42578125" bestFit="1" customWidth="1"/>
    <col min="8962" max="8962" width="66.140625" bestFit="1" customWidth="1"/>
    <col min="8963" max="8963" width="73" bestFit="1" customWidth="1"/>
    <col min="8964" max="8964" width="20.28515625" bestFit="1" customWidth="1"/>
    <col min="8965" max="8965" width="19.7109375" bestFit="1" customWidth="1"/>
    <col min="8966" max="8966" width="7.5703125" bestFit="1" customWidth="1"/>
    <col min="8967" max="8967" width="20.7109375" bestFit="1" customWidth="1"/>
    <col min="8968" max="8968" width="52.28515625" bestFit="1" customWidth="1"/>
    <col min="8969" max="8969" width="18" bestFit="1" customWidth="1"/>
    <col min="8970" max="8970" width="17.5703125" bestFit="1" customWidth="1"/>
    <col min="8971" max="8971" width="20.5703125" bestFit="1" customWidth="1"/>
    <col min="8972" max="8972" width="12.5703125" bestFit="1" customWidth="1"/>
    <col min="8973" max="8973" width="34.7109375" bestFit="1" customWidth="1"/>
    <col min="8974" max="8974" width="16.85546875" bestFit="1" customWidth="1"/>
    <col min="8975" max="8975" width="10" bestFit="1" customWidth="1"/>
    <col min="8976" max="8976" width="14.5703125" bestFit="1" customWidth="1"/>
    <col min="8977" max="8977" width="111.28515625" bestFit="1" customWidth="1"/>
    <col min="9217" max="9217" width="10.42578125" bestFit="1" customWidth="1"/>
    <col min="9218" max="9218" width="66.140625" bestFit="1" customWidth="1"/>
    <col min="9219" max="9219" width="73" bestFit="1" customWidth="1"/>
    <col min="9220" max="9220" width="20.28515625" bestFit="1" customWidth="1"/>
    <col min="9221" max="9221" width="19.7109375" bestFit="1" customWidth="1"/>
    <col min="9222" max="9222" width="7.5703125" bestFit="1" customWidth="1"/>
    <col min="9223" max="9223" width="20.7109375" bestFit="1" customWidth="1"/>
    <col min="9224" max="9224" width="52.28515625" bestFit="1" customWidth="1"/>
    <col min="9225" max="9225" width="18" bestFit="1" customWidth="1"/>
    <col min="9226" max="9226" width="17.5703125" bestFit="1" customWidth="1"/>
    <col min="9227" max="9227" width="20.5703125" bestFit="1" customWidth="1"/>
    <col min="9228" max="9228" width="12.5703125" bestFit="1" customWidth="1"/>
    <col min="9229" max="9229" width="34.7109375" bestFit="1" customWidth="1"/>
    <col min="9230" max="9230" width="16.85546875" bestFit="1" customWidth="1"/>
    <col min="9231" max="9231" width="10" bestFit="1" customWidth="1"/>
    <col min="9232" max="9232" width="14.5703125" bestFit="1" customWidth="1"/>
    <col min="9233" max="9233" width="111.28515625" bestFit="1" customWidth="1"/>
    <col min="9473" max="9473" width="10.42578125" bestFit="1" customWidth="1"/>
    <col min="9474" max="9474" width="66.140625" bestFit="1" customWidth="1"/>
    <col min="9475" max="9475" width="73" bestFit="1" customWidth="1"/>
    <col min="9476" max="9476" width="20.28515625" bestFit="1" customWidth="1"/>
    <col min="9477" max="9477" width="19.7109375" bestFit="1" customWidth="1"/>
    <col min="9478" max="9478" width="7.5703125" bestFit="1" customWidth="1"/>
    <col min="9479" max="9479" width="20.7109375" bestFit="1" customWidth="1"/>
    <col min="9480" max="9480" width="52.28515625" bestFit="1" customWidth="1"/>
    <col min="9481" max="9481" width="18" bestFit="1" customWidth="1"/>
    <col min="9482" max="9482" width="17.5703125" bestFit="1" customWidth="1"/>
    <col min="9483" max="9483" width="20.5703125" bestFit="1" customWidth="1"/>
    <col min="9484" max="9484" width="12.5703125" bestFit="1" customWidth="1"/>
    <col min="9485" max="9485" width="34.7109375" bestFit="1" customWidth="1"/>
    <col min="9486" max="9486" width="16.85546875" bestFit="1" customWidth="1"/>
    <col min="9487" max="9487" width="10" bestFit="1" customWidth="1"/>
    <col min="9488" max="9488" width="14.5703125" bestFit="1" customWidth="1"/>
    <col min="9489" max="9489" width="111.28515625" bestFit="1" customWidth="1"/>
    <col min="9729" max="9729" width="10.42578125" bestFit="1" customWidth="1"/>
    <col min="9730" max="9730" width="66.140625" bestFit="1" customWidth="1"/>
    <col min="9731" max="9731" width="73" bestFit="1" customWidth="1"/>
    <col min="9732" max="9732" width="20.28515625" bestFit="1" customWidth="1"/>
    <col min="9733" max="9733" width="19.7109375" bestFit="1" customWidth="1"/>
    <col min="9734" max="9734" width="7.5703125" bestFit="1" customWidth="1"/>
    <col min="9735" max="9735" width="20.7109375" bestFit="1" customWidth="1"/>
    <col min="9736" max="9736" width="52.28515625" bestFit="1" customWidth="1"/>
    <col min="9737" max="9737" width="18" bestFit="1" customWidth="1"/>
    <col min="9738" max="9738" width="17.5703125" bestFit="1" customWidth="1"/>
    <col min="9739" max="9739" width="20.5703125" bestFit="1" customWidth="1"/>
    <col min="9740" max="9740" width="12.5703125" bestFit="1" customWidth="1"/>
    <col min="9741" max="9741" width="34.7109375" bestFit="1" customWidth="1"/>
    <col min="9742" max="9742" width="16.85546875" bestFit="1" customWidth="1"/>
    <col min="9743" max="9743" width="10" bestFit="1" customWidth="1"/>
    <col min="9744" max="9744" width="14.5703125" bestFit="1" customWidth="1"/>
    <col min="9745" max="9745" width="111.28515625" bestFit="1" customWidth="1"/>
    <col min="9985" max="9985" width="10.42578125" bestFit="1" customWidth="1"/>
    <col min="9986" max="9986" width="66.140625" bestFit="1" customWidth="1"/>
    <col min="9987" max="9987" width="73" bestFit="1" customWidth="1"/>
    <col min="9988" max="9988" width="20.28515625" bestFit="1" customWidth="1"/>
    <col min="9989" max="9989" width="19.7109375" bestFit="1" customWidth="1"/>
    <col min="9990" max="9990" width="7.5703125" bestFit="1" customWidth="1"/>
    <col min="9991" max="9991" width="20.7109375" bestFit="1" customWidth="1"/>
    <col min="9992" max="9992" width="52.28515625" bestFit="1" customWidth="1"/>
    <col min="9993" max="9993" width="18" bestFit="1" customWidth="1"/>
    <col min="9994" max="9994" width="17.5703125" bestFit="1" customWidth="1"/>
    <col min="9995" max="9995" width="20.5703125" bestFit="1" customWidth="1"/>
    <col min="9996" max="9996" width="12.5703125" bestFit="1" customWidth="1"/>
    <col min="9997" max="9997" width="34.7109375" bestFit="1" customWidth="1"/>
    <col min="9998" max="9998" width="16.85546875" bestFit="1" customWidth="1"/>
    <col min="9999" max="9999" width="10" bestFit="1" customWidth="1"/>
    <col min="10000" max="10000" width="14.5703125" bestFit="1" customWidth="1"/>
    <col min="10001" max="10001" width="111.28515625" bestFit="1" customWidth="1"/>
    <col min="10241" max="10241" width="10.42578125" bestFit="1" customWidth="1"/>
    <col min="10242" max="10242" width="66.140625" bestFit="1" customWidth="1"/>
    <col min="10243" max="10243" width="73" bestFit="1" customWidth="1"/>
    <col min="10244" max="10244" width="20.28515625" bestFit="1" customWidth="1"/>
    <col min="10245" max="10245" width="19.7109375" bestFit="1" customWidth="1"/>
    <col min="10246" max="10246" width="7.5703125" bestFit="1" customWidth="1"/>
    <col min="10247" max="10247" width="20.7109375" bestFit="1" customWidth="1"/>
    <col min="10248" max="10248" width="52.28515625" bestFit="1" customWidth="1"/>
    <col min="10249" max="10249" width="18" bestFit="1" customWidth="1"/>
    <col min="10250" max="10250" width="17.5703125" bestFit="1" customWidth="1"/>
    <col min="10251" max="10251" width="20.5703125" bestFit="1" customWidth="1"/>
    <col min="10252" max="10252" width="12.5703125" bestFit="1" customWidth="1"/>
    <col min="10253" max="10253" width="34.7109375" bestFit="1" customWidth="1"/>
    <col min="10254" max="10254" width="16.85546875" bestFit="1" customWidth="1"/>
    <col min="10255" max="10255" width="10" bestFit="1" customWidth="1"/>
    <col min="10256" max="10256" width="14.5703125" bestFit="1" customWidth="1"/>
    <col min="10257" max="10257" width="111.28515625" bestFit="1" customWidth="1"/>
    <col min="10497" max="10497" width="10.42578125" bestFit="1" customWidth="1"/>
    <col min="10498" max="10498" width="66.140625" bestFit="1" customWidth="1"/>
    <col min="10499" max="10499" width="73" bestFit="1" customWidth="1"/>
    <col min="10500" max="10500" width="20.28515625" bestFit="1" customWidth="1"/>
    <col min="10501" max="10501" width="19.7109375" bestFit="1" customWidth="1"/>
    <col min="10502" max="10502" width="7.5703125" bestFit="1" customWidth="1"/>
    <col min="10503" max="10503" width="20.7109375" bestFit="1" customWidth="1"/>
    <col min="10504" max="10504" width="52.28515625" bestFit="1" customWidth="1"/>
    <col min="10505" max="10505" width="18" bestFit="1" customWidth="1"/>
    <col min="10506" max="10506" width="17.5703125" bestFit="1" customWidth="1"/>
    <col min="10507" max="10507" width="20.5703125" bestFit="1" customWidth="1"/>
    <col min="10508" max="10508" width="12.5703125" bestFit="1" customWidth="1"/>
    <col min="10509" max="10509" width="34.7109375" bestFit="1" customWidth="1"/>
    <col min="10510" max="10510" width="16.85546875" bestFit="1" customWidth="1"/>
    <col min="10511" max="10511" width="10" bestFit="1" customWidth="1"/>
    <col min="10512" max="10512" width="14.5703125" bestFit="1" customWidth="1"/>
    <col min="10513" max="10513" width="111.28515625" bestFit="1" customWidth="1"/>
    <col min="10753" max="10753" width="10.42578125" bestFit="1" customWidth="1"/>
    <col min="10754" max="10754" width="66.140625" bestFit="1" customWidth="1"/>
    <col min="10755" max="10755" width="73" bestFit="1" customWidth="1"/>
    <col min="10756" max="10756" width="20.28515625" bestFit="1" customWidth="1"/>
    <col min="10757" max="10757" width="19.7109375" bestFit="1" customWidth="1"/>
    <col min="10758" max="10758" width="7.5703125" bestFit="1" customWidth="1"/>
    <col min="10759" max="10759" width="20.7109375" bestFit="1" customWidth="1"/>
    <col min="10760" max="10760" width="52.28515625" bestFit="1" customWidth="1"/>
    <col min="10761" max="10761" width="18" bestFit="1" customWidth="1"/>
    <col min="10762" max="10762" width="17.5703125" bestFit="1" customWidth="1"/>
    <col min="10763" max="10763" width="20.5703125" bestFit="1" customWidth="1"/>
    <col min="10764" max="10764" width="12.5703125" bestFit="1" customWidth="1"/>
    <col min="10765" max="10765" width="34.7109375" bestFit="1" customWidth="1"/>
    <col min="10766" max="10766" width="16.85546875" bestFit="1" customWidth="1"/>
    <col min="10767" max="10767" width="10" bestFit="1" customWidth="1"/>
    <col min="10768" max="10768" width="14.5703125" bestFit="1" customWidth="1"/>
    <col min="10769" max="10769" width="111.28515625" bestFit="1" customWidth="1"/>
    <col min="11009" max="11009" width="10.42578125" bestFit="1" customWidth="1"/>
    <col min="11010" max="11010" width="66.140625" bestFit="1" customWidth="1"/>
    <col min="11011" max="11011" width="73" bestFit="1" customWidth="1"/>
    <col min="11012" max="11012" width="20.28515625" bestFit="1" customWidth="1"/>
    <col min="11013" max="11013" width="19.7109375" bestFit="1" customWidth="1"/>
    <col min="11014" max="11014" width="7.5703125" bestFit="1" customWidth="1"/>
    <col min="11015" max="11015" width="20.7109375" bestFit="1" customWidth="1"/>
    <col min="11016" max="11016" width="52.28515625" bestFit="1" customWidth="1"/>
    <col min="11017" max="11017" width="18" bestFit="1" customWidth="1"/>
    <col min="11018" max="11018" width="17.5703125" bestFit="1" customWidth="1"/>
    <col min="11019" max="11019" width="20.5703125" bestFit="1" customWidth="1"/>
    <col min="11020" max="11020" width="12.5703125" bestFit="1" customWidth="1"/>
    <col min="11021" max="11021" width="34.7109375" bestFit="1" customWidth="1"/>
    <col min="11022" max="11022" width="16.85546875" bestFit="1" customWidth="1"/>
    <col min="11023" max="11023" width="10" bestFit="1" customWidth="1"/>
    <col min="11024" max="11024" width="14.5703125" bestFit="1" customWidth="1"/>
    <col min="11025" max="11025" width="111.28515625" bestFit="1" customWidth="1"/>
    <col min="11265" max="11265" width="10.42578125" bestFit="1" customWidth="1"/>
    <col min="11266" max="11266" width="66.140625" bestFit="1" customWidth="1"/>
    <col min="11267" max="11267" width="73" bestFit="1" customWidth="1"/>
    <col min="11268" max="11268" width="20.28515625" bestFit="1" customWidth="1"/>
    <col min="11269" max="11269" width="19.7109375" bestFit="1" customWidth="1"/>
    <col min="11270" max="11270" width="7.5703125" bestFit="1" customWidth="1"/>
    <col min="11271" max="11271" width="20.7109375" bestFit="1" customWidth="1"/>
    <col min="11272" max="11272" width="52.28515625" bestFit="1" customWidth="1"/>
    <col min="11273" max="11273" width="18" bestFit="1" customWidth="1"/>
    <col min="11274" max="11274" width="17.5703125" bestFit="1" customWidth="1"/>
    <col min="11275" max="11275" width="20.5703125" bestFit="1" customWidth="1"/>
    <col min="11276" max="11276" width="12.5703125" bestFit="1" customWidth="1"/>
    <col min="11277" max="11277" width="34.7109375" bestFit="1" customWidth="1"/>
    <col min="11278" max="11278" width="16.85546875" bestFit="1" customWidth="1"/>
    <col min="11279" max="11279" width="10" bestFit="1" customWidth="1"/>
    <col min="11280" max="11280" width="14.5703125" bestFit="1" customWidth="1"/>
    <col min="11281" max="11281" width="111.28515625" bestFit="1" customWidth="1"/>
    <col min="11521" max="11521" width="10.42578125" bestFit="1" customWidth="1"/>
    <col min="11522" max="11522" width="66.140625" bestFit="1" customWidth="1"/>
    <col min="11523" max="11523" width="73" bestFit="1" customWidth="1"/>
    <col min="11524" max="11524" width="20.28515625" bestFit="1" customWidth="1"/>
    <col min="11525" max="11525" width="19.7109375" bestFit="1" customWidth="1"/>
    <col min="11526" max="11526" width="7.5703125" bestFit="1" customWidth="1"/>
    <col min="11527" max="11527" width="20.7109375" bestFit="1" customWidth="1"/>
    <col min="11528" max="11528" width="52.28515625" bestFit="1" customWidth="1"/>
    <col min="11529" max="11529" width="18" bestFit="1" customWidth="1"/>
    <col min="11530" max="11530" width="17.5703125" bestFit="1" customWidth="1"/>
    <col min="11531" max="11531" width="20.5703125" bestFit="1" customWidth="1"/>
    <col min="11532" max="11532" width="12.5703125" bestFit="1" customWidth="1"/>
    <col min="11533" max="11533" width="34.7109375" bestFit="1" customWidth="1"/>
    <col min="11534" max="11534" width="16.85546875" bestFit="1" customWidth="1"/>
    <col min="11535" max="11535" width="10" bestFit="1" customWidth="1"/>
    <col min="11536" max="11536" width="14.5703125" bestFit="1" customWidth="1"/>
    <col min="11537" max="11537" width="111.28515625" bestFit="1" customWidth="1"/>
    <col min="11777" max="11777" width="10.42578125" bestFit="1" customWidth="1"/>
    <col min="11778" max="11778" width="66.140625" bestFit="1" customWidth="1"/>
    <col min="11779" max="11779" width="73" bestFit="1" customWidth="1"/>
    <col min="11780" max="11780" width="20.28515625" bestFit="1" customWidth="1"/>
    <col min="11781" max="11781" width="19.7109375" bestFit="1" customWidth="1"/>
    <col min="11782" max="11782" width="7.5703125" bestFit="1" customWidth="1"/>
    <col min="11783" max="11783" width="20.7109375" bestFit="1" customWidth="1"/>
    <col min="11784" max="11784" width="52.28515625" bestFit="1" customWidth="1"/>
    <col min="11785" max="11785" width="18" bestFit="1" customWidth="1"/>
    <col min="11786" max="11786" width="17.5703125" bestFit="1" customWidth="1"/>
    <col min="11787" max="11787" width="20.5703125" bestFit="1" customWidth="1"/>
    <col min="11788" max="11788" width="12.5703125" bestFit="1" customWidth="1"/>
    <col min="11789" max="11789" width="34.7109375" bestFit="1" customWidth="1"/>
    <col min="11790" max="11790" width="16.85546875" bestFit="1" customWidth="1"/>
    <col min="11791" max="11791" width="10" bestFit="1" customWidth="1"/>
    <col min="11792" max="11792" width="14.5703125" bestFit="1" customWidth="1"/>
    <col min="11793" max="11793" width="111.28515625" bestFit="1" customWidth="1"/>
    <col min="12033" max="12033" width="10.42578125" bestFit="1" customWidth="1"/>
    <col min="12034" max="12034" width="66.140625" bestFit="1" customWidth="1"/>
    <col min="12035" max="12035" width="73" bestFit="1" customWidth="1"/>
    <col min="12036" max="12036" width="20.28515625" bestFit="1" customWidth="1"/>
    <col min="12037" max="12037" width="19.7109375" bestFit="1" customWidth="1"/>
    <col min="12038" max="12038" width="7.5703125" bestFit="1" customWidth="1"/>
    <col min="12039" max="12039" width="20.7109375" bestFit="1" customWidth="1"/>
    <col min="12040" max="12040" width="52.28515625" bestFit="1" customWidth="1"/>
    <col min="12041" max="12041" width="18" bestFit="1" customWidth="1"/>
    <col min="12042" max="12042" width="17.5703125" bestFit="1" customWidth="1"/>
    <col min="12043" max="12043" width="20.5703125" bestFit="1" customWidth="1"/>
    <col min="12044" max="12044" width="12.5703125" bestFit="1" customWidth="1"/>
    <col min="12045" max="12045" width="34.7109375" bestFit="1" customWidth="1"/>
    <col min="12046" max="12046" width="16.85546875" bestFit="1" customWidth="1"/>
    <col min="12047" max="12047" width="10" bestFit="1" customWidth="1"/>
    <col min="12048" max="12048" width="14.5703125" bestFit="1" customWidth="1"/>
    <col min="12049" max="12049" width="111.28515625" bestFit="1" customWidth="1"/>
    <col min="12289" max="12289" width="10.42578125" bestFit="1" customWidth="1"/>
    <col min="12290" max="12290" width="66.140625" bestFit="1" customWidth="1"/>
    <col min="12291" max="12291" width="73" bestFit="1" customWidth="1"/>
    <col min="12292" max="12292" width="20.28515625" bestFit="1" customWidth="1"/>
    <col min="12293" max="12293" width="19.7109375" bestFit="1" customWidth="1"/>
    <col min="12294" max="12294" width="7.5703125" bestFit="1" customWidth="1"/>
    <col min="12295" max="12295" width="20.7109375" bestFit="1" customWidth="1"/>
    <col min="12296" max="12296" width="52.28515625" bestFit="1" customWidth="1"/>
    <col min="12297" max="12297" width="18" bestFit="1" customWidth="1"/>
    <col min="12298" max="12298" width="17.5703125" bestFit="1" customWidth="1"/>
    <col min="12299" max="12299" width="20.5703125" bestFit="1" customWidth="1"/>
    <col min="12300" max="12300" width="12.5703125" bestFit="1" customWidth="1"/>
    <col min="12301" max="12301" width="34.7109375" bestFit="1" customWidth="1"/>
    <col min="12302" max="12302" width="16.85546875" bestFit="1" customWidth="1"/>
    <col min="12303" max="12303" width="10" bestFit="1" customWidth="1"/>
    <col min="12304" max="12304" width="14.5703125" bestFit="1" customWidth="1"/>
    <col min="12305" max="12305" width="111.28515625" bestFit="1" customWidth="1"/>
    <col min="12545" max="12545" width="10.42578125" bestFit="1" customWidth="1"/>
    <col min="12546" max="12546" width="66.140625" bestFit="1" customWidth="1"/>
    <col min="12547" max="12547" width="73" bestFit="1" customWidth="1"/>
    <col min="12548" max="12548" width="20.28515625" bestFit="1" customWidth="1"/>
    <col min="12549" max="12549" width="19.7109375" bestFit="1" customWidth="1"/>
    <col min="12550" max="12550" width="7.5703125" bestFit="1" customWidth="1"/>
    <col min="12551" max="12551" width="20.7109375" bestFit="1" customWidth="1"/>
    <col min="12552" max="12552" width="52.28515625" bestFit="1" customWidth="1"/>
    <col min="12553" max="12553" width="18" bestFit="1" customWidth="1"/>
    <col min="12554" max="12554" width="17.5703125" bestFit="1" customWidth="1"/>
    <col min="12555" max="12555" width="20.5703125" bestFit="1" customWidth="1"/>
    <col min="12556" max="12556" width="12.5703125" bestFit="1" customWidth="1"/>
    <col min="12557" max="12557" width="34.7109375" bestFit="1" customWidth="1"/>
    <col min="12558" max="12558" width="16.85546875" bestFit="1" customWidth="1"/>
    <col min="12559" max="12559" width="10" bestFit="1" customWidth="1"/>
    <col min="12560" max="12560" width="14.5703125" bestFit="1" customWidth="1"/>
    <col min="12561" max="12561" width="111.28515625" bestFit="1" customWidth="1"/>
    <col min="12801" max="12801" width="10.42578125" bestFit="1" customWidth="1"/>
    <col min="12802" max="12802" width="66.140625" bestFit="1" customWidth="1"/>
    <col min="12803" max="12803" width="73" bestFit="1" customWidth="1"/>
    <col min="12804" max="12804" width="20.28515625" bestFit="1" customWidth="1"/>
    <col min="12805" max="12805" width="19.7109375" bestFit="1" customWidth="1"/>
    <col min="12806" max="12806" width="7.5703125" bestFit="1" customWidth="1"/>
    <col min="12807" max="12807" width="20.7109375" bestFit="1" customWidth="1"/>
    <col min="12808" max="12808" width="52.28515625" bestFit="1" customWidth="1"/>
    <col min="12809" max="12809" width="18" bestFit="1" customWidth="1"/>
    <col min="12810" max="12810" width="17.5703125" bestFit="1" customWidth="1"/>
    <col min="12811" max="12811" width="20.5703125" bestFit="1" customWidth="1"/>
    <col min="12812" max="12812" width="12.5703125" bestFit="1" customWidth="1"/>
    <col min="12813" max="12813" width="34.7109375" bestFit="1" customWidth="1"/>
    <col min="12814" max="12814" width="16.85546875" bestFit="1" customWidth="1"/>
    <col min="12815" max="12815" width="10" bestFit="1" customWidth="1"/>
    <col min="12816" max="12816" width="14.5703125" bestFit="1" customWidth="1"/>
    <col min="12817" max="12817" width="111.28515625" bestFit="1" customWidth="1"/>
    <col min="13057" max="13057" width="10.42578125" bestFit="1" customWidth="1"/>
    <col min="13058" max="13058" width="66.140625" bestFit="1" customWidth="1"/>
    <col min="13059" max="13059" width="73" bestFit="1" customWidth="1"/>
    <col min="13060" max="13060" width="20.28515625" bestFit="1" customWidth="1"/>
    <col min="13061" max="13061" width="19.7109375" bestFit="1" customWidth="1"/>
    <col min="13062" max="13062" width="7.5703125" bestFit="1" customWidth="1"/>
    <col min="13063" max="13063" width="20.7109375" bestFit="1" customWidth="1"/>
    <col min="13064" max="13064" width="52.28515625" bestFit="1" customWidth="1"/>
    <col min="13065" max="13065" width="18" bestFit="1" customWidth="1"/>
    <col min="13066" max="13066" width="17.5703125" bestFit="1" customWidth="1"/>
    <col min="13067" max="13067" width="20.5703125" bestFit="1" customWidth="1"/>
    <col min="13068" max="13068" width="12.5703125" bestFit="1" customWidth="1"/>
    <col min="13069" max="13069" width="34.7109375" bestFit="1" customWidth="1"/>
    <col min="13070" max="13070" width="16.85546875" bestFit="1" customWidth="1"/>
    <col min="13071" max="13071" width="10" bestFit="1" customWidth="1"/>
    <col min="13072" max="13072" width="14.5703125" bestFit="1" customWidth="1"/>
    <col min="13073" max="13073" width="111.28515625" bestFit="1" customWidth="1"/>
    <col min="13313" max="13313" width="10.42578125" bestFit="1" customWidth="1"/>
    <col min="13314" max="13314" width="66.140625" bestFit="1" customWidth="1"/>
    <col min="13315" max="13315" width="73" bestFit="1" customWidth="1"/>
    <col min="13316" max="13316" width="20.28515625" bestFit="1" customWidth="1"/>
    <col min="13317" max="13317" width="19.7109375" bestFit="1" customWidth="1"/>
    <col min="13318" max="13318" width="7.5703125" bestFit="1" customWidth="1"/>
    <col min="13319" max="13319" width="20.7109375" bestFit="1" customWidth="1"/>
    <col min="13320" max="13320" width="52.28515625" bestFit="1" customWidth="1"/>
    <col min="13321" max="13321" width="18" bestFit="1" customWidth="1"/>
    <col min="13322" max="13322" width="17.5703125" bestFit="1" customWidth="1"/>
    <col min="13323" max="13323" width="20.5703125" bestFit="1" customWidth="1"/>
    <col min="13324" max="13324" width="12.5703125" bestFit="1" customWidth="1"/>
    <col min="13325" max="13325" width="34.7109375" bestFit="1" customWidth="1"/>
    <col min="13326" max="13326" width="16.85546875" bestFit="1" customWidth="1"/>
    <col min="13327" max="13327" width="10" bestFit="1" customWidth="1"/>
    <col min="13328" max="13328" width="14.5703125" bestFit="1" customWidth="1"/>
    <col min="13329" max="13329" width="111.28515625" bestFit="1" customWidth="1"/>
    <col min="13569" max="13569" width="10.42578125" bestFit="1" customWidth="1"/>
    <col min="13570" max="13570" width="66.140625" bestFit="1" customWidth="1"/>
    <col min="13571" max="13571" width="73" bestFit="1" customWidth="1"/>
    <col min="13572" max="13572" width="20.28515625" bestFit="1" customWidth="1"/>
    <col min="13573" max="13573" width="19.7109375" bestFit="1" customWidth="1"/>
    <col min="13574" max="13574" width="7.5703125" bestFit="1" customWidth="1"/>
    <col min="13575" max="13575" width="20.7109375" bestFit="1" customWidth="1"/>
    <col min="13576" max="13576" width="52.28515625" bestFit="1" customWidth="1"/>
    <col min="13577" max="13577" width="18" bestFit="1" customWidth="1"/>
    <col min="13578" max="13578" width="17.5703125" bestFit="1" customWidth="1"/>
    <col min="13579" max="13579" width="20.5703125" bestFit="1" customWidth="1"/>
    <col min="13580" max="13580" width="12.5703125" bestFit="1" customWidth="1"/>
    <col min="13581" max="13581" width="34.7109375" bestFit="1" customWidth="1"/>
    <col min="13582" max="13582" width="16.85546875" bestFit="1" customWidth="1"/>
    <col min="13583" max="13583" width="10" bestFit="1" customWidth="1"/>
    <col min="13584" max="13584" width="14.5703125" bestFit="1" customWidth="1"/>
    <col min="13585" max="13585" width="111.28515625" bestFit="1" customWidth="1"/>
    <col min="13825" max="13825" width="10.42578125" bestFit="1" customWidth="1"/>
    <col min="13826" max="13826" width="66.140625" bestFit="1" customWidth="1"/>
    <col min="13827" max="13827" width="73" bestFit="1" customWidth="1"/>
    <col min="13828" max="13828" width="20.28515625" bestFit="1" customWidth="1"/>
    <col min="13829" max="13829" width="19.7109375" bestFit="1" customWidth="1"/>
    <col min="13830" max="13830" width="7.5703125" bestFit="1" customWidth="1"/>
    <col min="13831" max="13831" width="20.7109375" bestFit="1" customWidth="1"/>
    <col min="13832" max="13832" width="52.28515625" bestFit="1" customWidth="1"/>
    <col min="13833" max="13833" width="18" bestFit="1" customWidth="1"/>
    <col min="13834" max="13834" width="17.5703125" bestFit="1" customWidth="1"/>
    <col min="13835" max="13835" width="20.5703125" bestFit="1" customWidth="1"/>
    <col min="13836" max="13836" width="12.5703125" bestFit="1" customWidth="1"/>
    <col min="13837" max="13837" width="34.7109375" bestFit="1" customWidth="1"/>
    <col min="13838" max="13838" width="16.85546875" bestFit="1" customWidth="1"/>
    <col min="13839" max="13839" width="10" bestFit="1" customWidth="1"/>
    <col min="13840" max="13840" width="14.5703125" bestFit="1" customWidth="1"/>
    <col min="13841" max="13841" width="111.28515625" bestFit="1" customWidth="1"/>
    <col min="14081" max="14081" width="10.42578125" bestFit="1" customWidth="1"/>
    <col min="14082" max="14082" width="66.140625" bestFit="1" customWidth="1"/>
    <col min="14083" max="14083" width="73" bestFit="1" customWidth="1"/>
    <col min="14084" max="14084" width="20.28515625" bestFit="1" customWidth="1"/>
    <col min="14085" max="14085" width="19.7109375" bestFit="1" customWidth="1"/>
    <col min="14086" max="14086" width="7.5703125" bestFit="1" customWidth="1"/>
    <col min="14087" max="14087" width="20.7109375" bestFit="1" customWidth="1"/>
    <col min="14088" max="14088" width="52.28515625" bestFit="1" customWidth="1"/>
    <col min="14089" max="14089" width="18" bestFit="1" customWidth="1"/>
    <col min="14090" max="14090" width="17.5703125" bestFit="1" customWidth="1"/>
    <col min="14091" max="14091" width="20.5703125" bestFit="1" customWidth="1"/>
    <col min="14092" max="14092" width="12.5703125" bestFit="1" customWidth="1"/>
    <col min="14093" max="14093" width="34.7109375" bestFit="1" customWidth="1"/>
    <col min="14094" max="14094" width="16.85546875" bestFit="1" customWidth="1"/>
    <col min="14095" max="14095" width="10" bestFit="1" customWidth="1"/>
    <col min="14096" max="14096" width="14.5703125" bestFit="1" customWidth="1"/>
    <col min="14097" max="14097" width="111.28515625" bestFit="1" customWidth="1"/>
    <col min="14337" max="14337" width="10.42578125" bestFit="1" customWidth="1"/>
    <col min="14338" max="14338" width="66.140625" bestFit="1" customWidth="1"/>
    <col min="14339" max="14339" width="73" bestFit="1" customWidth="1"/>
    <col min="14340" max="14340" width="20.28515625" bestFit="1" customWidth="1"/>
    <col min="14341" max="14341" width="19.7109375" bestFit="1" customWidth="1"/>
    <col min="14342" max="14342" width="7.5703125" bestFit="1" customWidth="1"/>
    <col min="14343" max="14343" width="20.7109375" bestFit="1" customWidth="1"/>
    <col min="14344" max="14344" width="52.28515625" bestFit="1" customWidth="1"/>
    <col min="14345" max="14345" width="18" bestFit="1" customWidth="1"/>
    <col min="14346" max="14346" width="17.5703125" bestFit="1" customWidth="1"/>
    <col min="14347" max="14347" width="20.5703125" bestFit="1" customWidth="1"/>
    <col min="14348" max="14348" width="12.5703125" bestFit="1" customWidth="1"/>
    <col min="14349" max="14349" width="34.7109375" bestFit="1" customWidth="1"/>
    <col min="14350" max="14350" width="16.85546875" bestFit="1" customWidth="1"/>
    <col min="14351" max="14351" width="10" bestFit="1" customWidth="1"/>
    <col min="14352" max="14352" width="14.5703125" bestFit="1" customWidth="1"/>
    <col min="14353" max="14353" width="111.28515625" bestFit="1" customWidth="1"/>
    <col min="14593" max="14593" width="10.42578125" bestFit="1" customWidth="1"/>
    <col min="14594" max="14594" width="66.140625" bestFit="1" customWidth="1"/>
    <col min="14595" max="14595" width="73" bestFit="1" customWidth="1"/>
    <col min="14596" max="14596" width="20.28515625" bestFit="1" customWidth="1"/>
    <col min="14597" max="14597" width="19.7109375" bestFit="1" customWidth="1"/>
    <col min="14598" max="14598" width="7.5703125" bestFit="1" customWidth="1"/>
    <col min="14599" max="14599" width="20.7109375" bestFit="1" customWidth="1"/>
    <col min="14600" max="14600" width="52.28515625" bestFit="1" customWidth="1"/>
    <col min="14601" max="14601" width="18" bestFit="1" customWidth="1"/>
    <col min="14602" max="14602" width="17.5703125" bestFit="1" customWidth="1"/>
    <col min="14603" max="14603" width="20.5703125" bestFit="1" customWidth="1"/>
    <col min="14604" max="14604" width="12.5703125" bestFit="1" customWidth="1"/>
    <col min="14605" max="14605" width="34.7109375" bestFit="1" customWidth="1"/>
    <col min="14606" max="14606" width="16.85546875" bestFit="1" customWidth="1"/>
    <col min="14607" max="14607" width="10" bestFit="1" customWidth="1"/>
    <col min="14608" max="14608" width="14.5703125" bestFit="1" customWidth="1"/>
    <col min="14609" max="14609" width="111.28515625" bestFit="1" customWidth="1"/>
    <col min="14849" max="14849" width="10.42578125" bestFit="1" customWidth="1"/>
    <col min="14850" max="14850" width="66.140625" bestFit="1" customWidth="1"/>
    <col min="14851" max="14851" width="73" bestFit="1" customWidth="1"/>
    <col min="14852" max="14852" width="20.28515625" bestFit="1" customWidth="1"/>
    <col min="14853" max="14853" width="19.7109375" bestFit="1" customWidth="1"/>
    <col min="14854" max="14854" width="7.5703125" bestFit="1" customWidth="1"/>
    <col min="14855" max="14855" width="20.7109375" bestFit="1" customWidth="1"/>
    <col min="14856" max="14856" width="52.28515625" bestFit="1" customWidth="1"/>
    <col min="14857" max="14857" width="18" bestFit="1" customWidth="1"/>
    <col min="14858" max="14858" width="17.5703125" bestFit="1" customWidth="1"/>
    <col min="14859" max="14859" width="20.5703125" bestFit="1" customWidth="1"/>
    <col min="14860" max="14860" width="12.5703125" bestFit="1" customWidth="1"/>
    <col min="14861" max="14861" width="34.7109375" bestFit="1" customWidth="1"/>
    <col min="14862" max="14862" width="16.85546875" bestFit="1" customWidth="1"/>
    <col min="14863" max="14863" width="10" bestFit="1" customWidth="1"/>
    <col min="14864" max="14864" width="14.5703125" bestFit="1" customWidth="1"/>
    <col min="14865" max="14865" width="111.28515625" bestFit="1" customWidth="1"/>
    <col min="15105" max="15105" width="10.42578125" bestFit="1" customWidth="1"/>
    <col min="15106" max="15106" width="66.140625" bestFit="1" customWidth="1"/>
    <col min="15107" max="15107" width="73" bestFit="1" customWidth="1"/>
    <col min="15108" max="15108" width="20.28515625" bestFit="1" customWidth="1"/>
    <col min="15109" max="15109" width="19.7109375" bestFit="1" customWidth="1"/>
    <col min="15110" max="15110" width="7.5703125" bestFit="1" customWidth="1"/>
    <col min="15111" max="15111" width="20.7109375" bestFit="1" customWidth="1"/>
    <col min="15112" max="15112" width="52.28515625" bestFit="1" customWidth="1"/>
    <col min="15113" max="15113" width="18" bestFit="1" customWidth="1"/>
    <col min="15114" max="15114" width="17.5703125" bestFit="1" customWidth="1"/>
    <col min="15115" max="15115" width="20.5703125" bestFit="1" customWidth="1"/>
    <col min="15116" max="15116" width="12.5703125" bestFit="1" customWidth="1"/>
    <col min="15117" max="15117" width="34.7109375" bestFit="1" customWidth="1"/>
    <col min="15118" max="15118" width="16.85546875" bestFit="1" customWidth="1"/>
    <col min="15119" max="15119" width="10" bestFit="1" customWidth="1"/>
    <col min="15120" max="15120" width="14.5703125" bestFit="1" customWidth="1"/>
    <col min="15121" max="15121" width="111.28515625" bestFit="1" customWidth="1"/>
    <col min="15361" max="15361" width="10.42578125" bestFit="1" customWidth="1"/>
    <col min="15362" max="15362" width="66.140625" bestFit="1" customWidth="1"/>
    <col min="15363" max="15363" width="73" bestFit="1" customWidth="1"/>
    <col min="15364" max="15364" width="20.28515625" bestFit="1" customWidth="1"/>
    <col min="15365" max="15365" width="19.7109375" bestFit="1" customWidth="1"/>
    <col min="15366" max="15366" width="7.5703125" bestFit="1" customWidth="1"/>
    <col min="15367" max="15367" width="20.7109375" bestFit="1" customWidth="1"/>
    <col min="15368" max="15368" width="52.28515625" bestFit="1" customWidth="1"/>
    <col min="15369" max="15369" width="18" bestFit="1" customWidth="1"/>
    <col min="15370" max="15370" width="17.5703125" bestFit="1" customWidth="1"/>
    <col min="15371" max="15371" width="20.5703125" bestFit="1" customWidth="1"/>
    <col min="15372" max="15372" width="12.5703125" bestFit="1" customWidth="1"/>
    <col min="15373" max="15373" width="34.7109375" bestFit="1" customWidth="1"/>
    <col min="15374" max="15374" width="16.85546875" bestFit="1" customWidth="1"/>
    <col min="15375" max="15375" width="10" bestFit="1" customWidth="1"/>
    <col min="15376" max="15376" width="14.5703125" bestFit="1" customWidth="1"/>
    <col min="15377" max="15377" width="111.28515625" bestFit="1" customWidth="1"/>
    <col min="15617" max="15617" width="10.42578125" bestFit="1" customWidth="1"/>
    <col min="15618" max="15618" width="66.140625" bestFit="1" customWidth="1"/>
    <col min="15619" max="15619" width="73" bestFit="1" customWidth="1"/>
    <col min="15620" max="15620" width="20.28515625" bestFit="1" customWidth="1"/>
    <col min="15621" max="15621" width="19.7109375" bestFit="1" customWidth="1"/>
    <col min="15622" max="15622" width="7.5703125" bestFit="1" customWidth="1"/>
    <col min="15623" max="15623" width="20.7109375" bestFit="1" customWidth="1"/>
    <col min="15624" max="15624" width="52.28515625" bestFit="1" customWidth="1"/>
    <col min="15625" max="15625" width="18" bestFit="1" customWidth="1"/>
    <col min="15626" max="15626" width="17.5703125" bestFit="1" customWidth="1"/>
    <col min="15627" max="15627" width="20.5703125" bestFit="1" customWidth="1"/>
    <col min="15628" max="15628" width="12.5703125" bestFit="1" customWidth="1"/>
    <col min="15629" max="15629" width="34.7109375" bestFit="1" customWidth="1"/>
    <col min="15630" max="15630" width="16.85546875" bestFit="1" customWidth="1"/>
    <col min="15631" max="15631" width="10" bestFit="1" customWidth="1"/>
    <col min="15632" max="15632" width="14.5703125" bestFit="1" customWidth="1"/>
    <col min="15633" max="15633" width="111.28515625" bestFit="1" customWidth="1"/>
    <col min="15873" max="15873" width="10.42578125" bestFit="1" customWidth="1"/>
    <col min="15874" max="15874" width="66.140625" bestFit="1" customWidth="1"/>
    <col min="15875" max="15875" width="73" bestFit="1" customWidth="1"/>
    <col min="15876" max="15876" width="20.28515625" bestFit="1" customWidth="1"/>
    <col min="15877" max="15877" width="19.7109375" bestFit="1" customWidth="1"/>
    <col min="15878" max="15878" width="7.5703125" bestFit="1" customWidth="1"/>
    <col min="15879" max="15879" width="20.7109375" bestFit="1" customWidth="1"/>
    <col min="15880" max="15880" width="52.28515625" bestFit="1" customWidth="1"/>
    <col min="15881" max="15881" width="18" bestFit="1" customWidth="1"/>
    <col min="15882" max="15882" width="17.5703125" bestFit="1" customWidth="1"/>
    <col min="15883" max="15883" width="20.5703125" bestFit="1" customWidth="1"/>
    <col min="15884" max="15884" width="12.5703125" bestFit="1" customWidth="1"/>
    <col min="15885" max="15885" width="34.7109375" bestFit="1" customWidth="1"/>
    <col min="15886" max="15886" width="16.85546875" bestFit="1" customWidth="1"/>
    <col min="15887" max="15887" width="10" bestFit="1" customWidth="1"/>
    <col min="15888" max="15888" width="14.5703125" bestFit="1" customWidth="1"/>
    <col min="15889" max="15889" width="111.28515625" bestFit="1" customWidth="1"/>
    <col min="16129" max="16129" width="10.42578125" bestFit="1" customWidth="1"/>
    <col min="16130" max="16130" width="66.140625" bestFit="1" customWidth="1"/>
    <col min="16131" max="16131" width="73" bestFit="1" customWidth="1"/>
    <col min="16132" max="16132" width="20.28515625" bestFit="1" customWidth="1"/>
    <col min="16133" max="16133" width="19.7109375" bestFit="1" customWidth="1"/>
    <col min="16134" max="16134" width="7.5703125" bestFit="1" customWidth="1"/>
    <col min="16135" max="16135" width="20.7109375" bestFit="1" customWidth="1"/>
    <col min="16136" max="16136" width="52.28515625" bestFit="1" customWidth="1"/>
    <col min="16137" max="16137" width="18" bestFit="1" customWidth="1"/>
    <col min="16138" max="16138" width="17.5703125" bestFit="1" customWidth="1"/>
    <col min="16139" max="16139" width="20.5703125" bestFit="1" customWidth="1"/>
    <col min="16140" max="16140" width="12.5703125" bestFit="1" customWidth="1"/>
    <col min="16141" max="16141" width="34.7109375" bestFit="1" customWidth="1"/>
    <col min="16142" max="16142" width="16.85546875" bestFit="1" customWidth="1"/>
    <col min="16143" max="16143" width="10" bestFit="1" customWidth="1"/>
    <col min="16144" max="16144" width="14.5703125" bestFit="1" customWidth="1"/>
    <col min="16145" max="16145" width="111.28515625" bestFit="1" customWidth="1"/>
  </cols>
  <sheetData>
    <row r="1" spans="1:17" ht="24.95" customHeight="1" x14ac:dyDescent="0.25">
      <c r="A1" s="1" t="s">
        <v>0</v>
      </c>
      <c r="B1" s="1" t="s">
        <v>1</v>
      </c>
      <c r="C1" s="1" t="s">
        <v>2</v>
      </c>
      <c r="D1" s="1" t="s">
        <v>5152</v>
      </c>
      <c r="E1" s="1" t="s">
        <v>5153</v>
      </c>
      <c r="F1" s="1" t="s">
        <v>5154</v>
      </c>
      <c r="G1" s="1" t="s">
        <v>3</v>
      </c>
      <c r="H1" s="1" t="s">
        <v>2212</v>
      </c>
      <c r="I1" s="1" t="s">
        <v>5922</v>
      </c>
      <c r="J1" s="1" t="s">
        <v>4</v>
      </c>
      <c r="K1" s="1" t="s">
        <v>5</v>
      </c>
      <c r="L1" s="1" t="s">
        <v>6</v>
      </c>
      <c r="M1" s="1" t="s">
        <v>2205</v>
      </c>
      <c r="N1" s="1" t="s">
        <v>2206</v>
      </c>
      <c r="O1" s="1" t="s">
        <v>2207</v>
      </c>
      <c r="P1" s="1" t="s">
        <v>2208</v>
      </c>
      <c r="Q1" s="1" t="s">
        <v>9</v>
      </c>
    </row>
    <row r="2" spans="1:17" x14ac:dyDescent="0.25">
      <c r="A2" s="2" t="s">
        <v>2806</v>
      </c>
      <c r="B2" s="2" t="s">
        <v>2807</v>
      </c>
      <c r="C2" s="3"/>
      <c r="D2" s="4">
        <v>0</v>
      </c>
      <c r="E2" s="4">
        <v>0</v>
      </c>
      <c r="F2" s="4">
        <v>0</v>
      </c>
      <c r="G2" s="4">
        <v>8.6999999999999993</v>
      </c>
      <c r="H2" s="2" t="s">
        <v>2805</v>
      </c>
      <c r="I2" s="4">
        <v>5.7750000000000004</v>
      </c>
      <c r="J2" s="2" t="b">
        <v>0</v>
      </c>
      <c r="K2" s="2" t="s">
        <v>4686</v>
      </c>
      <c r="L2" s="2" t="s">
        <v>27</v>
      </c>
      <c r="M2" s="2"/>
      <c r="N2" s="2"/>
      <c r="O2" s="2"/>
      <c r="P2" s="2"/>
      <c r="Q2" s="2"/>
    </row>
    <row r="3" spans="1:17" x14ac:dyDescent="0.25">
      <c r="A3" s="2" t="s">
        <v>2810</v>
      </c>
      <c r="B3" s="2" t="s">
        <v>2811</v>
      </c>
      <c r="C3" s="3"/>
      <c r="D3" s="4">
        <v>0</v>
      </c>
      <c r="E3" s="4">
        <v>0</v>
      </c>
      <c r="F3" s="4">
        <v>0</v>
      </c>
      <c r="G3" s="4">
        <v>16.8</v>
      </c>
      <c r="H3" s="2" t="s">
        <v>2805</v>
      </c>
      <c r="I3" s="4">
        <v>11.163</v>
      </c>
      <c r="J3" s="2" t="b">
        <v>0</v>
      </c>
      <c r="K3" s="2" t="s">
        <v>4686</v>
      </c>
      <c r="L3" s="2" t="s">
        <v>27</v>
      </c>
      <c r="M3" s="2"/>
      <c r="N3" s="2"/>
      <c r="O3" s="2"/>
      <c r="P3" s="2"/>
      <c r="Q3" s="2"/>
    </row>
    <row r="4" spans="1:17" x14ac:dyDescent="0.25">
      <c r="A4" s="2" t="s">
        <v>3336</v>
      </c>
      <c r="B4" s="2" t="s">
        <v>3337</v>
      </c>
      <c r="C4" s="3"/>
      <c r="D4" s="4">
        <v>0</v>
      </c>
      <c r="E4" s="4">
        <v>0</v>
      </c>
      <c r="F4" s="4">
        <v>0</v>
      </c>
      <c r="G4" s="4">
        <v>5.8</v>
      </c>
      <c r="H4" s="2" t="s">
        <v>2215</v>
      </c>
      <c r="I4" s="4">
        <v>3.8860000000000001</v>
      </c>
      <c r="J4" s="2" t="b">
        <v>0</v>
      </c>
      <c r="K4" s="2" t="s">
        <v>4686</v>
      </c>
      <c r="L4" s="2" t="s">
        <v>27</v>
      </c>
      <c r="M4" s="2"/>
      <c r="N4" s="2"/>
      <c r="O4" s="2"/>
      <c r="P4" s="2"/>
      <c r="Q4" s="2"/>
    </row>
    <row r="5" spans="1:17" x14ac:dyDescent="0.25">
      <c r="A5" s="2" t="s">
        <v>3467</v>
      </c>
      <c r="B5" s="2" t="s">
        <v>3468</v>
      </c>
      <c r="C5" s="3"/>
      <c r="D5" s="4">
        <v>0</v>
      </c>
      <c r="E5" s="4">
        <v>0</v>
      </c>
      <c r="F5" s="4">
        <v>0</v>
      </c>
      <c r="G5" s="4">
        <v>6.1</v>
      </c>
      <c r="H5" s="2" t="s">
        <v>2215</v>
      </c>
      <c r="I5" s="4">
        <v>4.0759999999999996</v>
      </c>
      <c r="J5" s="2" t="b">
        <v>0</v>
      </c>
      <c r="K5" s="2" t="s">
        <v>4686</v>
      </c>
      <c r="L5" s="2" t="s">
        <v>27</v>
      </c>
      <c r="M5" s="2"/>
      <c r="N5" s="2"/>
      <c r="O5" s="2"/>
      <c r="P5" s="2"/>
      <c r="Q5" s="2"/>
    </row>
    <row r="6" spans="1:17" x14ac:dyDescent="0.25">
      <c r="A6" s="2" t="s">
        <v>3554</v>
      </c>
      <c r="B6" s="2" t="s">
        <v>3555</v>
      </c>
      <c r="C6" s="3"/>
      <c r="D6" s="4">
        <v>0</v>
      </c>
      <c r="E6" s="4">
        <v>0</v>
      </c>
      <c r="F6" s="4">
        <v>0</v>
      </c>
      <c r="G6" s="4">
        <v>29.95</v>
      </c>
      <c r="H6" s="2" t="s">
        <v>2805</v>
      </c>
      <c r="I6" s="4">
        <v>22.326000000000001</v>
      </c>
      <c r="J6" s="2" t="b">
        <v>0</v>
      </c>
      <c r="K6" s="2" t="s">
        <v>4686</v>
      </c>
      <c r="L6" s="2" t="s">
        <v>27</v>
      </c>
      <c r="M6" s="2"/>
      <c r="N6" s="2"/>
      <c r="O6" s="2"/>
      <c r="P6" s="2"/>
      <c r="Q6" s="2"/>
    </row>
    <row r="7" spans="1:17" x14ac:dyDescent="0.25">
      <c r="A7" s="2" t="s">
        <v>3556</v>
      </c>
      <c r="B7" s="2" t="s">
        <v>3557</v>
      </c>
      <c r="C7" s="3"/>
      <c r="D7" s="4">
        <v>0</v>
      </c>
      <c r="E7" s="4">
        <v>0</v>
      </c>
      <c r="F7" s="4">
        <v>0</v>
      </c>
      <c r="G7" s="4">
        <v>49.95</v>
      </c>
      <c r="H7" s="2" t="s">
        <v>2805</v>
      </c>
      <c r="I7" s="4">
        <v>30.102</v>
      </c>
      <c r="J7" s="2" t="b">
        <v>0</v>
      </c>
      <c r="K7" s="2" t="s">
        <v>4686</v>
      </c>
      <c r="L7" s="2" t="s">
        <v>27</v>
      </c>
      <c r="M7" s="2"/>
      <c r="N7" s="2"/>
      <c r="O7" s="2"/>
      <c r="P7" s="2"/>
      <c r="Q7" s="2"/>
    </row>
    <row r="8" spans="1:17" x14ac:dyDescent="0.25">
      <c r="A8" s="2" t="s">
        <v>3571</v>
      </c>
      <c r="B8" s="2" t="s">
        <v>3572</v>
      </c>
      <c r="C8" s="3"/>
      <c r="D8" s="4">
        <v>0</v>
      </c>
      <c r="E8" s="4">
        <v>0</v>
      </c>
      <c r="F8" s="4">
        <v>0</v>
      </c>
      <c r="G8" s="4">
        <v>12.9</v>
      </c>
      <c r="H8" s="2" t="s">
        <v>2805</v>
      </c>
      <c r="I8" s="4">
        <v>9.0839999999999996</v>
      </c>
      <c r="J8" s="2" t="b">
        <v>0</v>
      </c>
      <c r="K8" s="2" t="s">
        <v>4686</v>
      </c>
      <c r="L8" s="2" t="s">
        <v>27</v>
      </c>
      <c r="M8" s="2"/>
      <c r="N8" s="2"/>
      <c r="O8" s="2"/>
      <c r="P8" s="2"/>
      <c r="Q8" s="2"/>
    </row>
    <row r="9" spans="1:17" x14ac:dyDescent="0.25">
      <c r="A9" s="2" t="s">
        <v>3636</v>
      </c>
      <c r="B9" s="2" t="s">
        <v>3637</v>
      </c>
      <c r="C9" s="3"/>
      <c r="D9" s="4">
        <v>0</v>
      </c>
      <c r="E9" s="4">
        <v>0</v>
      </c>
      <c r="F9" s="4">
        <v>0</v>
      </c>
      <c r="G9" s="4">
        <v>11.3</v>
      </c>
      <c r="H9" s="2" t="s">
        <v>2215</v>
      </c>
      <c r="I9" s="4">
        <v>7.5830000000000002</v>
      </c>
      <c r="J9" s="2" t="b">
        <v>0</v>
      </c>
      <c r="K9" s="2" t="s">
        <v>4686</v>
      </c>
      <c r="L9" s="2" t="s">
        <v>27</v>
      </c>
      <c r="M9" s="2"/>
      <c r="N9" s="2"/>
      <c r="O9" s="2"/>
      <c r="P9" s="2"/>
      <c r="Q9" s="2"/>
    </row>
    <row r="10" spans="1:17" x14ac:dyDescent="0.25">
      <c r="A10" s="2" t="s">
        <v>3879</v>
      </c>
      <c r="B10" s="2" t="s">
        <v>3880</v>
      </c>
      <c r="C10" s="3"/>
      <c r="D10" s="4">
        <v>0</v>
      </c>
      <c r="E10" s="4">
        <v>0</v>
      </c>
      <c r="F10" s="4">
        <v>0</v>
      </c>
      <c r="G10" s="4">
        <v>7.95</v>
      </c>
      <c r="H10" s="2" t="s">
        <v>3878</v>
      </c>
      <c r="I10" s="4">
        <v>4.4000000000000004</v>
      </c>
      <c r="J10" s="2" t="b">
        <v>0</v>
      </c>
      <c r="K10" s="2" t="s">
        <v>4687</v>
      </c>
      <c r="L10" s="2" t="s">
        <v>10</v>
      </c>
      <c r="M10" s="2"/>
      <c r="N10" s="2"/>
      <c r="O10" s="2" t="s">
        <v>2306</v>
      </c>
      <c r="P10" s="2" t="s">
        <v>4688</v>
      </c>
      <c r="Q10" s="2"/>
    </row>
    <row r="11" spans="1:17" x14ac:dyDescent="0.25">
      <c r="A11" s="2" t="s">
        <v>3876</v>
      </c>
      <c r="B11" s="2" t="s">
        <v>3877</v>
      </c>
      <c r="C11" s="3"/>
      <c r="D11" s="4">
        <v>0</v>
      </c>
      <c r="E11" s="4">
        <v>0</v>
      </c>
      <c r="F11" s="4">
        <v>0</v>
      </c>
      <c r="G11" s="4">
        <v>7.86</v>
      </c>
      <c r="H11" s="2" t="s">
        <v>3878</v>
      </c>
      <c r="I11" s="4">
        <v>4.3499999999999996</v>
      </c>
      <c r="J11" s="2" t="b">
        <v>0</v>
      </c>
      <c r="K11" s="2" t="s">
        <v>4687</v>
      </c>
      <c r="L11" s="2" t="s">
        <v>10</v>
      </c>
      <c r="M11" s="2"/>
      <c r="N11" s="2"/>
      <c r="O11" s="2" t="s">
        <v>4689</v>
      </c>
      <c r="P11" s="2" t="s">
        <v>4688</v>
      </c>
      <c r="Q11" s="2"/>
    </row>
    <row r="12" spans="1:17" x14ac:dyDescent="0.25">
      <c r="A12" s="2" t="s">
        <v>4123</v>
      </c>
      <c r="B12" s="2" t="s">
        <v>4124</v>
      </c>
      <c r="C12" s="3"/>
      <c r="D12" s="4">
        <v>0</v>
      </c>
      <c r="E12" s="4">
        <v>0</v>
      </c>
      <c r="F12" s="4">
        <v>0</v>
      </c>
      <c r="G12" s="4">
        <v>6.5</v>
      </c>
      <c r="H12" s="2" t="s">
        <v>2253</v>
      </c>
      <c r="I12" s="4">
        <v>3.5</v>
      </c>
      <c r="J12" s="2" t="b">
        <v>0</v>
      </c>
      <c r="K12" s="2" t="s">
        <v>4686</v>
      </c>
      <c r="L12" s="2" t="s">
        <v>27</v>
      </c>
      <c r="M12" s="2"/>
      <c r="N12" s="2" t="s">
        <v>4690</v>
      </c>
      <c r="O12" s="2"/>
      <c r="P12" s="2"/>
      <c r="Q12" s="2"/>
    </row>
    <row r="13" spans="1:17" x14ac:dyDescent="0.25">
      <c r="A13" s="2" t="s">
        <v>4125</v>
      </c>
      <c r="B13" s="2" t="s">
        <v>4126</v>
      </c>
      <c r="C13" s="3"/>
      <c r="D13" s="4">
        <v>0</v>
      </c>
      <c r="E13" s="4">
        <v>0</v>
      </c>
      <c r="F13" s="4">
        <v>0</v>
      </c>
      <c r="G13" s="4">
        <v>6.5</v>
      </c>
      <c r="H13" s="2" t="s">
        <v>2253</v>
      </c>
      <c r="I13" s="4">
        <v>3.5</v>
      </c>
      <c r="J13" s="2" t="b">
        <v>0</v>
      </c>
      <c r="K13" s="2" t="s">
        <v>4686</v>
      </c>
      <c r="L13" s="2" t="s">
        <v>27</v>
      </c>
      <c r="M13" s="2"/>
      <c r="N13" s="2" t="s">
        <v>4690</v>
      </c>
      <c r="O13" s="2"/>
      <c r="P13" s="2"/>
      <c r="Q13" s="2"/>
    </row>
    <row r="14" spans="1:17" x14ac:dyDescent="0.25">
      <c r="A14" s="2" t="s">
        <v>4127</v>
      </c>
      <c r="B14" s="2" t="s">
        <v>4128</v>
      </c>
      <c r="C14" s="3"/>
      <c r="D14" s="4">
        <v>0</v>
      </c>
      <c r="E14" s="4">
        <v>0</v>
      </c>
      <c r="F14" s="4">
        <v>0</v>
      </c>
      <c r="G14" s="4">
        <v>6.5</v>
      </c>
      <c r="H14" s="2" t="s">
        <v>2253</v>
      </c>
      <c r="I14" s="4">
        <v>3.5</v>
      </c>
      <c r="J14" s="2" t="b">
        <v>0</v>
      </c>
      <c r="K14" s="2" t="s">
        <v>4686</v>
      </c>
      <c r="L14" s="2" t="s">
        <v>27</v>
      </c>
      <c r="M14" s="2"/>
      <c r="N14" s="2" t="s">
        <v>4690</v>
      </c>
      <c r="O14" s="2"/>
      <c r="P14" s="2"/>
      <c r="Q14" s="2"/>
    </row>
    <row r="15" spans="1:17" x14ac:dyDescent="0.25">
      <c r="A15" s="2" t="s">
        <v>4131</v>
      </c>
      <c r="B15" s="2" t="s">
        <v>4132</v>
      </c>
      <c r="C15" s="3"/>
      <c r="D15" s="4">
        <v>0</v>
      </c>
      <c r="E15" s="4">
        <v>0</v>
      </c>
      <c r="F15" s="4">
        <v>0</v>
      </c>
      <c r="G15" s="4">
        <v>6.6</v>
      </c>
      <c r="H15" s="2" t="s">
        <v>2805</v>
      </c>
      <c r="I15" s="4">
        <v>3.8490000000000002</v>
      </c>
      <c r="J15" s="2" t="b">
        <v>0</v>
      </c>
      <c r="K15" s="2" t="s">
        <v>4686</v>
      </c>
      <c r="L15" s="2" t="s">
        <v>27</v>
      </c>
      <c r="M15" s="2"/>
      <c r="N15" s="2"/>
      <c r="O15" s="2"/>
      <c r="P15" s="2"/>
      <c r="Q15" s="2"/>
    </row>
    <row r="16" spans="1:17" x14ac:dyDescent="0.25">
      <c r="A16" s="2" t="s">
        <v>4135</v>
      </c>
      <c r="B16" s="2" t="s">
        <v>4136</v>
      </c>
      <c r="C16" s="3"/>
      <c r="D16" s="4">
        <v>0</v>
      </c>
      <c r="E16" s="4">
        <v>0</v>
      </c>
      <c r="F16" s="4">
        <v>0</v>
      </c>
      <c r="G16" s="4">
        <v>6.6</v>
      </c>
      <c r="H16" s="2" t="s">
        <v>2805</v>
      </c>
      <c r="I16" s="4">
        <v>4.0419999999999998</v>
      </c>
      <c r="J16" s="2" t="b">
        <v>0</v>
      </c>
      <c r="K16" s="2" t="s">
        <v>4686</v>
      </c>
      <c r="L16" s="2" t="s">
        <v>27</v>
      </c>
      <c r="M16" s="2"/>
      <c r="N16" s="2"/>
      <c r="O16" s="2"/>
      <c r="P16" s="2"/>
      <c r="Q16" s="2"/>
    </row>
    <row r="17" spans="1:17" x14ac:dyDescent="0.25">
      <c r="A17" s="2" t="s">
        <v>4260</v>
      </c>
      <c r="B17" s="2" t="s">
        <v>4261</v>
      </c>
      <c r="C17" s="3"/>
      <c r="D17" s="4">
        <v>0</v>
      </c>
      <c r="E17" s="4">
        <v>0</v>
      </c>
      <c r="F17" s="4">
        <v>0</v>
      </c>
      <c r="G17" s="4">
        <v>7.4</v>
      </c>
      <c r="H17" s="2" t="s">
        <v>2215</v>
      </c>
      <c r="I17" s="4">
        <v>4.9290000000000003</v>
      </c>
      <c r="J17" s="2" t="b">
        <v>0</v>
      </c>
      <c r="K17" s="2" t="s">
        <v>4686</v>
      </c>
      <c r="L17" s="2" t="s">
        <v>27</v>
      </c>
      <c r="M17" s="2"/>
      <c r="N17" s="2"/>
      <c r="O17" s="2"/>
      <c r="P17" s="2"/>
      <c r="Q17" s="2"/>
    </row>
    <row r="18" spans="1:17" x14ac:dyDescent="0.25">
      <c r="A18" s="2" t="s">
        <v>4262</v>
      </c>
      <c r="B18" s="2" t="s">
        <v>4263</v>
      </c>
      <c r="C18" s="3"/>
      <c r="D18" s="4">
        <v>0</v>
      </c>
      <c r="E18" s="4">
        <v>0</v>
      </c>
      <c r="F18" s="4">
        <v>0</v>
      </c>
      <c r="G18" s="4">
        <v>5.0999999999999996</v>
      </c>
      <c r="H18" s="2" t="s">
        <v>2215</v>
      </c>
      <c r="I18" s="4">
        <v>3.798</v>
      </c>
      <c r="J18" s="2" t="b">
        <v>0</v>
      </c>
      <c r="K18" s="2" t="s">
        <v>4686</v>
      </c>
      <c r="L18" s="2" t="s">
        <v>27</v>
      </c>
      <c r="M18" s="2"/>
      <c r="N18" s="2"/>
      <c r="O18" s="2"/>
      <c r="P18" s="2"/>
      <c r="Q18" s="2"/>
    </row>
    <row r="19" spans="1:17" x14ac:dyDescent="0.25">
      <c r="A19" s="2" t="s">
        <v>4266</v>
      </c>
      <c r="B19" s="2" t="s">
        <v>4267</v>
      </c>
      <c r="C19" s="3"/>
      <c r="D19" s="4">
        <v>0</v>
      </c>
      <c r="E19" s="4">
        <v>0</v>
      </c>
      <c r="F19" s="4">
        <v>0</v>
      </c>
      <c r="G19" s="4">
        <v>5.0999999999999996</v>
      </c>
      <c r="H19" s="2" t="s">
        <v>2215</v>
      </c>
      <c r="I19" s="4">
        <v>3.798</v>
      </c>
      <c r="J19" s="2" t="b">
        <v>0</v>
      </c>
      <c r="K19" s="2" t="s">
        <v>4686</v>
      </c>
      <c r="L19" s="2" t="s">
        <v>27</v>
      </c>
      <c r="M19" s="2"/>
      <c r="N19" s="2"/>
      <c r="O19" s="2"/>
      <c r="P19" s="2"/>
      <c r="Q19" s="2"/>
    </row>
    <row r="20" spans="1:17" x14ac:dyDescent="0.25">
      <c r="A20" s="2" t="s">
        <v>4502</v>
      </c>
      <c r="B20" s="2" t="s">
        <v>4503</v>
      </c>
      <c r="C20" s="3"/>
      <c r="D20" s="4">
        <v>0</v>
      </c>
      <c r="E20" s="4">
        <v>0</v>
      </c>
      <c r="F20" s="4">
        <v>0</v>
      </c>
      <c r="G20" s="4">
        <v>4.5</v>
      </c>
      <c r="H20" s="2" t="s">
        <v>938</v>
      </c>
      <c r="I20" s="4">
        <v>1.25</v>
      </c>
      <c r="J20" s="2" t="b">
        <v>0</v>
      </c>
      <c r="K20" s="2" t="s">
        <v>4686</v>
      </c>
      <c r="L20" s="2" t="s">
        <v>27</v>
      </c>
      <c r="M20" s="2"/>
      <c r="N20" s="2"/>
      <c r="O20" s="2"/>
      <c r="P20" s="2"/>
      <c r="Q20" s="2"/>
    </row>
    <row r="21" spans="1:17" x14ac:dyDescent="0.25">
      <c r="A21" s="2" t="s">
        <v>30</v>
      </c>
      <c r="B21" s="2" t="s">
        <v>31</v>
      </c>
      <c r="C21" s="3" t="s">
        <v>6141</v>
      </c>
      <c r="D21" s="4">
        <v>0</v>
      </c>
      <c r="E21" s="4">
        <v>2</v>
      </c>
      <c r="F21" s="4">
        <v>2</v>
      </c>
      <c r="G21" s="4">
        <v>36.799999999999997</v>
      </c>
      <c r="H21" s="2" t="s">
        <v>2213</v>
      </c>
      <c r="I21" s="4">
        <v>18.39</v>
      </c>
      <c r="J21" s="2" t="b">
        <v>1</v>
      </c>
      <c r="K21" s="2" t="s">
        <v>4691</v>
      </c>
      <c r="L21" s="2" t="s">
        <v>10</v>
      </c>
      <c r="M21" s="2"/>
      <c r="N21" s="2"/>
      <c r="O21" s="2"/>
      <c r="P21" s="2"/>
      <c r="Q21" s="2" t="s">
        <v>5561</v>
      </c>
    </row>
    <row r="22" spans="1:17" x14ac:dyDescent="0.25">
      <c r="A22" s="2" t="s">
        <v>2906</v>
      </c>
      <c r="B22" s="2" t="s">
        <v>2907</v>
      </c>
      <c r="C22" s="3"/>
      <c r="D22" s="4">
        <v>0</v>
      </c>
      <c r="E22" s="4">
        <v>0</v>
      </c>
      <c r="F22" s="4">
        <v>0</v>
      </c>
      <c r="G22" s="4">
        <v>31.4</v>
      </c>
      <c r="H22" s="2" t="s">
        <v>461</v>
      </c>
      <c r="I22" s="4">
        <v>14.9</v>
      </c>
      <c r="J22" s="2" t="b">
        <v>0</v>
      </c>
      <c r="K22" s="2" t="s">
        <v>4691</v>
      </c>
      <c r="L22" s="2" t="s">
        <v>10</v>
      </c>
      <c r="M22" s="2"/>
      <c r="N22" s="2" t="s">
        <v>4692</v>
      </c>
      <c r="O22" s="2"/>
      <c r="P22" s="2"/>
      <c r="Q22" s="2"/>
    </row>
    <row r="23" spans="1:17" ht="57" x14ac:dyDescent="0.25">
      <c r="A23" s="2" t="s">
        <v>564</v>
      </c>
      <c r="B23" s="2" t="s">
        <v>565</v>
      </c>
      <c r="C23" s="3" t="s">
        <v>5241</v>
      </c>
      <c r="D23" s="4">
        <v>0</v>
      </c>
      <c r="E23" s="4">
        <v>1</v>
      </c>
      <c r="F23" s="4">
        <v>1</v>
      </c>
      <c r="G23" s="4">
        <v>63.3</v>
      </c>
      <c r="H23" s="2" t="s">
        <v>2213</v>
      </c>
      <c r="I23" s="4">
        <v>30</v>
      </c>
      <c r="J23" s="2" t="b">
        <v>1</v>
      </c>
      <c r="K23" s="2" t="s">
        <v>4691</v>
      </c>
      <c r="L23" s="2" t="s">
        <v>10</v>
      </c>
      <c r="M23" s="2"/>
      <c r="N23" s="2" t="s">
        <v>4692</v>
      </c>
      <c r="O23" s="2"/>
      <c r="P23" s="2"/>
      <c r="Q23" s="2" t="s">
        <v>5562</v>
      </c>
    </row>
    <row r="24" spans="1:17" ht="42.75" x14ac:dyDescent="0.25">
      <c r="A24" s="2" t="s">
        <v>566</v>
      </c>
      <c r="B24" s="2" t="s">
        <v>567</v>
      </c>
      <c r="C24" s="3" t="s">
        <v>5242</v>
      </c>
      <c r="D24" s="4">
        <v>0</v>
      </c>
      <c r="E24" s="4">
        <v>1</v>
      </c>
      <c r="F24" s="4">
        <v>1</v>
      </c>
      <c r="G24" s="4">
        <v>48.6</v>
      </c>
      <c r="H24" s="2" t="s">
        <v>2214</v>
      </c>
      <c r="I24" s="4">
        <v>21.72</v>
      </c>
      <c r="J24" s="2" t="b">
        <v>1</v>
      </c>
      <c r="K24" s="2" t="s">
        <v>4691</v>
      </c>
      <c r="L24" s="2" t="s">
        <v>10</v>
      </c>
      <c r="M24" s="2"/>
      <c r="N24" s="2" t="s">
        <v>4692</v>
      </c>
      <c r="O24" s="2"/>
      <c r="P24" s="2"/>
      <c r="Q24" s="2" t="s">
        <v>5563</v>
      </c>
    </row>
    <row r="25" spans="1:17" x14ac:dyDescent="0.25">
      <c r="A25" s="2" t="s">
        <v>2914</v>
      </c>
      <c r="B25" s="2" t="s">
        <v>2915</v>
      </c>
      <c r="C25" s="3"/>
      <c r="D25" s="4">
        <v>0</v>
      </c>
      <c r="E25" s="4">
        <v>0</v>
      </c>
      <c r="F25" s="4">
        <v>0</v>
      </c>
      <c r="G25" s="4">
        <v>36.299999999999997</v>
      </c>
      <c r="H25" s="2" t="s">
        <v>2213</v>
      </c>
      <c r="I25" s="4">
        <v>16.5</v>
      </c>
      <c r="J25" s="2" t="b">
        <v>0</v>
      </c>
      <c r="K25" s="2" t="s">
        <v>4691</v>
      </c>
      <c r="L25" s="2" t="s">
        <v>10</v>
      </c>
      <c r="M25" s="2"/>
      <c r="N25" s="2" t="s">
        <v>4692</v>
      </c>
      <c r="O25" s="2"/>
      <c r="P25" s="2"/>
      <c r="Q25" s="2"/>
    </row>
    <row r="26" spans="1:17" x14ac:dyDescent="0.25">
      <c r="A26" s="2" t="s">
        <v>3269</v>
      </c>
      <c r="B26" s="2" t="s">
        <v>3270</v>
      </c>
      <c r="C26" s="3"/>
      <c r="D26" s="4">
        <v>0</v>
      </c>
      <c r="E26" s="4">
        <v>0</v>
      </c>
      <c r="F26" s="4">
        <v>0</v>
      </c>
      <c r="G26" s="4">
        <v>45</v>
      </c>
      <c r="H26" s="2" t="s">
        <v>2216</v>
      </c>
      <c r="I26" s="4">
        <v>22.72</v>
      </c>
      <c r="J26" s="2" t="b">
        <v>0</v>
      </c>
      <c r="K26" s="2" t="s">
        <v>4691</v>
      </c>
      <c r="L26" s="2" t="s">
        <v>10</v>
      </c>
      <c r="M26" s="2"/>
      <c r="N26" s="2"/>
      <c r="O26" s="2"/>
      <c r="P26" s="2"/>
      <c r="Q26" s="2"/>
    </row>
    <row r="27" spans="1:17" ht="42.75" x14ac:dyDescent="0.25">
      <c r="A27" s="2" t="s">
        <v>1192</v>
      </c>
      <c r="B27" s="2" t="s">
        <v>1193</v>
      </c>
      <c r="C27" s="3" t="s">
        <v>6157</v>
      </c>
      <c r="D27" s="4">
        <v>0</v>
      </c>
      <c r="E27" s="4">
        <v>4</v>
      </c>
      <c r="F27" s="4">
        <v>4</v>
      </c>
      <c r="G27" s="4">
        <v>14.9</v>
      </c>
      <c r="H27" s="2" t="s">
        <v>2213</v>
      </c>
      <c r="I27" s="4">
        <v>7.45</v>
      </c>
      <c r="J27" s="2" t="b">
        <v>1</v>
      </c>
      <c r="K27" s="2" t="s">
        <v>4691</v>
      </c>
      <c r="L27" s="2" t="s">
        <v>10</v>
      </c>
      <c r="M27" s="2"/>
      <c r="N27" s="2"/>
      <c r="O27" s="2"/>
      <c r="P27" s="2"/>
      <c r="Q27" s="2" t="s">
        <v>5564</v>
      </c>
    </row>
    <row r="28" spans="1:17" x14ac:dyDescent="0.25">
      <c r="A28" s="2" t="s">
        <v>1238</v>
      </c>
      <c r="B28" s="2" t="s">
        <v>1239</v>
      </c>
      <c r="C28" s="3"/>
      <c r="D28" s="4">
        <v>0</v>
      </c>
      <c r="E28" s="4">
        <v>1</v>
      </c>
      <c r="F28" s="4">
        <v>1</v>
      </c>
      <c r="G28" s="4">
        <v>13.9</v>
      </c>
      <c r="H28" s="2" t="s">
        <v>2215</v>
      </c>
      <c r="I28" s="4">
        <v>4.76</v>
      </c>
      <c r="J28" s="2" t="b">
        <v>1</v>
      </c>
      <c r="K28" s="2" t="s">
        <v>4691</v>
      </c>
      <c r="L28" s="2" t="s">
        <v>10</v>
      </c>
      <c r="M28" s="2"/>
      <c r="N28" s="2" t="s">
        <v>4692</v>
      </c>
      <c r="O28" s="2"/>
      <c r="P28" s="2"/>
      <c r="Q28" s="2"/>
    </row>
    <row r="29" spans="1:17" x14ac:dyDescent="0.25">
      <c r="A29" s="2" t="s">
        <v>1537</v>
      </c>
      <c r="B29" s="2" t="s">
        <v>1538</v>
      </c>
      <c r="C29" s="3" t="s">
        <v>6168</v>
      </c>
      <c r="D29" s="4">
        <v>0</v>
      </c>
      <c r="E29" s="4">
        <v>1</v>
      </c>
      <c r="F29" s="4">
        <v>1</v>
      </c>
      <c r="G29" s="4">
        <v>7.1</v>
      </c>
      <c r="H29" s="2" t="s">
        <v>2213</v>
      </c>
      <c r="I29" s="4">
        <v>3.56</v>
      </c>
      <c r="J29" s="2" t="b">
        <v>1</v>
      </c>
      <c r="K29" s="2" t="s">
        <v>4691</v>
      </c>
      <c r="L29" s="2" t="s">
        <v>10</v>
      </c>
      <c r="M29" s="2"/>
      <c r="N29" s="2"/>
      <c r="O29" s="2"/>
      <c r="P29" s="2"/>
      <c r="Q29" s="2" t="s">
        <v>5565</v>
      </c>
    </row>
    <row r="30" spans="1:17" ht="28.5" x14ac:dyDescent="0.25">
      <c r="A30" s="2" t="s">
        <v>1550</v>
      </c>
      <c r="B30" s="2" t="s">
        <v>1551</v>
      </c>
      <c r="C30" s="3" t="s">
        <v>6169</v>
      </c>
      <c r="D30" s="4">
        <v>0</v>
      </c>
      <c r="E30" s="4">
        <v>12</v>
      </c>
      <c r="F30" s="4">
        <v>12</v>
      </c>
      <c r="G30" s="4">
        <v>4.9000000000000004</v>
      </c>
      <c r="H30" s="2" t="s">
        <v>461</v>
      </c>
      <c r="I30" s="4">
        <v>2.25</v>
      </c>
      <c r="J30" s="2" t="b">
        <v>1</v>
      </c>
      <c r="K30" s="2" t="s">
        <v>4691</v>
      </c>
      <c r="L30" s="2" t="s">
        <v>10</v>
      </c>
      <c r="M30" s="2"/>
      <c r="N30" s="2"/>
      <c r="O30" s="2"/>
      <c r="P30" s="2"/>
      <c r="Q30" s="2" t="s">
        <v>5566</v>
      </c>
    </row>
    <row r="31" spans="1:17" ht="28.5" x14ac:dyDescent="0.25">
      <c r="A31" s="2" t="s">
        <v>1636</v>
      </c>
      <c r="B31" s="2" t="s">
        <v>1637</v>
      </c>
      <c r="C31" s="3" t="s">
        <v>6171</v>
      </c>
      <c r="D31" s="4">
        <v>0</v>
      </c>
      <c r="E31" s="4">
        <v>3</v>
      </c>
      <c r="F31" s="4">
        <v>3</v>
      </c>
      <c r="G31" s="4">
        <v>19.899999999999999</v>
      </c>
      <c r="H31" s="2" t="s">
        <v>2213</v>
      </c>
      <c r="I31" s="4">
        <v>9.9499999999999993</v>
      </c>
      <c r="J31" s="2" t="b">
        <v>1</v>
      </c>
      <c r="K31" s="2" t="s">
        <v>4691</v>
      </c>
      <c r="L31" s="2" t="s">
        <v>10</v>
      </c>
      <c r="M31" s="2"/>
      <c r="N31" s="2"/>
      <c r="O31" s="2"/>
      <c r="P31" s="2"/>
      <c r="Q31" s="2" t="s">
        <v>5567</v>
      </c>
    </row>
    <row r="32" spans="1:17" ht="28.5" x14ac:dyDescent="0.25">
      <c r="A32" s="2" t="s">
        <v>1638</v>
      </c>
      <c r="B32" s="2" t="s">
        <v>1639</v>
      </c>
      <c r="C32" s="3" t="s">
        <v>6172</v>
      </c>
      <c r="D32" s="4">
        <v>0</v>
      </c>
      <c r="E32" s="4">
        <v>2</v>
      </c>
      <c r="F32" s="4">
        <v>2</v>
      </c>
      <c r="G32" s="4">
        <v>19.2</v>
      </c>
      <c r="H32" s="2" t="s">
        <v>1640</v>
      </c>
      <c r="I32" s="4">
        <v>6.5</v>
      </c>
      <c r="J32" s="2" t="b">
        <v>1</v>
      </c>
      <c r="K32" s="2" t="s">
        <v>4691</v>
      </c>
      <c r="L32" s="2" t="s">
        <v>10</v>
      </c>
      <c r="M32" s="2"/>
      <c r="N32" s="2"/>
      <c r="O32" s="2"/>
      <c r="P32" s="2"/>
      <c r="Q32" s="2" t="s">
        <v>5568</v>
      </c>
    </row>
    <row r="33" spans="1:17" ht="28.5" x14ac:dyDescent="0.25">
      <c r="A33" s="2" t="s">
        <v>1685</v>
      </c>
      <c r="B33" s="2" t="s">
        <v>1686</v>
      </c>
      <c r="C33" s="3" t="s">
        <v>6174</v>
      </c>
      <c r="D33" s="4">
        <v>0</v>
      </c>
      <c r="E33" s="4">
        <v>1</v>
      </c>
      <c r="F33" s="4">
        <v>1</v>
      </c>
      <c r="G33" s="4">
        <v>9.93</v>
      </c>
      <c r="H33" s="2" t="s">
        <v>2213</v>
      </c>
      <c r="I33" s="4">
        <v>4.5999999999999996</v>
      </c>
      <c r="J33" s="2" t="b">
        <v>1</v>
      </c>
      <c r="K33" s="2" t="s">
        <v>4691</v>
      </c>
      <c r="L33" s="2" t="s">
        <v>10</v>
      </c>
      <c r="M33" s="2"/>
      <c r="N33" s="2"/>
      <c r="O33" s="2"/>
      <c r="P33" s="2"/>
      <c r="Q33" s="2" t="s">
        <v>5569</v>
      </c>
    </row>
    <row r="34" spans="1:17" x14ac:dyDescent="0.25">
      <c r="A34" s="2" t="s">
        <v>1831</v>
      </c>
      <c r="B34" s="2" t="s">
        <v>1832</v>
      </c>
      <c r="C34" s="3" t="s">
        <v>6175</v>
      </c>
      <c r="D34" s="4">
        <v>0</v>
      </c>
      <c r="E34" s="4">
        <v>4</v>
      </c>
      <c r="F34" s="4">
        <v>4</v>
      </c>
      <c r="G34" s="4">
        <v>4.8499999999999996</v>
      </c>
      <c r="H34" s="2" t="s">
        <v>2213</v>
      </c>
      <c r="I34" s="4">
        <v>2.2000000000000002</v>
      </c>
      <c r="J34" s="2" t="b">
        <v>1</v>
      </c>
      <c r="K34" s="2" t="s">
        <v>4691</v>
      </c>
      <c r="L34" s="2" t="s">
        <v>10</v>
      </c>
      <c r="M34" s="2"/>
      <c r="N34" s="2"/>
      <c r="O34" s="2"/>
      <c r="P34" s="2"/>
      <c r="Q34" s="2" t="s">
        <v>5570</v>
      </c>
    </row>
    <row r="35" spans="1:17" x14ac:dyDescent="0.25">
      <c r="A35" s="2" t="s">
        <v>1861</v>
      </c>
      <c r="B35" s="2" t="s">
        <v>1862</v>
      </c>
      <c r="C35" s="3" t="s">
        <v>5444</v>
      </c>
      <c r="D35" s="4">
        <v>0</v>
      </c>
      <c r="E35" s="4">
        <v>1</v>
      </c>
      <c r="F35" s="4">
        <v>1</v>
      </c>
      <c r="G35" s="4">
        <v>4.95</v>
      </c>
      <c r="H35" s="2" t="s">
        <v>461</v>
      </c>
      <c r="I35" s="4">
        <v>1.65</v>
      </c>
      <c r="J35" s="2" t="b">
        <v>1</v>
      </c>
      <c r="K35" s="2" t="s">
        <v>4691</v>
      </c>
      <c r="L35" s="2" t="s">
        <v>10</v>
      </c>
      <c r="M35" s="2"/>
      <c r="N35" s="2"/>
      <c r="O35" s="2"/>
      <c r="P35" s="2"/>
      <c r="Q35" s="2" t="s">
        <v>5571</v>
      </c>
    </row>
    <row r="36" spans="1:17" x14ac:dyDescent="0.25">
      <c r="A36" s="2" t="s">
        <v>1901</v>
      </c>
      <c r="B36" s="2" t="s">
        <v>1902</v>
      </c>
      <c r="C36" s="3"/>
      <c r="D36" s="4">
        <v>0</v>
      </c>
      <c r="E36" s="4">
        <v>3</v>
      </c>
      <c r="F36" s="4">
        <v>3</v>
      </c>
      <c r="G36" s="4">
        <v>14.9</v>
      </c>
      <c r="H36" s="2" t="s">
        <v>461</v>
      </c>
      <c r="I36" s="4">
        <v>6.9</v>
      </c>
      <c r="J36" s="2" t="b">
        <v>1</v>
      </c>
      <c r="K36" s="2" t="s">
        <v>4691</v>
      </c>
      <c r="L36" s="2" t="s">
        <v>10</v>
      </c>
      <c r="M36" s="2"/>
      <c r="N36" s="2"/>
      <c r="O36" s="2"/>
      <c r="P36" s="2"/>
      <c r="Q36" s="2"/>
    </row>
    <row r="37" spans="1:17" x14ac:dyDescent="0.25">
      <c r="A37" s="2" t="s">
        <v>1903</v>
      </c>
      <c r="B37" s="2" t="s">
        <v>1904</v>
      </c>
      <c r="C37" s="3"/>
      <c r="D37" s="4">
        <v>0</v>
      </c>
      <c r="E37" s="4">
        <v>2</v>
      </c>
      <c r="F37" s="4">
        <v>2</v>
      </c>
      <c r="G37" s="4">
        <v>14.9</v>
      </c>
      <c r="H37" s="2" t="s">
        <v>461</v>
      </c>
      <c r="I37" s="4">
        <v>6.9</v>
      </c>
      <c r="J37" s="2" t="b">
        <v>1</v>
      </c>
      <c r="K37" s="2" t="s">
        <v>4691</v>
      </c>
      <c r="L37" s="2" t="s">
        <v>10</v>
      </c>
      <c r="M37" s="2"/>
      <c r="N37" s="2"/>
      <c r="O37" s="2"/>
      <c r="P37" s="2"/>
      <c r="Q37" s="2"/>
    </row>
    <row r="38" spans="1:17" x14ac:dyDescent="0.25">
      <c r="A38" s="2" t="s">
        <v>1905</v>
      </c>
      <c r="B38" s="2" t="s">
        <v>1906</v>
      </c>
      <c r="C38" s="3"/>
      <c r="D38" s="4">
        <v>0</v>
      </c>
      <c r="E38" s="4">
        <v>3</v>
      </c>
      <c r="F38" s="4">
        <v>3</v>
      </c>
      <c r="G38" s="4">
        <v>14.9</v>
      </c>
      <c r="H38" s="2" t="s">
        <v>461</v>
      </c>
      <c r="I38" s="4">
        <v>6.9</v>
      </c>
      <c r="J38" s="2" t="b">
        <v>1</v>
      </c>
      <c r="K38" s="2" t="s">
        <v>4691</v>
      </c>
      <c r="L38" s="2" t="s">
        <v>10</v>
      </c>
      <c r="M38" s="2"/>
      <c r="N38" s="2"/>
      <c r="O38" s="2"/>
      <c r="P38" s="2"/>
      <c r="Q38" s="2"/>
    </row>
    <row r="39" spans="1:17" x14ac:dyDescent="0.25">
      <c r="A39" s="2" t="s">
        <v>1907</v>
      </c>
      <c r="B39" s="2" t="s">
        <v>1908</v>
      </c>
      <c r="C39" s="3"/>
      <c r="D39" s="4">
        <v>0</v>
      </c>
      <c r="E39" s="4">
        <v>2</v>
      </c>
      <c r="F39" s="4">
        <v>2</v>
      </c>
      <c r="G39" s="4">
        <v>16</v>
      </c>
      <c r="H39" s="2" t="s">
        <v>2216</v>
      </c>
      <c r="I39" s="4">
        <v>6.5</v>
      </c>
      <c r="J39" s="2" t="b">
        <v>1</v>
      </c>
      <c r="K39" s="2" t="s">
        <v>4691</v>
      </c>
      <c r="L39" s="2" t="s">
        <v>10</v>
      </c>
      <c r="M39" s="2"/>
      <c r="N39" s="2"/>
      <c r="O39" s="2"/>
      <c r="P39" s="2"/>
      <c r="Q39" s="2"/>
    </row>
    <row r="40" spans="1:17" x14ac:dyDescent="0.25">
      <c r="A40" s="2" t="s">
        <v>4278</v>
      </c>
      <c r="B40" s="2" t="s">
        <v>4279</v>
      </c>
      <c r="C40" s="3"/>
      <c r="D40" s="4">
        <v>0</v>
      </c>
      <c r="E40" s="4">
        <v>0</v>
      </c>
      <c r="F40" s="4">
        <v>0</v>
      </c>
      <c r="G40" s="4">
        <v>45.55</v>
      </c>
      <c r="H40" s="2" t="s">
        <v>461</v>
      </c>
      <c r="I40" s="4">
        <v>21.6</v>
      </c>
      <c r="J40" s="2" t="b">
        <v>0</v>
      </c>
      <c r="K40" s="2" t="s">
        <v>4691</v>
      </c>
      <c r="L40" s="2" t="s">
        <v>10</v>
      </c>
      <c r="M40" s="2"/>
      <c r="N40" s="2"/>
      <c r="O40" s="2"/>
      <c r="P40" s="2"/>
      <c r="Q40" s="2"/>
    </row>
    <row r="41" spans="1:17" ht="28.5" x14ac:dyDescent="0.25">
      <c r="A41" s="2" t="s">
        <v>1917</v>
      </c>
      <c r="B41" s="2" t="s">
        <v>1918</v>
      </c>
      <c r="C41" s="3" t="s">
        <v>6179</v>
      </c>
      <c r="D41" s="4">
        <v>0</v>
      </c>
      <c r="E41" s="4">
        <v>0</v>
      </c>
      <c r="F41" s="4">
        <v>0</v>
      </c>
      <c r="G41" s="4">
        <v>61.5</v>
      </c>
      <c r="H41" s="2" t="s">
        <v>461</v>
      </c>
      <c r="I41" s="4">
        <v>29.15</v>
      </c>
      <c r="J41" s="2" t="b">
        <v>1</v>
      </c>
      <c r="K41" s="2" t="s">
        <v>4691</v>
      </c>
      <c r="L41" s="2" t="s">
        <v>10</v>
      </c>
      <c r="M41" s="2"/>
      <c r="N41" s="2"/>
      <c r="O41" s="2"/>
      <c r="P41" s="2"/>
      <c r="Q41" s="2" t="s">
        <v>5572</v>
      </c>
    </row>
    <row r="42" spans="1:17" x14ac:dyDescent="0.25">
      <c r="A42" s="2" t="s">
        <v>4280</v>
      </c>
      <c r="B42" s="2" t="s">
        <v>4281</v>
      </c>
      <c r="C42" s="3"/>
      <c r="D42" s="4">
        <v>0</v>
      </c>
      <c r="E42" s="4">
        <v>0</v>
      </c>
      <c r="F42" s="4">
        <v>0</v>
      </c>
      <c r="G42" s="4">
        <v>12.44</v>
      </c>
      <c r="H42" s="2" t="s">
        <v>2213</v>
      </c>
      <c r="I42" s="4">
        <v>5.9</v>
      </c>
      <c r="J42" s="2" t="b">
        <v>0</v>
      </c>
      <c r="K42" s="2" t="s">
        <v>4691</v>
      </c>
      <c r="L42" s="2" t="s">
        <v>10</v>
      </c>
      <c r="M42" s="2"/>
      <c r="N42" s="2"/>
      <c r="O42" s="2"/>
      <c r="P42" s="2"/>
      <c r="Q42" s="2"/>
    </row>
    <row r="43" spans="1:17" x14ac:dyDescent="0.25">
      <c r="A43" s="2" t="s">
        <v>4282</v>
      </c>
      <c r="B43" s="2" t="s">
        <v>4283</v>
      </c>
      <c r="C43" s="3"/>
      <c r="D43" s="4">
        <v>0</v>
      </c>
      <c r="E43" s="4">
        <v>0</v>
      </c>
      <c r="F43" s="4">
        <v>0</v>
      </c>
      <c r="G43" s="4">
        <v>12.44</v>
      </c>
      <c r="H43" s="2" t="s">
        <v>2213</v>
      </c>
      <c r="I43" s="4">
        <v>5.9</v>
      </c>
      <c r="J43" s="2" t="b">
        <v>0</v>
      </c>
      <c r="K43" s="2" t="s">
        <v>4691</v>
      </c>
      <c r="L43" s="2" t="s">
        <v>10</v>
      </c>
      <c r="M43" s="2"/>
      <c r="N43" s="2"/>
      <c r="O43" s="2"/>
      <c r="P43" s="2"/>
      <c r="Q43" s="2"/>
    </row>
    <row r="44" spans="1:17" x14ac:dyDescent="0.25">
      <c r="A44" s="2" t="s">
        <v>4284</v>
      </c>
      <c r="B44" s="2" t="s">
        <v>4285</v>
      </c>
      <c r="C44" s="3"/>
      <c r="D44" s="4">
        <v>0</v>
      </c>
      <c r="E44" s="4">
        <v>0</v>
      </c>
      <c r="F44" s="4">
        <v>0</v>
      </c>
      <c r="G44" s="4">
        <v>99.75</v>
      </c>
      <c r="H44" s="2" t="s">
        <v>2213</v>
      </c>
      <c r="I44" s="4">
        <v>47.5</v>
      </c>
      <c r="J44" s="2" t="b">
        <v>0</v>
      </c>
      <c r="K44" s="2" t="s">
        <v>4691</v>
      </c>
      <c r="L44" s="2" t="s">
        <v>10</v>
      </c>
      <c r="M44" s="2"/>
      <c r="N44" s="2"/>
      <c r="O44" s="2"/>
      <c r="P44" s="2"/>
      <c r="Q44" s="2"/>
    </row>
    <row r="45" spans="1:17" ht="57" x14ac:dyDescent="0.25">
      <c r="A45" s="2" t="s">
        <v>1919</v>
      </c>
      <c r="B45" s="2" t="s">
        <v>1920</v>
      </c>
      <c r="C45" s="3" t="s">
        <v>6180</v>
      </c>
      <c r="D45" s="4">
        <v>0</v>
      </c>
      <c r="E45" s="4">
        <v>1</v>
      </c>
      <c r="F45" s="4">
        <v>1</v>
      </c>
      <c r="G45" s="4">
        <v>157</v>
      </c>
      <c r="H45" s="2" t="s">
        <v>2213</v>
      </c>
      <c r="I45" s="4">
        <v>74.5</v>
      </c>
      <c r="J45" s="2" t="b">
        <v>1</v>
      </c>
      <c r="K45" s="2" t="s">
        <v>4691</v>
      </c>
      <c r="L45" s="2" t="s">
        <v>10</v>
      </c>
      <c r="M45" s="2"/>
      <c r="N45" s="2"/>
      <c r="O45" s="2"/>
      <c r="P45" s="2"/>
      <c r="Q45" s="2" t="s">
        <v>5573</v>
      </c>
    </row>
    <row r="46" spans="1:17" x14ac:dyDescent="0.25">
      <c r="A46" s="2" t="s">
        <v>4379</v>
      </c>
      <c r="B46" s="2" t="s">
        <v>4380</v>
      </c>
      <c r="C46" s="3"/>
      <c r="D46" s="4">
        <v>0</v>
      </c>
      <c r="E46" s="4">
        <v>0</v>
      </c>
      <c r="F46" s="4">
        <v>0</v>
      </c>
      <c r="G46" s="4">
        <v>39.200000000000003</v>
      </c>
      <c r="H46" s="2" t="s">
        <v>461</v>
      </c>
      <c r="I46" s="4">
        <v>18.600000000000001</v>
      </c>
      <c r="J46" s="2" t="b">
        <v>0</v>
      </c>
      <c r="K46" s="2" t="s">
        <v>4691</v>
      </c>
      <c r="L46" s="2" t="s">
        <v>10</v>
      </c>
      <c r="M46" s="2"/>
      <c r="N46" s="2" t="s">
        <v>4692</v>
      </c>
      <c r="O46" s="2"/>
      <c r="P46" s="2"/>
      <c r="Q46" s="2"/>
    </row>
    <row r="47" spans="1:17" x14ac:dyDescent="0.25">
      <c r="A47" s="2" t="s">
        <v>4461</v>
      </c>
      <c r="B47" s="2" t="s">
        <v>4462</v>
      </c>
      <c r="C47" s="3"/>
      <c r="D47" s="4">
        <v>0</v>
      </c>
      <c r="E47" s="4">
        <v>0</v>
      </c>
      <c r="F47" s="4">
        <v>0</v>
      </c>
      <c r="G47" s="4">
        <v>5.3</v>
      </c>
      <c r="H47" s="2" t="s">
        <v>2216</v>
      </c>
      <c r="I47" s="4">
        <v>2.5</v>
      </c>
      <c r="J47" s="2" t="b">
        <v>0</v>
      </c>
      <c r="K47" s="2" t="s">
        <v>4691</v>
      </c>
      <c r="L47" s="2" t="s">
        <v>10</v>
      </c>
      <c r="M47" s="2"/>
      <c r="N47" s="2" t="s">
        <v>4692</v>
      </c>
      <c r="O47" s="2"/>
      <c r="P47" s="2"/>
      <c r="Q47" s="2"/>
    </row>
    <row r="48" spans="1:17" x14ac:dyDescent="0.25">
      <c r="A48" s="2" t="s">
        <v>4463</v>
      </c>
      <c r="B48" s="2" t="s">
        <v>4464</v>
      </c>
      <c r="C48" s="3"/>
      <c r="D48" s="4">
        <v>0</v>
      </c>
      <c r="E48" s="4">
        <v>0</v>
      </c>
      <c r="F48" s="4">
        <v>0</v>
      </c>
      <c r="G48" s="4">
        <v>4.5999999999999996</v>
      </c>
      <c r="H48" s="2" t="s">
        <v>2216</v>
      </c>
      <c r="I48" s="4">
        <v>2.5</v>
      </c>
      <c r="J48" s="2" t="b">
        <v>0</v>
      </c>
      <c r="K48" s="2" t="s">
        <v>4691</v>
      </c>
      <c r="L48" s="2" t="s">
        <v>10</v>
      </c>
      <c r="M48" s="2"/>
      <c r="N48" s="2" t="s">
        <v>4692</v>
      </c>
      <c r="O48" s="2"/>
      <c r="P48" s="2"/>
      <c r="Q48" s="2"/>
    </row>
    <row r="49" spans="1:17" x14ac:dyDescent="0.25">
      <c r="A49" s="2" t="s">
        <v>2359</v>
      </c>
      <c r="B49" s="2" t="s">
        <v>2360</v>
      </c>
      <c r="C49" s="3"/>
      <c r="D49" s="4">
        <v>0</v>
      </c>
      <c r="E49" s="4">
        <v>0</v>
      </c>
      <c r="F49" s="4">
        <v>0</v>
      </c>
      <c r="G49" s="4">
        <v>9.98</v>
      </c>
      <c r="H49" s="2" t="s">
        <v>2361</v>
      </c>
      <c r="I49" s="4">
        <v>4.3499999999999996</v>
      </c>
      <c r="J49" s="2" t="b">
        <v>0</v>
      </c>
      <c r="K49" s="2" t="s">
        <v>4693</v>
      </c>
      <c r="L49" s="2" t="s">
        <v>10</v>
      </c>
      <c r="M49" s="2"/>
      <c r="N49" s="2" t="s">
        <v>4694</v>
      </c>
      <c r="O49" s="2"/>
      <c r="P49" s="2" t="s">
        <v>4695</v>
      </c>
      <c r="Q49" s="2"/>
    </row>
    <row r="50" spans="1:17" ht="285" x14ac:dyDescent="0.25">
      <c r="A50" s="2" t="s">
        <v>64</v>
      </c>
      <c r="B50" s="2" t="s">
        <v>65</v>
      </c>
      <c r="C50" s="3" t="s">
        <v>5166</v>
      </c>
      <c r="D50" s="4">
        <v>0</v>
      </c>
      <c r="E50" s="4">
        <v>2</v>
      </c>
      <c r="F50" s="4">
        <v>2</v>
      </c>
      <c r="G50" s="4">
        <v>70.8</v>
      </c>
      <c r="H50" s="2" t="s">
        <v>66</v>
      </c>
      <c r="I50" s="4">
        <v>35.405000000000001</v>
      </c>
      <c r="J50" s="2" t="b">
        <v>1</v>
      </c>
      <c r="K50" s="2" t="s">
        <v>4693</v>
      </c>
      <c r="L50" s="2" t="s">
        <v>10</v>
      </c>
      <c r="M50" s="2"/>
      <c r="N50" s="2" t="s">
        <v>5925</v>
      </c>
      <c r="O50" s="2"/>
      <c r="P50" s="2" t="s">
        <v>4696</v>
      </c>
      <c r="Q50" s="2" t="s">
        <v>5743</v>
      </c>
    </row>
    <row r="51" spans="1:17" ht="256.5" x14ac:dyDescent="0.25">
      <c r="A51" s="2" t="s">
        <v>67</v>
      </c>
      <c r="B51" s="2" t="s">
        <v>68</v>
      </c>
      <c r="C51" s="3" t="s">
        <v>5167</v>
      </c>
      <c r="D51" s="4">
        <v>0</v>
      </c>
      <c r="E51" s="4">
        <v>1</v>
      </c>
      <c r="F51" s="4">
        <v>1</v>
      </c>
      <c r="G51" s="4">
        <v>49.6</v>
      </c>
      <c r="H51" s="2" t="s">
        <v>66</v>
      </c>
      <c r="I51" s="4">
        <v>24.795000000000002</v>
      </c>
      <c r="J51" s="2" t="b">
        <v>1</v>
      </c>
      <c r="K51" s="2" t="s">
        <v>4693</v>
      </c>
      <c r="L51" s="2" t="s">
        <v>10</v>
      </c>
      <c r="M51" s="2"/>
      <c r="N51" s="2" t="s">
        <v>5925</v>
      </c>
      <c r="O51" s="2"/>
      <c r="P51" s="2" t="s">
        <v>4696</v>
      </c>
      <c r="Q51" s="2" t="s">
        <v>5744</v>
      </c>
    </row>
    <row r="52" spans="1:17" x14ac:dyDescent="0.25">
      <c r="A52" s="2" t="s">
        <v>87</v>
      </c>
      <c r="B52" s="2" t="s">
        <v>88</v>
      </c>
      <c r="C52" s="3"/>
      <c r="D52" s="4">
        <v>0</v>
      </c>
      <c r="E52" s="4">
        <v>0</v>
      </c>
      <c r="F52" s="4">
        <v>0</v>
      </c>
      <c r="G52" s="4">
        <v>165.1</v>
      </c>
      <c r="H52" s="2" t="s">
        <v>66</v>
      </c>
      <c r="I52" s="4">
        <v>82.534999999999997</v>
      </c>
      <c r="J52" s="2" t="b">
        <v>1</v>
      </c>
      <c r="K52" s="2" t="s">
        <v>4693</v>
      </c>
      <c r="L52" s="2" t="s">
        <v>10</v>
      </c>
      <c r="M52" s="2"/>
      <c r="N52" s="2" t="s">
        <v>5925</v>
      </c>
      <c r="O52" s="2"/>
      <c r="P52" s="2"/>
      <c r="Q52" s="2"/>
    </row>
    <row r="53" spans="1:17" x14ac:dyDescent="0.25">
      <c r="A53" s="2" t="s">
        <v>89</v>
      </c>
      <c r="B53" s="2" t="s">
        <v>90</v>
      </c>
      <c r="C53" s="3"/>
      <c r="D53" s="4">
        <v>0</v>
      </c>
      <c r="E53" s="4">
        <v>1</v>
      </c>
      <c r="F53" s="4">
        <v>1</v>
      </c>
      <c r="G53" s="4">
        <v>126.95</v>
      </c>
      <c r="H53" s="2" t="s">
        <v>66</v>
      </c>
      <c r="I53" s="4">
        <v>63.48</v>
      </c>
      <c r="J53" s="2" t="b">
        <v>1</v>
      </c>
      <c r="K53" s="2" t="s">
        <v>4693</v>
      </c>
      <c r="L53" s="2" t="s">
        <v>10</v>
      </c>
      <c r="M53" s="2"/>
      <c r="N53" s="2" t="s">
        <v>5925</v>
      </c>
      <c r="O53" s="2"/>
      <c r="P53" s="2"/>
      <c r="Q53" s="2"/>
    </row>
    <row r="54" spans="1:17" ht="256.5" x14ac:dyDescent="0.25">
      <c r="A54" s="2" t="s">
        <v>149</v>
      </c>
      <c r="B54" s="2" t="s">
        <v>150</v>
      </c>
      <c r="C54" s="3" t="s">
        <v>5170</v>
      </c>
      <c r="D54" s="4">
        <v>0</v>
      </c>
      <c r="E54" s="4">
        <v>2</v>
      </c>
      <c r="F54" s="4">
        <v>2</v>
      </c>
      <c r="G54" s="4">
        <v>105.8</v>
      </c>
      <c r="H54" s="2" t="s">
        <v>66</v>
      </c>
      <c r="I54" s="4">
        <v>52.88</v>
      </c>
      <c r="J54" s="2" t="b">
        <v>1</v>
      </c>
      <c r="K54" s="2" t="s">
        <v>4693</v>
      </c>
      <c r="L54" s="2" t="s">
        <v>10</v>
      </c>
      <c r="M54" s="2"/>
      <c r="N54" s="2" t="s">
        <v>5925</v>
      </c>
      <c r="O54" s="2"/>
      <c r="P54" s="2"/>
      <c r="Q54" s="2" t="s">
        <v>5745</v>
      </c>
    </row>
    <row r="55" spans="1:17" ht="270.75" x14ac:dyDescent="0.25">
      <c r="A55" s="2" t="s">
        <v>151</v>
      </c>
      <c r="B55" s="2" t="s">
        <v>152</v>
      </c>
      <c r="C55" s="3" t="s">
        <v>5171</v>
      </c>
      <c r="D55" s="4">
        <v>0</v>
      </c>
      <c r="E55" s="4">
        <v>4</v>
      </c>
      <c r="F55" s="4">
        <v>4</v>
      </c>
      <c r="G55" s="4">
        <v>31.75</v>
      </c>
      <c r="H55" s="2" t="s">
        <v>66</v>
      </c>
      <c r="I55" s="4">
        <v>15.865</v>
      </c>
      <c r="J55" s="2" t="b">
        <v>1</v>
      </c>
      <c r="K55" s="2" t="s">
        <v>4693</v>
      </c>
      <c r="L55" s="2" t="s">
        <v>10</v>
      </c>
      <c r="M55" s="2"/>
      <c r="N55" s="2" t="s">
        <v>5925</v>
      </c>
      <c r="O55" s="2"/>
      <c r="P55" s="2" t="s">
        <v>4696</v>
      </c>
      <c r="Q55" s="2" t="s">
        <v>5746</v>
      </c>
    </row>
    <row r="56" spans="1:17" x14ac:dyDescent="0.25">
      <c r="A56" s="2" t="s">
        <v>155</v>
      </c>
      <c r="B56" s="2" t="s">
        <v>156</v>
      </c>
      <c r="C56" s="3"/>
      <c r="D56" s="4">
        <v>0</v>
      </c>
      <c r="E56" s="4">
        <v>0</v>
      </c>
      <c r="F56" s="4">
        <v>0</v>
      </c>
      <c r="G56" s="4">
        <v>48.6</v>
      </c>
      <c r="H56" s="2" t="s">
        <v>66</v>
      </c>
      <c r="I56" s="4">
        <v>21.125</v>
      </c>
      <c r="J56" s="2" t="b">
        <v>1</v>
      </c>
      <c r="K56" s="2" t="s">
        <v>4693</v>
      </c>
      <c r="L56" s="2" t="s">
        <v>10</v>
      </c>
      <c r="M56" s="2"/>
      <c r="N56" s="2" t="s">
        <v>5925</v>
      </c>
      <c r="O56" s="2"/>
      <c r="P56" s="2"/>
      <c r="Q56" s="2"/>
    </row>
    <row r="57" spans="1:17" x14ac:dyDescent="0.25">
      <c r="A57" s="2" t="s">
        <v>462</v>
      </c>
      <c r="B57" s="2" t="s">
        <v>463</v>
      </c>
      <c r="C57" s="3"/>
      <c r="D57" s="4">
        <v>0</v>
      </c>
      <c r="E57" s="4">
        <v>0</v>
      </c>
      <c r="F57" s="4">
        <v>0</v>
      </c>
      <c r="G57" s="4">
        <v>22.4</v>
      </c>
      <c r="H57" s="2" t="s">
        <v>464</v>
      </c>
      <c r="I57" s="4">
        <v>11.18</v>
      </c>
      <c r="J57" s="2" t="b">
        <v>1</v>
      </c>
      <c r="K57" s="2" t="s">
        <v>4693</v>
      </c>
      <c r="L57" s="2" t="s">
        <v>27</v>
      </c>
      <c r="M57" s="2"/>
      <c r="N57" s="2" t="s">
        <v>4694</v>
      </c>
      <c r="O57" s="2"/>
      <c r="P57" s="2" t="s">
        <v>4697</v>
      </c>
      <c r="Q57" s="2"/>
    </row>
    <row r="58" spans="1:17" x14ac:dyDescent="0.25">
      <c r="A58" s="2" t="s">
        <v>488</v>
      </c>
      <c r="B58" s="2" t="s">
        <v>489</v>
      </c>
      <c r="C58" s="3"/>
      <c r="D58" s="4">
        <v>0</v>
      </c>
      <c r="E58" s="4">
        <v>0</v>
      </c>
      <c r="F58" s="4">
        <v>0</v>
      </c>
      <c r="G58" s="4">
        <v>60.5</v>
      </c>
      <c r="H58" s="2" t="s">
        <v>464</v>
      </c>
      <c r="I58" s="4">
        <v>36.299999999999997</v>
      </c>
      <c r="J58" s="2" t="b">
        <v>1</v>
      </c>
      <c r="K58" s="2" t="s">
        <v>4693</v>
      </c>
      <c r="L58" s="2" t="s">
        <v>10</v>
      </c>
      <c r="M58" s="2"/>
      <c r="N58" s="2" t="s">
        <v>4698</v>
      </c>
      <c r="O58" s="2"/>
      <c r="P58" s="2" t="s">
        <v>4696</v>
      </c>
      <c r="Q58" s="2"/>
    </row>
    <row r="59" spans="1:17" x14ac:dyDescent="0.25">
      <c r="A59" s="2" t="s">
        <v>2899</v>
      </c>
      <c r="B59" s="2" t="s">
        <v>2900</v>
      </c>
      <c r="C59" s="3"/>
      <c r="D59" s="4">
        <v>0</v>
      </c>
      <c r="E59" s="4">
        <v>0</v>
      </c>
      <c r="F59" s="4">
        <v>0</v>
      </c>
      <c r="G59" s="4">
        <v>129.9</v>
      </c>
      <c r="H59" s="2" t="s">
        <v>66</v>
      </c>
      <c r="I59" s="4">
        <v>58.7</v>
      </c>
      <c r="J59" s="2" t="b">
        <v>0</v>
      </c>
      <c r="K59" s="2" t="s">
        <v>4693</v>
      </c>
      <c r="L59" s="2" t="s">
        <v>10</v>
      </c>
      <c r="M59" s="2"/>
      <c r="N59" s="2" t="s">
        <v>4699</v>
      </c>
      <c r="O59" s="2"/>
      <c r="P59" s="2" t="s">
        <v>4696</v>
      </c>
      <c r="Q59" s="2"/>
    </row>
    <row r="60" spans="1:17" ht="270.75" x14ac:dyDescent="0.25">
      <c r="A60" s="2" t="s">
        <v>560</v>
      </c>
      <c r="B60" s="2" t="s">
        <v>561</v>
      </c>
      <c r="C60" s="3" t="s">
        <v>5239</v>
      </c>
      <c r="D60" s="4">
        <v>0</v>
      </c>
      <c r="E60" s="4">
        <v>3</v>
      </c>
      <c r="F60" s="4">
        <v>3</v>
      </c>
      <c r="G60" s="4">
        <v>32.799999999999997</v>
      </c>
      <c r="H60" s="2" t="s">
        <v>66</v>
      </c>
      <c r="I60" s="4">
        <v>16.395</v>
      </c>
      <c r="J60" s="2" t="b">
        <v>1</v>
      </c>
      <c r="K60" s="2" t="s">
        <v>4693</v>
      </c>
      <c r="L60" s="2" t="s">
        <v>10</v>
      </c>
      <c r="M60" s="2"/>
      <c r="N60" s="2" t="s">
        <v>4699</v>
      </c>
      <c r="O60" s="2"/>
      <c r="P60" s="2" t="s">
        <v>4696</v>
      </c>
      <c r="Q60" s="2" t="s">
        <v>5747</v>
      </c>
    </row>
    <row r="61" spans="1:17" ht="256.5" x14ac:dyDescent="0.25">
      <c r="A61" s="2" t="s">
        <v>562</v>
      </c>
      <c r="B61" s="2" t="s">
        <v>563</v>
      </c>
      <c r="C61" s="3" t="s">
        <v>5240</v>
      </c>
      <c r="D61" s="4">
        <v>0</v>
      </c>
      <c r="E61" s="4">
        <v>1</v>
      </c>
      <c r="F61" s="4">
        <v>1</v>
      </c>
      <c r="G61" s="4">
        <v>52.45</v>
      </c>
      <c r="H61" s="2" t="s">
        <v>66</v>
      </c>
      <c r="I61" s="4">
        <v>26.213999999999999</v>
      </c>
      <c r="J61" s="2" t="b">
        <v>1</v>
      </c>
      <c r="K61" s="2" t="s">
        <v>4693</v>
      </c>
      <c r="L61" s="2" t="s">
        <v>10</v>
      </c>
      <c r="M61" s="2"/>
      <c r="N61" s="2" t="s">
        <v>4699</v>
      </c>
      <c r="O61" s="2"/>
      <c r="P61" s="2" t="s">
        <v>4696</v>
      </c>
      <c r="Q61" s="2" t="s">
        <v>5748</v>
      </c>
    </row>
    <row r="62" spans="1:17" x14ac:dyDescent="0.25">
      <c r="A62" s="2" t="s">
        <v>3265</v>
      </c>
      <c r="B62" s="2" t="s">
        <v>3266</v>
      </c>
      <c r="C62" s="3" t="s">
        <v>3267</v>
      </c>
      <c r="D62" s="4">
        <v>0</v>
      </c>
      <c r="E62" s="4">
        <v>0</v>
      </c>
      <c r="F62" s="4">
        <v>0</v>
      </c>
      <c r="G62" s="4">
        <v>34.1</v>
      </c>
      <c r="H62" s="2" t="s">
        <v>3268</v>
      </c>
      <c r="I62" s="4">
        <v>0</v>
      </c>
      <c r="J62" s="2" t="b">
        <v>0</v>
      </c>
      <c r="K62" s="2" t="s">
        <v>4693</v>
      </c>
      <c r="L62" s="2" t="s">
        <v>10</v>
      </c>
      <c r="M62" s="2"/>
      <c r="N62" s="2" t="s">
        <v>4694</v>
      </c>
      <c r="O62" s="2"/>
      <c r="P62" s="2" t="s">
        <v>4700</v>
      </c>
      <c r="Q62" s="2"/>
    </row>
    <row r="63" spans="1:17" x14ac:dyDescent="0.25">
      <c r="A63" s="2" t="s">
        <v>3276</v>
      </c>
      <c r="B63" s="2" t="s">
        <v>3277</v>
      </c>
      <c r="C63" s="3"/>
      <c r="D63" s="4">
        <v>0</v>
      </c>
      <c r="E63" s="4">
        <v>0</v>
      </c>
      <c r="F63" s="4">
        <v>0</v>
      </c>
      <c r="G63" s="4">
        <v>48.85</v>
      </c>
      <c r="H63" s="2" t="s">
        <v>2221</v>
      </c>
      <c r="I63" s="4">
        <v>24.41</v>
      </c>
      <c r="J63" s="2" t="b">
        <v>0</v>
      </c>
      <c r="K63" s="2" t="s">
        <v>4693</v>
      </c>
      <c r="L63" s="2" t="s">
        <v>10</v>
      </c>
      <c r="M63" s="2"/>
      <c r="N63" s="2" t="s">
        <v>5926</v>
      </c>
      <c r="O63" s="2"/>
      <c r="P63" s="2"/>
      <c r="Q63" s="2"/>
    </row>
    <row r="64" spans="1:17" x14ac:dyDescent="0.25">
      <c r="A64" s="2" t="s">
        <v>3278</v>
      </c>
      <c r="B64" s="2" t="s">
        <v>3279</v>
      </c>
      <c r="C64" s="3"/>
      <c r="D64" s="4">
        <v>0</v>
      </c>
      <c r="E64" s="4">
        <v>0</v>
      </c>
      <c r="F64" s="4">
        <v>0</v>
      </c>
      <c r="G64" s="4">
        <v>49.2</v>
      </c>
      <c r="H64" s="2" t="s">
        <v>66</v>
      </c>
      <c r="I64" s="4">
        <v>24.59</v>
      </c>
      <c r="J64" s="2" t="b">
        <v>0</v>
      </c>
      <c r="K64" s="2" t="s">
        <v>4693</v>
      </c>
      <c r="L64" s="2" t="s">
        <v>10</v>
      </c>
      <c r="M64" s="2"/>
      <c r="N64" s="2" t="s">
        <v>5926</v>
      </c>
      <c r="O64" s="2"/>
      <c r="P64" s="2"/>
      <c r="Q64" s="2"/>
    </row>
    <row r="65" spans="1:17" x14ac:dyDescent="0.25">
      <c r="A65" s="2" t="s">
        <v>3290</v>
      </c>
      <c r="B65" s="2" t="s">
        <v>3291</v>
      </c>
      <c r="C65" s="3"/>
      <c r="D65" s="4">
        <v>0</v>
      </c>
      <c r="E65" s="4">
        <v>0</v>
      </c>
      <c r="F65" s="4">
        <v>0</v>
      </c>
      <c r="G65" s="4">
        <v>109</v>
      </c>
      <c r="H65" s="2" t="s">
        <v>3292</v>
      </c>
      <c r="I65" s="4">
        <v>47.39</v>
      </c>
      <c r="J65" s="2" t="b">
        <v>0</v>
      </c>
      <c r="K65" s="2" t="s">
        <v>4693</v>
      </c>
      <c r="L65" s="2" t="s">
        <v>10</v>
      </c>
      <c r="M65" s="2"/>
      <c r="N65" s="2" t="s">
        <v>5926</v>
      </c>
      <c r="O65" s="2"/>
      <c r="P65" s="2"/>
      <c r="Q65" s="2"/>
    </row>
    <row r="66" spans="1:17" x14ac:dyDescent="0.25">
      <c r="A66" s="2" t="s">
        <v>3293</v>
      </c>
      <c r="B66" s="2" t="s">
        <v>3294</v>
      </c>
      <c r="C66" s="3"/>
      <c r="D66" s="4">
        <v>0</v>
      </c>
      <c r="E66" s="4">
        <v>0</v>
      </c>
      <c r="F66" s="4">
        <v>0</v>
      </c>
      <c r="G66" s="4">
        <v>129.16999999999999</v>
      </c>
      <c r="H66" s="2" t="s">
        <v>3292</v>
      </c>
      <c r="I66" s="4">
        <v>54.36</v>
      </c>
      <c r="J66" s="2" t="b">
        <v>0</v>
      </c>
      <c r="K66" s="2" t="s">
        <v>4693</v>
      </c>
      <c r="L66" s="2" t="s">
        <v>10</v>
      </c>
      <c r="M66" s="2"/>
      <c r="N66" s="2" t="s">
        <v>5926</v>
      </c>
      <c r="O66" s="2"/>
      <c r="P66" s="2"/>
      <c r="Q66" s="2"/>
    </row>
    <row r="67" spans="1:17" x14ac:dyDescent="0.25">
      <c r="A67" s="2" t="s">
        <v>1089</v>
      </c>
      <c r="B67" s="2" t="s">
        <v>1090</v>
      </c>
      <c r="C67" s="3"/>
      <c r="D67" s="4">
        <v>0</v>
      </c>
      <c r="E67" s="4">
        <v>0</v>
      </c>
      <c r="F67" s="4">
        <v>0</v>
      </c>
      <c r="G67" s="4">
        <v>15.55</v>
      </c>
      <c r="H67" s="2" t="s">
        <v>469</v>
      </c>
      <c r="I67" s="4">
        <v>7.0309999999999997</v>
      </c>
      <c r="J67" s="2" t="b">
        <v>1</v>
      </c>
      <c r="K67" s="2" t="s">
        <v>4693</v>
      </c>
      <c r="L67" s="2" t="s">
        <v>10</v>
      </c>
      <c r="M67" s="2"/>
      <c r="N67" s="2" t="s">
        <v>4701</v>
      </c>
      <c r="O67" s="2"/>
      <c r="P67" s="2" t="s">
        <v>4695</v>
      </c>
      <c r="Q67" s="2"/>
    </row>
    <row r="68" spans="1:17" x14ac:dyDescent="0.25">
      <c r="A68" s="2" t="s">
        <v>1093</v>
      </c>
      <c r="B68" s="2" t="s">
        <v>1094</v>
      </c>
      <c r="C68" s="3"/>
      <c r="D68" s="4">
        <v>0</v>
      </c>
      <c r="E68" s="4">
        <v>1</v>
      </c>
      <c r="F68" s="4">
        <v>1</v>
      </c>
      <c r="G68" s="4">
        <v>16.600000000000001</v>
      </c>
      <c r="H68" s="2" t="s">
        <v>2217</v>
      </c>
      <c r="I68" s="4">
        <v>8.2899999999999991</v>
      </c>
      <c r="J68" s="2" t="b">
        <v>1</v>
      </c>
      <c r="K68" s="2" t="s">
        <v>4693</v>
      </c>
      <c r="L68" s="2" t="s">
        <v>10</v>
      </c>
      <c r="M68" s="2"/>
      <c r="N68" s="2" t="s">
        <v>4701</v>
      </c>
      <c r="O68" s="2"/>
      <c r="P68" s="2" t="s">
        <v>4696</v>
      </c>
      <c r="Q68" s="2"/>
    </row>
    <row r="69" spans="1:17" x14ac:dyDescent="0.25">
      <c r="A69" s="2" t="s">
        <v>3469</v>
      </c>
      <c r="B69" s="2" t="s">
        <v>3470</v>
      </c>
      <c r="C69" s="3"/>
      <c r="D69" s="4">
        <v>0</v>
      </c>
      <c r="E69" s="4">
        <v>0</v>
      </c>
      <c r="F69" s="4">
        <v>0</v>
      </c>
      <c r="G69" s="4">
        <v>21.34</v>
      </c>
      <c r="H69" s="2" t="s">
        <v>2217</v>
      </c>
      <c r="I69" s="4">
        <v>9.2200000000000006</v>
      </c>
      <c r="J69" s="2" t="b">
        <v>0</v>
      </c>
      <c r="K69" s="2" t="s">
        <v>4693</v>
      </c>
      <c r="L69" s="2" t="s">
        <v>10</v>
      </c>
      <c r="M69" s="2"/>
      <c r="N69" s="2" t="s">
        <v>4701</v>
      </c>
      <c r="O69" s="2"/>
      <c r="P69" s="2"/>
      <c r="Q69" s="2"/>
    </row>
    <row r="70" spans="1:17" x14ac:dyDescent="0.25">
      <c r="A70" s="2" t="s">
        <v>1210</v>
      </c>
      <c r="B70" s="2" t="s">
        <v>1211</v>
      </c>
      <c r="C70" s="3"/>
      <c r="D70" s="4">
        <v>0</v>
      </c>
      <c r="E70" s="4">
        <v>2</v>
      </c>
      <c r="F70" s="4">
        <v>2</v>
      </c>
      <c r="G70" s="4">
        <v>29.15</v>
      </c>
      <c r="H70" s="2" t="s">
        <v>2218</v>
      </c>
      <c r="I70" s="4">
        <v>14.58</v>
      </c>
      <c r="J70" s="2" t="b">
        <v>1</v>
      </c>
      <c r="K70" s="2" t="s">
        <v>4693</v>
      </c>
      <c r="L70" s="2" t="s">
        <v>10</v>
      </c>
      <c r="M70" s="2"/>
      <c r="N70" s="2" t="s">
        <v>4702</v>
      </c>
      <c r="O70" s="2"/>
      <c r="P70" s="2" t="s">
        <v>4696</v>
      </c>
      <c r="Q70" s="2"/>
    </row>
    <row r="71" spans="1:17" x14ac:dyDescent="0.25">
      <c r="A71" s="2" t="s">
        <v>3540</v>
      </c>
      <c r="B71" s="2" t="s">
        <v>3541</v>
      </c>
      <c r="C71" s="3"/>
      <c r="D71" s="4">
        <v>0</v>
      </c>
      <c r="E71" s="4">
        <v>0</v>
      </c>
      <c r="F71" s="4">
        <v>0</v>
      </c>
      <c r="G71" s="4">
        <v>34.700000000000003</v>
      </c>
      <c r="H71" s="2" t="s">
        <v>464</v>
      </c>
      <c r="I71" s="4">
        <v>17.026</v>
      </c>
      <c r="J71" s="2" t="b">
        <v>0</v>
      </c>
      <c r="K71" s="2" t="s">
        <v>4693</v>
      </c>
      <c r="L71" s="2" t="s">
        <v>10</v>
      </c>
      <c r="M71" s="2"/>
      <c r="N71" s="2" t="s">
        <v>4703</v>
      </c>
      <c r="O71" s="2"/>
      <c r="P71" s="2"/>
      <c r="Q71" s="2"/>
    </row>
    <row r="72" spans="1:17" x14ac:dyDescent="0.25">
      <c r="A72" s="2" t="s">
        <v>1170</v>
      </c>
      <c r="B72" s="2" t="s">
        <v>1171</v>
      </c>
      <c r="C72" s="3"/>
      <c r="D72" s="4">
        <v>0</v>
      </c>
      <c r="E72" s="4">
        <v>6</v>
      </c>
      <c r="F72" s="4">
        <v>6</v>
      </c>
      <c r="G72" s="4">
        <v>15.6</v>
      </c>
      <c r="H72" s="2" t="s">
        <v>66</v>
      </c>
      <c r="I72" s="4">
        <v>7.0780000000000003</v>
      </c>
      <c r="J72" s="2" t="b">
        <v>1</v>
      </c>
      <c r="K72" s="2" t="s">
        <v>4693</v>
      </c>
      <c r="L72" s="2" t="s">
        <v>10</v>
      </c>
      <c r="M72" s="2"/>
      <c r="N72" s="2" t="s">
        <v>4704</v>
      </c>
      <c r="O72" s="2"/>
      <c r="P72" s="2" t="s">
        <v>4688</v>
      </c>
      <c r="Q72" s="2"/>
    </row>
    <row r="73" spans="1:17" x14ac:dyDescent="0.25">
      <c r="A73" s="2" t="s">
        <v>1172</v>
      </c>
      <c r="B73" s="2" t="s">
        <v>1173</v>
      </c>
      <c r="C73" s="3"/>
      <c r="D73" s="4">
        <v>0</v>
      </c>
      <c r="E73" s="4">
        <v>6</v>
      </c>
      <c r="F73" s="4">
        <v>6</v>
      </c>
      <c r="G73" s="4">
        <v>15.6</v>
      </c>
      <c r="H73" s="2" t="s">
        <v>66</v>
      </c>
      <c r="I73" s="4">
        <v>7.0780000000000003</v>
      </c>
      <c r="J73" s="2" t="b">
        <v>1</v>
      </c>
      <c r="K73" s="2" t="s">
        <v>4693</v>
      </c>
      <c r="L73" s="2" t="s">
        <v>10</v>
      </c>
      <c r="M73" s="2"/>
      <c r="N73" s="2" t="s">
        <v>4704</v>
      </c>
      <c r="O73" s="2"/>
      <c r="P73" s="2"/>
      <c r="Q73" s="2"/>
    </row>
    <row r="74" spans="1:17" ht="242.25" x14ac:dyDescent="0.25">
      <c r="A74" s="2" t="s">
        <v>1200</v>
      </c>
      <c r="B74" s="2" t="s">
        <v>1201</v>
      </c>
      <c r="C74" s="3" t="s">
        <v>5319</v>
      </c>
      <c r="D74" s="4">
        <v>0</v>
      </c>
      <c r="E74" s="4">
        <v>4</v>
      </c>
      <c r="F74" s="4">
        <v>4</v>
      </c>
      <c r="G74" s="4">
        <v>42</v>
      </c>
      <c r="H74" s="2" t="s">
        <v>2219</v>
      </c>
      <c r="I74" s="4">
        <v>21</v>
      </c>
      <c r="J74" s="2" t="b">
        <v>1</v>
      </c>
      <c r="K74" s="2" t="s">
        <v>4693</v>
      </c>
      <c r="L74" s="2" t="s">
        <v>10</v>
      </c>
      <c r="M74" s="2"/>
      <c r="N74" s="2" t="s">
        <v>4705</v>
      </c>
      <c r="O74" s="2"/>
      <c r="P74" s="2" t="s">
        <v>4696</v>
      </c>
      <c r="Q74" s="2" t="s">
        <v>5749</v>
      </c>
    </row>
    <row r="75" spans="1:17" x14ac:dyDescent="0.25">
      <c r="A75" s="2" t="s">
        <v>3739</v>
      </c>
      <c r="B75" s="2" t="s">
        <v>3740</v>
      </c>
      <c r="C75" s="3"/>
      <c r="D75" s="4">
        <v>0</v>
      </c>
      <c r="E75" s="4">
        <v>0</v>
      </c>
      <c r="F75" s="4">
        <v>0</v>
      </c>
      <c r="G75" s="4">
        <v>23.9</v>
      </c>
      <c r="H75" s="2" t="s">
        <v>2218</v>
      </c>
      <c r="I75" s="4">
        <v>12.675000000000001</v>
      </c>
      <c r="J75" s="2" t="b">
        <v>0</v>
      </c>
      <c r="K75" s="2" t="s">
        <v>4693</v>
      </c>
      <c r="L75" s="2" t="s">
        <v>10</v>
      </c>
      <c r="M75" s="2"/>
      <c r="N75" s="2" t="s">
        <v>4694</v>
      </c>
      <c r="O75" s="2"/>
      <c r="P75" s="2"/>
      <c r="Q75" s="2"/>
    </row>
    <row r="76" spans="1:17" x14ac:dyDescent="0.25">
      <c r="A76" s="2" t="s">
        <v>3751</v>
      </c>
      <c r="B76" s="2" t="s">
        <v>3752</v>
      </c>
      <c r="C76" s="3"/>
      <c r="D76" s="4">
        <v>0</v>
      </c>
      <c r="E76" s="4">
        <v>0</v>
      </c>
      <c r="F76" s="4">
        <v>0</v>
      </c>
      <c r="G76" s="4">
        <v>19.2</v>
      </c>
      <c r="H76" s="2" t="s">
        <v>2218</v>
      </c>
      <c r="I76" s="4">
        <v>9.56</v>
      </c>
      <c r="J76" s="2" t="b">
        <v>0</v>
      </c>
      <c r="K76" s="2" t="s">
        <v>4693</v>
      </c>
      <c r="L76" s="2" t="s">
        <v>10</v>
      </c>
      <c r="M76" s="2"/>
      <c r="N76" s="2" t="s">
        <v>4694</v>
      </c>
      <c r="O76" s="2"/>
      <c r="P76" s="2" t="s">
        <v>4695</v>
      </c>
      <c r="Q76" s="2"/>
    </row>
    <row r="77" spans="1:17" x14ac:dyDescent="0.25">
      <c r="A77" s="2" t="s">
        <v>1435</v>
      </c>
      <c r="B77" s="2" t="s">
        <v>1436</v>
      </c>
      <c r="C77" s="3"/>
      <c r="D77" s="4">
        <v>0</v>
      </c>
      <c r="E77" s="4">
        <v>0</v>
      </c>
      <c r="F77" s="4">
        <v>0</v>
      </c>
      <c r="G77" s="4">
        <v>41.85</v>
      </c>
      <c r="H77" s="2" t="s">
        <v>2220</v>
      </c>
      <c r="I77" s="4">
        <v>20.011099999999999</v>
      </c>
      <c r="J77" s="2" t="b">
        <v>1</v>
      </c>
      <c r="K77" s="2" t="s">
        <v>4693</v>
      </c>
      <c r="L77" s="2" t="s">
        <v>10</v>
      </c>
      <c r="M77" s="2"/>
      <c r="N77" s="2" t="s">
        <v>4694</v>
      </c>
      <c r="O77" s="2"/>
      <c r="P77" s="2" t="s">
        <v>4696</v>
      </c>
      <c r="Q77" s="2"/>
    </row>
    <row r="78" spans="1:17" x14ac:dyDescent="0.25">
      <c r="A78" s="2" t="s">
        <v>1447</v>
      </c>
      <c r="B78" s="2" t="s">
        <v>1448</v>
      </c>
      <c r="C78" s="3"/>
      <c r="D78" s="4">
        <v>0</v>
      </c>
      <c r="E78" s="4">
        <v>0</v>
      </c>
      <c r="F78" s="4">
        <v>0</v>
      </c>
      <c r="G78" s="4">
        <v>32.950000000000003</v>
      </c>
      <c r="H78" s="2" t="s">
        <v>2218</v>
      </c>
      <c r="I78" s="4">
        <v>15.96</v>
      </c>
      <c r="J78" s="2" t="b">
        <v>1</v>
      </c>
      <c r="K78" s="2" t="s">
        <v>4693</v>
      </c>
      <c r="L78" s="2" t="s">
        <v>10</v>
      </c>
      <c r="M78" s="2"/>
      <c r="N78" s="2" t="s">
        <v>4694</v>
      </c>
      <c r="O78" s="2"/>
      <c r="P78" s="2" t="s">
        <v>4695</v>
      </c>
      <c r="Q78" s="2"/>
    </row>
    <row r="79" spans="1:17" x14ac:dyDescent="0.25">
      <c r="A79" s="2" t="s">
        <v>1461</v>
      </c>
      <c r="B79" s="2" t="s">
        <v>1462</v>
      </c>
      <c r="C79" s="3"/>
      <c r="D79" s="4">
        <v>0</v>
      </c>
      <c r="E79" s="4">
        <v>0</v>
      </c>
      <c r="F79" s="4">
        <v>0</v>
      </c>
      <c r="G79" s="4">
        <v>21.15</v>
      </c>
      <c r="H79" s="2" t="s">
        <v>469</v>
      </c>
      <c r="I79" s="4">
        <v>9.8000000000000007</v>
      </c>
      <c r="J79" s="2" t="b">
        <v>1</v>
      </c>
      <c r="K79" s="2" t="s">
        <v>4693</v>
      </c>
      <c r="L79" s="2" t="s">
        <v>10</v>
      </c>
      <c r="M79" s="2"/>
      <c r="N79" s="2" t="s">
        <v>4694</v>
      </c>
      <c r="O79" s="2"/>
      <c r="P79" s="2" t="s">
        <v>4695</v>
      </c>
      <c r="Q79" s="2"/>
    </row>
    <row r="80" spans="1:17" x14ac:dyDescent="0.25">
      <c r="A80" s="2" t="s">
        <v>1467</v>
      </c>
      <c r="B80" s="2" t="s">
        <v>1468</v>
      </c>
      <c r="C80" s="3"/>
      <c r="D80" s="4">
        <v>0</v>
      </c>
      <c r="E80" s="4">
        <v>0</v>
      </c>
      <c r="F80" s="4">
        <v>0</v>
      </c>
      <c r="G80" s="4">
        <v>20.75</v>
      </c>
      <c r="H80" s="2" t="s">
        <v>469</v>
      </c>
      <c r="I80" s="4">
        <v>10.36</v>
      </c>
      <c r="J80" s="2" t="b">
        <v>1</v>
      </c>
      <c r="K80" s="2" t="s">
        <v>4693</v>
      </c>
      <c r="L80" s="2" t="s">
        <v>10</v>
      </c>
      <c r="M80" s="2"/>
      <c r="N80" s="2" t="s">
        <v>4694</v>
      </c>
      <c r="O80" s="2"/>
      <c r="P80" s="2" t="s">
        <v>4695</v>
      </c>
      <c r="Q80" s="2"/>
    </row>
    <row r="81" spans="1:17" ht="242.25" x14ac:dyDescent="0.25">
      <c r="A81" s="2" t="s">
        <v>1469</v>
      </c>
      <c r="B81" s="2" t="s">
        <v>1470</v>
      </c>
      <c r="C81" s="3" t="s">
        <v>5374</v>
      </c>
      <c r="D81" s="4">
        <v>0</v>
      </c>
      <c r="E81" s="4">
        <v>4</v>
      </c>
      <c r="F81" s="4">
        <v>4</v>
      </c>
      <c r="G81" s="4">
        <v>26.5</v>
      </c>
      <c r="H81" s="2" t="s">
        <v>469</v>
      </c>
      <c r="I81" s="4">
        <v>13.234999999999999</v>
      </c>
      <c r="J81" s="2" t="b">
        <v>1</v>
      </c>
      <c r="K81" s="2" t="s">
        <v>4693</v>
      </c>
      <c r="L81" s="2" t="s">
        <v>10</v>
      </c>
      <c r="M81" s="2"/>
      <c r="N81" s="2" t="s">
        <v>4694</v>
      </c>
      <c r="O81" s="2"/>
      <c r="P81" s="2" t="s">
        <v>4696</v>
      </c>
      <c r="Q81" s="2" t="s">
        <v>5750</v>
      </c>
    </row>
    <row r="82" spans="1:17" x14ac:dyDescent="0.25">
      <c r="A82" s="2" t="s">
        <v>3808</v>
      </c>
      <c r="B82" s="2" t="s">
        <v>3809</v>
      </c>
      <c r="C82" s="3"/>
      <c r="D82" s="4">
        <v>0</v>
      </c>
      <c r="E82" s="4">
        <v>0</v>
      </c>
      <c r="F82" s="4">
        <v>0</v>
      </c>
      <c r="G82" s="4">
        <v>45.2</v>
      </c>
      <c r="H82" s="2" t="s">
        <v>2217</v>
      </c>
      <c r="I82" s="4">
        <v>17.72</v>
      </c>
      <c r="J82" s="2" t="b">
        <v>0</v>
      </c>
      <c r="K82" s="2" t="s">
        <v>4693</v>
      </c>
      <c r="L82" s="2" t="s">
        <v>10</v>
      </c>
      <c r="M82" s="2"/>
      <c r="N82" s="2" t="s">
        <v>4702</v>
      </c>
      <c r="O82" s="2"/>
      <c r="P82" s="2" t="s">
        <v>4688</v>
      </c>
      <c r="Q82" s="2"/>
    </row>
    <row r="83" spans="1:17" x14ac:dyDescent="0.25">
      <c r="A83" s="2" t="s">
        <v>3921</v>
      </c>
      <c r="B83" s="2" t="s">
        <v>3922</v>
      </c>
      <c r="C83" s="3"/>
      <c r="D83" s="4">
        <v>0</v>
      </c>
      <c r="E83" s="4">
        <v>0</v>
      </c>
      <c r="F83" s="4">
        <v>0</v>
      </c>
      <c r="G83" s="4">
        <v>21.4</v>
      </c>
      <c r="H83" s="2" t="s">
        <v>3923</v>
      </c>
      <c r="I83" s="4">
        <v>15.1</v>
      </c>
      <c r="J83" s="2" t="b">
        <v>0</v>
      </c>
      <c r="K83" s="2" t="s">
        <v>4693</v>
      </c>
      <c r="L83" s="2" t="s">
        <v>10</v>
      </c>
      <c r="M83" s="2"/>
      <c r="N83" s="2" t="s">
        <v>4706</v>
      </c>
      <c r="O83" s="2"/>
      <c r="P83" s="2" t="s">
        <v>574</v>
      </c>
      <c r="Q83" s="2"/>
    </row>
    <row r="84" spans="1:17" x14ac:dyDescent="0.25">
      <c r="A84" s="2" t="s">
        <v>1604</v>
      </c>
      <c r="B84" s="2" t="s">
        <v>1605</v>
      </c>
      <c r="C84" s="3"/>
      <c r="D84" s="4">
        <v>0</v>
      </c>
      <c r="E84" s="4">
        <v>0</v>
      </c>
      <c r="F84" s="4">
        <v>0</v>
      </c>
      <c r="G84" s="4">
        <v>21.5</v>
      </c>
      <c r="H84" s="2" t="s">
        <v>42</v>
      </c>
      <c r="I84" s="4">
        <v>18.201699999999999</v>
      </c>
      <c r="J84" s="2" t="b">
        <v>1</v>
      </c>
      <c r="K84" s="2" t="s">
        <v>4693</v>
      </c>
      <c r="L84" s="2" t="s">
        <v>10</v>
      </c>
      <c r="M84" s="2"/>
      <c r="N84" s="2" t="s">
        <v>4706</v>
      </c>
      <c r="O84" s="2"/>
      <c r="P84" s="2" t="s">
        <v>574</v>
      </c>
      <c r="Q84" s="2"/>
    </row>
    <row r="85" spans="1:17" x14ac:dyDescent="0.25">
      <c r="A85" s="2" t="s">
        <v>1653</v>
      </c>
      <c r="B85" s="2" t="s">
        <v>1654</v>
      </c>
      <c r="C85" s="3"/>
      <c r="D85" s="4">
        <v>0</v>
      </c>
      <c r="E85" s="4">
        <v>6</v>
      </c>
      <c r="F85" s="4">
        <v>6</v>
      </c>
      <c r="G85" s="4">
        <v>18.399999999999999</v>
      </c>
      <c r="H85" s="2" t="s">
        <v>938</v>
      </c>
      <c r="I85" s="4">
        <v>9.1999999999999993</v>
      </c>
      <c r="J85" s="2" t="b">
        <v>1</v>
      </c>
      <c r="K85" s="2" t="s">
        <v>4693</v>
      </c>
      <c r="L85" s="2" t="s">
        <v>10</v>
      </c>
      <c r="M85" s="2"/>
      <c r="N85" s="2" t="s">
        <v>4704</v>
      </c>
      <c r="O85" s="2"/>
      <c r="P85" s="2"/>
      <c r="Q85" s="2"/>
    </row>
    <row r="86" spans="1:17" x14ac:dyDescent="0.25">
      <c r="A86" s="2" t="s">
        <v>3986</v>
      </c>
      <c r="B86" s="2" t="s">
        <v>3987</v>
      </c>
      <c r="C86" s="3"/>
      <c r="D86" s="4">
        <v>0</v>
      </c>
      <c r="E86" s="4">
        <v>0</v>
      </c>
      <c r="F86" s="4">
        <v>0</v>
      </c>
      <c r="G86" s="4">
        <v>32.75</v>
      </c>
      <c r="H86" s="2" t="s">
        <v>464</v>
      </c>
      <c r="I86" s="4">
        <v>14.75</v>
      </c>
      <c r="J86" s="2" t="b">
        <v>0</v>
      </c>
      <c r="K86" s="2" t="s">
        <v>4693</v>
      </c>
      <c r="L86" s="2" t="s">
        <v>10</v>
      </c>
      <c r="M86" s="2"/>
      <c r="N86" s="2" t="s">
        <v>4707</v>
      </c>
      <c r="O86" s="2"/>
      <c r="P86" s="2" t="s">
        <v>4688</v>
      </c>
      <c r="Q86" s="2"/>
    </row>
    <row r="87" spans="1:17" x14ac:dyDescent="0.25">
      <c r="A87" s="2" t="s">
        <v>3988</v>
      </c>
      <c r="B87" s="2" t="s">
        <v>3989</v>
      </c>
      <c r="C87" s="3"/>
      <c r="D87" s="4">
        <v>0</v>
      </c>
      <c r="E87" s="4">
        <v>0</v>
      </c>
      <c r="F87" s="4">
        <v>0</v>
      </c>
      <c r="G87" s="4">
        <v>21.9</v>
      </c>
      <c r="H87" s="2" t="s">
        <v>464</v>
      </c>
      <c r="I87" s="4">
        <v>9.8000000000000007</v>
      </c>
      <c r="J87" s="2" t="b">
        <v>0</v>
      </c>
      <c r="K87" s="2" t="s">
        <v>4693</v>
      </c>
      <c r="L87" s="2" t="s">
        <v>10</v>
      </c>
      <c r="M87" s="2"/>
      <c r="N87" s="2" t="s">
        <v>4707</v>
      </c>
      <c r="O87" s="2"/>
      <c r="P87" s="2"/>
      <c r="Q87" s="2"/>
    </row>
    <row r="88" spans="1:17" x14ac:dyDescent="0.25">
      <c r="A88" s="2" t="s">
        <v>3990</v>
      </c>
      <c r="B88" s="2" t="s">
        <v>3991</v>
      </c>
      <c r="C88" s="3"/>
      <c r="D88" s="4">
        <v>0</v>
      </c>
      <c r="E88" s="4">
        <v>0</v>
      </c>
      <c r="F88" s="4">
        <v>0</v>
      </c>
      <c r="G88" s="4">
        <v>21.95</v>
      </c>
      <c r="H88" s="2" t="s">
        <v>464</v>
      </c>
      <c r="I88" s="4">
        <v>9.8000000000000007</v>
      </c>
      <c r="J88" s="2" t="b">
        <v>0</v>
      </c>
      <c r="K88" s="2" t="s">
        <v>4693</v>
      </c>
      <c r="L88" s="2" t="s">
        <v>10</v>
      </c>
      <c r="M88" s="2"/>
      <c r="N88" s="2" t="s">
        <v>4707</v>
      </c>
      <c r="O88" s="2"/>
      <c r="P88" s="2"/>
      <c r="Q88" s="2"/>
    </row>
    <row r="89" spans="1:17" x14ac:dyDescent="0.25">
      <c r="A89" s="2" t="s">
        <v>3992</v>
      </c>
      <c r="B89" s="2" t="s">
        <v>3993</v>
      </c>
      <c r="C89" s="3"/>
      <c r="D89" s="4">
        <v>0</v>
      </c>
      <c r="E89" s="4">
        <v>0</v>
      </c>
      <c r="F89" s="4">
        <v>0</v>
      </c>
      <c r="G89" s="4">
        <v>20.100000000000001</v>
      </c>
      <c r="H89" s="2" t="s">
        <v>2238</v>
      </c>
      <c r="I89" s="4">
        <v>9.0220000000000002</v>
      </c>
      <c r="J89" s="2" t="b">
        <v>0</v>
      </c>
      <c r="K89" s="2" t="s">
        <v>4693</v>
      </c>
      <c r="L89" s="2" t="s">
        <v>10</v>
      </c>
      <c r="M89" s="2"/>
      <c r="N89" s="2" t="s">
        <v>4707</v>
      </c>
      <c r="O89" s="2"/>
      <c r="P89" s="2"/>
      <c r="Q89" s="2"/>
    </row>
    <row r="90" spans="1:17" x14ac:dyDescent="0.25">
      <c r="A90" s="2" t="s">
        <v>4045</v>
      </c>
      <c r="B90" s="2" t="s">
        <v>4046</v>
      </c>
      <c r="C90" s="3"/>
      <c r="D90" s="4">
        <v>0</v>
      </c>
      <c r="E90" s="4">
        <v>0</v>
      </c>
      <c r="F90" s="4">
        <v>0</v>
      </c>
      <c r="G90" s="4">
        <v>12.7</v>
      </c>
      <c r="H90" s="2" t="s">
        <v>2227</v>
      </c>
      <c r="I90" s="4">
        <v>6.35</v>
      </c>
      <c r="J90" s="2" t="b">
        <v>0</v>
      </c>
      <c r="K90" s="2" t="s">
        <v>4693</v>
      </c>
      <c r="L90" s="2" t="s">
        <v>10</v>
      </c>
      <c r="M90" s="2"/>
      <c r="N90" s="2" t="s">
        <v>4704</v>
      </c>
      <c r="O90" s="2"/>
      <c r="P90" s="2"/>
      <c r="Q90" s="2"/>
    </row>
    <row r="91" spans="1:17" x14ac:dyDescent="0.25">
      <c r="A91" s="2" t="s">
        <v>4047</v>
      </c>
      <c r="B91" s="2" t="s">
        <v>4048</v>
      </c>
      <c r="C91" s="3"/>
      <c r="D91" s="4">
        <v>0</v>
      </c>
      <c r="E91" s="4">
        <v>0</v>
      </c>
      <c r="F91" s="4">
        <v>0</v>
      </c>
      <c r="G91" s="4">
        <v>14.87</v>
      </c>
      <c r="H91" s="2" t="s">
        <v>2227</v>
      </c>
      <c r="I91" s="4">
        <v>6.35</v>
      </c>
      <c r="J91" s="2" t="b">
        <v>0</v>
      </c>
      <c r="K91" s="2" t="s">
        <v>4693</v>
      </c>
      <c r="L91" s="2" t="s">
        <v>10</v>
      </c>
      <c r="M91" s="2"/>
      <c r="N91" s="2" t="s">
        <v>4704</v>
      </c>
      <c r="O91" s="2"/>
      <c r="P91" s="2" t="s">
        <v>4688</v>
      </c>
      <c r="Q91" s="2"/>
    </row>
    <row r="92" spans="1:17" x14ac:dyDescent="0.25">
      <c r="A92" s="2" t="s">
        <v>4053</v>
      </c>
      <c r="B92" s="2" t="s">
        <v>4054</v>
      </c>
      <c r="C92" s="3"/>
      <c r="D92" s="4">
        <v>0</v>
      </c>
      <c r="E92" s="4">
        <v>0</v>
      </c>
      <c r="F92" s="4">
        <v>0</v>
      </c>
      <c r="G92" s="4">
        <v>73.5</v>
      </c>
      <c r="H92" s="2" t="s">
        <v>464</v>
      </c>
      <c r="I92" s="4">
        <v>36.747</v>
      </c>
      <c r="J92" s="2" t="b">
        <v>0</v>
      </c>
      <c r="K92" s="2" t="s">
        <v>4693</v>
      </c>
      <c r="L92" s="2" t="s">
        <v>10</v>
      </c>
      <c r="M92" s="2"/>
      <c r="N92" s="2" t="s">
        <v>4703</v>
      </c>
      <c r="O92" s="2"/>
      <c r="P92" s="2"/>
      <c r="Q92" s="2"/>
    </row>
    <row r="93" spans="1:17" x14ac:dyDescent="0.25">
      <c r="A93" s="2" t="s">
        <v>4055</v>
      </c>
      <c r="B93" s="2" t="s">
        <v>4056</v>
      </c>
      <c r="C93" s="3"/>
      <c r="D93" s="4">
        <v>0</v>
      </c>
      <c r="E93" s="4">
        <v>0</v>
      </c>
      <c r="F93" s="4">
        <v>0</v>
      </c>
      <c r="G93" s="4">
        <v>49.5</v>
      </c>
      <c r="H93" s="2" t="s">
        <v>464</v>
      </c>
      <c r="I93" s="4">
        <v>29.703099999999999</v>
      </c>
      <c r="J93" s="2" t="b">
        <v>0</v>
      </c>
      <c r="K93" s="2" t="s">
        <v>4693</v>
      </c>
      <c r="L93" s="2" t="s">
        <v>10</v>
      </c>
      <c r="M93" s="2"/>
      <c r="N93" s="2" t="s">
        <v>4703</v>
      </c>
      <c r="O93" s="2"/>
      <c r="P93" s="2"/>
      <c r="Q93" s="2"/>
    </row>
    <row r="94" spans="1:17" x14ac:dyDescent="0.25">
      <c r="A94" s="2" t="s">
        <v>4059</v>
      </c>
      <c r="B94" s="2" t="s">
        <v>4060</v>
      </c>
      <c r="C94" s="3"/>
      <c r="D94" s="4">
        <v>0</v>
      </c>
      <c r="E94" s="4">
        <v>0</v>
      </c>
      <c r="F94" s="4">
        <v>0</v>
      </c>
      <c r="G94" s="4">
        <v>49.15</v>
      </c>
      <c r="H94" s="2" t="s">
        <v>464</v>
      </c>
      <c r="I94" s="4">
        <v>21.350999999999999</v>
      </c>
      <c r="J94" s="2" t="b">
        <v>0</v>
      </c>
      <c r="K94" s="2" t="s">
        <v>4693</v>
      </c>
      <c r="L94" s="2" t="s">
        <v>10</v>
      </c>
      <c r="M94" s="2"/>
      <c r="N94" s="2" t="s">
        <v>4703</v>
      </c>
      <c r="O94" s="2"/>
      <c r="P94" s="2"/>
      <c r="Q94" s="2"/>
    </row>
    <row r="95" spans="1:17" x14ac:dyDescent="0.25">
      <c r="A95" s="2" t="s">
        <v>4063</v>
      </c>
      <c r="B95" s="2" t="s">
        <v>4064</v>
      </c>
      <c r="C95" s="3"/>
      <c r="D95" s="4">
        <v>0</v>
      </c>
      <c r="E95" s="4">
        <v>0</v>
      </c>
      <c r="F95" s="4">
        <v>0</v>
      </c>
      <c r="G95" s="4">
        <v>48.8</v>
      </c>
      <c r="H95" s="2" t="s">
        <v>464</v>
      </c>
      <c r="I95" s="4">
        <v>21.4</v>
      </c>
      <c r="J95" s="2" t="b">
        <v>0</v>
      </c>
      <c r="K95" s="2" t="s">
        <v>4693</v>
      </c>
      <c r="L95" s="2" t="s">
        <v>10</v>
      </c>
      <c r="M95" s="2"/>
      <c r="N95" s="2" t="s">
        <v>4703</v>
      </c>
      <c r="O95" s="2"/>
      <c r="P95" s="2"/>
      <c r="Q95" s="2"/>
    </row>
    <row r="96" spans="1:17" x14ac:dyDescent="0.25">
      <c r="A96" s="2" t="s">
        <v>4065</v>
      </c>
      <c r="B96" s="2" t="s">
        <v>4066</v>
      </c>
      <c r="C96" s="3"/>
      <c r="D96" s="4">
        <v>0</v>
      </c>
      <c r="E96" s="4">
        <v>0</v>
      </c>
      <c r="F96" s="4">
        <v>0</v>
      </c>
      <c r="G96" s="4">
        <v>46.85</v>
      </c>
      <c r="H96" s="2" t="s">
        <v>464</v>
      </c>
      <c r="I96" s="4">
        <v>22.6</v>
      </c>
      <c r="J96" s="2" t="b">
        <v>0</v>
      </c>
      <c r="K96" s="2" t="s">
        <v>4693</v>
      </c>
      <c r="L96" s="2" t="s">
        <v>10</v>
      </c>
      <c r="M96" s="2"/>
      <c r="N96" s="2" t="s">
        <v>4703</v>
      </c>
      <c r="O96" s="2"/>
      <c r="P96" s="2"/>
      <c r="Q96" s="2"/>
    </row>
    <row r="97" spans="1:17" x14ac:dyDescent="0.25">
      <c r="A97" s="2" t="s">
        <v>4084</v>
      </c>
      <c r="B97" s="2" t="s">
        <v>4085</v>
      </c>
      <c r="C97" s="3"/>
      <c r="D97" s="4">
        <v>0</v>
      </c>
      <c r="E97" s="4">
        <v>0</v>
      </c>
      <c r="F97" s="4">
        <v>0</v>
      </c>
      <c r="G97" s="4">
        <v>25.75</v>
      </c>
      <c r="H97" s="2" t="s">
        <v>464</v>
      </c>
      <c r="I97" s="4">
        <v>10.851000000000001</v>
      </c>
      <c r="J97" s="2" t="b">
        <v>0</v>
      </c>
      <c r="K97" s="2" t="s">
        <v>4693</v>
      </c>
      <c r="L97" s="2" t="s">
        <v>10</v>
      </c>
      <c r="M97" s="2"/>
      <c r="N97" s="2" t="s">
        <v>4703</v>
      </c>
      <c r="O97" s="2"/>
      <c r="P97" s="2"/>
      <c r="Q97" s="2"/>
    </row>
    <row r="98" spans="1:17" x14ac:dyDescent="0.25">
      <c r="A98" s="2" t="s">
        <v>1737</v>
      </c>
      <c r="B98" s="2" t="s">
        <v>1738</v>
      </c>
      <c r="C98" s="3"/>
      <c r="D98" s="4">
        <v>0</v>
      </c>
      <c r="E98" s="4">
        <v>0</v>
      </c>
      <c r="F98" s="4">
        <v>0</v>
      </c>
      <c r="G98" s="4">
        <v>48.35</v>
      </c>
      <c r="H98" s="2" t="s">
        <v>464</v>
      </c>
      <c r="I98" s="4">
        <v>28.997499999999999</v>
      </c>
      <c r="J98" s="2" t="b">
        <v>1</v>
      </c>
      <c r="K98" s="2" t="s">
        <v>4693</v>
      </c>
      <c r="L98" s="2" t="s">
        <v>10</v>
      </c>
      <c r="M98" s="2"/>
      <c r="N98" s="2" t="s">
        <v>4703</v>
      </c>
      <c r="O98" s="2"/>
      <c r="P98" s="2" t="s">
        <v>4696</v>
      </c>
      <c r="Q98" s="2"/>
    </row>
    <row r="99" spans="1:17" x14ac:dyDescent="0.25">
      <c r="A99" s="2" t="s">
        <v>1744</v>
      </c>
      <c r="B99" s="2" t="s">
        <v>1745</v>
      </c>
      <c r="C99" s="3"/>
      <c r="D99" s="4">
        <v>0</v>
      </c>
      <c r="E99" s="4">
        <v>0</v>
      </c>
      <c r="F99" s="4">
        <v>0</v>
      </c>
      <c r="G99" s="4">
        <v>56.85</v>
      </c>
      <c r="H99" s="2" t="s">
        <v>464</v>
      </c>
      <c r="I99" s="4">
        <v>27.71</v>
      </c>
      <c r="J99" s="2" t="b">
        <v>1</v>
      </c>
      <c r="K99" s="2" t="s">
        <v>4693</v>
      </c>
      <c r="L99" s="2" t="s">
        <v>10</v>
      </c>
      <c r="M99" s="2"/>
      <c r="N99" s="2" t="s">
        <v>4703</v>
      </c>
      <c r="O99" s="2"/>
      <c r="P99" s="2" t="s">
        <v>4696</v>
      </c>
      <c r="Q99" s="2"/>
    </row>
    <row r="100" spans="1:17" x14ac:dyDescent="0.25">
      <c r="A100" s="2" t="s">
        <v>4091</v>
      </c>
      <c r="B100" s="2" t="s">
        <v>4092</v>
      </c>
      <c r="C100" s="3"/>
      <c r="D100" s="4">
        <v>0</v>
      </c>
      <c r="E100" s="4">
        <v>0</v>
      </c>
      <c r="F100" s="4">
        <v>0</v>
      </c>
      <c r="G100" s="4">
        <v>54.4</v>
      </c>
      <c r="H100" s="2" t="s">
        <v>464</v>
      </c>
      <c r="I100" s="4">
        <v>26.675000000000001</v>
      </c>
      <c r="J100" s="2" t="b">
        <v>0</v>
      </c>
      <c r="K100" s="2" t="s">
        <v>4693</v>
      </c>
      <c r="L100" s="2" t="s">
        <v>10</v>
      </c>
      <c r="M100" s="2"/>
      <c r="N100" s="2" t="s">
        <v>4703</v>
      </c>
      <c r="O100" s="2"/>
      <c r="P100" s="2"/>
      <c r="Q100" s="2"/>
    </row>
    <row r="101" spans="1:17" x14ac:dyDescent="0.25">
      <c r="A101" s="2" t="s">
        <v>4101</v>
      </c>
      <c r="B101" s="2" t="s">
        <v>4102</v>
      </c>
      <c r="C101" s="3"/>
      <c r="D101" s="4">
        <v>0</v>
      </c>
      <c r="E101" s="4">
        <v>0</v>
      </c>
      <c r="F101" s="4">
        <v>0</v>
      </c>
      <c r="G101" s="4">
        <v>160.94999999999999</v>
      </c>
      <c r="H101" s="2" t="s">
        <v>469</v>
      </c>
      <c r="I101" s="4">
        <v>80.459999999999994</v>
      </c>
      <c r="J101" s="2" t="b">
        <v>0</v>
      </c>
      <c r="K101" s="2" t="s">
        <v>4693</v>
      </c>
      <c r="L101" s="2" t="s">
        <v>10</v>
      </c>
      <c r="M101" s="2"/>
      <c r="N101" s="2" t="s">
        <v>4703</v>
      </c>
      <c r="O101" s="2"/>
      <c r="P101" s="2"/>
      <c r="Q101" s="2"/>
    </row>
    <row r="102" spans="1:17" ht="270.75" x14ac:dyDescent="0.25">
      <c r="A102" s="2" t="s">
        <v>1775</v>
      </c>
      <c r="B102" s="2" t="s">
        <v>1776</v>
      </c>
      <c r="C102" s="3" t="s">
        <v>5434</v>
      </c>
      <c r="D102" s="4">
        <v>0</v>
      </c>
      <c r="E102" s="4">
        <v>3</v>
      </c>
      <c r="F102" s="4">
        <v>3</v>
      </c>
      <c r="G102" s="4">
        <v>59</v>
      </c>
      <c r="H102" s="2" t="s">
        <v>469</v>
      </c>
      <c r="I102" s="4">
        <v>29.48</v>
      </c>
      <c r="J102" s="2" t="b">
        <v>1</v>
      </c>
      <c r="K102" s="2" t="s">
        <v>4693</v>
      </c>
      <c r="L102" s="2" t="s">
        <v>10</v>
      </c>
      <c r="M102" s="2"/>
      <c r="N102" s="2" t="s">
        <v>4703</v>
      </c>
      <c r="O102" s="2"/>
      <c r="P102" s="2" t="s">
        <v>4696</v>
      </c>
      <c r="Q102" s="2" t="s">
        <v>5880</v>
      </c>
    </row>
    <row r="103" spans="1:17" x14ac:dyDescent="0.25">
      <c r="A103" s="2" t="s">
        <v>4105</v>
      </c>
      <c r="B103" s="2" t="s">
        <v>4106</v>
      </c>
      <c r="C103" s="3"/>
      <c r="D103" s="4">
        <v>0</v>
      </c>
      <c r="E103" s="4">
        <v>0</v>
      </c>
      <c r="F103" s="4">
        <v>0</v>
      </c>
      <c r="G103" s="4">
        <v>30.25</v>
      </c>
      <c r="H103" s="2" t="s">
        <v>464</v>
      </c>
      <c r="I103" s="4">
        <v>15.12</v>
      </c>
      <c r="J103" s="2" t="b">
        <v>0</v>
      </c>
      <c r="K103" s="2" t="s">
        <v>4693</v>
      </c>
      <c r="L103" s="2" t="s">
        <v>10</v>
      </c>
      <c r="M103" s="2"/>
      <c r="N103" s="2" t="s">
        <v>4703</v>
      </c>
      <c r="O103" s="2"/>
      <c r="P103" s="2"/>
      <c r="Q103" s="2"/>
    </row>
    <row r="104" spans="1:17" x14ac:dyDescent="0.25">
      <c r="A104" s="2" t="s">
        <v>1781</v>
      </c>
      <c r="B104" s="2" t="s">
        <v>1782</v>
      </c>
      <c r="C104" s="3"/>
      <c r="D104" s="4">
        <v>0</v>
      </c>
      <c r="E104" s="4">
        <v>0</v>
      </c>
      <c r="F104" s="4">
        <v>0</v>
      </c>
      <c r="G104" s="4">
        <v>49</v>
      </c>
      <c r="H104" s="2" t="s">
        <v>464</v>
      </c>
      <c r="I104" s="4">
        <v>26.58</v>
      </c>
      <c r="J104" s="2" t="b">
        <v>1</v>
      </c>
      <c r="K104" s="2" t="s">
        <v>4693</v>
      </c>
      <c r="L104" s="2" t="s">
        <v>10</v>
      </c>
      <c r="M104" s="2"/>
      <c r="N104" s="2" t="s">
        <v>4703</v>
      </c>
      <c r="O104" s="2"/>
      <c r="P104" s="2" t="s">
        <v>4696</v>
      </c>
      <c r="Q104" s="2"/>
    </row>
    <row r="105" spans="1:17" x14ac:dyDescent="0.25">
      <c r="A105" s="2" t="s">
        <v>4107</v>
      </c>
      <c r="B105" s="2" t="s">
        <v>4108</v>
      </c>
      <c r="C105" s="3"/>
      <c r="D105" s="4">
        <v>0</v>
      </c>
      <c r="E105" s="4">
        <v>0</v>
      </c>
      <c r="F105" s="4">
        <v>0</v>
      </c>
      <c r="G105" s="4">
        <v>54.45</v>
      </c>
      <c r="H105" s="2" t="s">
        <v>464</v>
      </c>
      <c r="I105" s="4">
        <v>37.184800000000003</v>
      </c>
      <c r="J105" s="2" t="b">
        <v>0</v>
      </c>
      <c r="K105" s="2" t="s">
        <v>4693</v>
      </c>
      <c r="L105" s="2" t="s">
        <v>10</v>
      </c>
      <c r="M105" s="2"/>
      <c r="N105" s="2" t="s">
        <v>4703</v>
      </c>
      <c r="O105" s="2"/>
      <c r="P105" s="2"/>
      <c r="Q105" s="2"/>
    </row>
    <row r="106" spans="1:17" x14ac:dyDescent="0.25">
      <c r="A106" s="2" t="s">
        <v>1739</v>
      </c>
      <c r="B106" s="2" t="s">
        <v>1740</v>
      </c>
      <c r="C106" s="3"/>
      <c r="D106" s="4">
        <v>0</v>
      </c>
      <c r="E106" s="4">
        <v>0</v>
      </c>
      <c r="F106" s="4">
        <v>0</v>
      </c>
      <c r="G106" s="4">
        <v>51.9</v>
      </c>
      <c r="H106" s="2" t="s">
        <v>464</v>
      </c>
      <c r="I106" s="4">
        <v>28.91</v>
      </c>
      <c r="J106" s="2" t="b">
        <v>1</v>
      </c>
      <c r="K106" s="2" t="s">
        <v>4693</v>
      </c>
      <c r="L106" s="2" t="s">
        <v>10</v>
      </c>
      <c r="M106" s="2"/>
      <c r="N106" s="2" t="s">
        <v>4703</v>
      </c>
      <c r="O106" s="2"/>
      <c r="P106" s="2" t="s">
        <v>4696</v>
      </c>
      <c r="Q106" s="2"/>
    </row>
    <row r="107" spans="1:17" x14ac:dyDescent="0.25">
      <c r="A107" s="2" t="s">
        <v>1723</v>
      </c>
      <c r="B107" s="2" t="s">
        <v>1724</v>
      </c>
      <c r="C107" s="3"/>
      <c r="D107" s="4">
        <v>0</v>
      </c>
      <c r="E107" s="4">
        <v>0</v>
      </c>
      <c r="F107" s="4">
        <v>0</v>
      </c>
      <c r="G107" s="4">
        <v>49.9</v>
      </c>
      <c r="H107" s="2" t="s">
        <v>464</v>
      </c>
      <c r="I107" s="4">
        <v>25.021000000000001</v>
      </c>
      <c r="J107" s="2" t="b">
        <v>1</v>
      </c>
      <c r="K107" s="2" t="s">
        <v>4693</v>
      </c>
      <c r="L107" s="2" t="s">
        <v>10</v>
      </c>
      <c r="M107" s="2"/>
      <c r="N107" s="2" t="s">
        <v>4703</v>
      </c>
      <c r="O107" s="2"/>
      <c r="P107" s="2" t="s">
        <v>4696</v>
      </c>
      <c r="Q107" s="2"/>
    </row>
    <row r="108" spans="1:17" x14ac:dyDescent="0.25">
      <c r="A108" s="2" t="s">
        <v>4081</v>
      </c>
      <c r="B108" s="2" t="s">
        <v>4082</v>
      </c>
      <c r="C108" s="3"/>
      <c r="D108" s="4">
        <v>0</v>
      </c>
      <c r="E108" s="4">
        <v>0</v>
      </c>
      <c r="F108" s="4">
        <v>0</v>
      </c>
      <c r="G108" s="4">
        <v>64.3</v>
      </c>
      <c r="H108" s="2" t="s">
        <v>4083</v>
      </c>
      <c r="I108" s="4">
        <v>32.130000000000003</v>
      </c>
      <c r="J108" s="2" t="b">
        <v>0</v>
      </c>
      <c r="K108" s="2" t="s">
        <v>4693</v>
      </c>
      <c r="L108" s="2" t="s">
        <v>10</v>
      </c>
      <c r="M108" s="2"/>
      <c r="N108" s="2" t="s">
        <v>4703</v>
      </c>
      <c r="O108" s="2"/>
      <c r="P108" s="2" t="s">
        <v>4696</v>
      </c>
      <c r="Q108" s="2"/>
    </row>
    <row r="109" spans="1:17" x14ac:dyDescent="0.25">
      <c r="A109" s="2" t="s">
        <v>4139</v>
      </c>
      <c r="B109" s="2" t="s">
        <v>4140</v>
      </c>
      <c r="C109" s="3"/>
      <c r="D109" s="4">
        <v>0</v>
      </c>
      <c r="E109" s="4">
        <v>0</v>
      </c>
      <c r="F109" s="4">
        <v>0</v>
      </c>
      <c r="G109" s="4">
        <v>39.4</v>
      </c>
      <c r="H109" s="2" t="s">
        <v>464</v>
      </c>
      <c r="I109" s="4">
        <v>14.962999999999999</v>
      </c>
      <c r="J109" s="2" t="b">
        <v>0</v>
      </c>
      <c r="K109" s="2" t="s">
        <v>4693</v>
      </c>
      <c r="L109" s="2" t="s">
        <v>10</v>
      </c>
      <c r="M109" s="2"/>
      <c r="N109" s="2" t="s">
        <v>4703</v>
      </c>
      <c r="O109" s="2"/>
      <c r="P109" s="2"/>
      <c r="Q109" s="2"/>
    </row>
    <row r="110" spans="1:17" x14ac:dyDescent="0.25">
      <c r="A110" s="2" t="s">
        <v>4496</v>
      </c>
      <c r="B110" s="2" t="s">
        <v>4497</v>
      </c>
      <c r="C110" s="3"/>
      <c r="D110" s="4">
        <v>0</v>
      </c>
      <c r="E110" s="4">
        <v>0</v>
      </c>
      <c r="F110" s="4">
        <v>0</v>
      </c>
      <c r="G110" s="4">
        <v>29.95</v>
      </c>
      <c r="H110" s="2" t="s">
        <v>4495</v>
      </c>
      <c r="I110" s="4">
        <v>14.96</v>
      </c>
      <c r="J110" s="2" t="b">
        <v>0</v>
      </c>
      <c r="K110" s="2" t="s">
        <v>4693</v>
      </c>
      <c r="L110" s="2" t="s">
        <v>10</v>
      </c>
      <c r="M110" s="2"/>
      <c r="N110" s="2" t="s">
        <v>4694</v>
      </c>
      <c r="O110" s="2"/>
      <c r="P110" s="2" t="s">
        <v>4695</v>
      </c>
      <c r="Q110" s="2"/>
    </row>
    <row r="111" spans="1:17" x14ac:dyDescent="0.25">
      <c r="A111" s="2" t="s">
        <v>4493</v>
      </c>
      <c r="B111" s="2" t="s">
        <v>4494</v>
      </c>
      <c r="C111" s="3"/>
      <c r="D111" s="4">
        <v>0</v>
      </c>
      <c r="E111" s="4">
        <v>0</v>
      </c>
      <c r="F111" s="4">
        <v>0</v>
      </c>
      <c r="G111" s="4">
        <v>31.95</v>
      </c>
      <c r="H111" s="2" t="s">
        <v>4495</v>
      </c>
      <c r="I111" s="4">
        <v>14.51</v>
      </c>
      <c r="J111" s="2" t="b">
        <v>0</v>
      </c>
      <c r="K111" s="2" t="s">
        <v>4693</v>
      </c>
      <c r="L111" s="2" t="s">
        <v>10</v>
      </c>
      <c r="M111" s="2"/>
      <c r="N111" s="2" t="s">
        <v>4694</v>
      </c>
      <c r="O111" s="2"/>
      <c r="P111" s="2"/>
      <c r="Q111" s="2"/>
    </row>
    <row r="112" spans="1:17" x14ac:dyDescent="0.25">
      <c r="A112" s="2" t="s">
        <v>4508</v>
      </c>
      <c r="B112" s="2" t="s">
        <v>4509</v>
      </c>
      <c r="C112" s="3"/>
      <c r="D112" s="4">
        <v>0</v>
      </c>
      <c r="E112" s="4">
        <v>0</v>
      </c>
      <c r="F112" s="4">
        <v>0</v>
      </c>
      <c r="G112" s="4">
        <v>23.82</v>
      </c>
      <c r="H112" s="2" t="s">
        <v>3923</v>
      </c>
      <c r="I112" s="4">
        <v>13.55</v>
      </c>
      <c r="J112" s="2" t="b">
        <v>0</v>
      </c>
      <c r="K112" s="2" t="s">
        <v>4693</v>
      </c>
      <c r="L112" s="2" t="s">
        <v>10</v>
      </c>
      <c r="M112" s="2"/>
      <c r="N112" s="2" t="s">
        <v>4708</v>
      </c>
      <c r="O112" s="2"/>
      <c r="P112" s="2"/>
      <c r="Q112" s="2"/>
    </row>
    <row r="113" spans="1:17" x14ac:dyDescent="0.25">
      <c r="A113" s="2" t="s">
        <v>2069</v>
      </c>
      <c r="B113" s="2" t="s">
        <v>2070</v>
      </c>
      <c r="C113" s="3"/>
      <c r="D113" s="4">
        <v>0</v>
      </c>
      <c r="E113" s="4">
        <v>5</v>
      </c>
      <c r="F113" s="4">
        <v>5</v>
      </c>
      <c r="G113" s="4">
        <v>35.5</v>
      </c>
      <c r="H113" s="2" t="s">
        <v>2221</v>
      </c>
      <c r="I113" s="4">
        <v>17.73</v>
      </c>
      <c r="J113" s="2" t="b">
        <v>1</v>
      </c>
      <c r="K113" s="2" t="s">
        <v>4693</v>
      </c>
      <c r="L113" s="2" t="s">
        <v>10</v>
      </c>
      <c r="M113" s="2"/>
      <c r="N113" s="2" t="s">
        <v>4698</v>
      </c>
      <c r="O113" s="2"/>
      <c r="P113" s="2" t="s">
        <v>4696</v>
      </c>
      <c r="Q113" s="2"/>
    </row>
    <row r="114" spans="1:17" x14ac:dyDescent="0.25">
      <c r="A114" s="2" t="s">
        <v>4637</v>
      </c>
      <c r="B114" s="2" t="s">
        <v>4638</v>
      </c>
      <c r="C114" s="3"/>
      <c r="D114" s="4">
        <v>0</v>
      </c>
      <c r="E114" s="4">
        <v>0</v>
      </c>
      <c r="F114" s="4">
        <v>0</v>
      </c>
      <c r="G114" s="4">
        <v>31.15</v>
      </c>
      <c r="H114" s="2" t="s">
        <v>464</v>
      </c>
      <c r="I114" s="4">
        <v>18.675000000000001</v>
      </c>
      <c r="J114" s="2" t="b">
        <v>0</v>
      </c>
      <c r="K114" s="2" t="s">
        <v>4693</v>
      </c>
      <c r="L114" s="2" t="s">
        <v>10</v>
      </c>
      <c r="M114" s="2"/>
      <c r="N114" s="2" t="s">
        <v>4698</v>
      </c>
      <c r="O114" s="2"/>
      <c r="P114" s="2"/>
      <c r="Q114" s="2"/>
    </row>
    <row r="115" spans="1:17" x14ac:dyDescent="0.25">
      <c r="A115" s="2" t="s">
        <v>4552</v>
      </c>
      <c r="B115" s="2" t="s">
        <v>4553</v>
      </c>
      <c r="C115" s="3"/>
      <c r="D115" s="4">
        <v>0</v>
      </c>
      <c r="E115" s="4">
        <v>0</v>
      </c>
      <c r="F115" s="4">
        <v>0</v>
      </c>
      <c r="G115" s="4">
        <v>59.4</v>
      </c>
      <c r="H115" s="2" t="s">
        <v>464</v>
      </c>
      <c r="I115" s="4">
        <v>26.25</v>
      </c>
      <c r="J115" s="2" t="b">
        <v>0</v>
      </c>
      <c r="K115" s="2" t="s">
        <v>4693</v>
      </c>
      <c r="L115" s="2" t="s">
        <v>10</v>
      </c>
      <c r="M115" s="2"/>
      <c r="N115" s="2" t="s">
        <v>4698</v>
      </c>
      <c r="O115" s="2"/>
      <c r="P115" s="2"/>
      <c r="Q115" s="2"/>
    </row>
    <row r="116" spans="1:17" x14ac:dyDescent="0.25">
      <c r="A116" s="2" t="s">
        <v>2087</v>
      </c>
      <c r="B116" s="2" t="s">
        <v>2088</v>
      </c>
      <c r="C116" s="3"/>
      <c r="D116" s="4">
        <v>0</v>
      </c>
      <c r="E116" s="4">
        <v>1</v>
      </c>
      <c r="F116" s="4">
        <v>1</v>
      </c>
      <c r="G116" s="4">
        <v>57.9</v>
      </c>
      <c r="H116" s="2" t="s">
        <v>464</v>
      </c>
      <c r="I116" s="4">
        <v>28.934999999999999</v>
      </c>
      <c r="J116" s="2" t="b">
        <v>1</v>
      </c>
      <c r="K116" s="2" t="s">
        <v>4693</v>
      </c>
      <c r="L116" s="2" t="s">
        <v>10</v>
      </c>
      <c r="M116" s="2"/>
      <c r="N116" s="2" t="s">
        <v>4698</v>
      </c>
      <c r="O116" s="2"/>
      <c r="P116" s="2" t="s">
        <v>4696</v>
      </c>
      <c r="Q116" s="2"/>
    </row>
    <row r="117" spans="1:17" x14ac:dyDescent="0.25">
      <c r="A117" s="2" t="s">
        <v>2089</v>
      </c>
      <c r="B117" s="2" t="s">
        <v>2090</v>
      </c>
      <c r="C117" s="3"/>
      <c r="D117" s="4">
        <v>0</v>
      </c>
      <c r="E117" s="4">
        <v>0</v>
      </c>
      <c r="F117" s="4">
        <v>0</v>
      </c>
      <c r="G117" s="4">
        <v>143.9</v>
      </c>
      <c r="H117" s="2" t="s">
        <v>464</v>
      </c>
      <c r="I117" s="4">
        <v>64.81</v>
      </c>
      <c r="J117" s="2" t="b">
        <v>1</v>
      </c>
      <c r="K117" s="2" t="s">
        <v>4693</v>
      </c>
      <c r="L117" s="2" t="s">
        <v>10</v>
      </c>
      <c r="M117" s="2"/>
      <c r="N117" s="2" t="s">
        <v>4698</v>
      </c>
      <c r="O117" s="2"/>
      <c r="P117" s="2" t="s">
        <v>4696</v>
      </c>
      <c r="Q117" s="2"/>
    </row>
    <row r="118" spans="1:17" ht="228" x14ac:dyDescent="0.25">
      <c r="A118" s="2" t="s">
        <v>2091</v>
      </c>
      <c r="B118" s="2" t="s">
        <v>2092</v>
      </c>
      <c r="C118" s="3" t="s">
        <v>5483</v>
      </c>
      <c r="D118" s="4">
        <v>0</v>
      </c>
      <c r="E118" s="4">
        <v>3</v>
      </c>
      <c r="F118" s="4">
        <v>3</v>
      </c>
      <c r="G118" s="4">
        <v>59</v>
      </c>
      <c r="H118" s="2" t="s">
        <v>2219</v>
      </c>
      <c r="I118" s="4">
        <v>29.5</v>
      </c>
      <c r="J118" s="2" t="b">
        <v>1</v>
      </c>
      <c r="K118" s="2" t="s">
        <v>4693</v>
      </c>
      <c r="L118" s="2" t="s">
        <v>10</v>
      </c>
      <c r="M118" s="2"/>
      <c r="N118" s="2" t="s">
        <v>4698</v>
      </c>
      <c r="O118" s="2"/>
      <c r="P118" s="2" t="s">
        <v>4695</v>
      </c>
      <c r="Q118" s="2" t="s">
        <v>5873</v>
      </c>
    </row>
    <row r="119" spans="1:17" x14ac:dyDescent="0.25">
      <c r="A119" s="2" t="s">
        <v>4554</v>
      </c>
      <c r="B119" s="2" t="s">
        <v>4555</v>
      </c>
      <c r="C119" s="3"/>
      <c r="D119" s="4">
        <v>0</v>
      </c>
      <c r="E119" s="4">
        <v>0</v>
      </c>
      <c r="F119" s="4">
        <v>0</v>
      </c>
      <c r="G119" s="4">
        <v>49.3</v>
      </c>
      <c r="H119" s="2" t="s">
        <v>464</v>
      </c>
      <c r="I119" s="4">
        <v>24.65</v>
      </c>
      <c r="J119" s="2" t="b">
        <v>0</v>
      </c>
      <c r="K119" s="2" t="s">
        <v>4693</v>
      </c>
      <c r="L119" s="2" t="s">
        <v>10</v>
      </c>
      <c r="M119" s="2"/>
      <c r="N119" s="2" t="s">
        <v>4698</v>
      </c>
      <c r="O119" s="2"/>
      <c r="P119" s="2"/>
      <c r="Q119" s="2"/>
    </row>
    <row r="120" spans="1:17" x14ac:dyDescent="0.25">
      <c r="A120" s="2" t="s">
        <v>4558</v>
      </c>
      <c r="B120" s="2" t="s">
        <v>4559</v>
      </c>
      <c r="C120" s="3"/>
      <c r="D120" s="4">
        <v>0</v>
      </c>
      <c r="E120" s="4">
        <v>0</v>
      </c>
      <c r="F120" s="4">
        <v>0</v>
      </c>
      <c r="G120" s="4">
        <v>93.5</v>
      </c>
      <c r="H120" s="2" t="s">
        <v>464</v>
      </c>
      <c r="I120" s="4">
        <v>32</v>
      </c>
      <c r="J120" s="2" t="b">
        <v>0</v>
      </c>
      <c r="K120" s="2" t="s">
        <v>4693</v>
      </c>
      <c r="L120" s="2" t="s">
        <v>10</v>
      </c>
      <c r="M120" s="2"/>
      <c r="N120" s="2" t="s">
        <v>4698</v>
      </c>
      <c r="O120" s="2"/>
      <c r="P120" s="2"/>
      <c r="Q120" s="2"/>
    </row>
    <row r="121" spans="1:17" x14ac:dyDescent="0.25">
      <c r="A121" s="2" t="s">
        <v>2095</v>
      </c>
      <c r="B121" s="2" t="s">
        <v>2096</v>
      </c>
      <c r="C121" s="3"/>
      <c r="D121" s="4">
        <v>0</v>
      </c>
      <c r="E121" s="4">
        <v>0</v>
      </c>
      <c r="F121" s="4">
        <v>0</v>
      </c>
      <c r="G121" s="4">
        <v>69</v>
      </c>
      <c r="H121" s="2" t="s">
        <v>2221</v>
      </c>
      <c r="I121" s="4">
        <v>34.481699999999996</v>
      </c>
      <c r="J121" s="2" t="b">
        <v>1</v>
      </c>
      <c r="K121" s="2" t="s">
        <v>4693</v>
      </c>
      <c r="L121" s="2" t="s">
        <v>10</v>
      </c>
      <c r="M121" s="2"/>
      <c r="N121" s="2" t="s">
        <v>4698</v>
      </c>
      <c r="O121" s="2"/>
      <c r="P121" s="2" t="s">
        <v>4696</v>
      </c>
      <c r="Q121" s="2"/>
    </row>
    <row r="122" spans="1:17" x14ac:dyDescent="0.25">
      <c r="A122" s="2" t="s">
        <v>4562</v>
      </c>
      <c r="B122" s="2" t="s">
        <v>4563</v>
      </c>
      <c r="C122" s="3"/>
      <c r="D122" s="4">
        <v>0</v>
      </c>
      <c r="E122" s="4">
        <v>0</v>
      </c>
      <c r="F122" s="4">
        <v>0</v>
      </c>
      <c r="G122" s="4">
        <v>28.95</v>
      </c>
      <c r="H122" s="2" t="s">
        <v>4564</v>
      </c>
      <c r="I122" s="4">
        <v>12.385999999999999</v>
      </c>
      <c r="J122" s="2" t="b">
        <v>0</v>
      </c>
      <c r="K122" s="2" t="s">
        <v>4693</v>
      </c>
      <c r="L122" s="2" t="s">
        <v>10</v>
      </c>
      <c r="M122" s="2"/>
      <c r="N122" s="2" t="s">
        <v>4698</v>
      </c>
      <c r="O122" s="2"/>
      <c r="P122" s="2"/>
      <c r="Q122" s="2"/>
    </row>
    <row r="123" spans="1:17" ht="199.5" x14ac:dyDescent="0.25">
      <c r="A123" s="2" t="s">
        <v>2103</v>
      </c>
      <c r="B123" s="2" t="s">
        <v>2104</v>
      </c>
      <c r="C123" s="3" t="s">
        <v>5484</v>
      </c>
      <c r="D123" s="4">
        <v>0</v>
      </c>
      <c r="E123" s="4">
        <v>3</v>
      </c>
      <c r="F123" s="4">
        <v>3</v>
      </c>
      <c r="G123" s="4">
        <v>41</v>
      </c>
      <c r="H123" s="2" t="s">
        <v>2219</v>
      </c>
      <c r="I123" s="4">
        <v>20.5</v>
      </c>
      <c r="J123" s="2" t="b">
        <v>1</v>
      </c>
      <c r="K123" s="2" t="s">
        <v>4693</v>
      </c>
      <c r="L123" s="2" t="s">
        <v>10</v>
      </c>
      <c r="M123" s="2"/>
      <c r="N123" s="2" t="s">
        <v>4698</v>
      </c>
      <c r="O123" s="2"/>
      <c r="P123" s="2" t="s">
        <v>4696</v>
      </c>
      <c r="Q123" s="2" t="s">
        <v>5874</v>
      </c>
    </row>
    <row r="124" spans="1:17" x14ac:dyDescent="0.25">
      <c r="A124" s="2" t="s">
        <v>4575</v>
      </c>
      <c r="B124" s="2" t="s">
        <v>4576</v>
      </c>
      <c r="C124" s="3"/>
      <c r="D124" s="4">
        <v>0</v>
      </c>
      <c r="E124" s="4">
        <v>0</v>
      </c>
      <c r="F124" s="4">
        <v>0</v>
      </c>
      <c r="G124" s="4">
        <v>39</v>
      </c>
      <c r="H124" s="2" t="s">
        <v>464</v>
      </c>
      <c r="I124" s="4">
        <v>19.48</v>
      </c>
      <c r="J124" s="2" t="b">
        <v>0</v>
      </c>
      <c r="K124" s="2" t="s">
        <v>4693</v>
      </c>
      <c r="L124" s="2" t="s">
        <v>10</v>
      </c>
      <c r="M124" s="2"/>
      <c r="N124" s="2" t="s">
        <v>4698</v>
      </c>
      <c r="O124" s="2"/>
      <c r="P124" s="2"/>
      <c r="Q124" s="2"/>
    </row>
    <row r="125" spans="1:17" x14ac:dyDescent="0.25">
      <c r="A125" s="2" t="s">
        <v>4577</v>
      </c>
      <c r="B125" s="2" t="s">
        <v>4578</v>
      </c>
      <c r="C125" s="3"/>
      <c r="D125" s="4">
        <v>0</v>
      </c>
      <c r="E125" s="4">
        <v>0</v>
      </c>
      <c r="F125" s="4">
        <v>0</v>
      </c>
      <c r="G125" s="4">
        <v>53.45</v>
      </c>
      <c r="H125" s="2" t="s">
        <v>464</v>
      </c>
      <c r="I125" s="4">
        <v>29</v>
      </c>
      <c r="J125" s="2" t="b">
        <v>0</v>
      </c>
      <c r="K125" s="2" t="s">
        <v>4693</v>
      </c>
      <c r="L125" s="2" t="s">
        <v>10</v>
      </c>
      <c r="M125" s="2"/>
      <c r="N125" s="2" t="s">
        <v>4698</v>
      </c>
      <c r="O125" s="2"/>
      <c r="P125" s="2"/>
      <c r="Q125" s="2"/>
    </row>
    <row r="126" spans="1:17" x14ac:dyDescent="0.25">
      <c r="A126" s="2" t="s">
        <v>4579</v>
      </c>
      <c r="B126" s="2" t="s">
        <v>4580</v>
      </c>
      <c r="C126" s="3"/>
      <c r="D126" s="4">
        <v>0</v>
      </c>
      <c r="E126" s="4">
        <v>0</v>
      </c>
      <c r="F126" s="4">
        <v>0</v>
      </c>
      <c r="G126" s="4">
        <v>75</v>
      </c>
      <c r="H126" s="2" t="s">
        <v>464</v>
      </c>
      <c r="I126" s="4">
        <v>36.869999999999997</v>
      </c>
      <c r="J126" s="2" t="b">
        <v>0</v>
      </c>
      <c r="K126" s="2" t="s">
        <v>4693</v>
      </c>
      <c r="L126" s="2" t="s">
        <v>10</v>
      </c>
      <c r="M126" s="2"/>
      <c r="N126" s="2" t="s">
        <v>4698</v>
      </c>
      <c r="O126" s="2"/>
      <c r="P126" s="2"/>
      <c r="Q126" s="2"/>
    </row>
    <row r="127" spans="1:17" x14ac:dyDescent="0.25">
      <c r="A127" s="2" t="s">
        <v>4583</v>
      </c>
      <c r="B127" s="2" t="s">
        <v>4584</v>
      </c>
      <c r="C127" s="3"/>
      <c r="D127" s="4">
        <v>0</v>
      </c>
      <c r="E127" s="4">
        <v>0</v>
      </c>
      <c r="F127" s="4">
        <v>0</v>
      </c>
      <c r="G127" s="4">
        <v>45.3</v>
      </c>
      <c r="H127" s="2" t="s">
        <v>464</v>
      </c>
      <c r="I127" s="4">
        <v>23.03</v>
      </c>
      <c r="J127" s="2" t="b">
        <v>0</v>
      </c>
      <c r="K127" s="2" t="s">
        <v>4693</v>
      </c>
      <c r="L127" s="2" t="s">
        <v>10</v>
      </c>
      <c r="M127" s="2"/>
      <c r="N127" s="2" t="s">
        <v>4698</v>
      </c>
      <c r="O127" s="2"/>
      <c r="P127" s="2"/>
      <c r="Q127" s="2"/>
    </row>
    <row r="128" spans="1:17" x14ac:dyDescent="0.25">
      <c r="A128" s="2" t="s">
        <v>4587</v>
      </c>
      <c r="B128" s="2" t="s">
        <v>4588</v>
      </c>
      <c r="C128" s="3"/>
      <c r="D128" s="4">
        <v>0</v>
      </c>
      <c r="E128" s="4">
        <v>0</v>
      </c>
      <c r="F128" s="4">
        <v>0</v>
      </c>
      <c r="G128" s="4">
        <v>44.25</v>
      </c>
      <c r="H128" s="2" t="s">
        <v>464</v>
      </c>
      <c r="I128" s="4">
        <v>19.449000000000002</v>
      </c>
      <c r="J128" s="2" t="b">
        <v>0</v>
      </c>
      <c r="K128" s="2" t="s">
        <v>4693</v>
      </c>
      <c r="L128" s="2" t="s">
        <v>10</v>
      </c>
      <c r="M128" s="2"/>
      <c r="N128" s="2" t="s">
        <v>4698</v>
      </c>
      <c r="O128" s="2"/>
      <c r="P128" s="2"/>
      <c r="Q128" s="2"/>
    </row>
    <row r="129" spans="1:17" x14ac:dyDescent="0.25">
      <c r="A129" s="2" t="s">
        <v>2107</v>
      </c>
      <c r="B129" s="2" t="s">
        <v>2108</v>
      </c>
      <c r="C129" s="3"/>
      <c r="D129" s="4">
        <v>0</v>
      </c>
      <c r="E129" s="4">
        <v>0</v>
      </c>
      <c r="F129" s="4">
        <v>0</v>
      </c>
      <c r="G129" s="4">
        <v>50.7</v>
      </c>
      <c r="H129" s="2" t="s">
        <v>464</v>
      </c>
      <c r="I129" s="4">
        <v>30.41</v>
      </c>
      <c r="J129" s="2" t="b">
        <v>1</v>
      </c>
      <c r="K129" s="2" t="s">
        <v>4693</v>
      </c>
      <c r="L129" s="2" t="s">
        <v>10</v>
      </c>
      <c r="M129" s="2"/>
      <c r="N129" s="2" t="s">
        <v>4698</v>
      </c>
      <c r="O129" s="2"/>
      <c r="P129" s="2" t="s">
        <v>4696</v>
      </c>
      <c r="Q129" s="2"/>
    </row>
    <row r="130" spans="1:17" x14ac:dyDescent="0.25">
      <c r="A130" s="2" t="s">
        <v>4597</v>
      </c>
      <c r="B130" s="2" t="s">
        <v>4598</v>
      </c>
      <c r="C130" s="3"/>
      <c r="D130" s="4">
        <v>0</v>
      </c>
      <c r="E130" s="4">
        <v>0</v>
      </c>
      <c r="F130" s="4">
        <v>0</v>
      </c>
      <c r="G130" s="4">
        <v>62.95</v>
      </c>
      <c r="H130" s="2" t="s">
        <v>464</v>
      </c>
      <c r="I130" s="4">
        <v>34.9</v>
      </c>
      <c r="J130" s="2" t="b">
        <v>0</v>
      </c>
      <c r="K130" s="2" t="s">
        <v>4693</v>
      </c>
      <c r="L130" s="2" t="s">
        <v>10</v>
      </c>
      <c r="M130" s="2"/>
      <c r="N130" s="2" t="s">
        <v>4698</v>
      </c>
      <c r="O130" s="2"/>
      <c r="P130" s="2"/>
      <c r="Q130" s="2"/>
    </row>
    <row r="131" spans="1:17" x14ac:dyDescent="0.25">
      <c r="A131" s="2" t="s">
        <v>4605</v>
      </c>
      <c r="B131" s="2" t="s">
        <v>4606</v>
      </c>
      <c r="C131" s="3"/>
      <c r="D131" s="4">
        <v>0</v>
      </c>
      <c r="E131" s="4">
        <v>0</v>
      </c>
      <c r="F131" s="4">
        <v>0</v>
      </c>
      <c r="G131" s="4">
        <v>24.98</v>
      </c>
      <c r="H131" s="2" t="s">
        <v>2217</v>
      </c>
      <c r="I131" s="4">
        <v>8.9269999999999996</v>
      </c>
      <c r="J131" s="2" t="b">
        <v>0</v>
      </c>
      <c r="K131" s="2" t="s">
        <v>4693</v>
      </c>
      <c r="L131" s="2" t="s">
        <v>10</v>
      </c>
      <c r="M131" s="2"/>
      <c r="N131" s="2" t="s">
        <v>4698</v>
      </c>
      <c r="O131" s="2"/>
      <c r="P131" s="2"/>
      <c r="Q131" s="2"/>
    </row>
    <row r="132" spans="1:17" x14ac:dyDescent="0.25">
      <c r="A132" s="2" t="s">
        <v>4607</v>
      </c>
      <c r="B132" s="2" t="s">
        <v>4608</v>
      </c>
      <c r="C132" s="3"/>
      <c r="D132" s="4">
        <v>0</v>
      </c>
      <c r="E132" s="4">
        <v>0</v>
      </c>
      <c r="F132" s="4">
        <v>0</v>
      </c>
      <c r="G132" s="4">
        <v>28.05</v>
      </c>
      <c r="H132" s="2" t="s">
        <v>2217</v>
      </c>
      <c r="I132" s="4">
        <v>13.427</v>
      </c>
      <c r="J132" s="2" t="b">
        <v>0</v>
      </c>
      <c r="K132" s="2" t="s">
        <v>4693</v>
      </c>
      <c r="L132" s="2" t="s">
        <v>10</v>
      </c>
      <c r="M132" s="2"/>
      <c r="N132" s="2" t="s">
        <v>4698</v>
      </c>
      <c r="O132" s="2"/>
      <c r="P132" s="2"/>
      <c r="Q132" s="2"/>
    </row>
    <row r="133" spans="1:17" x14ac:dyDescent="0.25">
      <c r="A133" s="2" t="s">
        <v>4603</v>
      </c>
      <c r="B133" s="2" t="s">
        <v>4604</v>
      </c>
      <c r="C133" s="3"/>
      <c r="D133" s="4">
        <v>0</v>
      </c>
      <c r="E133" s="4">
        <v>0</v>
      </c>
      <c r="F133" s="4">
        <v>0</v>
      </c>
      <c r="G133" s="4">
        <v>60.5</v>
      </c>
      <c r="H133" s="2" t="s">
        <v>66</v>
      </c>
      <c r="I133" s="4">
        <v>30.25</v>
      </c>
      <c r="J133" s="2" t="b">
        <v>0</v>
      </c>
      <c r="K133" s="2" t="s">
        <v>4693</v>
      </c>
      <c r="L133" s="2" t="s">
        <v>10</v>
      </c>
      <c r="M133" s="2"/>
      <c r="N133" s="2" t="s">
        <v>4698</v>
      </c>
      <c r="O133" s="2"/>
      <c r="P133" s="2"/>
      <c r="Q133" s="2"/>
    </row>
    <row r="134" spans="1:17" ht="242.25" x14ac:dyDescent="0.25">
      <c r="A134" s="2" t="s">
        <v>2113</v>
      </c>
      <c r="B134" s="2" t="s">
        <v>2114</v>
      </c>
      <c r="C134" s="3" t="s">
        <v>5487</v>
      </c>
      <c r="D134" s="4">
        <v>0</v>
      </c>
      <c r="E134" s="4">
        <v>3</v>
      </c>
      <c r="F134" s="4">
        <v>3</v>
      </c>
      <c r="G134" s="4">
        <v>49.4</v>
      </c>
      <c r="H134" s="2" t="s">
        <v>66</v>
      </c>
      <c r="I134" s="4">
        <v>24.695</v>
      </c>
      <c r="J134" s="2" t="b">
        <v>1</v>
      </c>
      <c r="K134" s="2" t="s">
        <v>4693</v>
      </c>
      <c r="L134" s="2" t="s">
        <v>10</v>
      </c>
      <c r="M134" s="2"/>
      <c r="N134" s="2" t="s">
        <v>4698</v>
      </c>
      <c r="O134" s="2"/>
      <c r="P134" s="2" t="s">
        <v>4696</v>
      </c>
      <c r="Q134" s="2" t="s">
        <v>5832</v>
      </c>
    </row>
    <row r="135" spans="1:17" x14ac:dyDescent="0.25">
      <c r="A135" s="2" t="s">
        <v>4621</v>
      </c>
      <c r="B135" s="2" t="s">
        <v>4622</v>
      </c>
      <c r="C135" s="3"/>
      <c r="D135" s="4">
        <v>0</v>
      </c>
      <c r="E135" s="4">
        <v>0</v>
      </c>
      <c r="F135" s="4">
        <v>0</v>
      </c>
      <c r="G135" s="4">
        <v>60.2</v>
      </c>
      <c r="H135" s="2" t="s">
        <v>4083</v>
      </c>
      <c r="I135" s="4">
        <v>30.099</v>
      </c>
      <c r="J135" s="2" t="b">
        <v>0</v>
      </c>
      <c r="K135" s="2" t="s">
        <v>4693</v>
      </c>
      <c r="L135" s="2" t="s">
        <v>10</v>
      </c>
      <c r="M135" s="2"/>
      <c r="N135" s="2" t="s">
        <v>4698</v>
      </c>
      <c r="O135" s="2"/>
      <c r="P135" s="2"/>
      <c r="Q135" s="2"/>
    </row>
    <row r="136" spans="1:17" x14ac:dyDescent="0.25">
      <c r="A136" s="2" t="s">
        <v>4623</v>
      </c>
      <c r="B136" s="2" t="s">
        <v>4624</v>
      </c>
      <c r="C136" s="3"/>
      <c r="D136" s="4">
        <v>0</v>
      </c>
      <c r="E136" s="4">
        <v>0</v>
      </c>
      <c r="F136" s="4">
        <v>0</v>
      </c>
      <c r="G136" s="4">
        <v>48.5</v>
      </c>
      <c r="H136" s="2" t="s">
        <v>464</v>
      </c>
      <c r="I136" s="4">
        <v>28</v>
      </c>
      <c r="J136" s="2" t="b">
        <v>0</v>
      </c>
      <c r="K136" s="2" t="s">
        <v>4693</v>
      </c>
      <c r="L136" s="2" t="s">
        <v>10</v>
      </c>
      <c r="M136" s="2"/>
      <c r="N136" s="2" t="s">
        <v>4698</v>
      </c>
      <c r="O136" s="2"/>
      <c r="P136" s="2"/>
      <c r="Q136" s="2"/>
    </row>
    <row r="137" spans="1:17" x14ac:dyDescent="0.25">
      <c r="A137" s="2" t="s">
        <v>2154</v>
      </c>
      <c r="B137" s="2" t="s">
        <v>2155</v>
      </c>
      <c r="C137" s="3"/>
      <c r="D137" s="4">
        <v>0</v>
      </c>
      <c r="E137" s="4">
        <v>1</v>
      </c>
      <c r="F137" s="4">
        <v>1</v>
      </c>
      <c r="G137" s="4">
        <v>70.55</v>
      </c>
      <c r="H137" s="2" t="s">
        <v>2221</v>
      </c>
      <c r="I137" s="4">
        <v>35.270000000000003</v>
      </c>
      <c r="J137" s="2" t="b">
        <v>1</v>
      </c>
      <c r="K137" s="2" t="s">
        <v>4693</v>
      </c>
      <c r="L137" s="2" t="s">
        <v>10</v>
      </c>
      <c r="M137" s="2"/>
      <c r="N137" s="2" t="s">
        <v>4698</v>
      </c>
      <c r="O137" s="2"/>
      <c r="P137" s="2" t="s">
        <v>4696</v>
      </c>
      <c r="Q137" s="2"/>
    </row>
    <row r="138" spans="1:17" x14ac:dyDescent="0.25">
      <c r="A138" s="2" t="s">
        <v>2156</v>
      </c>
      <c r="B138" s="2" t="s">
        <v>2157</v>
      </c>
      <c r="C138" s="3"/>
      <c r="D138" s="4">
        <v>0</v>
      </c>
      <c r="E138" s="4">
        <v>1</v>
      </c>
      <c r="F138" s="4">
        <v>1</v>
      </c>
      <c r="G138" s="4">
        <v>65.349999999999994</v>
      </c>
      <c r="H138" s="2" t="s">
        <v>2222</v>
      </c>
      <c r="I138" s="4">
        <v>32.655000000000001</v>
      </c>
      <c r="J138" s="2" t="b">
        <v>1</v>
      </c>
      <c r="K138" s="2" t="s">
        <v>4693</v>
      </c>
      <c r="L138" s="2" t="s">
        <v>10</v>
      </c>
      <c r="M138" s="2"/>
      <c r="N138" s="2" t="s">
        <v>4698</v>
      </c>
      <c r="O138" s="2"/>
      <c r="P138" s="2" t="s">
        <v>4696</v>
      </c>
      <c r="Q138" s="2"/>
    </row>
    <row r="139" spans="1:17" x14ac:dyDescent="0.25">
      <c r="A139" s="2" t="s">
        <v>4627</v>
      </c>
      <c r="B139" s="2" t="s">
        <v>4628</v>
      </c>
      <c r="C139" s="3"/>
      <c r="D139" s="4">
        <v>0</v>
      </c>
      <c r="E139" s="4">
        <v>0</v>
      </c>
      <c r="F139" s="4">
        <v>0</v>
      </c>
      <c r="G139" s="4">
        <v>30.9</v>
      </c>
      <c r="H139" s="2" t="s">
        <v>464</v>
      </c>
      <c r="I139" s="4">
        <v>15.39</v>
      </c>
      <c r="J139" s="2" t="b">
        <v>0</v>
      </c>
      <c r="K139" s="2" t="s">
        <v>4693</v>
      </c>
      <c r="L139" s="2" t="s">
        <v>10</v>
      </c>
      <c r="M139" s="2"/>
      <c r="N139" s="2" t="s">
        <v>4698</v>
      </c>
      <c r="O139" s="2"/>
      <c r="P139" s="2"/>
      <c r="Q139" s="2"/>
    </row>
    <row r="140" spans="1:17" x14ac:dyDescent="0.25">
      <c r="A140" s="2" t="s">
        <v>4631</v>
      </c>
      <c r="B140" s="2" t="s">
        <v>4632</v>
      </c>
      <c r="C140" s="3"/>
      <c r="D140" s="4">
        <v>0</v>
      </c>
      <c r="E140" s="4">
        <v>0</v>
      </c>
      <c r="F140" s="4">
        <v>0</v>
      </c>
      <c r="G140" s="4">
        <v>33.200000000000003</v>
      </c>
      <c r="H140" s="2" t="s">
        <v>464</v>
      </c>
      <c r="I140" s="4">
        <v>15.15</v>
      </c>
      <c r="J140" s="2" t="b">
        <v>0</v>
      </c>
      <c r="K140" s="2" t="s">
        <v>4693</v>
      </c>
      <c r="L140" s="2" t="s">
        <v>10</v>
      </c>
      <c r="M140" s="2"/>
      <c r="N140" s="2" t="s">
        <v>4698</v>
      </c>
      <c r="O140" s="2"/>
      <c r="P140" s="2"/>
      <c r="Q140" s="2"/>
    </row>
    <row r="141" spans="1:17" x14ac:dyDescent="0.25">
      <c r="A141" s="2" t="s">
        <v>4635</v>
      </c>
      <c r="B141" s="2" t="s">
        <v>4636</v>
      </c>
      <c r="C141" s="3"/>
      <c r="D141" s="4">
        <v>0</v>
      </c>
      <c r="E141" s="4">
        <v>0</v>
      </c>
      <c r="F141" s="4">
        <v>0</v>
      </c>
      <c r="G141" s="4">
        <v>48.95</v>
      </c>
      <c r="H141" s="2" t="s">
        <v>464</v>
      </c>
      <c r="I141" s="4">
        <v>19.495999999999999</v>
      </c>
      <c r="J141" s="2" t="b">
        <v>0</v>
      </c>
      <c r="K141" s="2" t="s">
        <v>4693</v>
      </c>
      <c r="L141" s="2" t="s">
        <v>10</v>
      </c>
      <c r="M141" s="2"/>
      <c r="N141" s="2" t="s">
        <v>4698</v>
      </c>
      <c r="O141" s="2"/>
      <c r="P141" s="2"/>
      <c r="Q141" s="2"/>
    </row>
    <row r="142" spans="1:17" x14ac:dyDescent="0.25">
      <c r="A142" s="2" t="s">
        <v>2162</v>
      </c>
      <c r="B142" s="2" t="s">
        <v>2163</v>
      </c>
      <c r="C142" s="3"/>
      <c r="D142" s="4">
        <v>0</v>
      </c>
      <c r="E142" s="4">
        <v>0</v>
      </c>
      <c r="F142" s="4">
        <v>0</v>
      </c>
      <c r="G142" s="4">
        <v>33.950000000000003</v>
      </c>
      <c r="H142" s="2" t="s">
        <v>464</v>
      </c>
      <c r="I142" s="4">
        <v>16.97</v>
      </c>
      <c r="J142" s="2" t="b">
        <v>1</v>
      </c>
      <c r="K142" s="2" t="s">
        <v>4693</v>
      </c>
      <c r="L142" s="2" t="s">
        <v>10</v>
      </c>
      <c r="M142" s="2"/>
      <c r="N142" s="2" t="s">
        <v>4698</v>
      </c>
      <c r="O142" s="2"/>
      <c r="P142" s="2" t="s">
        <v>4696</v>
      </c>
      <c r="Q142" s="2"/>
    </row>
    <row r="143" spans="1:17" x14ac:dyDescent="0.25">
      <c r="A143" s="2" t="s">
        <v>4633</v>
      </c>
      <c r="B143" s="2" t="s">
        <v>4634</v>
      </c>
      <c r="C143" s="3"/>
      <c r="D143" s="4">
        <v>0</v>
      </c>
      <c r="E143" s="4">
        <v>0</v>
      </c>
      <c r="F143" s="4">
        <v>0</v>
      </c>
      <c r="G143" s="4">
        <v>89.5</v>
      </c>
      <c r="H143" s="2" t="s">
        <v>464</v>
      </c>
      <c r="I143" s="4">
        <v>44.65</v>
      </c>
      <c r="J143" s="2" t="b">
        <v>0</v>
      </c>
      <c r="K143" s="2" t="s">
        <v>4693</v>
      </c>
      <c r="L143" s="2" t="s">
        <v>10</v>
      </c>
      <c r="M143" s="2"/>
      <c r="N143" s="2" t="s">
        <v>4698</v>
      </c>
      <c r="O143" s="2"/>
      <c r="P143" s="2"/>
      <c r="Q143" s="2"/>
    </row>
    <row r="144" spans="1:17" x14ac:dyDescent="0.25">
      <c r="A144" s="2" t="s">
        <v>2174</v>
      </c>
      <c r="B144" s="2" t="s">
        <v>2175</v>
      </c>
      <c r="C144" s="3"/>
      <c r="D144" s="4">
        <v>0</v>
      </c>
      <c r="E144" s="4">
        <v>0</v>
      </c>
      <c r="F144" s="4">
        <v>0</v>
      </c>
      <c r="G144" s="4">
        <v>58.95</v>
      </c>
      <c r="H144" s="2" t="s">
        <v>464</v>
      </c>
      <c r="I144" s="4">
        <v>34</v>
      </c>
      <c r="J144" s="2" t="b">
        <v>1</v>
      </c>
      <c r="K144" s="2" t="s">
        <v>4693</v>
      </c>
      <c r="L144" s="2" t="s">
        <v>10</v>
      </c>
      <c r="M144" s="2"/>
      <c r="N144" s="2" t="s">
        <v>4698</v>
      </c>
      <c r="O144" s="2"/>
      <c r="P144" s="2" t="s">
        <v>4696</v>
      </c>
      <c r="Q144" s="2"/>
    </row>
    <row r="145" spans="1:17" x14ac:dyDescent="0.25">
      <c r="A145" s="2" t="s">
        <v>4643</v>
      </c>
      <c r="B145" s="2" t="s">
        <v>4644</v>
      </c>
      <c r="C145" s="3"/>
      <c r="D145" s="4">
        <v>0</v>
      </c>
      <c r="E145" s="4">
        <v>0</v>
      </c>
      <c r="F145" s="4">
        <v>0</v>
      </c>
      <c r="G145" s="4">
        <v>74.25</v>
      </c>
      <c r="H145" s="2" t="s">
        <v>464</v>
      </c>
      <c r="I145" s="4">
        <v>37.110999999999997</v>
      </c>
      <c r="J145" s="2" t="b">
        <v>0</v>
      </c>
      <c r="K145" s="2" t="s">
        <v>4693</v>
      </c>
      <c r="L145" s="2" t="s">
        <v>10</v>
      </c>
      <c r="M145" s="2"/>
      <c r="N145" s="2" t="s">
        <v>4698</v>
      </c>
      <c r="O145" s="2"/>
      <c r="P145" s="2"/>
      <c r="Q145" s="2"/>
    </row>
    <row r="146" spans="1:17" x14ac:dyDescent="0.25">
      <c r="A146" s="2" t="s">
        <v>4647</v>
      </c>
      <c r="B146" s="2" t="s">
        <v>4648</v>
      </c>
      <c r="C146" s="3"/>
      <c r="D146" s="4">
        <v>0</v>
      </c>
      <c r="E146" s="4">
        <v>0</v>
      </c>
      <c r="F146" s="4">
        <v>0</v>
      </c>
      <c r="G146" s="4">
        <v>63.6</v>
      </c>
      <c r="H146" s="2" t="s">
        <v>464</v>
      </c>
      <c r="I146" s="4">
        <v>31.798999999999999</v>
      </c>
      <c r="J146" s="2" t="b">
        <v>0</v>
      </c>
      <c r="K146" s="2" t="s">
        <v>4693</v>
      </c>
      <c r="L146" s="2" t="s">
        <v>10</v>
      </c>
      <c r="M146" s="2"/>
      <c r="N146" s="2" t="s">
        <v>4698</v>
      </c>
      <c r="O146" s="2"/>
      <c r="P146" s="2"/>
      <c r="Q146" s="2"/>
    </row>
    <row r="147" spans="1:17" x14ac:dyDescent="0.25">
      <c r="A147" s="2" t="s">
        <v>4655</v>
      </c>
      <c r="B147" s="2" t="s">
        <v>4656</v>
      </c>
      <c r="C147" s="3"/>
      <c r="D147" s="4">
        <v>0</v>
      </c>
      <c r="E147" s="4">
        <v>0</v>
      </c>
      <c r="F147" s="4">
        <v>0</v>
      </c>
      <c r="G147" s="4">
        <v>40.200000000000003</v>
      </c>
      <c r="H147" s="2" t="s">
        <v>464</v>
      </c>
      <c r="I147" s="4">
        <v>23.77</v>
      </c>
      <c r="J147" s="2" t="b">
        <v>0</v>
      </c>
      <c r="K147" s="2" t="s">
        <v>4693</v>
      </c>
      <c r="L147" s="2" t="s">
        <v>10</v>
      </c>
      <c r="M147" s="2"/>
      <c r="N147" s="2" t="s">
        <v>4698</v>
      </c>
      <c r="O147" s="2"/>
      <c r="P147" s="2"/>
      <c r="Q147" s="2"/>
    </row>
    <row r="148" spans="1:17" x14ac:dyDescent="0.25">
      <c r="A148" s="2" t="s">
        <v>4657</v>
      </c>
      <c r="B148" s="2" t="s">
        <v>4658</v>
      </c>
      <c r="C148" s="3"/>
      <c r="D148" s="4">
        <v>0</v>
      </c>
      <c r="E148" s="4">
        <v>0</v>
      </c>
      <c r="F148" s="4">
        <v>0</v>
      </c>
      <c r="G148" s="4">
        <v>59.75</v>
      </c>
      <c r="H148" s="2" t="s">
        <v>464</v>
      </c>
      <c r="I148" s="4">
        <v>26.251000000000001</v>
      </c>
      <c r="J148" s="2" t="b">
        <v>0</v>
      </c>
      <c r="K148" s="2" t="s">
        <v>4693</v>
      </c>
      <c r="L148" s="2" t="s">
        <v>10</v>
      </c>
      <c r="M148" s="2"/>
      <c r="N148" s="2" t="s">
        <v>4698</v>
      </c>
      <c r="O148" s="2"/>
      <c r="P148" s="2"/>
      <c r="Q148" s="2"/>
    </row>
    <row r="149" spans="1:17" x14ac:dyDescent="0.25">
      <c r="A149" s="2" t="s">
        <v>2182</v>
      </c>
      <c r="B149" s="2" t="s">
        <v>2183</v>
      </c>
      <c r="C149" s="3"/>
      <c r="D149" s="4">
        <v>0</v>
      </c>
      <c r="E149" s="4">
        <v>0</v>
      </c>
      <c r="F149" s="4">
        <v>0</v>
      </c>
      <c r="G149" s="4">
        <v>78.599999999999994</v>
      </c>
      <c r="H149" s="2" t="s">
        <v>2221</v>
      </c>
      <c r="I149" s="4">
        <v>39.299999999999997</v>
      </c>
      <c r="J149" s="2" t="b">
        <v>1</v>
      </c>
      <c r="K149" s="2" t="s">
        <v>4693</v>
      </c>
      <c r="L149" s="2" t="s">
        <v>10</v>
      </c>
      <c r="M149" s="2"/>
      <c r="N149" s="2" t="s">
        <v>4698</v>
      </c>
      <c r="O149" s="2"/>
      <c r="P149" s="2" t="s">
        <v>4696</v>
      </c>
      <c r="Q149" s="2"/>
    </row>
    <row r="150" spans="1:17" ht="213.75" x14ac:dyDescent="0.25">
      <c r="A150" s="2" t="s">
        <v>2184</v>
      </c>
      <c r="B150" s="2" t="s">
        <v>2185</v>
      </c>
      <c r="C150" s="3" t="s">
        <v>5509</v>
      </c>
      <c r="D150" s="4">
        <v>0</v>
      </c>
      <c r="E150" s="4">
        <v>0</v>
      </c>
      <c r="F150" s="4">
        <v>0</v>
      </c>
      <c r="G150" s="4">
        <v>54</v>
      </c>
      <c r="H150" s="2" t="s">
        <v>2219</v>
      </c>
      <c r="I150" s="4">
        <v>27</v>
      </c>
      <c r="J150" s="2" t="b">
        <v>1</v>
      </c>
      <c r="K150" s="2" t="s">
        <v>4693</v>
      </c>
      <c r="L150" s="2" t="s">
        <v>10</v>
      </c>
      <c r="M150" s="2"/>
      <c r="N150" s="2" t="s">
        <v>4698</v>
      </c>
      <c r="O150" s="2"/>
      <c r="P150" s="2" t="s">
        <v>4695</v>
      </c>
      <c r="Q150" s="2" t="s">
        <v>5875</v>
      </c>
    </row>
    <row r="151" spans="1:17" x14ac:dyDescent="0.25">
      <c r="A151" s="2" t="s">
        <v>4683</v>
      </c>
      <c r="B151" s="2" t="s">
        <v>4684</v>
      </c>
      <c r="C151" s="3"/>
      <c r="D151" s="4">
        <v>0</v>
      </c>
      <c r="E151" s="4">
        <v>0</v>
      </c>
      <c r="F151" s="4">
        <v>0</v>
      </c>
      <c r="G151" s="4">
        <v>58.61</v>
      </c>
      <c r="H151" s="2" t="s">
        <v>4083</v>
      </c>
      <c r="I151" s="4">
        <v>27.837</v>
      </c>
      <c r="J151" s="2" t="b">
        <v>0</v>
      </c>
      <c r="K151" s="2" t="s">
        <v>4693</v>
      </c>
      <c r="L151" s="2" t="s">
        <v>10</v>
      </c>
      <c r="M151" s="2"/>
      <c r="N151" s="2" t="s">
        <v>4698</v>
      </c>
      <c r="O151" s="2"/>
      <c r="P151" s="2"/>
      <c r="Q151" s="2"/>
    </row>
    <row r="152" spans="1:17" x14ac:dyDescent="0.25">
      <c r="A152" s="2" t="s">
        <v>2326</v>
      </c>
      <c r="B152" s="2" t="s">
        <v>2327</v>
      </c>
      <c r="C152" s="3"/>
      <c r="D152" s="4">
        <v>0</v>
      </c>
      <c r="E152" s="4">
        <v>0</v>
      </c>
      <c r="F152" s="4">
        <v>0</v>
      </c>
      <c r="G152" s="4">
        <v>11.3</v>
      </c>
      <c r="H152" s="2" t="s">
        <v>2328</v>
      </c>
      <c r="I152" s="4">
        <v>5.36</v>
      </c>
      <c r="J152" s="2" t="b">
        <v>0</v>
      </c>
      <c r="K152" s="2" t="s">
        <v>4709</v>
      </c>
      <c r="L152" s="2" t="s">
        <v>10</v>
      </c>
      <c r="M152" s="2"/>
      <c r="N152" s="2" t="s">
        <v>4710</v>
      </c>
      <c r="O152" s="2" t="s">
        <v>4689</v>
      </c>
      <c r="P152" s="2" t="s">
        <v>4688</v>
      </c>
      <c r="Q152" s="2"/>
    </row>
    <row r="153" spans="1:17" x14ac:dyDescent="0.25">
      <c r="A153" s="2" t="s">
        <v>2341</v>
      </c>
      <c r="B153" s="2" t="s">
        <v>2342</v>
      </c>
      <c r="C153" s="3"/>
      <c r="D153" s="4">
        <v>0</v>
      </c>
      <c r="E153" s="4">
        <v>0</v>
      </c>
      <c r="F153" s="4">
        <v>0</v>
      </c>
      <c r="G153" s="4">
        <v>13.71</v>
      </c>
      <c r="H153" s="2" t="s">
        <v>2328</v>
      </c>
      <c r="I153" s="4">
        <v>7.16</v>
      </c>
      <c r="J153" s="2" t="b">
        <v>0</v>
      </c>
      <c r="K153" s="2" t="s">
        <v>4709</v>
      </c>
      <c r="L153" s="2" t="s">
        <v>10</v>
      </c>
      <c r="M153" s="2" t="s">
        <v>4711</v>
      </c>
      <c r="N153" s="2" t="s">
        <v>4710</v>
      </c>
      <c r="O153" s="2" t="s">
        <v>4689</v>
      </c>
      <c r="P153" s="2" t="s">
        <v>4688</v>
      </c>
      <c r="Q153" s="2"/>
    </row>
    <row r="154" spans="1:17" x14ac:dyDescent="0.25">
      <c r="A154" s="2" t="s">
        <v>2333</v>
      </c>
      <c r="B154" s="2" t="s">
        <v>2334</v>
      </c>
      <c r="C154" s="3"/>
      <c r="D154" s="4">
        <v>0</v>
      </c>
      <c r="E154" s="4">
        <v>0</v>
      </c>
      <c r="F154" s="4">
        <v>0</v>
      </c>
      <c r="G154" s="4">
        <v>23.75</v>
      </c>
      <c r="H154" s="2" t="s">
        <v>2328</v>
      </c>
      <c r="I154" s="4">
        <v>10.07</v>
      </c>
      <c r="J154" s="2" t="b">
        <v>0</v>
      </c>
      <c r="K154" s="2" t="s">
        <v>4709</v>
      </c>
      <c r="L154" s="2" t="s">
        <v>10</v>
      </c>
      <c r="M154" s="2" t="s">
        <v>4712</v>
      </c>
      <c r="N154" s="2" t="s">
        <v>4710</v>
      </c>
      <c r="O154" s="2" t="s">
        <v>4689</v>
      </c>
      <c r="P154" s="2" t="s">
        <v>4688</v>
      </c>
      <c r="Q154" s="2"/>
    </row>
    <row r="155" spans="1:17" x14ac:dyDescent="0.25">
      <c r="A155" s="2" t="s">
        <v>2337</v>
      </c>
      <c r="B155" s="2" t="s">
        <v>2338</v>
      </c>
      <c r="C155" s="3"/>
      <c r="D155" s="4">
        <v>0</v>
      </c>
      <c r="E155" s="4">
        <v>0</v>
      </c>
      <c r="F155" s="4">
        <v>0</v>
      </c>
      <c r="G155" s="4">
        <v>17.399999999999999</v>
      </c>
      <c r="H155" s="2" t="s">
        <v>2328</v>
      </c>
      <c r="I155" s="4">
        <v>8.0500000000000007</v>
      </c>
      <c r="J155" s="2" t="b">
        <v>0</v>
      </c>
      <c r="K155" s="2" t="s">
        <v>4709</v>
      </c>
      <c r="L155" s="2" t="s">
        <v>10</v>
      </c>
      <c r="M155" s="2" t="s">
        <v>4712</v>
      </c>
      <c r="N155" s="2" t="s">
        <v>4710</v>
      </c>
      <c r="O155" s="2" t="s">
        <v>4689</v>
      </c>
      <c r="P155" s="2" t="s">
        <v>4688</v>
      </c>
      <c r="Q155" s="2"/>
    </row>
    <row r="156" spans="1:17" x14ac:dyDescent="0.25">
      <c r="A156" s="2" t="s">
        <v>2339</v>
      </c>
      <c r="B156" s="2" t="s">
        <v>2340</v>
      </c>
      <c r="C156" s="3"/>
      <c r="D156" s="4">
        <v>0</v>
      </c>
      <c r="E156" s="4">
        <v>0</v>
      </c>
      <c r="F156" s="4">
        <v>0</v>
      </c>
      <c r="G156" s="4">
        <v>31.35</v>
      </c>
      <c r="H156" s="2" t="s">
        <v>2328</v>
      </c>
      <c r="I156" s="4">
        <v>14.5</v>
      </c>
      <c r="J156" s="2" t="b">
        <v>0</v>
      </c>
      <c r="K156" s="2" t="s">
        <v>4709</v>
      </c>
      <c r="L156" s="2" t="s">
        <v>10</v>
      </c>
      <c r="M156" s="2" t="s">
        <v>4713</v>
      </c>
      <c r="N156" s="2" t="s">
        <v>4710</v>
      </c>
      <c r="O156" s="2" t="s">
        <v>4689</v>
      </c>
      <c r="P156" s="2" t="s">
        <v>4688</v>
      </c>
      <c r="Q156" s="2"/>
    </row>
    <row r="157" spans="1:17" x14ac:dyDescent="0.25">
      <c r="A157" s="2" t="s">
        <v>2348</v>
      </c>
      <c r="B157" s="2" t="s">
        <v>2349</v>
      </c>
      <c r="C157" s="3"/>
      <c r="D157" s="4">
        <v>0</v>
      </c>
      <c r="E157" s="4">
        <v>0</v>
      </c>
      <c r="F157" s="4">
        <v>0</v>
      </c>
      <c r="G157" s="4">
        <v>18.399999999999999</v>
      </c>
      <c r="H157" s="2" t="s">
        <v>2328</v>
      </c>
      <c r="I157" s="4">
        <v>8.5</v>
      </c>
      <c r="J157" s="2" t="b">
        <v>0</v>
      </c>
      <c r="K157" s="2" t="s">
        <v>4709</v>
      </c>
      <c r="L157" s="2" t="s">
        <v>10</v>
      </c>
      <c r="M157" s="2" t="s">
        <v>4714</v>
      </c>
      <c r="N157" s="2" t="s">
        <v>4710</v>
      </c>
      <c r="O157" s="2" t="s">
        <v>4689</v>
      </c>
      <c r="P157" s="2" t="s">
        <v>4688</v>
      </c>
      <c r="Q157" s="2"/>
    </row>
    <row r="158" spans="1:17" x14ac:dyDescent="0.25">
      <c r="A158" s="2" t="s">
        <v>2350</v>
      </c>
      <c r="B158" s="2" t="s">
        <v>2351</v>
      </c>
      <c r="C158" s="3"/>
      <c r="D158" s="4">
        <v>0</v>
      </c>
      <c r="E158" s="4">
        <v>0</v>
      </c>
      <c r="F158" s="4">
        <v>0</v>
      </c>
      <c r="G158" s="4">
        <v>12.75</v>
      </c>
      <c r="H158" s="2" t="s">
        <v>2328</v>
      </c>
      <c r="I158" s="4">
        <v>5.9</v>
      </c>
      <c r="J158" s="2" t="b">
        <v>0</v>
      </c>
      <c r="K158" s="2" t="s">
        <v>4709</v>
      </c>
      <c r="L158" s="2" t="s">
        <v>10</v>
      </c>
      <c r="M158" s="2" t="s">
        <v>4715</v>
      </c>
      <c r="N158" s="2" t="s">
        <v>4710</v>
      </c>
      <c r="O158" s="2" t="s">
        <v>4689</v>
      </c>
      <c r="P158" s="2" t="s">
        <v>4688</v>
      </c>
      <c r="Q158" s="2"/>
    </row>
    <row r="159" spans="1:17" x14ac:dyDescent="0.25">
      <c r="A159" s="2" t="s">
        <v>2309</v>
      </c>
      <c r="B159" s="2" t="s">
        <v>2310</v>
      </c>
      <c r="C159" s="3"/>
      <c r="D159" s="4">
        <v>0</v>
      </c>
      <c r="E159" s="4">
        <v>0</v>
      </c>
      <c r="F159" s="4">
        <v>0</v>
      </c>
      <c r="G159" s="4">
        <v>8.6</v>
      </c>
      <c r="H159" s="2" t="s">
        <v>2311</v>
      </c>
      <c r="I159" s="4">
        <v>3.61</v>
      </c>
      <c r="J159" s="2" t="b">
        <v>0</v>
      </c>
      <c r="K159" s="2" t="s">
        <v>4716</v>
      </c>
      <c r="L159" s="2" t="s">
        <v>10</v>
      </c>
      <c r="M159" s="2" t="s">
        <v>4717</v>
      </c>
      <c r="N159" s="2" t="s">
        <v>4718</v>
      </c>
      <c r="O159" s="2" t="s">
        <v>4719</v>
      </c>
      <c r="P159" s="2" t="s">
        <v>4688</v>
      </c>
      <c r="Q159" s="2"/>
    </row>
    <row r="160" spans="1:17" x14ac:dyDescent="0.25">
      <c r="A160" s="2" t="s">
        <v>2312</v>
      </c>
      <c r="B160" s="2" t="s">
        <v>2313</v>
      </c>
      <c r="C160" s="3"/>
      <c r="D160" s="4">
        <v>0</v>
      </c>
      <c r="E160" s="4">
        <v>0</v>
      </c>
      <c r="F160" s="4">
        <v>0</v>
      </c>
      <c r="G160" s="4">
        <v>15.85</v>
      </c>
      <c r="H160" s="2" t="s">
        <v>2311</v>
      </c>
      <c r="I160" s="4">
        <v>7.33</v>
      </c>
      <c r="J160" s="2" t="b">
        <v>0</v>
      </c>
      <c r="K160" s="2" t="s">
        <v>4716</v>
      </c>
      <c r="L160" s="2" t="s">
        <v>10</v>
      </c>
      <c r="M160" s="2" t="s">
        <v>4717</v>
      </c>
      <c r="N160" s="2" t="s">
        <v>4718</v>
      </c>
      <c r="O160" s="2" t="s">
        <v>4719</v>
      </c>
      <c r="P160" s="2" t="s">
        <v>4688</v>
      </c>
      <c r="Q160" s="2"/>
    </row>
    <row r="161" spans="1:17" ht="228" x14ac:dyDescent="0.25">
      <c r="A161" s="2" t="s">
        <v>157</v>
      </c>
      <c r="B161" s="2" t="s">
        <v>158</v>
      </c>
      <c r="C161" s="3" t="s">
        <v>5173</v>
      </c>
      <c r="D161" s="4">
        <v>0</v>
      </c>
      <c r="E161" s="4">
        <v>18</v>
      </c>
      <c r="F161" s="4">
        <v>18</v>
      </c>
      <c r="G161" s="4">
        <v>9.9499999999999993</v>
      </c>
      <c r="H161" s="2" t="s">
        <v>2222</v>
      </c>
      <c r="I161" s="4">
        <v>4.6215999999999999</v>
      </c>
      <c r="J161" s="2" t="b">
        <v>1</v>
      </c>
      <c r="K161" s="2" t="s">
        <v>4709</v>
      </c>
      <c r="L161" s="2" t="s">
        <v>10</v>
      </c>
      <c r="M161" s="2" t="s">
        <v>4720</v>
      </c>
      <c r="N161" s="2" t="s">
        <v>4718</v>
      </c>
      <c r="O161" s="2" t="s">
        <v>4689</v>
      </c>
      <c r="P161" s="2" t="s">
        <v>4688</v>
      </c>
      <c r="Q161" s="2" t="s">
        <v>5593</v>
      </c>
    </row>
    <row r="162" spans="1:17" ht="213.75" x14ac:dyDescent="0.25">
      <c r="A162" s="2" t="s">
        <v>159</v>
      </c>
      <c r="B162" s="2" t="s">
        <v>160</v>
      </c>
      <c r="C162" s="3" t="s">
        <v>5174</v>
      </c>
      <c r="D162" s="4">
        <v>0</v>
      </c>
      <c r="E162" s="4">
        <v>6</v>
      </c>
      <c r="F162" s="4">
        <v>6</v>
      </c>
      <c r="G162" s="4">
        <v>11.45</v>
      </c>
      <c r="H162" s="2" t="s">
        <v>2222</v>
      </c>
      <c r="I162" s="4">
        <v>5.3040000000000003</v>
      </c>
      <c r="J162" s="2" t="b">
        <v>1</v>
      </c>
      <c r="K162" s="2" t="s">
        <v>4716</v>
      </c>
      <c r="L162" s="2" t="s">
        <v>10</v>
      </c>
      <c r="M162" s="2" t="s">
        <v>4720</v>
      </c>
      <c r="N162" s="2" t="s">
        <v>4718</v>
      </c>
      <c r="O162" s="2" t="s">
        <v>4719</v>
      </c>
      <c r="P162" s="2" t="s">
        <v>4688</v>
      </c>
      <c r="Q162" s="2" t="s">
        <v>5594</v>
      </c>
    </row>
    <row r="163" spans="1:17" x14ac:dyDescent="0.25">
      <c r="A163" s="2" t="s">
        <v>2430</v>
      </c>
      <c r="B163" s="2" t="s">
        <v>2431</v>
      </c>
      <c r="C163" s="3"/>
      <c r="D163" s="4">
        <v>0</v>
      </c>
      <c r="E163" s="4">
        <v>0</v>
      </c>
      <c r="F163" s="4">
        <v>0</v>
      </c>
      <c r="G163" s="4">
        <v>7</v>
      </c>
      <c r="H163" s="2" t="s">
        <v>2311</v>
      </c>
      <c r="I163" s="4">
        <v>3.24</v>
      </c>
      <c r="J163" s="2" t="b">
        <v>0</v>
      </c>
      <c r="K163" s="2" t="s">
        <v>4709</v>
      </c>
      <c r="L163" s="2" t="s">
        <v>10</v>
      </c>
      <c r="M163" s="2" t="s">
        <v>4721</v>
      </c>
      <c r="N163" s="2" t="s">
        <v>4718</v>
      </c>
      <c r="O163" s="2" t="s">
        <v>4689</v>
      </c>
      <c r="P163" s="2" t="s">
        <v>4688</v>
      </c>
      <c r="Q163" s="2"/>
    </row>
    <row r="164" spans="1:17" x14ac:dyDescent="0.25">
      <c r="A164" s="2" t="s">
        <v>2434</v>
      </c>
      <c r="B164" s="2" t="s">
        <v>2435</v>
      </c>
      <c r="C164" s="3"/>
      <c r="D164" s="4">
        <v>0</v>
      </c>
      <c r="E164" s="4">
        <v>0</v>
      </c>
      <c r="F164" s="4">
        <v>0</v>
      </c>
      <c r="G164" s="4">
        <v>7.3</v>
      </c>
      <c r="H164" s="2" t="s">
        <v>2436</v>
      </c>
      <c r="I164" s="4">
        <v>3.75</v>
      </c>
      <c r="J164" s="2" t="b">
        <v>0</v>
      </c>
      <c r="K164" s="2" t="s">
        <v>4716</v>
      </c>
      <c r="L164" s="2" t="s">
        <v>10</v>
      </c>
      <c r="M164" s="2" t="s">
        <v>4720</v>
      </c>
      <c r="N164" s="2" t="s">
        <v>4718</v>
      </c>
      <c r="O164" s="2" t="s">
        <v>4719</v>
      </c>
      <c r="P164" s="2" t="s">
        <v>4688</v>
      </c>
      <c r="Q164" s="2"/>
    </row>
    <row r="165" spans="1:17" x14ac:dyDescent="0.25">
      <c r="A165" s="2" t="s">
        <v>2426</v>
      </c>
      <c r="B165" s="2" t="s">
        <v>2427</v>
      </c>
      <c r="C165" s="3"/>
      <c r="D165" s="4">
        <v>0</v>
      </c>
      <c r="E165" s="4">
        <v>0</v>
      </c>
      <c r="F165" s="4">
        <v>0</v>
      </c>
      <c r="G165" s="4">
        <v>8.24</v>
      </c>
      <c r="H165" s="2" t="s">
        <v>2222</v>
      </c>
      <c r="I165" s="4">
        <v>3.73</v>
      </c>
      <c r="J165" s="2" t="b">
        <v>0</v>
      </c>
      <c r="K165" s="2" t="s">
        <v>4716</v>
      </c>
      <c r="L165" s="2" t="s">
        <v>10</v>
      </c>
      <c r="M165" s="2" t="s">
        <v>4720</v>
      </c>
      <c r="N165" s="2" t="s">
        <v>4718</v>
      </c>
      <c r="O165" s="2" t="s">
        <v>4719</v>
      </c>
      <c r="P165" s="2" t="s">
        <v>4688</v>
      </c>
      <c r="Q165" s="2"/>
    </row>
    <row r="166" spans="1:17" x14ac:dyDescent="0.25">
      <c r="A166" s="2" t="s">
        <v>2801</v>
      </c>
      <c r="B166" s="2" t="s">
        <v>2802</v>
      </c>
      <c r="C166" s="3"/>
      <c r="D166" s="4">
        <v>0</v>
      </c>
      <c r="E166" s="4">
        <v>0</v>
      </c>
      <c r="F166" s="4">
        <v>0</v>
      </c>
      <c r="G166" s="4">
        <v>9.94</v>
      </c>
      <c r="H166" s="2" t="s">
        <v>2222</v>
      </c>
      <c r="I166" s="4">
        <v>0</v>
      </c>
      <c r="J166" s="2" t="b">
        <v>0</v>
      </c>
      <c r="K166" s="2" t="s">
        <v>4716</v>
      </c>
      <c r="L166" s="2" t="s">
        <v>10</v>
      </c>
      <c r="M166" s="2" t="s">
        <v>4722</v>
      </c>
      <c r="N166" s="2" t="s">
        <v>4718</v>
      </c>
      <c r="O166" s="2" t="s">
        <v>4719</v>
      </c>
      <c r="P166" s="2" t="s">
        <v>4688</v>
      </c>
      <c r="Q166" s="2"/>
    </row>
    <row r="167" spans="1:17" x14ac:dyDescent="0.25">
      <c r="A167" s="2" t="s">
        <v>2428</v>
      </c>
      <c r="B167" s="2" t="s">
        <v>2429</v>
      </c>
      <c r="C167" s="3"/>
      <c r="D167" s="4">
        <v>0</v>
      </c>
      <c r="E167" s="4">
        <v>0</v>
      </c>
      <c r="F167" s="4">
        <v>0</v>
      </c>
      <c r="G167" s="4">
        <v>11.5</v>
      </c>
      <c r="H167" s="2" t="s">
        <v>2222</v>
      </c>
      <c r="I167" s="4">
        <v>10</v>
      </c>
      <c r="J167" s="2" t="b">
        <v>0</v>
      </c>
      <c r="K167" s="2" t="s">
        <v>4716</v>
      </c>
      <c r="L167" s="2" t="s">
        <v>10</v>
      </c>
      <c r="M167" s="2" t="s">
        <v>4723</v>
      </c>
      <c r="N167" s="2" t="s">
        <v>4718</v>
      </c>
      <c r="O167" s="2" t="s">
        <v>4719</v>
      </c>
      <c r="P167" s="2" t="s">
        <v>4688</v>
      </c>
      <c r="Q167" s="2"/>
    </row>
    <row r="168" spans="1:17" x14ac:dyDescent="0.25">
      <c r="A168" s="2" t="s">
        <v>3599</v>
      </c>
      <c r="B168" s="2" t="s">
        <v>3600</v>
      </c>
      <c r="C168" s="3"/>
      <c r="D168" s="4">
        <v>0</v>
      </c>
      <c r="E168" s="4">
        <v>0</v>
      </c>
      <c r="F168" s="4">
        <v>0</v>
      </c>
      <c r="G168" s="4">
        <v>29.98</v>
      </c>
      <c r="H168" s="2" t="s">
        <v>2436</v>
      </c>
      <c r="I168" s="4">
        <v>12.5</v>
      </c>
      <c r="J168" s="2" t="b">
        <v>0</v>
      </c>
      <c r="K168" s="2" t="s">
        <v>4716</v>
      </c>
      <c r="L168" s="2" t="s">
        <v>10</v>
      </c>
      <c r="M168" s="2" t="s">
        <v>4724</v>
      </c>
      <c r="N168" s="2" t="s">
        <v>4718</v>
      </c>
      <c r="O168" s="2" t="s">
        <v>4719</v>
      </c>
      <c r="P168" s="2" t="s">
        <v>4688</v>
      </c>
      <c r="Q168" s="2"/>
    </row>
    <row r="169" spans="1:17" ht="213.75" x14ac:dyDescent="0.25">
      <c r="A169" s="2" t="s">
        <v>1212</v>
      </c>
      <c r="B169" s="2" t="s">
        <v>1213</v>
      </c>
      <c r="C169" s="3" t="s">
        <v>5321</v>
      </c>
      <c r="D169" s="4">
        <v>0</v>
      </c>
      <c r="E169" s="4">
        <v>16</v>
      </c>
      <c r="F169" s="4">
        <v>16</v>
      </c>
      <c r="G169" s="4">
        <v>16.2</v>
      </c>
      <c r="H169" s="2" t="s">
        <v>66</v>
      </c>
      <c r="I169" s="4">
        <v>6.6749999999999998</v>
      </c>
      <c r="J169" s="2" t="b">
        <v>1</v>
      </c>
      <c r="K169" s="2" t="s">
        <v>4709</v>
      </c>
      <c r="L169" s="2" t="s">
        <v>10</v>
      </c>
      <c r="M169" s="2" t="s">
        <v>4724</v>
      </c>
      <c r="N169" s="2" t="s">
        <v>4718</v>
      </c>
      <c r="O169" s="2" t="s">
        <v>4689</v>
      </c>
      <c r="P169" s="2" t="s">
        <v>4688</v>
      </c>
      <c r="Q169" s="2" t="s">
        <v>5595</v>
      </c>
    </row>
    <row r="170" spans="1:17" ht="256.5" x14ac:dyDescent="0.25">
      <c r="A170" s="2" t="s">
        <v>1216</v>
      </c>
      <c r="B170" s="2" t="s">
        <v>1217</v>
      </c>
      <c r="C170" s="3" t="s">
        <v>5323</v>
      </c>
      <c r="D170" s="4">
        <v>0</v>
      </c>
      <c r="E170" s="4">
        <v>13</v>
      </c>
      <c r="F170" s="4">
        <v>13</v>
      </c>
      <c r="G170" s="4">
        <v>17.8</v>
      </c>
      <c r="H170" s="2" t="s">
        <v>66</v>
      </c>
      <c r="I170" s="4">
        <v>7.3875000000000002</v>
      </c>
      <c r="J170" s="2" t="b">
        <v>1</v>
      </c>
      <c r="K170" s="2" t="s">
        <v>4716</v>
      </c>
      <c r="L170" s="2" t="s">
        <v>10</v>
      </c>
      <c r="M170" s="2" t="s">
        <v>4724</v>
      </c>
      <c r="N170" s="2" t="s">
        <v>4718</v>
      </c>
      <c r="O170" s="2" t="s">
        <v>4719</v>
      </c>
      <c r="P170" s="2" t="s">
        <v>4688</v>
      </c>
      <c r="Q170" s="2" t="s">
        <v>5596</v>
      </c>
    </row>
    <row r="171" spans="1:17" x14ac:dyDescent="0.25">
      <c r="A171" s="2" t="s">
        <v>3617</v>
      </c>
      <c r="B171" s="2" t="s">
        <v>3618</v>
      </c>
      <c r="C171" s="3"/>
      <c r="D171" s="4">
        <v>0</v>
      </c>
      <c r="E171" s="4">
        <v>0</v>
      </c>
      <c r="F171" s="4">
        <v>0</v>
      </c>
      <c r="G171" s="4">
        <v>50.6</v>
      </c>
      <c r="H171" s="2" t="s">
        <v>2222</v>
      </c>
      <c r="I171" s="4">
        <v>23.44</v>
      </c>
      <c r="J171" s="2" t="b">
        <v>0</v>
      </c>
      <c r="K171" s="2" t="s">
        <v>4716</v>
      </c>
      <c r="L171" s="2" t="s">
        <v>10</v>
      </c>
      <c r="M171" s="2" t="s">
        <v>4725</v>
      </c>
      <c r="N171" s="2" t="s">
        <v>4718</v>
      </c>
      <c r="O171" s="2" t="s">
        <v>4719</v>
      </c>
      <c r="P171" s="2" t="s">
        <v>4688</v>
      </c>
      <c r="Q171" s="2"/>
    </row>
    <row r="172" spans="1:17" x14ac:dyDescent="0.25">
      <c r="A172" s="2" t="s">
        <v>3615</v>
      </c>
      <c r="B172" s="2" t="s">
        <v>3616</v>
      </c>
      <c r="C172" s="3"/>
      <c r="D172" s="4">
        <v>0</v>
      </c>
      <c r="E172" s="4">
        <v>0</v>
      </c>
      <c r="F172" s="4">
        <v>0</v>
      </c>
      <c r="G172" s="4">
        <v>49</v>
      </c>
      <c r="H172" s="2" t="s">
        <v>2222</v>
      </c>
      <c r="I172" s="4">
        <v>16.242999999999999</v>
      </c>
      <c r="J172" s="2" t="b">
        <v>0</v>
      </c>
      <c r="K172" s="2" t="s">
        <v>4716</v>
      </c>
      <c r="L172" s="2" t="s">
        <v>10</v>
      </c>
      <c r="M172" s="2" t="s">
        <v>4725</v>
      </c>
      <c r="N172" s="2" t="s">
        <v>4718</v>
      </c>
      <c r="O172" s="2" t="s">
        <v>4719</v>
      </c>
      <c r="P172" s="2" t="s">
        <v>4688</v>
      </c>
      <c r="Q172" s="2"/>
    </row>
    <row r="173" spans="1:17" ht="256.5" x14ac:dyDescent="0.25">
      <c r="A173" s="2" t="s">
        <v>1230</v>
      </c>
      <c r="B173" s="2" t="s">
        <v>1231</v>
      </c>
      <c r="C173" s="3" t="s">
        <v>5329</v>
      </c>
      <c r="D173" s="4">
        <v>0</v>
      </c>
      <c r="E173" s="4">
        <v>8</v>
      </c>
      <c r="F173" s="4">
        <v>8</v>
      </c>
      <c r="G173" s="4">
        <v>21.7</v>
      </c>
      <c r="H173" s="2" t="s">
        <v>2222</v>
      </c>
      <c r="I173" s="4">
        <v>10.0463</v>
      </c>
      <c r="J173" s="2" t="b">
        <v>1</v>
      </c>
      <c r="K173" s="2" t="s">
        <v>4716</v>
      </c>
      <c r="L173" s="2" t="s">
        <v>10</v>
      </c>
      <c r="M173" s="2" t="s">
        <v>4725</v>
      </c>
      <c r="N173" s="2" t="s">
        <v>4718</v>
      </c>
      <c r="O173" s="2" t="s">
        <v>4719</v>
      </c>
      <c r="P173" s="2" t="s">
        <v>4688</v>
      </c>
      <c r="Q173" s="2" t="s">
        <v>5597</v>
      </c>
    </row>
    <row r="174" spans="1:17" x14ac:dyDescent="0.25">
      <c r="A174" s="2" t="s">
        <v>3729</v>
      </c>
      <c r="B174" s="2" t="s">
        <v>3730</v>
      </c>
      <c r="C174" s="3"/>
      <c r="D174" s="4">
        <v>0</v>
      </c>
      <c r="E174" s="4">
        <v>0</v>
      </c>
      <c r="F174" s="4">
        <v>0</v>
      </c>
      <c r="G174" s="4">
        <v>19.350000000000001</v>
      </c>
      <c r="H174" s="2" t="s">
        <v>2311</v>
      </c>
      <c r="I174" s="4">
        <v>8.4499999999999993</v>
      </c>
      <c r="J174" s="2" t="b">
        <v>0</v>
      </c>
      <c r="K174" s="2" t="s">
        <v>4716</v>
      </c>
      <c r="L174" s="2" t="s">
        <v>10</v>
      </c>
      <c r="M174" s="2" t="s">
        <v>4726</v>
      </c>
      <c r="N174" s="2" t="s">
        <v>4718</v>
      </c>
      <c r="O174" s="2" t="s">
        <v>4719</v>
      </c>
      <c r="P174" s="2" t="s">
        <v>4688</v>
      </c>
      <c r="Q174" s="2"/>
    </row>
    <row r="175" spans="1:17" x14ac:dyDescent="0.25">
      <c r="A175" s="2" t="s">
        <v>3810</v>
      </c>
      <c r="B175" s="2" t="s">
        <v>3811</v>
      </c>
      <c r="C175" s="3"/>
      <c r="D175" s="4">
        <v>0</v>
      </c>
      <c r="E175" s="4">
        <v>0</v>
      </c>
      <c r="F175" s="4">
        <v>0</v>
      </c>
      <c r="G175" s="4">
        <v>42.32</v>
      </c>
      <c r="H175" s="2" t="s">
        <v>3812</v>
      </c>
      <c r="I175" s="4">
        <v>19.600000000000001</v>
      </c>
      <c r="J175" s="2" t="b">
        <v>0</v>
      </c>
      <c r="K175" s="2" t="s">
        <v>4716</v>
      </c>
      <c r="L175" s="2" t="s">
        <v>10</v>
      </c>
      <c r="M175" s="2" t="s">
        <v>4727</v>
      </c>
      <c r="N175" s="2" t="s">
        <v>4718</v>
      </c>
      <c r="O175" s="2" t="s">
        <v>4719</v>
      </c>
      <c r="P175" s="2" t="s">
        <v>4688</v>
      </c>
      <c r="Q175" s="2"/>
    </row>
    <row r="176" spans="1:17" x14ac:dyDescent="0.25">
      <c r="A176" s="2" t="s">
        <v>3813</v>
      </c>
      <c r="B176" s="2" t="s">
        <v>3814</v>
      </c>
      <c r="C176" s="3"/>
      <c r="D176" s="4">
        <v>0</v>
      </c>
      <c r="E176" s="4">
        <v>0</v>
      </c>
      <c r="F176" s="4">
        <v>0</v>
      </c>
      <c r="G176" s="4">
        <v>39.75</v>
      </c>
      <c r="H176" s="2" t="s">
        <v>2311</v>
      </c>
      <c r="I176" s="4">
        <v>17.91</v>
      </c>
      <c r="J176" s="2" t="b">
        <v>0</v>
      </c>
      <c r="K176" s="2" t="s">
        <v>4716</v>
      </c>
      <c r="L176" s="2" t="s">
        <v>10</v>
      </c>
      <c r="M176" s="2" t="s">
        <v>4727</v>
      </c>
      <c r="N176" s="2" t="s">
        <v>4718</v>
      </c>
      <c r="O176" s="2" t="s">
        <v>4719</v>
      </c>
      <c r="P176" s="2" t="s">
        <v>4688</v>
      </c>
      <c r="Q176" s="2"/>
    </row>
    <row r="177" spans="1:17" x14ac:dyDescent="0.25">
      <c r="A177" s="2" t="s">
        <v>3825</v>
      </c>
      <c r="B177" s="2" t="s">
        <v>3826</v>
      </c>
      <c r="C177" s="3"/>
      <c r="D177" s="4">
        <v>0</v>
      </c>
      <c r="E177" s="4">
        <v>0</v>
      </c>
      <c r="F177" s="4">
        <v>0</v>
      </c>
      <c r="G177" s="4">
        <v>13.8</v>
      </c>
      <c r="H177" s="2" t="s">
        <v>2311</v>
      </c>
      <c r="I177" s="4">
        <v>5.88</v>
      </c>
      <c r="J177" s="2" t="b">
        <v>0</v>
      </c>
      <c r="K177" s="2" t="s">
        <v>4716</v>
      </c>
      <c r="L177" s="2" t="s">
        <v>10</v>
      </c>
      <c r="M177" s="2" t="s">
        <v>4728</v>
      </c>
      <c r="N177" s="2" t="s">
        <v>4718</v>
      </c>
      <c r="O177" s="2" t="s">
        <v>4719</v>
      </c>
      <c r="P177" s="2" t="s">
        <v>4688</v>
      </c>
      <c r="Q177" s="2"/>
    </row>
    <row r="178" spans="1:17" x14ac:dyDescent="0.25">
      <c r="A178" s="2" t="s">
        <v>3823</v>
      </c>
      <c r="B178" s="2" t="s">
        <v>3824</v>
      </c>
      <c r="C178" s="3"/>
      <c r="D178" s="4">
        <v>0</v>
      </c>
      <c r="E178" s="4">
        <v>0</v>
      </c>
      <c r="F178" s="4">
        <v>0</v>
      </c>
      <c r="G178" s="4">
        <v>15.2</v>
      </c>
      <c r="H178" s="2" t="s">
        <v>2436</v>
      </c>
      <c r="I178" s="4">
        <v>5.6</v>
      </c>
      <c r="J178" s="2" t="b">
        <v>0</v>
      </c>
      <c r="K178" s="2" t="s">
        <v>4716</v>
      </c>
      <c r="L178" s="2" t="s">
        <v>10</v>
      </c>
      <c r="M178" s="2" t="s">
        <v>4728</v>
      </c>
      <c r="N178" s="2" t="s">
        <v>4718</v>
      </c>
      <c r="O178" s="2" t="s">
        <v>4719</v>
      </c>
      <c r="P178" s="2" t="s">
        <v>4688</v>
      </c>
      <c r="Q178" s="2"/>
    </row>
    <row r="179" spans="1:17" x14ac:dyDescent="0.25">
      <c r="A179" s="2" t="s">
        <v>3827</v>
      </c>
      <c r="B179" s="2" t="s">
        <v>3828</v>
      </c>
      <c r="C179" s="3"/>
      <c r="D179" s="4">
        <v>0</v>
      </c>
      <c r="E179" s="4">
        <v>0</v>
      </c>
      <c r="F179" s="4">
        <v>0</v>
      </c>
      <c r="G179" s="4">
        <v>16.41</v>
      </c>
      <c r="H179" s="2" t="s">
        <v>3812</v>
      </c>
      <c r="I179" s="4">
        <v>7.6</v>
      </c>
      <c r="J179" s="2" t="b">
        <v>0</v>
      </c>
      <c r="K179" s="2" t="s">
        <v>4716</v>
      </c>
      <c r="L179" s="2" t="s">
        <v>10</v>
      </c>
      <c r="M179" s="2" t="s">
        <v>4728</v>
      </c>
      <c r="N179" s="2" t="s">
        <v>4718</v>
      </c>
      <c r="O179" s="2" t="s">
        <v>4719</v>
      </c>
      <c r="P179" s="2" t="s">
        <v>4688</v>
      </c>
      <c r="Q179" s="2"/>
    </row>
    <row r="180" spans="1:17" x14ac:dyDescent="0.25">
      <c r="A180" s="2" t="s">
        <v>3861</v>
      </c>
      <c r="B180" s="2" t="s">
        <v>3862</v>
      </c>
      <c r="C180" s="3"/>
      <c r="D180" s="4">
        <v>0</v>
      </c>
      <c r="E180" s="4">
        <v>0</v>
      </c>
      <c r="F180" s="4">
        <v>0</v>
      </c>
      <c r="G180" s="4">
        <v>35.1</v>
      </c>
      <c r="H180" s="2" t="s">
        <v>2311</v>
      </c>
      <c r="I180" s="4">
        <v>13.47</v>
      </c>
      <c r="J180" s="2" t="b">
        <v>0</v>
      </c>
      <c r="K180" s="2" t="s">
        <v>4716</v>
      </c>
      <c r="L180" s="2" t="s">
        <v>10</v>
      </c>
      <c r="M180" s="2" t="s">
        <v>4729</v>
      </c>
      <c r="N180" s="2" t="s">
        <v>4718</v>
      </c>
      <c r="O180" s="2" t="s">
        <v>4719</v>
      </c>
      <c r="P180" s="2" t="s">
        <v>4688</v>
      </c>
      <c r="Q180" s="2"/>
    </row>
    <row r="181" spans="1:17" ht="213.75" x14ac:dyDescent="0.25">
      <c r="A181" s="2" t="s">
        <v>1554</v>
      </c>
      <c r="B181" s="2" t="s">
        <v>1555</v>
      </c>
      <c r="C181" s="3" t="s">
        <v>5385</v>
      </c>
      <c r="D181" s="4">
        <v>0</v>
      </c>
      <c r="E181" s="4">
        <v>7</v>
      </c>
      <c r="F181" s="4">
        <v>7</v>
      </c>
      <c r="G181" s="4">
        <v>20.9</v>
      </c>
      <c r="H181" s="2" t="s">
        <v>2222</v>
      </c>
      <c r="I181" s="4">
        <v>9.6449999999999996</v>
      </c>
      <c r="J181" s="2" t="b">
        <v>1</v>
      </c>
      <c r="K181" s="2" t="s">
        <v>4716</v>
      </c>
      <c r="L181" s="2" t="s">
        <v>10</v>
      </c>
      <c r="M181" s="2" t="s">
        <v>4729</v>
      </c>
      <c r="N181" s="2" t="s">
        <v>4718</v>
      </c>
      <c r="O181" s="2" t="s">
        <v>4719</v>
      </c>
      <c r="P181" s="2" t="s">
        <v>4688</v>
      </c>
      <c r="Q181" s="2" t="s">
        <v>5598</v>
      </c>
    </row>
    <row r="182" spans="1:17" x14ac:dyDescent="0.25">
      <c r="A182" s="2" t="s">
        <v>3883</v>
      </c>
      <c r="B182" s="2" t="s">
        <v>3884</v>
      </c>
      <c r="C182" s="3"/>
      <c r="D182" s="4">
        <v>0</v>
      </c>
      <c r="E182" s="4">
        <v>0</v>
      </c>
      <c r="F182" s="4">
        <v>0</v>
      </c>
      <c r="G182" s="4">
        <v>53.98</v>
      </c>
      <c r="H182" s="2" t="s">
        <v>3812</v>
      </c>
      <c r="I182" s="4">
        <v>25</v>
      </c>
      <c r="J182" s="2" t="b">
        <v>0</v>
      </c>
      <c r="K182" s="2" t="s">
        <v>4716</v>
      </c>
      <c r="L182" s="2" t="s">
        <v>10</v>
      </c>
      <c r="M182" s="2" t="s">
        <v>4730</v>
      </c>
      <c r="N182" s="2" t="s">
        <v>4718</v>
      </c>
      <c r="O182" s="2" t="s">
        <v>4719</v>
      </c>
      <c r="P182" s="2" t="s">
        <v>4688</v>
      </c>
      <c r="Q182" s="2"/>
    </row>
    <row r="183" spans="1:17" x14ac:dyDescent="0.25">
      <c r="A183" s="2" t="s">
        <v>3930</v>
      </c>
      <c r="B183" s="2" t="s">
        <v>3931</v>
      </c>
      <c r="C183" s="3"/>
      <c r="D183" s="4">
        <v>0</v>
      </c>
      <c r="E183" s="4">
        <v>0</v>
      </c>
      <c r="F183" s="4">
        <v>0</v>
      </c>
      <c r="G183" s="4">
        <v>27.98</v>
      </c>
      <c r="H183" s="2" t="s">
        <v>3812</v>
      </c>
      <c r="I183" s="4">
        <v>12.9</v>
      </c>
      <c r="J183" s="2" t="b">
        <v>0</v>
      </c>
      <c r="K183" s="2" t="s">
        <v>4716</v>
      </c>
      <c r="L183" s="2" t="s">
        <v>10</v>
      </c>
      <c r="M183" s="2" t="s">
        <v>4731</v>
      </c>
      <c r="N183" s="2" t="s">
        <v>4718</v>
      </c>
      <c r="O183" s="2" t="s">
        <v>4719</v>
      </c>
      <c r="P183" s="2" t="s">
        <v>4688</v>
      </c>
      <c r="Q183" s="2"/>
    </row>
    <row r="184" spans="1:17" x14ac:dyDescent="0.25">
      <c r="A184" s="2" t="s">
        <v>3932</v>
      </c>
      <c r="B184" s="2" t="s">
        <v>3933</v>
      </c>
      <c r="C184" s="3"/>
      <c r="D184" s="4">
        <v>0</v>
      </c>
      <c r="E184" s="4">
        <v>0</v>
      </c>
      <c r="F184" s="4">
        <v>0</v>
      </c>
      <c r="G184" s="4">
        <v>42.88</v>
      </c>
      <c r="H184" s="2" t="s">
        <v>2311</v>
      </c>
      <c r="I184" s="4">
        <v>20.5</v>
      </c>
      <c r="J184" s="2" t="b">
        <v>0</v>
      </c>
      <c r="K184" s="2" t="s">
        <v>4716</v>
      </c>
      <c r="L184" s="2" t="s">
        <v>10</v>
      </c>
      <c r="M184" s="2" t="s">
        <v>4731</v>
      </c>
      <c r="N184" s="2" t="s">
        <v>4718</v>
      </c>
      <c r="O184" s="2" t="s">
        <v>4719</v>
      </c>
      <c r="P184" s="2" t="s">
        <v>4688</v>
      </c>
      <c r="Q184" s="2"/>
    </row>
    <row r="185" spans="1:17" x14ac:dyDescent="0.25">
      <c r="A185" s="2" t="s">
        <v>3934</v>
      </c>
      <c r="B185" s="2" t="s">
        <v>3935</v>
      </c>
      <c r="C185" s="3"/>
      <c r="D185" s="4">
        <v>0</v>
      </c>
      <c r="E185" s="4">
        <v>0</v>
      </c>
      <c r="F185" s="4">
        <v>0</v>
      </c>
      <c r="G185" s="4">
        <v>217.8</v>
      </c>
      <c r="H185" s="2" t="s">
        <v>2311</v>
      </c>
      <c r="I185" s="4">
        <v>99</v>
      </c>
      <c r="J185" s="2" t="b">
        <v>0</v>
      </c>
      <c r="K185" s="2" t="s">
        <v>4716</v>
      </c>
      <c r="L185" s="2" t="s">
        <v>10</v>
      </c>
      <c r="M185" s="2" t="s">
        <v>4731</v>
      </c>
      <c r="N185" s="2" t="s">
        <v>4718</v>
      </c>
      <c r="O185" s="2" t="s">
        <v>4719</v>
      </c>
      <c r="P185" s="2" t="s">
        <v>4688</v>
      </c>
      <c r="Q185" s="2"/>
    </row>
    <row r="186" spans="1:17" ht="242.25" x14ac:dyDescent="0.25">
      <c r="A186" s="2" t="s">
        <v>1632</v>
      </c>
      <c r="B186" s="2" t="s">
        <v>1633</v>
      </c>
      <c r="C186" s="3" t="s">
        <v>5390</v>
      </c>
      <c r="D186" s="4">
        <v>0</v>
      </c>
      <c r="E186" s="4">
        <v>4</v>
      </c>
      <c r="F186" s="4">
        <v>4</v>
      </c>
      <c r="G186" s="4">
        <v>36.299999999999997</v>
      </c>
      <c r="H186" s="2" t="s">
        <v>2222</v>
      </c>
      <c r="I186" s="4">
        <v>13.712999999999999</v>
      </c>
      <c r="J186" s="2" t="b">
        <v>1</v>
      </c>
      <c r="K186" s="2" t="s">
        <v>4716</v>
      </c>
      <c r="L186" s="2" t="s">
        <v>10</v>
      </c>
      <c r="M186" s="2" t="s">
        <v>4732</v>
      </c>
      <c r="N186" s="2" t="s">
        <v>4718</v>
      </c>
      <c r="O186" s="2" t="s">
        <v>4719</v>
      </c>
      <c r="P186" s="2" t="s">
        <v>4688</v>
      </c>
      <c r="Q186" s="2" t="s">
        <v>5599</v>
      </c>
    </row>
    <row r="187" spans="1:17" x14ac:dyDescent="0.25">
      <c r="A187" s="2" t="s">
        <v>3938</v>
      </c>
      <c r="B187" s="2" t="s">
        <v>3939</v>
      </c>
      <c r="C187" s="3"/>
      <c r="D187" s="4">
        <v>0</v>
      </c>
      <c r="E187" s="4">
        <v>0</v>
      </c>
      <c r="F187" s="4">
        <v>0</v>
      </c>
      <c r="G187" s="4">
        <v>28.15</v>
      </c>
      <c r="H187" s="2" t="s">
        <v>2311</v>
      </c>
      <c r="I187" s="4">
        <v>13.03</v>
      </c>
      <c r="J187" s="2" t="b">
        <v>0</v>
      </c>
      <c r="K187" s="2" t="s">
        <v>4709</v>
      </c>
      <c r="L187" s="2" t="s">
        <v>10</v>
      </c>
      <c r="M187" s="2" t="s">
        <v>4732</v>
      </c>
      <c r="N187" s="2" t="s">
        <v>4718</v>
      </c>
      <c r="O187" s="2" t="s">
        <v>4689</v>
      </c>
      <c r="P187" s="2" t="s">
        <v>4688</v>
      </c>
      <c r="Q187" s="2"/>
    </row>
    <row r="188" spans="1:17" x14ac:dyDescent="0.25">
      <c r="A188" s="2" t="s">
        <v>3940</v>
      </c>
      <c r="B188" s="2" t="s">
        <v>3941</v>
      </c>
      <c r="C188" s="3"/>
      <c r="D188" s="4">
        <v>0</v>
      </c>
      <c r="E188" s="4">
        <v>0</v>
      </c>
      <c r="F188" s="4">
        <v>0</v>
      </c>
      <c r="G188" s="4">
        <v>27.4</v>
      </c>
      <c r="H188" s="2" t="s">
        <v>2311</v>
      </c>
      <c r="I188" s="4">
        <v>12.69</v>
      </c>
      <c r="J188" s="2" t="b">
        <v>0</v>
      </c>
      <c r="K188" s="2" t="s">
        <v>4716</v>
      </c>
      <c r="L188" s="2" t="s">
        <v>10</v>
      </c>
      <c r="M188" s="2" t="s">
        <v>4732</v>
      </c>
      <c r="N188" s="2" t="s">
        <v>4718</v>
      </c>
      <c r="O188" s="2" t="s">
        <v>4719</v>
      </c>
      <c r="P188" s="2" t="s">
        <v>4688</v>
      </c>
      <c r="Q188" s="2"/>
    </row>
    <row r="189" spans="1:17" x14ac:dyDescent="0.25">
      <c r="A189" s="2" t="s">
        <v>3974</v>
      </c>
      <c r="B189" s="2" t="s">
        <v>3975</v>
      </c>
      <c r="C189" s="3"/>
      <c r="D189" s="4">
        <v>0</v>
      </c>
      <c r="E189" s="4">
        <v>0</v>
      </c>
      <c r="F189" s="4">
        <v>0</v>
      </c>
      <c r="G189" s="4">
        <v>34.35</v>
      </c>
      <c r="H189" s="2" t="s">
        <v>2222</v>
      </c>
      <c r="I189" s="4">
        <v>15.9</v>
      </c>
      <c r="J189" s="2" t="b">
        <v>0</v>
      </c>
      <c r="K189" s="2" t="s">
        <v>4716</v>
      </c>
      <c r="L189" s="2" t="s">
        <v>10</v>
      </c>
      <c r="M189" s="2" t="s">
        <v>4733</v>
      </c>
      <c r="N189" s="2" t="s">
        <v>4718</v>
      </c>
      <c r="O189" s="2" t="s">
        <v>4719</v>
      </c>
      <c r="P189" s="2" t="s">
        <v>4688</v>
      </c>
      <c r="Q189" s="2"/>
    </row>
    <row r="190" spans="1:17" x14ac:dyDescent="0.25">
      <c r="A190" s="2" t="s">
        <v>3972</v>
      </c>
      <c r="B190" s="2" t="s">
        <v>3973</v>
      </c>
      <c r="C190" s="3"/>
      <c r="D190" s="4">
        <v>0</v>
      </c>
      <c r="E190" s="4">
        <v>0</v>
      </c>
      <c r="F190" s="4">
        <v>0</v>
      </c>
      <c r="G190" s="4">
        <v>28.63</v>
      </c>
      <c r="H190" s="2" t="s">
        <v>3812</v>
      </c>
      <c r="I190" s="4">
        <v>13.2</v>
      </c>
      <c r="J190" s="2" t="b">
        <v>0</v>
      </c>
      <c r="K190" s="2" t="s">
        <v>4716</v>
      </c>
      <c r="L190" s="2" t="s">
        <v>10</v>
      </c>
      <c r="M190" s="2" t="s">
        <v>4733</v>
      </c>
      <c r="N190" s="2" t="s">
        <v>4718</v>
      </c>
      <c r="O190" s="2" t="s">
        <v>4719</v>
      </c>
      <c r="P190" s="2" t="s">
        <v>4688</v>
      </c>
      <c r="Q190" s="2"/>
    </row>
    <row r="191" spans="1:17" x14ac:dyDescent="0.25">
      <c r="A191" s="2" t="s">
        <v>3976</v>
      </c>
      <c r="B191" s="2" t="s">
        <v>3977</v>
      </c>
      <c r="C191" s="3"/>
      <c r="D191" s="4">
        <v>0</v>
      </c>
      <c r="E191" s="4">
        <v>0</v>
      </c>
      <c r="F191" s="4">
        <v>0</v>
      </c>
      <c r="G191" s="4">
        <v>39.9</v>
      </c>
      <c r="H191" s="2" t="s">
        <v>2311</v>
      </c>
      <c r="I191" s="4">
        <v>18.47</v>
      </c>
      <c r="J191" s="2" t="b">
        <v>0</v>
      </c>
      <c r="K191" s="2" t="s">
        <v>4716</v>
      </c>
      <c r="L191" s="2" t="s">
        <v>10</v>
      </c>
      <c r="M191" s="2" t="s">
        <v>4733</v>
      </c>
      <c r="N191" s="2" t="s">
        <v>4718</v>
      </c>
      <c r="O191" s="2" t="s">
        <v>4719</v>
      </c>
      <c r="P191" s="2" t="s">
        <v>4688</v>
      </c>
      <c r="Q191" s="2"/>
    </row>
    <row r="192" spans="1:17" ht="256.5" x14ac:dyDescent="0.25">
      <c r="A192" s="2" t="s">
        <v>1673</v>
      </c>
      <c r="B192" s="2" t="s">
        <v>1674</v>
      </c>
      <c r="C192" s="3" t="s">
        <v>5399</v>
      </c>
      <c r="D192" s="4">
        <v>0</v>
      </c>
      <c r="E192" s="4">
        <v>9</v>
      </c>
      <c r="F192" s="4">
        <v>9</v>
      </c>
      <c r="G192" s="4">
        <v>15.45</v>
      </c>
      <c r="H192" s="2" t="s">
        <v>66</v>
      </c>
      <c r="I192" s="4">
        <v>5.7373000000000003</v>
      </c>
      <c r="J192" s="2" t="b">
        <v>1</v>
      </c>
      <c r="K192" s="2" t="s">
        <v>4716</v>
      </c>
      <c r="L192" s="2" t="s">
        <v>10</v>
      </c>
      <c r="M192" s="2" t="s">
        <v>4734</v>
      </c>
      <c r="N192" s="2" t="s">
        <v>4718</v>
      </c>
      <c r="O192" s="2" t="s">
        <v>4719</v>
      </c>
      <c r="P192" s="2" t="s">
        <v>4688</v>
      </c>
      <c r="Q192" s="2" t="s">
        <v>5600</v>
      </c>
    </row>
    <row r="193" spans="1:17" x14ac:dyDescent="0.25">
      <c r="A193" s="2" t="s">
        <v>4156</v>
      </c>
      <c r="B193" s="2" t="s">
        <v>4157</v>
      </c>
      <c r="C193" s="3"/>
      <c r="D193" s="4">
        <v>0</v>
      </c>
      <c r="E193" s="4">
        <v>0</v>
      </c>
      <c r="F193" s="4">
        <v>0</v>
      </c>
      <c r="G193" s="4">
        <v>31</v>
      </c>
      <c r="H193" s="2" t="s">
        <v>2311</v>
      </c>
      <c r="I193" s="4">
        <v>14.34</v>
      </c>
      <c r="J193" s="2" t="b">
        <v>0</v>
      </c>
      <c r="K193" s="2" t="s">
        <v>4709</v>
      </c>
      <c r="L193" s="2" t="s">
        <v>10</v>
      </c>
      <c r="M193" s="2" t="s">
        <v>4735</v>
      </c>
      <c r="N193" s="2" t="s">
        <v>4718</v>
      </c>
      <c r="O193" s="2" t="s">
        <v>4689</v>
      </c>
      <c r="P193" s="2" t="s">
        <v>4688</v>
      </c>
      <c r="Q193" s="2"/>
    </row>
    <row r="194" spans="1:17" x14ac:dyDescent="0.25">
      <c r="A194" s="2" t="s">
        <v>4158</v>
      </c>
      <c r="B194" s="2" t="s">
        <v>4159</v>
      </c>
      <c r="C194" s="3"/>
      <c r="D194" s="4">
        <v>0</v>
      </c>
      <c r="E194" s="4">
        <v>0</v>
      </c>
      <c r="F194" s="4">
        <v>0</v>
      </c>
      <c r="G194" s="4">
        <v>684</v>
      </c>
      <c r="H194" s="2" t="s">
        <v>3923</v>
      </c>
      <c r="I194" s="4">
        <v>99.09</v>
      </c>
      <c r="J194" s="2" t="b">
        <v>0</v>
      </c>
      <c r="K194" s="2" t="s">
        <v>4709</v>
      </c>
      <c r="L194" s="2" t="s">
        <v>10</v>
      </c>
      <c r="M194" s="2" t="s">
        <v>4735</v>
      </c>
      <c r="N194" s="2" t="s">
        <v>4718</v>
      </c>
      <c r="O194" s="2" t="s">
        <v>4689</v>
      </c>
      <c r="P194" s="2" t="s">
        <v>4688</v>
      </c>
      <c r="Q194" s="2"/>
    </row>
    <row r="195" spans="1:17" x14ac:dyDescent="0.25">
      <c r="A195" s="2" t="s">
        <v>4211</v>
      </c>
      <c r="B195" s="2" t="s">
        <v>4212</v>
      </c>
      <c r="C195" s="3"/>
      <c r="D195" s="4">
        <v>0</v>
      </c>
      <c r="E195" s="4">
        <v>0</v>
      </c>
      <c r="F195" s="4">
        <v>0</v>
      </c>
      <c r="G195" s="4">
        <v>496</v>
      </c>
      <c r="H195" s="2" t="s">
        <v>2311</v>
      </c>
      <c r="I195" s="4">
        <v>245</v>
      </c>
      <c r="J195" s="2" t="b">
        <v>0</v>
      </c>
      <c r="K195" s="2" t="s">
        <v>4716</v>
      </c>
      <c r="L195" s="2" t="s">
        <v>10</v>
      </c>
      <c r="M195" s="2" t="s">
        <v>4736</v>
      </c>
      <c r="N195" s="2" t="s">
        <v>4718</v>
      </c>
      <c r="O195" s="2" t="s">
        <v>4719</v>
      </c>
      <c r="P195" s="2" t="s">
        <v>4688</v>
      </c>
      <c r="Q195" s="2"/>
    </row>
    <row r="196" spans="1:17" x14ac:dyDescent="0.25">
      <c r="A196" s="2" t="s">
        <v>4213</v>
      </c>
      <c r="B196" s="2" t="s">
        <v>4214</v>
      </c>
      <c r="C196" s="3"/>
      <c r="D196" s="4">
        <v>0</v>
      </c>
      <c r="E196" s="4">
        <v>0</v>
      </c>
      <c r="F196" s="4">
        <v>0</v>
      </c>
      <c r="G196" s="4">
        <v>101.55</v>
      </c>
      <c r="H196" s="2" t="s">
        <v>577</v>
      </c>
      <c r="I196" s="4">
        <v>0</v>
      </c>
      <c r="J196" s="2" t="b">
        <v>0</v>
      </c>
      <c r="K196" s="2" t="s">
        <v>4716</v>
      </c>
      <c r="L196" s="2" t="s">
        <v>10</v>
      </c>
      <c r="M196" s="2" t="s">
        <v>4736</v>
      </c>
      <c r="N196" s="2" t="s">
        <v>4718</v>
      </c>
      <c r="O196" s="2" t="s">
        <v>4719</v>
      </c>
      <c r="P196" s="2" t="s">
        <v>4688</v>
      </c>
      <c r="Q196" s="2"/>
    </row>
    <row r="197" spans="1:17" x14ac:dyDescent="0.25">
      <c r="A197" s="2" t="s">
        <v>4217</v>
      </c>
      <c r="B197" s="2" t="s">
        <v>4218</v>
      </c>
      <c r="C197" s="3"/>
      <c r="D197" s="4">
        <v>0</v>
      </c>
      <c r="E197" s="4">
        <v>0</v>
      </c>
      <c r="F197" s="4">
        <v>0</v>
      </c>
      <c r="G197" s="4">
        <v>14.6</v>
      </c>
      <c r="H197" s="2" t="s">
        <v>2311</v>
      </c>
      <c r="I197" s="4">
        <v>6.24</v>
      </c>
      <c r="J197" s="2" t="b">
        <v>0</v>
      </c>
      <c r="K197" s="2" t="s">
        <v>4716</v>
      </c>
      <c r="L197" s="2" t="s">
        <v>10</v>
      </c>
      <c r="M197" s="2" t="s">
        <v>4737</v>
      </c>
      <c r="N197" s="2" t="s">
        <v>4718</v>
      </c>
      <c r="O197" s="2" t="s">
        <v>4719</v>
      </c>
      <c r="P197" s="2" t="s">
        <v>4688</v>
      </c>
      <c r="Q197" s="2"/>
    </row>
    <row r="198" spans="1:17" ht="213.75" x14ac:dyDescent="0.25">
      <c r="A198" s="2" t="s">
        <v>1867</v>
      </c>
      <c r="B198" s="2" t="s">
        <v>1868</v>
      </c>
      <c r="C198" s="3" t="s">
        <v>5446</v>
      </c>
      <c r="D198" s="4">
        <v>0</v>
      </c>
      <c r="E198" s="4">
        <v>6</v>
      </c>
      <c r="F198" s="4">
        <v>6</v>
      </c>
      <c r="G198" s="4">
        <v>31.95</v>
      </c>
      <c r="H198" s="2" t="s">
        <v>66</v>
      </c>
      <c r="I198" s="4">
        <v>11.925000000000001</v>
      </c>
      <c r="J198" s="2" t="b">
        <v>1</v>
      </c>
      <c r="K198" s="2" t="s">
        <v>4716</v>
      </c>
      <c r="L198" s="2" t="s">
        <v>10</v>
      </c>
      <c r="M198" s="2" t="s">
        <v>4738</v>
      </c>
      <c r="N198" s="2" t="s">
        <v>4718</v>
      </c>
      <c r="O198" s="2" t="s">
        <v>4719</v>
      </c>
      <c r="P198" s="2" t="s">
        <v>4688</v>
      </c>
      <c r="Q198" s="2" t="s">
        <v>5601</v>
      </c>
    </row>
    <row r="199" spans="1:17" ht="228" x14ac:dyDescent="0.25">
      <c r="A199" s="2" t="s">
        <v>1871</v>
      </c>
      <c r="B199" s="2" t="s">
        <v>1872</v>
      </c>
      <c r="C199" s="3" t="s">
        <v>5448</v>
      </c>
      <c r="D199" s="4">
        <v>0</v>
      </c>
      <c r="E199" s="4">
        <v>18</v>
      </c>
      <c r="F199" s="4">
        <v>18</v>
      </c>
      <c r="G199" s="4">
        <v>38.200000000000003</v>
      </c>
      <c r="H199" s="2" t="s">
        <v>2222</v>
      </c>
      <c r="I199" s="4">
        <v>17.681000000000001</v>
      </c>
      <c r="J199" s="2" t="b">
        <v>1</v>
      </c>
      <c r="K199" s="2" t="s">
        <v>4716</v>
      </c>
      <c r="L199" s="2" t="s">
        <v>10</v>
      </c>
      <c r="M199" s="2" t="s">
        <v>4738</v>
      </c>
      <c r="N199" s="2" t="s">
        <v>4718</v>
      </c>
      <c r="O199" s="2" t="s">
        <v>4719</v>
      </c>
      <c r="P199" s="2" t="s">
        <v>4688</v>
      </c>
      <c r="Q199" s="2" t="s">
        <v>5602</v>
      </c>
    </row>
    <row r="200" spans="1:17" x14ac:dyDescent="0.25">
      <c r="A200" s="2" t="s">
        <v>4227</v>
      </c>
      <c r="B200" s="2" t="s">
        <v>4228</v>
      </c>
      <c r="C200" s="3"/>
      <c r="D200" s="4">
        <v>0</v>
      </c>
      <c r="E200" s="4">
        <v>0</v>
      </c>
      <c r="F200" s="4">
        <v>0</v>
      </c>
      <c r="G200" s="4">
        <v>39.549999999999997</v>
      </c>
      <c r="H200" s="2" t="s">
        <v>2311</v>
      </c>
      <c r="I200" s="4">
        <v>18.309999999999999</v>
      </c>
      <c r="J200" s="2" t="b">
        <v>0</v>
      </c>
      <c r="K200" s="2" t="s">
        <v>4716</v>
      </c>
      <c r="L200" s="2" t="s">
        <v>10</v>
      </c>
      <c r="M200" s="2" t="s">
        <v>4738</v>
      </c>
      <c r="N200" s="2" t="s">
        <v>4718</v>
      </c>
      <c r="O200" s="2" t="s">
        <v>4719</v>
      </c>
      <c r="P200" s="2" t="s">
        <v>4688</v>
      </c>
      <c r="Q200" s="2"/>
    </row>
    <row r="201" spans="1:17" x14ac:dyDescent="0.25">
      <c r="A201" s="2" t="s">
        <v>4221</v>
      </c>
      <c r="B201" s="2" t="s">
        <v>4222</v>
      </c>
      <c r="C201" s="3"/>
      <c r="D201" s="4">
        <v>0</v>
      </c>
      <c r="E201" s="4">
        <v>0</v>
      </c>
      <c r="F201" s="4">
        <v>0</v>
      </c>
      <c r="G201" s="4">
        <v>21.94</v>
      </c>
      <c r="H201" s="2" t="s">
        <v>2311</v>
      </c>
      <c r="I201" s="4">
        <v>9.2200000000000006</v>
      </c>
      <c r="J201" s="2" t="b">
        <v>0</v>
      </c>
      <c r="K201" s="2" t="s">
        <v>4716</v>
      </c>
      <c r="L201" s="2" t="s">
        <v>10</v>
      </c>
      <c r="M201" s="2" t="s">
        <v>4738</v>
      </c>
      <c r="N201" s="2" t="s">
        <v>4718</v>
      </c>
      <c r="O201" s="2" t="s">
        <v>4719</v>
      </c>
      <c r="P201" s="2" t="s">
        <v>4688</v>
      </c>
      <c r="Q201" s="2"/>
    </row>
    <row r="202" spans="1:17" x14ac:dyDescent="0.25">
      <c r="A202" s="2" t="s">
        <v>4229</v>
      </c>
      <c r="B202" s="2" t="s">
        <v>4230</v>
      </c>
      <c r="C202" s="3"/>
      <c r="D202" s="4">
        <v>0</v>
      </c>
      <c r="E202" s="4">
        <v>0</v>
      </c>
      <c r="F202" s="4">
        <v>0</v>
      </c>
      <c r="G202" s="4">
        <v>38.950000000000003</v>
      </c>
      <c r="H202" s="2" t="s">
        <v>2311</v>
      </c>
      <c r="I202" s="4">
        <v>16</v>
      </c>
      <c r="J202" s="2" t="b">
        <v>0</v>
      </c>
      <c r="K202" s="2" t="s">
        <v>4716</v>
      </c>
      <c r="L202" s="2" t="s">
        <v>10</v>
      </c>
      <c r="M202" s="2" t="s">
        <v>4737</v>
      </c>
      <c r="N202" s="2" t="s">
        <v>4718</v>
      </c>
      <c r="O202" s="2" t="s">
        <v>4719</v>
      </c>
      <c r="P202" s="2" t="s">
        <v>4688</v>
      </c>
      <c r="Q202" s="2"/>
    </row>
    <row r="203" spans="1:17" ht="171" x14ac:dyDescent="0.25">
      <c r="A203" s="2" t="s">
        <v>1865</v>
      </c>
      <c r="B203" s="2" t="s">
        <v>1866</v>
      </c>
      <c r="C203" s="3" t="s">
        <v>5445</v>
      </c>
      <c r="D203" s="4">
        <v>0</v>
      </c>
      <c r="E203" s="4">
        <v>14</v>
      </c>
      <c r="F203" s="4">
        <v>14</v>
      </c>
      <c r="G203" s="4">
        <v>24.1</v>
      </c>
      <c r="H203" s="2" t="s">
        <v>2222</v>
      </c>
      <c r="I203" s="4">
        <v>11.252000000000001</v>
      </c>
      <c r="J203" s="2" t="b">
        <v>1</v>
      </c>
      <c r="K203" s="2" t="s">
        <v>4716</v>
      </c>
      <c r="L203" s="2" t="s">
        <v>10</v>
      </c>
      <c r="M203" s="2" t="s">
        <v>4739</v>
      </c>
      <c r="N203" s="2" t="s">
        <v>4718</v>
      </c>
      <c r="O203" s="2" t="s">
        <v>4719</v>
      </c>
      <c r="P203" s="2" t="s">
        <v>4688</v>
      </c>
      <c r="Q203" s="2" t="s">
        <v>5603</v>
      </c>
    </row>
    <row r="204" spans="1:17" x14ac:dyDescent="0.25">
      <c r="A204" s="2" t="s">
        <v>4178</v>
      </c>
      <c r="B204" s="2" t="s">
        <v>4179</v>
      </c>
      <c r="C204" s="3"/>
      <c r="D204" s="4">
        <v>0</v>
      </c>
      <c r="E204" s="4">
        <v>0</v>
      </c>
      <c r="F204" s="4">
        <v>0</v>
      </c>
      <c r="G204" s="4">
        <v>21.26</v>
      </c>
      <c r="H204" s="2" t="s">
        <v>3812</v>
      </c>
      <c r="I204" s="4">
        <v>9.8000000000000007</v>
      </c>
      <c r="J204" s="2" t="b">
        <v>0</v>
      </c>
      <c r="K204" s="2" t="s">
        <v>4716</v>
      </c>
      <c r="L204" s="2" t="s">
        <v>10</v>
      </c>
      <c r="M204" s="2" t="s">
        <v>4739</v>
      </c>
      <c r="N204" s="2" t="s">
        <v>4718</v>
      </c>
      <c r="O204" s="2" t="s">
        <v>4719</v>
      </c>
      <c r="P204" s="2" t="s">
        <v>4688</v>
      </c>
      <c r="Q204" s="2"/>
    </row>
    <row r="205" spans="1:17" x14ac:dyDescent="0.25">
      <c r="A205" s="2" t="s">
        <v>4184</v>
      </c>
      <c r="B205" s="2" t="s">
        <v>4185</v>
      </c>
      <c r="C205" s="3"/>
      <c r="D205" s="4">
        <v>0</v>
      </c>
      <c r="E205" s="4">
        <v>0</v>
      </c>
      <c r="F205" s="4">
        <v>0</v>
      </c>
      <c r="G205" s="4">
        <v>132.80000000000001</v>
      </c>
      <c r="H205" s="2" t="s">
        <v>2311</v>
      </c>
      <c r="I205" s="4">
        <v>60.09</v>
      </c>
      <c r="J205" s="2" t="b">
        <v>0</v>
      </c>
      <c r="K205" s="2" t="s">
        <v>4716</v>
      </c>
      <c r="L205" s="2" t="s">
        <v>10</v>
      </c>
      <c r="M205" s="2"/>
      <c r="N205" s="2" t="s">
        <v>4718</v>
      </c>
      <c r="O205" s="2" t="s">
        <v>4719</v>
      </c>
      <c r="P205" s="2" t="s">
        <v>4688</v>
      </c>
      <c r="Q205" s="2"/>
    </row>
    <row r="206" spans="1:17" x14ac:dyDescent="0.25">
      <c r="A206" s="2" t="s">
        <v>4182</v>
      </c>
      <c r="B206" s="2" t="s">
        <v>4183</v>
      </c>
      <c r="C206" s="3"/>
      <c r="D206" s="4">
        <v>0</v>
      </c>
      <c r="E206" s="4">
        <v>0</v>
      </c>
      <c r="F206" s="4">
        <v>0</v>
      </c>
      <c r="G206" s="4">
        <v>29.88</v>
      </c>
      <c r="H206" s="2" t="s">
        <v>3812</v>
      </c>
      <c r="I206" s="4">
        <v>14.1</v>
      </c>
      <c r="J206" s="2" t="b">
        <v>0</v>
      </c>
      <c r="K206" s="2" t="s">
        <v>4716</v>
      </c>
      <c r="L206" s="2" t="s">
        <v>10</v>
      </c>
      <c r="M206" s="2"/>
      <c r="N206" s="2" t="s">
        <v>4718</v>
      </c>
      <c r="O206" s="2" t="s">
        <v>4719</v>
      </c>
      <c r="P206" s="2" t="s">
        <v>4688</v>
      </c>
      <c r="Q206" s="2"/>
    </row>
    <row r="207" spans="1:17" x14ac:dyDescent="0.25">
      <c r="A207" s="2" t="s">
        <v>3563</v>
      </c>
      <c r="B207" s="2" t="s">
        <v>3564</v>
      </c>
      <c r="C207" s="3"/>
      <c r="D207" s="4">
        <v>0</v>
      </c>
      <c r="E207" s="4">
        <v>0</v>
      </c>
      <c r="F207" s="4">
        <v>0</v>
      </c>
      <c r="G207" s="4">
        <v>10.9</v>
      </c>
      <c r="H207" s="2" t="s">
        <v>2222</v>
      </c>
      <c r="I207" s="4">
        <v>4.9476000000000004</v>
      </c>
      <c r="J207" s="2" t="b">
        <v>0</v>
      </c>
      <c r="K207" s="2" t="s">
        <v>4716</v>
      </c>
      <c r="L207" s="2" t="s">
        <v>10</v>
      </c>
      <c r="M207" s="2"/>
      <c r="N207" s="2" t="s">
        <v>4718</v>
      </c>
      <c r="O207" s="2" t="s">
        <v>4719</v>
      </c>
      <c r="P207" s="2" t="s">
        <v>4688</v>
      </c>
      <c r="Q207" s="2"/>
    </row>
    <row r="208" spans="1:17" x14ac:dyDescent="0.25">
      <c r="A208" s="2" t="s">
        <v>2517</v>
      </c>
      <c r="B208" s="2" t="s">
        <v>2518</v>
      </c>
      <c r="C208" s="3"/>
      <c r="D208" s="4">
        <v>0</v>
      </c>
      <c r="E208" s="4">
        <v>0</v>
      </c>
      <c r="F208" s="4">
        <v>0</v>
      </c>
      <c r="G208" s="4">
        <v>59.4</v>
      </c>
      <c r="H208" s="2" t="s">
        <v>2514</v>
      </c>
      <c r="I208" s="4">
        <v>30.15</v>
      </c>
      <c r="J208" s="2" t="b">
        <v>0</v>
      </c>
      <c r="K208" s="2" t="s">
        <v>2301</v>
      </c>
      <c r="L208" s="2" t="s">
        <v>10</v>
      </c>
      <c r="M208" s="2" t="s">
        <v>4740</v>
      </c>
      <c r="N208" s="2" t="s">
        <v>4741</v>
      </c>
      <c r="O208" s="2" t="s">
        <v>2306</v>
      </c>
      <c r="P208" s="2"/>
      <c r="Q208" s="2"/>
    </row>
    <row r="209" spans="1:17" x14ac:dyDescent="0.25">
      <c r="A209" s="2" t="s">
        <v>2519</v>
      </c>
      <c r="B209" s="2" t="s">
        <v>2520</v>
      </c>
      <c r="C209" s="3"/>
      <c r="D209" s="4">
        <v>0</v>
      </c>
      <c r="E209" s="4">
        <v>0</v>
      </c>
      <c r="F209" s="4">
        <v>0</v>
      </c>
      <c r="G209" s="4">
        <v>36.200000000000003</v>
      </c>
      <c r="H209" s="2" t="s">
        <v>2514</v>
      </c>
      <c r="I209" s="4">
        <v>15.214</v>
      </c>
      <c r="J209" s="2" t="b">
        <v>0</v>
      </c>
      <c r="K209" s="2" t="s">
        <v>2301</v>
      </c>
      <c r="L209" s="2" t="s">
        <v>10</v>
      </c>
      <c r="M209" s="2" t="s">
        <v>4740</v>
      </c>
      <c r="N209" s="2" t="s">
        <v>4741</v>
      </c>
      <c r="O209" s="2" t="s">
        <v>2306</v>
      </c>
      <c r="P209" s="2"/>
      <c r="Q209" s="2"/>
    </row>
    <row r="210" spans="1:17" x14ac:dyDescent="0.25">
      <c r="A210" s="2" t="s">
        <v>2521</v>
      </c>
      <c r="B210" s="2" t="s">
        <v>2522</v>
      </c>
      <c r="C210" s="3"/>
      <c r="D210" s="4">
        <v>0</v>
      </c>
      <c r="E210" s="4">
        <v>0</v>
      </c>
      <c r="F210" s="4">
        <v>0</v>
      </c>
      <c r="G210" s="4">
        <v>31.8</v>
      </c>
      <c r="H210" s="2" t="s">
        <v>2223</v>
      </c>
      <c r="I210" s="4">
        <v>13.5</v>
      </c>
      <c r="J210" s="2" t="b">
        <v>0</v>
      </c>
      <c r="K210" s="2" t="s">
        <v>2301</v>
      </c>
      <c r="L210" s="2" t="s">
        <v>10</v>
      </c>
      <c r="M210" s="2" t="s">
        <v>4740</v>
      </c>
      <c r="N210" s="2" t="s">
        <v>4741</v>
      </c>
      <c r="O210" s="2" t="s">
        <v>2306</v>
      </c>
      <c r="P210" s="2"/>
      <c r="Q210" s="2"/>
    </row>
    <row r="211" spans="1:17" x14ac:dyDescent="0.25">
      <c r="A211" s="2" t="s">
        <v>2641</v>
      </c>
      <c r="B211" s="2" t="s">
        <v>2642</v>
      </c>
      <c r="C211" s="3"/>
      <c r="D211" s="4">
        <v>0</v>
      </c>
      <c r="E211" s="4">
        <v>0</v>
      </c>
      <c r="F211" s="4">
        <v>0</v>
      </c>
      <c r="G211" s="4">
        <v>39.299999999999997</v>
      </c>
      <c r="H211" s="2" t="s">
        <v>2588</v>
      </c>
      <c r="I211" s="4">
        <v>17.8</v>
      </c>
      <c r="J211" s="2" t="b">
        <v>0</v>
      </c>
      <c r="K211" s="2" t="s">
        <v>2301</v>
      </c>
      <c r="L211" s="2" t="s">
        <v>10</v>
      </c>
      <c r="M211" s="2" t="s">
        <v>4742</v>
      </c>
      <c r="N211" s="2" t="s">
        <v>4743</v>
      </c>
      <c r="O211" s="2" t="s">
        <v>4719</v>
      </c>
      <c r="P211" s="2"/>
      <c r="Q211" s="2"/>
    </row>
    <row r="212" spans="1:17" x14ac:dyDescent="0.25">
      <c r="A212" s="2" t="s">
        <v>2643</v>
      </c>
      <c r="B212" s="2" t="s">
        <v>2644</v>
      </c>
      <c r="C212" s="3"/>
      <c r="D212" s="4">
        <v>0</v>
      </c>
      <c r="E212" s="4">
        <v>0</v>
      </c>
      <c r="F212" s="4">
        <v>0</v>
      </c>
      <c r="G212" s="4">
        <v>21.6</v>
      </c>
      <c r="H212" s="2" t="s">
        <v>2588</v>
      </c>
      <c r="I212" s="4">
        <v>10</v>
      </c>
      <c r="J212" s="2" t="b">
        <v>0</v>
      </c>
      <c r="K212" s="2" t="s">
        <v>2301</v>
      </c>
      <c r="L212" s="2" t="s">
        <v>10</v>
      </c>
      <c r="M212" s="2" t="s">
        <v>4742</v>
      </c>
      <c r="N212" s="2" t="s">
        <v>4743</v>
      </c>
      <c r="O212" s="2" t="s">
        <v>4719</v>
      </c>
      <c r="P212" s="2"/>
      <c r="Q212" s="2"/>
    </row>
    <row r="213" spans="1:17" x14ac:dyDescent="0.25">
      <c r="A213" s="2" t="s">
        <v>2512</v>
      </c>
      <c r="B213" s="2" t="s">
        <v>2513</v>
      </c>
      <c r="C213" s="3"/>
      <c r="D213" s="4">
        <v>0</v>
      </c>
      <c r="E213" s="4">
        <v>0</v>
      </c>
      <c r="F213" s="4">
        <v>0</v>
      </c>
      <c r="G213" s="4">
        <v>59.4</v>
      </c>
      <c r="H213" s="2" t="s">
        <v>2514</v>
      </c>
      <c r="I213" s="4">
        <v>24.986000000000001</v>
      </c>
      <c r="J213" s="2" t="b">
        <v>0</v>
      </c>
      <c r="K213" s="2" t="s">
        <v>2301</v>
      </c>
      <c r="L213" s="2" t="s">
        <v>10</v>
      </c>
      <c r="M213" s="2" t="s">
        <v>4740</v>
      </c>
      <c r="N213" s="2" t="s">
        <v>4741</v>
      </c>
      <c r="O213" s="2" t="s">
        <v>4719</v>
      </c>
      <c r="P213" s="2"/>
      <c r="Q213" s="2"/>
    </row>
    <row r="214" spans="1:17" x14ac:dyDescent="0.25">
      <c r="A214" s="2" t="s">
        <v>2515</v>
      </c>
      <c r="B214" s="2" t="s">
        <v>2516</v>
      </c>
      <c r="C214" s="3"/>
      <c r="D214" s="4">
        <v>0</v>
      </c>
      <c r="E214" s="4">
        <v>0</v>
      </c>
      <c r="F214" s="4">
        <v>0</v>
      </c>
      <c r="G214" s="4">
        <v>36.200000000000003</v>
      </c>
      <c r="H214" s="2" t="s">
        <v>2514</v>
      </c>
      <c r="I214" s="4">
        <v>17.75</v>
      </c>
      <c r="J214" s="2" t="b">
        <v>0</v>
      </c>
      <c r="K214" s="2" t="s">
        <v>2301</v>
      </c>
      <c r="L214" s="2" t="s">
        <v>10</v>
      </c>
      <c r="M214" s="2" t="s">
        <v>4740</v>
      </c>
      <c r="N214" s="2" t="s">
        <v>4741</v>
      </c>
      <c r="O214" s="2" t="s">
        <v>4719</v>
      </c>
      <c r="P214" s="2"/>
      <c r="Q214" s="2"/>
    </row>
    <row r="215" spans="1:17" x14ac:dyDescent="0.25">
      <c r="A215" s="2" t="s">
        <v>2525</v>
      </c>
      <c r="B215" s="2" t="s">
        <v>2526</v>
      </c>
      <c r="C215" s="3"/>
      <c r="D215" s="4">
        <v>0</v>
      </c>
      <c r="E215" s="4">
        <v>0</v>
      </c>
      <c r="F215" s="4">
        <v>0</v>
      </c>
      <c r="G215" s="4">
        <v>44.6</v>
      </c>
      <c r="H215" s="2" t="s">
        <v>2527</v>
      </c>
      <c r="I215" s="4">
        <v>19.2</v>
      </c>
      <c r="J215" s="2" t="b">
        <v>0</v>
      </c>
      <c r="K215" s="2" t="s">
        <v>2301</v>
      </c>
      <c r="L215" s="2" t="s">
        <v>10</v>
      </c>
      <c r="M215" s="2" t="s">
        <v>4744</v>
      </c>
      <c r="N215" s="2" t="s">
        <v>4745</v>
      </c>
      <c r="O215" s="2" t="s">
        <v>4719</v>
      </c>
      <c r="P215" s="2"/>
      <c r="Q215" s="2"/>
    </row>
    <row r="216" spans="1:17" x14ac:dyDescent="0.25">
      <c r="A216" s="2" t="s">
        <v>2535</v>
      </c>
      <c r="B216" s="2" t="s">
        <v>2536</v>
      </c>
      <c r="C216" s="3"/>
      <c r="D216" s="4">
        <v>0</v>
      </c>
      <c r="E216" s="4">
        <v>0</v>
      </c>
      <c r="F216" s="4">
        <v>0</v>
      </c>
      <c r="G216" s="4">
        <v>34.15</v>
      </c>
      <c r="H216" s="2" t="s">
        <v>2537</v>
      </c>
      <c r="I216" s="4">
        <v>15.8</v>
      </c>
      <c r="J216" s="2" t="b">
        <v>0</v>
      </c>
      <c r="K216" s="2" t="s">
        <v>2301</v>
      </c>
      <c r="L216" s="2" t="s">
        <v>10</v>
      </c>
      <c r="M216" s="2" t="s">
        <v>4746</v>
      </c>
      <c r="N216" s="2" t="s">
        <v>4741</v>
      </c>
      <c r="O216" s="2" t="s">
        <v>4689</v>
      </c>
      <c r="P216" s="2"/>
      <c r="Q216" s="2"/>
    </row>
    <row r="217" spans="1:17" x14ac:dyDescent="0.25">
      <c r="A217" s="2" t="s">
        <v>2538</v>
      </c>
      <c r="B217" s="2" t="s">
        <v>2539</v>
      </c>
      <c r="C217" s="3"/>
      <c r="D217" s="4">
        <v>0</v>
      </c>
      <c r="E217" s="4">
        <v>0</v>
      </c>
      <c r="F217" s="4">
        <v>0</v>
      </c>
      <c r="G217" s="4">
        <v>49.95</v>
      </c>
      <c r="H217" s="2" t="s">
        <v>2537</v>
      </c>
      <c r="I217" s="4">
        <v>24.14</v>
      </c>
      <c r="J217" s="2" t="b">
        <v>0</v>
      </c>
      <c r="K217" s="2" t="s">
        <v>2301</v>
      </c>
      <c r="L217" s="2" t="s">
        <v>10</v>
      </c>
      <c r="M217" s="2" t="s">
        <v>4746</v>
      </c>
      <c r="N217" s="2" t="s">
        <v>4741</v>
      </c>
      <c r="O217" s="2" t="s">
        <v>2306</v>
      </c>
      <c r="P217" s="2"/>
      <c r="Q217" s="2"/>
    </row>
    <row r="218" spans="1:17" x14ac:dyDescent="0.25">
      <c r="A218" s="2" t="s">
        <v>2540</v>
      </c>
      <c r="B218" s="2" t="s">
        <v>2541</v>
      </c>
      <c r="C218" s="3"/>
      <c r="D218" s="4">
        <v>0</v>
      </c>
      <c r="E218" s="4">
        <v>0</v>
      </c>
      <c r="F218" s="4">
        <v>0</v>
      </c>
      <c r="G218" s="4">
        <v>23.75</v>
      </c>
      <c r="H218" s="2" t="s">
        <v>2537</v>
      </c>
      <c r="I218" s="4">
        <v>11</v>
      </c>
      <c r="J218" s="2" t="b">
        <v>0</v>
      </c>
      <c r="K218" s="2" t="s">
        <v>2301</v>
      </c>
      <c r="L218" s="2" t="s">
        <v>10</v>
      </c>
      <c r="M218" s="2" t="s">
        <v>4746</v>
      </c>
      <c r="N218" s="2" t="s">
        <v>4741</v>
      </c>
      <c r="O218" s="2" t="s">
        <v>2306</v>
      </c>
      <c r="P218" s="2"/>
      <c r="Q218" s="2"/>
    </row>
    <row r="219" spans="1:17" x14ac:dyDescent="0.25">
      <c r="A219" s="2" t="s">
        <v>2542</v>
      </c>
      <c r="B219" s="2" t="s">
        <v>2543</v>
      </c>
      <c r="C219" s="3"/>
      <c r="D219" s="4">
        <v>0</v>
      </c>
      <c r="E219" s="4">
        <v>0</v>
      </c>
      <c r="F219" s="4">
        <v>0</v>
      </c>
      <c r="G219" s="4">
        <v>34.15</v>
      </c>
      <c r="H219" s="2" t="s">
        <v>2537</v>
      </c>
      <c r="I219" s="4">
        <v>15.8</v>
      </c>
      <c r="J219" s="2" t="b">
        <v>0</v>
      </c>
      <c r="K219" s="2" t="s">
        <v>2301</v>
      </c>
      <c r="L219" s="2" t="s">
        <v>10</v>
      </c>
      <c r="M219" s="2" t="s">
        <v>4746</v>
      </c>
      <c r="N219" s="2" t="s">
        <v>4741</v>
      </c>
      <c r="O219" s="2" t="s">
        <v>2306</v>
      </c>
      <c r="P219" s="2"/>
      <c r="Q219" s="2"/>
    </row>
    <row r="220" spans="1:17" x14ac:dyDescent="0.25">
      <c r="A220" s="2" t="s">
        <v>2544</v>
      </c>
      <c r="B220" s="2" t="s">
        <v>2545</v>
      </c>
      <c r="C220" s="3"/>
      <c r="D220" s="4">
        <v>0</v>
      </c>
      <c r="E220" s="4">
        <v>0</v>
      </c>
      <c r="F220" s="4">
        <v>0</v>
      </c>
      <c r="G220" s="4">
        <v>49.95</v>
      </c>
      <c r="H220" s="2" t="s">
        <v>2537</v>
      </c>
      <c r="I220" s="4">
        <v>24.14</v>
      </c>
      <c r="J220" s="2" t="b">
        <v>0</v>
      </c>
      <c r="K220" s="2" t="s">
        <v>2301</v>
      </c>
      <c r="L220" s="2" t="s">
        <v>10</v>
      </c>
      <c r="M220" s="2" t="s">
        <v>4746</v>
      </c>
      <c r="N220" s="2" t="s">
        <v>4741</v>
      </c>
      <c r="O220" s="2" t="s">
        <v>4719</v>
      </c>
      <c r="P220" s="2"/>
      <c r="Q220" s="2"/>
    </row>
    <row r="221" spans="1:17" x14ac:dyDescent="0.25">
      <c r="A221" s="2" t="s">
        <v>2546</v>
      </c>
      <c r="B221" s="2" t="s">
        <v>2547</v>
      </c>
      <c r="C221" s="3"/>
      <c r="D221" s="4">
        <v>0</v>
      </c>
      <c r="E221" s="4">
        <v>0</v>
      </c>
      <c r="F221" s="4">
        <v>0</v>
      </c>
      <c r="G221" s="4">
        <v>23.75</v>
      </c>
      <c r="H221" s="2" t="s">
        <v>2537</v>
      </c>
      <c r="I221" s="4">
        <v>11</v>
      </c>
      <c r="J221" s="2" t="b">
        <v>0</v>
      </c>
      <c r="K221" s="2" t="s">
        <v>2301</v>
      </c>
      <c r="L221" s="2" t="s">
        <v>10</v>
      </c>
      <c r="M221" s="2" t="s">
        <v>4746</v>
      </c>
      <c r="N221" s="2" t="s">
        <v>4741</v>
      </c>
      <c r="O221" s="2" t="s">
        <v>4719</v>
      </c>
      <c r="P221" s="2"/>
      <c r="Q221" s="2"/>
    </row>
    <row r="222" spans="1:17" x14ac:dyDescent="0.25">
      <c r="A222" s="2" t="s">
        <v>2548</v>
      </c>
      <c r="B222" s="2" t="s">
        <v>2549</v>
      </c>
      <c r="C222" s="3"/>
      <c r="D222" s="4">
        <v>0</v>
      </c>
      <c r="E222" s="4">
        <v>0</v>
      </c>
      <c r="F222" s="4">
        <v>0</v>
      </c>
      <c r="G222" s="4">
        <v>34.15</v>
      </c>
      <c r="H222" s="2" t="s">
        <v>2537</v>
      </c>
      <c r="I222" s="4">
        <v>15.8</v>
      </c>
      <c r="J222" s="2" t="b">
        <v>0</v>
      </c>
      <c r="K222" s="2" t="s">
        <v>2301</v>
      </c>
      <c r="L222" s="2" t="s">
        <v>10</v>
      </c>
      <c r="M222" s="2" t="s">
        <v>4746</v>
      </c>
      <c r="N222" s="2" t="s">
        <v>4741</v>
      </c>
      <c r="O222" s="2" t="s">
        <v>4719</v>
      </c>
      <c r="P222" s="2"/>
      <c r="Q222" s="2"/>
    </row>
    <row r="223" spans="1:17" x14ac:dyDescent="0.25">
      <c r="A223" s="2" t="s">
        <v>2550</v>
      </c>
      <c r="B223" s="2" t="s">
        <v>2551</v>
      </c>
      <c r="C223" s="3"/>
      <c r="D223" s="4">
        <v>0</v>
      </c>
      <c r="E223" s="4">
        <v>0</v>
      </c>
      <c r="F223" s="4">
        <v>0</v>
      </c>
      <c r="G223" s="4">
        <v>27.95</v>
      </c>
      <c r="H223" s="2" t="s">
        <v>2552</v>
      </c>
      <c r="I223" s="4">
        <v>13.2</v>
      </c>
      <c r="J223" s="2" t="b">
        <v>0</v>
      </c>
      <c r="K223" s="2" t="s">
        <v>2301</v>
      </c>
      <c r="L223" s="2" t="s">
        <v>10</v>
      </c>
      <c r="M223" s="2" t="s">
        <v>4746</v>
      </c>
      <c r="N223" s="2" t="s">
        <v>4741</v>
      </c>
      <c r="O223" s="2" t="s">
        <v>4689</v>
      </c>
      <c r="P223" s="2"/>
      <c r="Q223" s="2"/>
    </row>
    <row r="224" spans="1:17" x14ac:dyDescent="0.25">
      <c r="A224" s="2" t="s">
        <v>2553</v>
      </c>
      <c r="B224" s="2" t="s">
        <v>2554</v>
      </c>
      <c r="C224" s="3"/>
      <c r="D224" s="4">
        <v>0</v>
      </c>
      <c r="E224" s="4">
        <v>0</v>
      </c>
      <c r="F224" s="4">
        <v>0</v>
      </c>
      <c r="G224" s="4">
        <v>48.9</v>
      </c>
      <c r="H224" s="2" t="s">
        <v>2552</v>
      </c>
      <c r="I224" s="4">
        <v>23</v>
      </c>
      <c r="J224" s="2" t="b">
        <v>0</v>
      </c>
      <c r="K224" s="2" t="s">
        <v>2301</v>
      </c>
      <c r="L224" s="2" t="s">
        <v>10</v>
      </c>
      <c r="M224" s="2" t="s">
        <v>4746</v>
      </c>
      <c r="N224" s="2" t="s">
        <v>4741</v>
      </c>
      <c r="O224" s="2" t="s">
        <v>2306</v>
      </c>
      <c r="P224" s="2"/>
      <c r="Q224" s="2"/>
    </row>
    <row r="225" spans="1:17" x14ac:dyDescent="0.25">
      <c r="A225" s="2" t="s">
        <v>2555</v>
      </c>
      <c r="B225" s="2" t="s">
        <v>2556</v>
      </c>
      <c r="C225" s="3"/>
      <c r="D225" s="4">
        <v>0</v>
      </c>
      <c r="E225" s="4">
        <v>0</v>
      </c>
      <c r="F225" s="4">
        <v>0</v>
      </c>
      <c r="G225" s="4">
        <v>27.95</v>
      </c>
      <c r="H225" s="2" t="s">
        <v>2552</v>
      </c>
      <c r="I225" s="4">
        <v>13.6</v>
      </c>
      <c r="J225" s="2" t="b">
        <v>0</v>
      </c>
      <c r="K225" s="2" t="s">
        <v>2301</v>
      </c>
      <c r="L225" s="2" t="s">
        <v>10</v>
      </c>
      <c r="M225" s="2" t="s">
        <v>4746</v>
      </c>
      <c r="N225" s="2" t="s">
        <v>4741</v>
      </c>
      <c r="O225" s="2" t="s">
        <v>2306</v>
      </c>
      <c r="P225" s="2"/>
      <c r="Q225" s="2"/>
    </row>
    <row r="226" spans="1:17" x14ac:dyDescent="0.25">
      <c r="A226" s="2" t="s">
        <v>2557</v>
      </c>
      <c r="B226" s="2" t="s">
        <v>2558</v>
      </c>
      <c r="C226" s="3"/>
      <c r="D226" s="4">
        <v>0</v>
      </c>
      <c r="E226" s="4">
        <v>0</v>
      </c>
      <c r="F226" s="4">
        <v>0</v>
      </c>
      <c r="G226" s="4">
        <v>48.9</v>
      </c>
      <c r="H226" s="2" t="s">
        <v>2552</v>
      </c>
      <c r="I226" s="4">
        <v>23</v>
      </c>
      <c r="J226" s="2" t="b">
        <v>0</v>
      </c>
      <c r="K226" s="2" t="s">
        <v>2301</v>
      </c>
      <c r="L226" s="2" t="s">
        <v>10</v>
      </c>
      <c r="M226" s="2" t="s">
        <v>4746</v>
      </c>
      <c r="N226" s="2" t="s">
        <v>4741</v>
      </c>
      <c r="O226" s="2" t="s">
        <v>4719</v>
      </c>
      <c r="P226" s="2"/>
      <c r="Q226" s="2"/>
    </row>
    <row r="227" spans="1:17" x14ac:dyDescent="0.25">
      <c r="A227" s="2" t="s">
        <v>2559</v>
      </c>
      <c r="B227" s="2" t="s">
        <v>2560</v>
      </c>
      <c r="C227" s="3"/>
      <c r="D227" s="4">
        <v>0</v>
      </c>
      <c r="E227" s="4">
        <v>0</v>
      </c>
      <c r="F227" s="4">
        <v>0</v>
      </c>
      <c r="G227" s="4">
        <v>27.95</v>
      </c>
      <c r="H227" s="2" t="s">
        <v>2552</v>
      </c>
      <c r="I227" s="4">
        <v>13.2</v>
      </c>
      <c r="J227" s="2" t="b">
        <v>0</v>
      </c>
      <c r="K227" s="2" t="s">
        <v>2301</v>
      </c>
      <c r="L227" s="2" t="s">
        <v>10</v>
      </c>
      <c r="M227" s="2" t="s">
        <v>4746</v>
      </c>
      <c r="N227" s="2" t="s">
        <v>4741</v>
      </c>
      <c r="O227" s="2" t="s">
        <v>4719</v>
      </c>
      <c r="P227" s="2"/>
      <c r="Q227" s="2"/>
    </row>
    <row r="228" spans="1:17" ht="171" x14ac:dyDescent="0.25">
      <c r="A228" s="2" t="s">
        <v>231</v>
      </c>
      <c r="B228" s="2" t="s">
        <v>232</v>
      </c>
      <c r="C228" s="3" t="s">
        <v>2562</v>
      </c>
      <c r="D228" s="4">
        <v>10</v>
      </c>
      <c r="E228" s="4">
        <v>11</v>
      </c>
      <c r="F228" s="4">
        <v>1</v>
      </c>
      <c r="G228" s="4">
        <v>37.15</v>
      </c>
      <c r="H228" s="2" t="s">
        <v>2223</v>
      </c>
      <c r="I228" s="4">
        <v>17.2</v>
      </c>
      <c r="J228" s="2" t="b">
        <v>1</v>
      </c>
      <c r="K228" s="2" t="s">
        <v>2301</v>
      </c>
      <c r="L228" s="2" t="s">
        <v>10</v>
      </c>
      <c r="M228" s="2" t="s">
        <v>4747</v>
      </c>
      <c r="N228" s="2" t="s">
        <v>4741</v>
      </c>
      <c r="O228" s="2" t="s">
        <v>2306</v>
      </c>
      <c r="P228" s="2"/>
      <c r="Q228" s="2" t="s">
        <v>5587</v>
      </c>
    </row>
    <row r="229" spans="1:17" ht="171" x14ac:dyDescent="0.25">
      <c r="A229" s="2" t="s">
        <v>233</v>
      </c>
      <c r="B229" s="2" t="s">
        <v>234</v>
      </c>
      <c r="C229" s="3" t="s">
        <v>2563</v>
      </c>
      <c r="D229" s="4">
        <v>0</v>
      </c>
      <c r="E229" s="4">
        <v>5</v>
      </c>
      <c r="F229" s="4">
        <v>5</v>
      </c>
      <c r="G229" s="4">
        <v>37.15</v>
      </c>
      <c r="H229" s="2" t="s">
        <v>2223</v>
      </c>
      <c r="I229" s="4">
        <v>17.2</v>
      </c>
      <c r="J229" s="2" t="b">
        <v>1</v>
      </c>
      <c r="K229" s="2" t="s">
        <v>2301</v>
      </c>
      <c r="L229" s="2" t="s">
        <v>10</v>
      </c>
      <c r="M229" s="2" t="s">
        <v>4747</v>
      </c>
      <c r="N229" s="2" t="s">
        <v>4741</v>
      </c>
      <c r="O229" s="2" t="s">
        <v>4719</v>
      </c>
      <c r="P229" s="2"/>
      <c r="Q229" s="2" t="s">
        <v>5588</v>
      </c>
    </row>
    <row r="230" spans="1:17" x14ac:dyDescent="0.25">
      <c r="A230" s="2" t="s">
        <v>2586</v>
      </c>
      <c r="B230" s="2" t="s">
        <v>2587</v>
      </c>
      <c r="C230" s="3"/>
      <c r="D230" s="4">
        <v>0</v>
      </c>
      <c r="E230" s="4">
        <v>0</v>
      </c>
      <c r="F230" s="4">
        <v>0</v>
      </c>
      <c r="G230" s="4">
        <v>26.15</v>
      </c>
      <c r="H230" s="2" t="s">
        <v>2588</v>
      </c>
      <c r="I230" s="4">
        <v>12.1</v>
      </c>
      <c r="J230" s="2" t="b">
        <v>0</v>
      </c>
      <c r="K230" s="2" t="s">
        <v>2301</v>
      </c>
      <c r="L230" s="2" t="s">
        <v>10</v>
      </c>
      <c r="M230" s="2" t="s">
        <v>4748</v>
      </c>
      <c r="N230" s="2" t="s">
        <v>4743</v>
      </c>
      <c r="O230" s="2" t="s">
        <v>4719</v>
      </c>
      <c r="P230" s="2"/>
      <c r="Q230" s="2"/>
    </row>
    <row r="231" spans="1:17" ht="256.5" x14ac:dyDescent="0.25">
      <c r="A231" s="2" t="s">
        <v>239</v>
      </c>
      <c r="B231" s="2" t="s">
        <v>240</v>
      </c>
      <c r="C231" s="3" t="s">
        <v>5182</v>
      </c>
      <c r="D231" s="4">
        <v>0</v>
      </c>
      <c r="E231" s="4">
        <v>10</v>
      </c>
      <c r="F231" s="4">
        <v>11</v>
      </c>
      <c r="G231" s="4">
        <v>24.3</v>
      </c>
      <c r="H231" s="2" t="s">
        <v>2224</v>
      </c>
      <c r="I231" s="4">
        <v>10.9</v>
      </c>
      <c r="J231" s="2" t="b">
        <v>1</v>
      </c>
      <c r="K231" s="2" t="s">
        <v>2301</v>
      </c>
      <c r="L231" s="2" t="s">
        <v>10</v>
      </c>
      <c r="M231" s="2" t="s">
        <v>4749</v>
      </c>
      <c r="N231" s="2" t="s">
        <v>4745</v>
      </c>
      <c r="O231" s="2" t="s">
        <v>4689</v>
      </c>
      <c r="P231" s="2"/>
      <c r="Q231" s="2" t="s">
        <v>5610</v>
      </c>
    </row>
    <row r="232" spans="1:17" ht="270.75" x14ac:dyDescent="0.25">
      <c r="A232" s="2" t="s">
        <v>237</v>
      </c>
      <c r="B232" s="2" t="s">
        <v>238</v>
      </c>
      <c r="C232" s="3" t="s">
        <v>5180</v>
      </c>
      <c r="D232" s="4">
        <v>0</v>
      </c>
      <c r="E232" s="4">
        <v>9</v>
      </c>
      <c r="F232" s="4">
        <v>9</v>
      </c>
      <c r="G232" s="4">
        <v>15.6</v>
      </c>
      <c r="H232" s="2" t="s">
        <v>2224</v>
      </c>
      <c r="I232" s="4">
        <v>6.7</v>
      </c>
      <c r="J232" s="2" t="b">
        <v>1</v>
      </c>
      <c r="K232" s="2" t="s">
        <v>2301</v>
      </c>
      <c r="L232" s="2" t="s">
        <v>10</v>
      </c>
      <c r="M232" s="2" t="s">
        <v>4749</v>
      </c>
      <c r="N232" s="2" t="s">
        <v>4745</v>
      </c>
      <c r="O232" s="2" t="s">
        <v>4689</v>
      </c>
      <c r="P232" s="2" t="s">
        <v>5181</v>
      </c>
      <c r="Q232" s="2" t="s">
        <v>5610</v>
      </c>
    </row>
    <row r="233" spans="1:17" ht="256.5" x14ac:dyDescent="0.25">
      <c r="A233" s="2" t="s">
        <v>241</v>
      </c>
      <c r="B233" s="2" t="s">
        <v>242</v>
      </c>
      <c r="C233" s="3" t="s">
        <v>5183</v>
      </c>
      <c r="D233" s="4">
        <v>0</v>
      </c>
      <c r="E233" s="4">
        <v>10</v>
      </c>
      <c r="F233" s="4">
        <v>10</v>
      </c>
      <c r="G233" s="4">
        <v>31.1</v>
      </c>
      <c r="H233" s="2" t="s">
        <v>2224</v>
      </c>
      <c r="I233" s="4">
        <v>13.8</v>
      </c>
      <c r="J233" s="2" t="b">
        <v>1</v>
      </c>
      <c r="K233" s="2" t="s">
        <v>2301</v>
      </c>
      <c r="L233" s="2" t="s">
        <v>10</v>
      </c>
      <c r="M233" s="2" t="s">
        <v>4749</v>
      </c>
      <c r="N233" s="2" t="s">
        <v>4745</v>
      </c>
      <c r="O233" s="2" t="s">
        <v>4719</v>
      </c>
      <c r="P233" s="2"/>
      <c r="Q233" s="2" t="s">
        <v>5611</v>
      </c>
    </row>
    <row r="234" spans="1:17" ht="256.5" x14ac:dyDescent="0.25">
      <c r="A234" s="2" t="s">
        <v>243</v>
      </c>
      <c r="B234" s="2" t="s">
        <v>244</v>
      </c>
      <c r="C234" s="3" t="s">
        <v>5184</v>
      </c>
      <c r="D234" s="4">
        <v>0</v>
      </c>
      <c r="E234" s="4">
        <v>5</v>
      </c>
      <c r="F234" s="4">
        <v>6</v>
      </c>
      <c r="G234" s="4">
        <v>17.3</v>
      </c>
      <c r="H234" s="2" t="s">
        <v>2224</v>
      </c>
      <c r="I234" s="4">
        <v>7.7</v>
      </c>
      <c r="J234" s="2" t="b">
        <v>1</v>
      </c>
      <c r="K234" s="2" t="s">
        <v>2301</v>
      </c>
      <c r="L234" s="2" t="s">
        <v>10</v>
      </c>
      <c r="M234" s="2" t="s">
        <v>4749</v>
      </c>
      <c r="N234" s="2" t="s">
        <v>4745</v>
      </c>
      <c r="O234" s="2" t="s">
        <v>4719</v>
      </c>
      <c r="P234" s="2"/>
      <c r="Q234" s="2" t="s">
        <v>5611</v>
      </c>
    </row>
    <row r="235" spans="1:17" ht="228" x14ac:dyDescent="0.25">
      <c r="A235" s="2" t="s">
        <v>257</v>
      </c>
      <c r="B235" s="2" t="s">
        <v>258</v>
      </c>
      <c r="C235" s="3" t="s">
        <v>5189</v>
      </c>
      <c r="D235" s="4">
        <v>0</v>
      </c>
      <c r="E235" s="4">
        <v>0</v>
      </c>
      <c r="F235" s="4">
        <v>0</v>
      </c>
      <c r="G235" s="4">
        <v>24.4</v>
      </c>
      <c r="H235" s="2" t="s">
        <v>2224</v>
      </c>
      <c r="I235" s="4">
        <v>11</v>
      </c>
      <c r="J235" s="2" t="b">
        <v>1</v>
      </c>
      <c r="K235" s="2" t="s">
        <v>2301</v>
      </c>
      <c r="L235" s="2" t="s">
        <v>10</v>
      </c>
      <c r="M235" s="2" t="s">
        <v>4749</v>
      </c>
      <c r="N235" s="2" t="s">
        <v>4745</v>
      </c>
      <c r="O235" s="2" t="s">
        <v>4689</v>
      </c>
      <c r="P235" s="2"/>
      <c r="Q235" s="2" t="s">
        <v>5612</v>
      </c>
    </row>
    <row r="236" spans="1:17" x14ac:dyDescent="0.25">
      <c r="A236" s="2" t="s">
        <v>2599</v>
      </c>
      <c r="B236" s="2" t="s">
        <v>2600</v>
      </c>
      <c r="C236" s="3"/>
      <c r="D236" s="4">
        <v>0</v>
      </c>
      <c r="E236" s="4">
        <v>0</v>
      </c>
      <c r="F236" s="4">
        <v>0</v>
      </c>
      <c r="G236" s="4">
        <v>36.4</v>
      </c>
      <c r="H236" s="2" t="s">
        <v>2225</v>
      </c>
      <c r="I236" s="4">
        <v>16.86</v>
      </c>
      <c r="J236" s="2" t="b">
        <v>0</v>
      </c>
      <c r="K236" s="2" t="s">
        <v>2301</v>
      </c>
      <c r="L236" s="2" t="s">
        <v>10</v>
      </c>
      <c r="M236" s="2" t="s">
        <v>263</v>
      </c>
      <c r="N236" s="2" t="s">
        <v>4743</v>
      </c>
      <c r="O236" s="2" t="s">
        <v>4689</v>
      </c>
      <c r="P236" s="2"/>
      <c r="Q236" s="2"/>
    </row>
    <row r="237" spans="1:17" x14ac:dyDescent="0.25">
      <c r="A237" s="2" t="s">
        <v>268</v>
      </c>
      <c r="B237" s="2" t="s">
        <v>269</v>
      </c>
      <c r="C237" s="3"/>
      <c r="D237" s="4">
        <v>0</v>
      </c>
      <c r="E237" s="4">
        <v>3</v>
      </c>
      <c r="F237" s="4">
        <v>3</v>
      </c>
      <c r="G237" s="4">
        <v>35.9</v>
      </c>
      <c r="H237" s="2" t="s">
        <v>2225</v>
      </c>
      <c r="I237" s="4">
        <v>16.62</v>
      </c>
      <c r="J237" s="2" t="b">
        <v>1</v>
      </c>
      <c r="K237" s="2" t="s">
        <v>2301</v>
      </c>
      <c r="L237" s="2" t="s">
        <v>10</v>
      </c>
      <c r="M237" s="2" t="s">
        <v>263</v>
      </c>
      <c r="N237" s="2" t="s">
        <v>4743</v>
      </c>
      <c r="O237" s="2" t="s">
        <v>4719</v>
      </c>
      <c r="P237" s="2"/>
      <c r="Q237" s="2"/>
    </row>
    <row r="238" spans="1:17" x14ac:dyDescent="0.25">
      <c r="A238" s="2" t="s">
        <v>270</v>
      </c>
      <c r="B238" s="2" t="s">
        <v>271</v>
      </c>
      <c r="C238" s="3"/>
      <c r="D238" s="4">
        <v>0</v>
      </c>
      <c r="E238" s="4">
        <v>0</v>
      </c>
      <c r="F238" s="4">
        <v>0</v>
      </c>
      <c r="G238" s="4">
        <v>12.7</v>
      </c>
      <c r="H238" s="2" t="s">
        <v>2225</v>
      </c>
      <c r="I238" s="4">
        <v>5.87</v>
      </c>
      <c r="J238" s="2" t="b">
        <v>1</v>
      </c>
      <c r="K238" s="2" t="s">
        <v>2301</v>
      </c>
      <c r="L238" s="2" t="s">
        <v>10</v>
      </c>
      <c r="M238" s="2" t="s">
        <v>263</v>
      </c>
      <c r="N238" s="2" t="s">
        <v>4743</v>
      </c>
      <c r="O238" s="2" t="s">
        <v>4719</v>
      </c>
      <c r="P238" s="2"/>
      <c r="Q238" s="2"/>
    </row>
    <row r="239" spans="1:17" x14ac:dyDescent="0.25">
      <c r="A239" s="2" t="s">
        <v>272</v>
      </c>
      <c r="B239" s="2" t="s">
        <v>273</v>
      </c>
      <c r="C239" s="3"/>
      <c r="D239" s="4">
        <v>0</v>
      </c>
      <c r="E239" s="4">
        <v>5</v>
      </c>
      <c r="F239" s="4">
        <v>5</v>
      </c>
      <c r="G239" s="4">
        <v>19.399999999999999</v>
      </c>
      <c r="H239" s="2" t="s">
        <v>2225</v>
      </c>
      <c r="I239" s="4">
        <v>8.99</v>
      </c>
      <c r="J239" s="2" t="b">
        <v>1</v>
      </c>
      <c r="K239" s="2" t="s">
        <v>2301</v>
      </c>
      <c r="L239" s="2" t="s">
        <v>10</v>
      </c>
      <c r="M239" s="2" t="s">
        <v>263</v>
      </c>
      <c r="N239" s="2" t="s">
        <v>4743</v>
      </c>
      <c r="O239" s="2" t="s">
        <v>4719</v>
      </c>
      <c r="P239" s="2"/>
      <c r="Q239" s="2"/>
    </row>
    <row r="240" spans="1:17" x14ac:dyDescent="0.25">
      <c r="A240" s="2" t="s">
        <v>2606</v>
      </c>
      <c r="B240" s="2" t="s">
        <v>2607</v>
      </c>
      <c r="C240" s="3"/>
      <c r="D240" s="4">
        <v>0</v>
      </c>
      <c r="E240" s="4">
        <v>0</v>
      </c>
      <c r="F240" s="4">
        <v>0</v>
      </c>
      <c r="G240" s="4">
        <v>36.6</v>
      </c>
      <c r="H240" s="2" t="s">
        <v>2514</v>
      </c>
      <c r="I240" s="4">
        <v>17.399999999999999</v>
      </c>
      <c r="J240" s="2" t="b">
        <v>0</v>
      </c>
      <c r="K240" s="2" t="s">
        <v>2301</v>
      </c>
      <c r="L240" s="2" t="s">
        <v>10</v>
      </c>
      <c r="M240" s="2" t="s">
        <v>4750</v>
      </c>
      <c r="N240" s="2" t="s">
        <v>4741</v>
      </c>
      <c r="O240" s="2" t="s">
        <v>4689</v>
      </c>
      <c r="P240" s="2"/>
      <c r="Q240" s="2"/>
    </row>
    <row r="241" spans="1:17" x14ac:dyDescent="0.25">
      <c r="A241" s="2" t="s">
        <v>2608</v>
      </c>
      <c r="B241" s="2" t="s">
        <v>2609</v>
      </c>
      <c r="C241" s="3"/>
      <c r="D241" s="4">
        <v>0</v>
      </c>
      <c r="E241" s="4">
        <v>0</v>
      </c>
      <c r="F241" s="4">
        <v>0</v>
      </c>
      <c r="G241" s="4">
        <v>22.9</v>
      </c>
      <c r="H241" s="2" t="s">
        <v>2514</v>
      </c>
      <c r="I241" s="4">
        <v>10.7</v>
      </c>
      <c r="J241" s="2" t="b">
        <v>0</v>
      </c>
      <c r="K241" s="2" t="s">
        <v>2301</v>
      </c>
      <c r="L241" s="2" t="s">
        <v>10</v>
      </c>
      <c r="M241" s="2" t="s">
        <v>4750</v>
      </c>
      <c r="N241" s="2" t="s">
        <v>4741</v>
      </c>
      <c r="O241" s="2" t="s">
        <v>4689</v>
      </c>
      <c r="P241" s="2"/>
      <c r="Q241" s="2"/>
    </row>
    <row r="242" spans="1:17" x14ac:dyDescent="0.25">
      <c r="A242" s="2" t="s">
        <v>2610</v>
      </c>
      <c r="B242" s="2" t="s">
        <v>2611</v>
      </c>
      <c r="C242" s="3"/>
      <c r="D242" s="4">
        <v>0</v>
      </c>
      <c r="E242" s="4">
        <v>0</v>
      </c>
      <c r="F242" s="4">
        <v>0</v>
      </c>
      <c r="G242" s="4">
        <v>36.6</v>
      </c>
      <c r="H242" s="2" t="s">
        <v>2514</v>
      </c>
      <c r="I242" s="4">
        <v>15.771000000000001</v>
      </c>
      <c r="J242" s="2" t="b">
        <v>0</v>
      </c>
      <c r="K242" s="2" t="s">
        <v>2301</v>
      </c>
      <c r="L242" s="2" t="s">
        <v>10</v>
      </c>
      <c r="M242" s="2" t="s">
        <v>4750</v>
      </c>
      <c r="N242" s="2" t="s">
        <v>4741</v>
      </c>
      <c r="O242" s="2" t="s">
        <v>2306</v>
      </c>
      <c r="P242" s="2"/>
      <c r="Q242" s="2"/>
    </row>
    <row r="243" spans="1:17" x14ac:dyDescent="0.25">
      <c r="A243" s="2" t="s">
        <v>2612</v>
      </c>
      <c r="B243" s="2" t="s">
        <v>2613</v>
      </c>
      <c r="C243" s="3"/>
      <c r="D243" s="4">
        <v>0</v>
      </c>
      <c r="E243" s="4">
        <v>0</v>
      </c>
      <c r="F243" s="4">
        <v>0</v>
      </c>
      <c r="G243" s="4">
        <v>22.9</v>
      </c>
      <c r="H243" s="2" t="s">
        <v>2514</v>
      </c>
      <c r="I243" s="4">
        <v>9.8770000000000007</v>
      </c>
      <c r="J243" s="2" t="b">
        <v>0</v>
      </c>
      <c r="K243" s="2" t="s">
        <v>2301</v>
      </c>
      <c r="L243" s="2" t="s">
        <v>10</v>
      </c>
      <c r="M243" s="2" t="s">
        <v>4750</v>
      </c>
      <c r="N243" s="2" t="s">
        <v>4741</v>
      </c>
      <c r="O243" s="2" t="s">
        <v>2306</v>
      </c>
      <c r="P243" s="2"/>
      <c r="Q243" s="2"/>
    </row>
    <row r="244" spans="1:17" x14ac:dyDescent="0.25">
      <c r="A244" s="2" t="s">
        <v>2614</v>
      </c>
      <c r="B244" s="2" t="s">
        <v>2615</v>
      </c>
      <c r="C244" s="3"/>
      <c r="D244" s="4">
        <v>0</v>
      </c>
      <c r="E244" s="4">
        <v>0</v>
      </c>
      <c r="F244" s="4">
        <v>0</v>
      </c>
      <c r="G244" s="4">
        <v>36.6</v>
      </c>
      <c r="H244" s="2" t="s">
        <v>2514</v>
      </c>
      <c r="I244" s="4">
        <v>18.399999999999999</v>
      </c>
      <c r="J244" s="2" t="b">
        <v>0</v>
      </c>
      <c r="K244" s="2" t="s">
        <v>2301</v>
      </c>
      <c r="L244" s="2" t="s">
        <v>10</v>
      </c>
      <c r="M244" s="2" t="s">
        <v>4750</v>
      </c>
      <c r="N244" s="2" t="s">
        <v>4741</v>
      </c>
      <c r="O244" s="2" t="s">
        <v>4719</v>
      </c>
      <c r="P244" s="2"/>
      <c r="Q244" s="2"/>
    </row>
    <row r="245" spans="1:17" x14ac:dyDescent="0.25">
      <c r="A245" s="2" t="s">
        <v>2616</v>
      </c>
      <c r="B245" s="2" t="s">
        <v>2617</v>
      </c>
      <c r="C245" s="3"/>
      <c r="D245" s="4">
        <v>0</v>
      </c>
      <c r="E245" s="4">
        <v>0</v>
      </c>
      <c r="F245" s="4">
        <v>0</v>
      </c>
      <c r="G245" s="4">
        <v>22.9</v>
      </c>
      <c r="H245" s="2" t="s">
        <v>2514</v>
      </c>
      <c r="I245" s="4">
        <v>10.7</v>
      </c>
      <c r="J245" s="2" t="b">
        <v>0</v>
      </c>
      <c r="K245" s="2" t="s">
        <v>2301</v>
      </c>
      <c r="L245" s="2" t="s">
        <v>10</v>
      </c>
      <c r="M245" s="2" t="s">
        <v>4750</v>
      </c>
      <c r="N245" s="2" t="s">
        <v>4741</v>
      </c>
      <c r="O245" s="2" t="s">
        <v>4719</v>
      </c>
      <c r="P245" s="2"/>
      <c r="Q245" s="2"/>
    </row>
    <row r="246" spans="1:17" x14ac:dyDescent="0.25">
      <c r="A246" s="2" t="s">
        <v>2647</v>
      </c>
      <c r="B246" s="2" t="s">
        <v>2648</v>
      </c>
      <c r="C246" s="3"/>
      <c r="D246" s="4">
        <v>0</v>
      </c>
      <c r="E246" s="4">
        <v>0</v>
      </c>
      <c r="F246" s="4">
        <v>0</v>
      </c>
      <c r="G246" s="4">
        <v>43.1</v>
      </c>
      <c r="H246" s="2" t="s">
        <v>2223</v>
      </c>
      <c r="I246" s="4">
        <v>19.95</v>
      </c>
      <c r="J246" s="2" t="b">
        <v>0</v>
      </c>
      <c r="K246" s="2" t="s">
        <v>2301</v>
      </c>
      <c r="L246" s="2" t="s">
        <v>10</v>
      </c>
      <c r="M246" s="2" t="s">
        <v>4751</v>
      </c>
      <c r="N246" s="2" t="s">
        <v>4752</v>
      </c>
      <c r="O246" s="2" t="s">
        <v>4689</v>
      </c>
      <c r="P246" s="2"/>
      <c r="Q246" s="2"/>
    </row>
    <row r="247" spans="1:17" x14ac:dyDescent="0.25">
      <c r="A247" s="2" t="s">
        <v>2649</v>
      </c>
      <c r="B247" s="2" t="s">
        <v>2650</v>
      </c>
      <c r="C247" s="3"/>
      <c r="D247" s="4">
        <v>0</v>
      </c>
      <c r="E247" s="4">
        <v>0</v>
      </c>
      <c r="F247" s="4">
        <v>0</v>
      </c>
      <c r="G247" s="4">
        <v>23.9</v>
      </c>
      <c r="H247" s="2" t="s">
        <v>2223</v>
      </c>
      <c r="I247" s="4">
        <v>11.05</v>
      </c>
      <c r="J247" s="2" t="b">
        <v>0</v>
      </c>
      <c r="K247" s="2" t="s">
        <v>2301</v>
      </c>
      <c r="L247" s="2" t="s">
        <v>10</v>
      </c>
      <c r="M247" s="2" t="s">
        <v>4751</v>
      </c>
      <c r="N247" s="2" t="s">
        <v>4752</v>
      </c>
      <c r="O247" s="2" t="s">
        <v>4689</v>
      </c>
      <c r="P247" s="2"/>
      <c r="Q247" s="2"/>
    </row>
    <row r="248" spans="1:17" x14ac:dyDescent="0.25">
      <c r="A248" s="2" t="s">
        <v>2651</v>
      </c>
      <c r="B248" s="2" t="s">
        <v>2652</v>
      </c>
      <c r="C248" s="3"/>
      <c r="D248" s="4">
        <v>0</v>
      </c>
      <c r="E248" s="4">
        <v>0</v>
      </c>
      <c r="F248" s="4">
        <v>0</v>
      </c>
      <c r="G248" s="4">
        <v>43.1</v>
      </c>
      <c r="H248" s="2" t="s">
        <v>2223</v>
      </c>
      <c r="I248" s="4">
        <v>19.95</v>
      </c>
      <c r="J248" s="2" t="b">
        <v>0</v>
      </c>
      <c r="K248" s="2" t="s">
        <v>2301</v>
      </c>
      <c r="L248" s="2" t="s">
        <v>10</v>
      </c>
      <c r="M248" s="2" t="s">
        <v>4751</v>
      </c>
      <c r="N248" s="2" t="s">
        <v>4752</v>
      </c>
      <c r="O248" s="2" t="s">
        <v>2306</v>
      </c>
      <c r="P248" s="2"/>
      <c r="Q248" s="2"/>
    </row>
    <row r="249" spans="1:17" x14ac:dyDescent="0.25">
      <c r="A249" s="2" t="s">
        <v>2653</v>
      </c>
      <c r="B249" s="2" t="s">
        <v>2654</v>
      </c>
      <c r="C249" s="3"/>
      <c r="D249" s="4">
        <v>0</v>
      </c>
      <c r="E249" s="4">
        <v>0</v>
      </c>
      <c r="F249" s="4">
        <v>0</v>
      </c>
      <c r="G249" s="4">
        <v>23.9</v>
      </c>
      <c r="H249" s="2" t="s">
        <v>2223</v>
      </c>
      <c r="I249" s="4">
        <v>11.05</v>
      </c>
      <c r="J249" s="2" t="b">
        <v>0</v>
      </c>
      <c r="K249" s="2" t="s">
        <v>2301</v>
      </c>
      <c r="L249" s="2" t="s">
        <v>10</v>
      </c>
      <c r="M249" s="2" t="s">
        <v>4751</v>
      </c>
      <c r="N249" s="2" t="s">
        <v>4752</v>
      </c>
      <c r="O249" s="2" t="s">
        <v>2306</v>
      </c>
      <c r="P249" s="2"/>
      <c r="Q249" s="2"/>
    </row>
    <row r="250" spans="1:17" x14ac:dyDescent="0.25">
      <c r="A250" s="2" t="s">
        <v>2655</v>
      </c>
      <c r="B250" s="2" t="s">
        <v>2656</v>
      </c>
      <c r="C250" s="3"/>
      <c r="D250" s="4">
        <v>0</v>
      </c>
      <c r="E250" s="4">
        <v>0</v>
      </c>
      <c r="F250" s="4">
        <v>0</v>
      </c>
      <c r="G250" s="4">
        <v>43.1</v>
      </c>
      <c r="H250" s="2" t="s">
        <v>2223</v>
      </c>
      <c r="I250" s="4">
        <v>19.95</v>
      </c>
      <c r="J250" s="2" t="b">
        <v>0</v>
      </c>
      <c r="K250" s="2" t="s">
        <v>2301</v>
      </c>
      <c r="L250" s="2" t="s">
        <v>10</v>
      </c>
      <c r="M250" s="2" t="s">
        <v>4751</v>
      </c>
      <c r="N250" s="2" t="s">
        <v>4752</v>
      </c>
      <c r="O250" s="2" t="s">
        <v>4719</v>
      </c>
      <c r="P250" s="2"/>
      <c r="Q250" s="2"/>
    </row>
    <row r="251" spans="1:17" x14ac:dyDescent="0.25">
      <c r="A251" s="2" t="s">
        <v>2657</v>
      </c>
      <c r="B251" s="2" t="s">
        <v>2658</v>
      </c>
      <c r="C251" s="3"/>
      <c r="D251" s="4">
        <v>0</v>
      </c>
      <c r="E251" s="4">
        <v>0</v>
      </c>
      <c r="F251" s="4">
        <v>0</v>
      </c>
      <c r="G251" s="4">
        <v>23.9</v>
      </c>
      <c r="H251" s="2" t="s">
        <v>2223</v>
      </c>
      <c r="I251" s="4">
        <v>11.05</v>
      </c>
      <c r="J251" s="2" t="b">
        <v>0</v>
      </c>
      <c r="K251" s="2" t="s">
        <v>2301</v>
      </c>
      <c r="L251" s="2" t="s">
        <v>10</v>
      </c>
      <c r="M251" s="2" t="s">
        <v>4751</v>
      </c>
      <c r="N251" s="2" t="s">
        <v>4752</v>
      </c>
      <c r="O251" s="2" t="s">
        <v>4719</v>
      </c>
      <c r="P251" s="2"/>
      <c r="Q251" s="2"/>
    </row>
    <row r="252" spans="1:17" x14ac:dyDescent="0.25">
      <c r="A252" s="2" t="s">
        <v>2622</v>
      </c>
      <c r="B252" s="2" t="s">
        <v>2623</v>
      </c>
      <c r="C252" s="3"/>
      <c r="D252" s="4">
        <v>0</v>
      </c>
      <c r="E252" s="4">
        <v>0</v>
      </c>
      <c r="F252" s="4">
        <v>0</v>
      </c>
      <c r="G252" s="4">
        <v>33.700000000000003</v>
      </c>
      <c r="H252" s="2" t="s">
        <v>2354</v>
      </c>
      <c r="I252" s="4">
        <v>15.6</v>
      </c>
      <c r="J252" s="2" t="b">
        <v>0</v>
      </c>
      <c r="K252" s="2" t="s">
        <v>2301</v>
      </c>
      <c r="L252" s="2" t="s">
        <v>10</v>
      </c>
      <c r="M252" s="2" t="s">
        <v>4753</v>
      </c>
      <c r="N252" s="2" t="s">
        <v>4745</v>
      </c>
      <c r="O252" s="2" t="s">
        <v>4719</v>
      </c>
      <c r="P252" s="2"/>
      <c r="Q252" s="2"/>
    </row>
    <row r="253" spans="1:17" x14ac:dyDescent="0.25">
      <c r="A253" s="2" t="s">
        <v>2626</v>
      </c>
      <c r="B253" s="2" t="s">
        <v>2627</v>
      </c>
      <c r="C253" s="3"/>
      <c r="D253" s="4">
        <v>0</v>
      </c>
      <c r="E253" s="4">
        <v>0</v>
      </c>
      <c r="F253" s="4">
        <v>0</v>
      </c>
      <c r="G253" s="4">
        <v>19.7</v>
      </c>
      <c r="H253" s="2" t="s">
        <v>2354</v>
      </c>
      <c r="I253" s="4">
        <v>9.5</v>
      </c>
      <c r="J253" s="2" t="b">
        <v>0</v>
      </c>
      <c r="K253" s="2" t="s">
        <v>2301</v>
      </c>
      <c r="L253" s="2" t="s">
        <v>10</v>
      </c>
      <c r="M253" s="2" t="s">
        <v>4753</v>
      </c>
      <c r="N253" s="2" t="s">
        <v>4745</v>
      </c>
      <c r="O253" s="2" t="s">
        <v>4689</v>
      </c>
      <c r="P253" s="2"/>
      <c r="Q253" s="2"/>
    </row>
    <row r="254" spans="1:17" x14ac:dyDescent="0.25">
      <c r="A254" s="2" t="s">
        <v>2637</v>
      </c>
      <c r="B254" s="2" t="s">
        <v>2638</v>
      </c>
      <c r="C254" s="3"/>
      <c r="D254" s="4">
        <v>0</v>
      </c>
      <c r="E254" s="4">
        <v>0</v>
      </c>
      <c r="F254" s="4">
        <v>0</v>
      </c>
      <c r="G254" s="4">
        <v>21.5</v>
      </c>
      <c r="H254" s="2" t="s">
        <v>2239</v>
      </c>
      <c r="I254" s="4">
        <v>10</v>
      </c>
      <c r="J254" s="2" t="b">
        <v>0</v>
      </c>
      <c r="K254" s="2" t="s">
        <v>2301</v>
      </c>
      <c r="L254" s="2" t="s">
        <v>10</v>
      </c>
      <c r="M254" s="2" t="s">
        <v>4754</v>
      </c>
      <c r="N254" s="2" t="s">
        <v>4755</v>
      </c>
      <c r="O254" s="2" t="s">
        <v>4689</v>
      </c>
      <c r="P254" s="2"/>
      <c r="Q254" s="2"/>
    </row>
    <row r="255" spans="1:17" x14ac:dyDescent="0.25">
      <c r="A255" s="2" t="s">
        <v>290</v>
      </c>
      <c r="B255" s="2" t="s">
        <v>291</v>
      </c>
      <c r="C255" s="3"/>
      <c r="D255" s="4">
        <v>0</v>
      </c>
      <c r="E255" s="4">
        <v>9</v>
      </c>
      <c r="F255" s="4">
        <v>9</v>
      </c>
      <c r="G255" s="4">
        <v>34.299999999999997</v>
      </c>
      <c r="H255" s="2" t="s">
        <v>2225</v>
      </c>
      <c r="I255" s="4">
        <v>15.87</v>
      </c>
      <c r="J255" s="2" t="b">
        <v>1</v>
      </c>
      <c r="K255" s="2" t="s">
        <v>2301</v>
      </c>
      <c r="L255" s="2" t="s">
        <v>10</v>
      </c>
      <c r="M255" s="2" t="s">
        <v>4751</v>
      </c>
      <c r="N255" s="2" t="s">
        <v>4752</v>
      </c>
      <c r="O255" s="2" t="s">
        <v>2306</v>
      </c>
      <c r="P255" s="2"/>
      <c r="Q255" s="2"/>
    </row>
    <row r="256" spans="1:17" x14ac:dyDescent="0.25">
      <c r="A256" s="2" t="s">
        <v>292</v>
      </c>
      <c r="B256" s="2" t="s">
        <v>293</v>
      </c>
      <c r="C256" s="3"/>
      <c r="D256" s="4">
        <v>0</v>
      </c>
      <c r="E256" s="4">
        <v>13</v>
      </c>
      <c r="F256" s="4">
        <v>13</v>
      </c>
      <c r="G256" s="4">
        <v>19.350000000000001</v>
      </c>
      <c r="H256" s="2" t="s">
        <v>2225</v>
      </c>
      <c r="I256" s="4">
        <v>8.49</v>
      </c>
      <c r="J256" s="2" t="b">
        <v>1</v>
      </c>
      <c r="K256" s="2" t="s">
        <v>2301</v>
      </c>
      <c r="L256" s="2" t="s">
        <v>10</v>
      </c>
      <c r="M256" s="2" t="s">
        <v>4751</v>
      </c>
      <c r="N256" s="2" t="s">
        <v>4752</v>
      </c>
      <c r="O256" s="2" t="s">
        <v>2306</v>
      </c>
      <c r="P256" s="2"/>
      <c r="Q256" s="2"/>
    </row>
    <row r="257" spans="1:17" x14ac:dyDescent="0.25">
      <c r="A257" s="2" t="s">
        <v>298</v>
      </c>
      <c r="B257" s="2" t="s">
        <v>299</v>
      </c>
      <c r="C257" s="3"/>
      <c r="D257" s="4">
        <v>0</v>
      </c>
      <c r="E257" s="4">
        <v>6</v>
      </c>
      <c r="F257" s="4">
        <v>6</v>
      </c>
      <c r="G257" s="4">
        <v>38.9</v>
      </c>
      <c r="H257" s="2" t="s">
        <v>2225</v>
      </c>
      <c r="I257" s="4">
        <v>18</v>
      </c>
      <c r="J257" s="2" t="b">
        <v>1</v>
      </c>
      <c r="K257" s="2" t="s">
        <v>2301</v>
      </c>
      <c r="L257" s="2" t="s">
        <v>10</v>
      </c>
      <c r="M257" s="2" t="s">
        <v>4751</v>
      </c>
      <c r="N257" s="2" t="s">
        <v>4752</v>
      </c>
      <c r="O257" s="2" t="s">
        <v>2306</v>
      </c>
      <c r="P257" s="2"/>
      <c r="Q257" s="2"/>
    </row>
    <row r="258" spans="1:17" x14ac:dyDescent="0.25">
      <c r="A258" s="2" t="s">
        <v>300</v>
      </c>
      <c r="B258" s="2" t="s">
        <v>301</v>
      </c>
      <c r="C258" s="3"/>
      <c r="D258" s="4">
        <v>0</v>
      </c>
      <c r="E258" s="4">
        <v>3</v>
      </c>
      <c r="F258" s="4">
        <v>5</v>
      </c>
      <c r="G258" s="4">
        <v>20.75</v>
      </c>
      <c r="H258" s="2" t="s">
        <v>2225</v>
      </c>
      <c r="I258" s="4">
        <v>9.61</v>
      </c>
      <c r="J258" s="2" t="b">
        <v>1</v>
      </c>
      <c r="K258" s="2" t="s">
        <v>2301</v>
      </c>
      <c r="L258" s="2" t="s">
        <v>10</v>
      </c>
      <c r="M258" s="2" t="s">
        <v>4751</v>
      </c>
      <c r="N258" s="2" t="s">
        <v>4752</v>
      </c>
      <c r="O258" s="2" t="s">
        <v>2306</v>
      </c>
      <c r="P258" s="2"/>
      <c r="Q258" s="2"/>
    </row>
    <row r="259" spans="1:17" x14ac:dyDescent="0.25">
      <c r="A259" s="2" t="s">
        <v>2580</v>
      </c>
      <c r="B259" s="2" t="s">
        <v>2581</v>
      </c>
      <c r="C259" s="3"/>
      <c r="D259" s="4">
        <v>0</v>
      </c>
      <c r="E259" s="4">
        <v>0</v>
      </c>
      <c r="F259" s="4">
        <v>0</v>
      </c>
      <c r="G259" s="4">
        <v>24.95</v>
      </c>
      <c r="H259" s="2" t="s">
        <v>2579</v>
      </c>
      <c r="I259" s="4">
        <v>10.5</v>
      </c>
      <c r="J259" s="2" t="b">
        <v>0</v>
      </c>
      <c r="K259" s="2" t="s">
        <v>2301</v>
      </c>
      <c r="L259" s="2" t="s">
        <v>10</v>
      </c>
      <c r="M259" s="2" t="s">
        <v>4756</v>
      </c>
      <c r="N259" s="2" t="s">
        <v>4745</v>
      </c>
      <c r="O259" s="2" t="s">
        <v>4719</v>
      </c>
      <c r="P259" s="2"/>
      <c r="Q259" s="2"/>
    </row>
    <row r="260" spans="1:17" x14ac:dyDescent="0.25">
      <c r="A260" s="2" t="s">
        <v>2440</v>
      </c>
      <c r="B260" s="2" t="s">
        <v>2441</v>
      </c>
      <c r="C260" s="3"/>
      <c r="D260" s="4">
        <v>0</v>
      </c>
      <c r="E260" s="4">
        <v>0</v>
      </c>
      <c r="F260" s="4">
        <v>0</v>
      </c>
      <c r="G260" s="4">
        <v>10.62</v>
      </c>
      <c r="H260" s="2" t="s">
        <v>2442</v>
      </c>
      <c r="I260" s="4">
        <v>5.05</v>
      </c>
      <c r="J260" s="2" t="b">
        <v>0</v>
      </c>
      <c r="K260" s="2" t="s">
        <v>4709</v>
      </c>
      <c r="L260" s="2" t="s">
        <v>10</v>
      </c>
      <c r="M260" s="2" t="s">
        <v>4757</v>
      </c>
      <c r="N260" s="2" t="s">
        <v>4757</v>
      </c>
      <c r="O260" s="2" t="s">
        <v>4689</v>
      </c>
      <c r="P260" s="2" t="s">
        <v>4688</v>
      </c>
      <c r="Q260" s="2"/>
    </row>
    <row r="261" spans="1:17" x14ac:dyDescent="0.25">
      <c r="A261" s="2" t="s">
        <v>167</v>
      </c>
      <c r="B261" s="2" t="s">
        <v>168</v>
      </c>
      <c r="C261" s="3"/>
      <c r="D261" s="4">
        <v>0</v>
      </c>
      <c r="E261" s="4">
        <v>0</v>
      </c>
      <c r="F261" s="4">
        <v>0</v>
      </c>
      <c r="G261" s="4">
        <v>7.07</v>
      </c>
      <c r="H261" s="2" t="s">
        <v>2226</v>
      </c>
      <c r="I261" s="4">
        <v>3.2</v>
      </c>
      <c r="J261" s="2" t="b">
        <v>1</v>
      </c>
      <c r="K261" s="2" t="s">
        <v>4716</v>
      </c>
      <c r="L261" s="2" t="s">
        <v>10</v>
      </c>
      <c r="M261" s="2" t="s">
        <v>4758</v>
      </c>
      <c r="N261" s="2" t="s">
        <v>4757</v>
      </c>
      <c r="O261" s="2" t="s">
        <v>4719</v>
      </c>
      <c r="P261" s="2" t="s">
        <v>4688</v>
      </c>
      <c r="Q261" s="2"/>
    </row>
    <row r="262" spans="1:17" x14ac:dyDescent="0.25">
      <c r="A262" s="2" t="s">
        <v>492</v>
      </c>
      <c r="B262" s="2" t="s">
        <v>493</v>
      </c>
      <c r="C262" s="3"/>
      <c r="D262" s="4">
        <v>0</v>
      </c>
      <c r="E262" s="4">
        <v>0</v>
      </c>
      <c r="F262" s="4">
        <v>0</v>
      </c>
      <c r="G262" s="4">
        <v>12.35</v>
      </c>
      <c r="H262" s="2" t="s">
        <v>2226</v>
      </c>
      <c r="I262" s="4">
        <v>5.75</v>
      </c>
      <c r="J262" s="2" t="b">
        <v>1</v>
      </c>
      <c r="K262" s="2" t="s">
        <v>4716</v>
      </c>
      <c r="L262" s="2" t="s">
        <v>10</v>
      </c>
      <c r="M262" s="2" t="s">
        <v>4759</v>
      </c>
      <c r="N262" s="2" t="s">
        <v>4757</v>
      </c>
      <c r="O262" s="2" t="s">
        <v>4719</v>
      </c>
      <c r="P262" s="2" t="s">
        <v>4688</v>
      </c>
      <c r="Q262" s="2"/>
    </row>
    <row r="263" spans="1:17" x14ac:dyDescent="0.25">
      <c r="A263" s="2" t="s">
        <v>3871</v>
      </c>
      <c r="B263" s="2" t="s">
        <v>3872</v>
      </c>
      <c r="C263" s="3"/>
      <c r="D263" s="4">
        <v>0</v>
      </c>
      <c r="E263" s="4">
        <v>0</v>
      </c>
      <c r="F263" s="4">
        <v>0</v>
      </c>
      <c r="G263" s="4">
        <v>12.35</v>
      </c>
      <c r="H263" s="2" t="s">
        <v>3873</v>
      </c>
      <c r="I263" s="4">
        <v>0</v>
      </c>
      <c r="J263" s="2" t="b">
        <v>0</v>
      </c>
      <c r="K263" s="2" t="s">
        <v>4716</v>
      </c>
      <c r="L263" s="2" t="s">
        <v>10</v>
      </c>
      <c r="M263" s="2" t="s">
        <v>4760</v>
      </c>
      <c r="N263" s="2" t="s">
        <v>4757</v>
      </c>
      <c r="O263" s="2" t="s">
        <v>4719</v>
      </c>
      <c r="P263" s="2" t="s">
        <v>4688</v>
      </c>
      <c r="Q263" s="2"/>
    </row>
    <row r="264" spans="1:17" x14ac:dyDescent="0.25">
      <c r="A264" s="2" t="s">
        <v>2321</v>
      </c>
      <c r="B264" s="2" t="s">
        <v>2322</v>
      </c>
      <c r="C264" s="3"/>
      <c r="D264" s="4">
        <v>0</v>
      </c>
      <c r="E264" s="4">
        <v>0</v>
      </c>
      <c r="F264" s="4">
        <v>0</v>
      </c>
      <c r="G264" s="4">
        <v>41.35</v>
      </c>
      <c r="H264" s="2" t="s">
        <v>2323</v>
      </c>
      <c r="I264" s="4">
        <v>19.149999999999999</v>
      </c>
      <c r="J264" s="2" t="b">
        <v>0</v>
      </c>
      <c r="K264" s="2" t="s">
        <v>4716</v>
      </c>
      <c r="L264" s="2" t="s">
        <v>10</v>
      </c>
      <c r="M264" s="2" t="s">
        <v>4761</v>
      </c>
      <c r="N264" s="2" t="s">
        <v>4762</v>
      </c>
      <c r="O264" s="2" t="s">
        <v>4719</v>
      </c>
      <c r="P264" s="2" t="s">
        <v>4688</v>
      </c>
      <c r="Q264" s="2"/>
    </row>
    <row r="265" spans="1:17" ht="242.25" x14ac:dyDescent="0.25">
      <c r="A265" s="2" t="s">
        <v>34</v>
      </c>
      <c r="B265" s="2" t="s">
        <v>35</v>
      </c>
      <c r="C265" s="3" t="s">
        <v>4763</v>
      </c>
      <c r="D265" s="4">
        <v>0</v>
      </c>
      <c r="E265" s="4">
        <v>0</v>
      </c>
      <c r="F265" s="4">
        <v>0</v>
      </c>
      <c r="G265" s="4">
        <v>43.2</v>
      </c>
      <c r="H265" s="2" t="s">
        <v>2219</v>
      </c>
      <c r="I265" s="4">
        <v>20</v>
      </c>
      <c r="J265" s="2" t="b">
        <v>1</v>
      </c>
      <c r="K265" s="2" t="s">
        <v>4716</v>
      </c>
      <c r="L265" s="2" t="s">
        <v>10</v>
      </c>
      <c r="M265" s="2" t="s">
        <v>4761</v>
      </c>
      <c r="N265" s="2" t="s">
        <v>4762</v>
      </c>
      <c r="O265" s="2" t="s">
        <v>4719</v>
      </c>
      <c r="P265" s="2" t="s">
        <v>4688</v>
      </c>
      <c r="Q265" s="2" t="s">
        <v>5647</v>
      </c>
    </row>
    <row r="266" spans="1:17" x14ac:dyDescent="0.25">
      <c r="A266" s="2" t="s">
        <v>2365</v>
      </c>
      <c r="B266" s="2" t="s">
        <v>2366</v>
      </c>
      <c r="C266" s="3"/>
      <c r="D266" s="4">
        <v>0</v>
      </c>
      <c r="E266" s="4">
        <v>0</v>
      </c>
      <c r="F266" s="4">
        <v>0</v>
      </c>
      <c r="G266" s="4">
        <v>25.91</v>
      </c>
      <c r="H266" s="2" t="s">
        <v>2367</v>
      </c>
      <c r="I266" s="4">
        <v>12</v>
      </c>
      <c r="J266" s="2" t="b">
        <v>0</v>
      </c>
      <c r="K266" s="2" t="s">
        <v>4709</v>
      </c>
      <c r="L266" s="2" t="s">
        <v>10</v>
      </c>
      <c r="M266" s="2" t="s">
        <v>4764</v>
      </c>
      <c r="N266" s="2" t="s">
        <v>4762</v>
      </c>
      <c r="O266" s="2" t="s">
        <v>4689</v>
      </c>
      <c r="P266" s="2" t="s">
        <v>4688</v>
      </c>
      <c r="Q266" s="2"/>
    </row>
    <row r="267" spans="1:17" ht="199.5" x14ac:dyDescent="0.25">
      <c r="A267" s="2" t="s">
        <v>200</v>
      </c>
      <c r="B267" s="2" t="s">
        <v>201</v>
      </c>
      <c r="C267" s="3" t="s">
        <v>6144</v>
      </c>
      <c r="D267" s="4">
        <v>0</v>
      </c>
      <c r="E267" s="4">
        <v>0</v>
      </c>
      <c r="F267" s="4">
        <v>0</v>
      </c>
      <c r="G267" s="4">
        <v>12.8</v>
      </c>
      <c r="H267" s="2" t="s">
        <v>2227</v>
      </c>
      <c r="I267" s="4">
        <v>5.12</v>
      </c>
      <c r="J267" s="2" t="b">
        <v>1</v>
      </c>
      <c r="K267" s="2" t="s">
        <v>4709</v>
      </c>
      <c r="L267" s="2" t="s">
        <v>10</v>
      </c>
      <c r="M267" s="2" t="s">
        <v>4765</v>
      </c>
      <c r="N267" s="2" t="s">
        <v>4762</v>
      </c>
      <c r="O267" s="2" t="s">
        <v>4689</v>
      </c>
      <c r="P267" s="2" t="s">
        <v>4688</v>
      </c>
      <c r="Q267" s="2" t="s">
        <v>5901</v>
      </c>
    </row>
    <row r="268" spans="1:17" ht="228" x14ac:dyDescent="0.25">
      <c r="A268" s="2" t="s">
        <v>198</v>
      </c>
      <c r="B268" s="2" t="s">
        <v>199</v>
      </c>
      <c r="C268" s="3" t="s">
        <v>6143</v>
      </c>
      <c r="D268" s="4">
        <v>0</v>
      </c>
      <c r="E268" s="4">
        <v>0</v>
      </c>
      <c r="F268" s="4">
        <v>0</v>
      </c>
      <c r="G268" s="4">
        <v>13.8</v>
      </c>
      <c r="H268" s="2" t="s">
        <v>2227</v>
      </c>
      <c r="I268" s="4">
        <v>5.67</v>
      </c>
      <c r="J268" s="2" t="b">
        <v>1</v>
      </c>
      <c r="K268" s="2" t="s">
        <v>4716</v>
      </c>
      <c r="L268" s="2" t="s">
        <v>10</v>
      </c>
      <c r="M268" s="2" t="s">
        <v>4765</v>
      </c>
      <c r="N268" s="2" t="s">
        <v>4762</v>
      </c>
      <c r="O268" s="2" t="s">
        <v>4719</v>
      </c>
      <c r="P268" s="2" t="s">
        <v>4688</v>
      </c>
      <c r="Q268" s="2" t="s">
        <v>5902</v>
      </c>
    </row>
    <row r="269" spans="1:17" ht="213.75" x14ac:dyDescent="0.25">
      <c r="A269" s="2" t="s">
        <v>207</v>
      </c>
      <c r="B269" s="2" t="s">
        <v>208</v>
      </c>
      <c r="C269" s="3" t="s">
        <v>4766</v>
      </c>
      <c r="D269" s="4">
        <v>0</v>
      </c>
      <c r="E269" s="4">
        <v>44</v>
      </c>
      <c r="F269" s="4">
        <v>44</v>
      </c>
      <c r="G269" s="4">
        <v>19.5</v>
      </c>
      <c r="H269" s="2" t="s">
        <v>2219</v>
      </c>
      <c r="I269" s="4">
        <v>9</v>
      </c>
      <c r="J269" s="2" t="b">
        <v>1</v>
      </c>
      <c r="K269" s="2" t="s">
        <v>4709</v>
      </c>
      <c r="L269" s="2" t="s">
        <v>10</v>
      </c>
      <c r="M269" s="2" t="s">
        <v>4767</v>
      </c>
      <c r="N269" s="2" t="s">
        <v>4762</v>
      </c>
      <c r="O269" s="2" t="s">
        <v>4689</v>
      </c>
      <c r="P269" s="2" t="s">
        <v>4688</v>
      </c>
      <c r="Q269" s="2" t="s">
        <v>5648</v>
      </c>
    </row>
    <row r="270" spans="1:17" x14ac:dyDescent="0.25">
      <c r="A270" s="2" t="s">
        <v>2492</v>
      </c>
      <c r="B270" s="2" t="s">
        <v>2493</v>
      </c>
      <c r="C270" s="3"/>
      <c r="D270" s="4">
        <v>0</v>
      </c>
      <c r="E270" s="4">
        <v>0</v>
      </c>
      <c r="F270" s="4">
        <v>0</v>
      </c>
      <c r="G270" s="4">
        <v>15.78</v>
      </c>
      <c r="H270" s="2" t="s">
        <v>2323</v>
      </c>
      <c r="I270" s="4">
        <v>7.9</v>
      </c>
      <c r="J270" s="2" t="b">
        <v>0</v>
      </c>
      <c r="K270" s="2" t="s">
        <v>4716</v>
      </c>
      <c r="L270" s="2" t="s">
        <v>10</v>
      </c>
      <c r="M270" s="2" t="s">
        <v>4768</v>
      </c>
      <c r="N270" s="2" t="s">
        <v>4762</v>
      </c>
      <c r="O270" s="2" t="s">
        <v>4719</v>
      </c>
      <c r="P270" s="2" t="s">
        <v>4688</v>
      </c>
      <c r="Q270" s="2"/>
    </row>
    <row r="271" spans="1:17" ht="213.75" x14ac:dyDescent="0.25">
      <c r="A271" s="2" t="s">
        <v>211</v>
      </c>
      <c r="B271" s="2" t="s">
        <v>212</v>
      </c>
      <c r="C271" s="3" t="s">
        <v>4769</v>
      </c>
      <c r="D271" s="4">
        <v>0</v>
      </c>
      <c r="E271" s="4">
        <v>9</v>
      </c>
      <c r="F271" s="4">
        <v>9</v>
      </c>
      <c r="G271" s="4">
        <v>19.5</v>
      </c>
      <c r="H271" s="2" t="s">
        <v>2219</v>
      </c>
      <c r="I271" s="4">
        <v>9</v>
      </c>
      <c r="J271" s="2" t="b">
        <v>1</v>
      </c>
      <c r="K271" s="2" t="s">
        <v>4716</v>
      </c>
      <c r="L271" s="2" t="s">
        <v>10</v>
      </c>
      <c r="M271" s="2" t="s">
        <v>4768</v>
      </c>
      <c r="N271" s="2" t="s">
        <v>4762</v>
      </c>
      <c r="O271" s="2" t="s">
        <v>4719</v>
      </c>
      <c r="P271" s="2" t="s">
        <v>4688</v>
      </c>
      <c r="Q271" s="2" t="s">
        <v>5649</v>
      </c>
    </row>
    <row r="272" spans="1:17" ht="213.75" x14ac:dyDescent="0.25">
      <c r="A272" s="2" t="s">
        <v>213</v>
      </c>
      <c r="B272" s="2" t="s">
        <v>214</v>
      </c>
      <c r="C272" s="3" t="s">
        <v>4770</v>
      </c>
      <c r="D272" s="4">
        <v>0</v>
      </c>
      <c r="E272" s="4">
        <v>0</v>
      </c>
      <c r="F272" s="4">
        <v>0</v>
      </c>
      <c r="G272" s="4">
        <v>43.2</v>
      </c>
      <c r="H272" s="2" t="s">
        <v>2219</v>
      </c>
      <c r="I272" s="4">
        <v>20</v>
      </c>
      <c r="J272" s="2" t="b">
        <v>1</v>
      </c>
      <c r="K272" s="2" t="s">
        <v>4716</v>
      </c>
      <c r="L272" s="2" t="s">
        <v>10</v>
      </c>
      <c r="M272" s="2" t="s">
        <v>4768</v>
      </c>
      <c r="N272" s="2" t="s">
        <v>4762</v>
      </c>
      <c r="O272" s="2" t="s">
        <v>4719</v>
      </c>
      <c r="P272" s="2" t="s">
        <v>2303</v>
      </c>
      <c r="Q272" s="2" t="s">
        <v>5649</v>
      </c>
    </row>
    <row r="273" spans="1:17" x14ac:dyDescent="0.25">
      <c r="A273" s="2" t="s">
        <v>2501</v>
      </c>
      <c r="B273" s="2" t="s">
        <v>2502</v>
      </c>
      <c r="C273" s="3"/>
      <c r="D273" s="4">
        <v>0</v>
      </c>
      <c r="E273" s="4">
        <v>0</v>
      </c>
      <c r="F273" s="4">
        <v>0</v>
      </c>
      <c r="G273" s="4">
        <v>15.76</v>
      </c>
      <c r="H273" s="2" t="s">
        <v>2487</v>
      </c>
      <c r="I273" s="4">
        <v>6.5</v>
      </c>
      <c r="J273" s="2" t="b">
        <v>0</v>
      </c>
      <c r="K273" s="2" t="s">
        <v>4716</v>
      </c>
      <c r="L273" s="2" t="s">
        <v>10</v>
      </c>
      <c r="M273" s="2" t="s">
        <v>4768</v>
      </c>
      <c r="N273" s="2" t="s">
        <v>4762</v>
      </c>
      <c r="O273" s="2" t="s">
        <v>4719</v>
      </c>
      <c r="P273" s="2" t="s">
        <v>4688</v>
      </c>
      <c r="Q273" s="2"/>
    </row>
    <row r="274" spans="1:17" x14ac:dyDescent="0.25">
      <c r="A274" s="2" t="s">
        <v>3139</v>
      </c>
      <c r="B274" s="2" t="s">
        <v>3140</v>
      </c>
      <c r="C274" s="3"/>
      <c r="D274" s="4">
        <v>0</v>
      </c>
      <c r="E274" s="4">
        <v>0</v>
      </c>
      <c r="F274" s="4">
        <v>0</v>
      </c>
      <c r="G274" s="4">
        <v>24.95</v>
      </c>
      <c r="H274" s="2" t="s">
        <v>2227</v>
      </c>
      <c r="I274" s="4">
        <v>9.9499999999999993</v>
      </c>
      <c r="J274" s="2" t="b">
        <v>0</v>
      </c>
      <c r="K274" s="2" t="s">
        <v>4709</v>
      </c>
      <c r="L274" s="2" t="s">
        <v>10</v>
      </c>
      <c r="M274" s="2" t="s">
        <v>4771</v>
      </c>
      <c r="N274" s="2" t="s">
        <v>4762</v>
      </c>
      <c r="O274" s="2" t="s">
        <v>4689</v>
      </c>
      <c r="P274" s="2" t="s">
        <v>4688</v>
      </c>
      <c r="Q274" s="2"/>
    </row>
    <row r="275" spans="1:17" ht="285" x14ac:dyDescent="0.25">
      <c r="A275" s="2" t="s">
        <v>818</v>
      </c>
      <c r="B275" s="2" t="s">
        <v>819</v>
      </c>
      <c r="C275" s="3" t="s">
        <v>4772</v>
      </c>
      <c r="D275" s="4">
        <v>0</v>
      </c>
      <c r="E275" s="4">
        <v>22</v>
      </c>
      <c r="F275" s="4">
        <v>22</v>
      </c>
      <c r="G275" s="4">
        <v>36.65</v>
      </c>
      <c r="H275" s="2" t="s">
        <v>206</v>
      </c>
      <c r="I275" s="4">
        <v>15</v>
      </c>
      <c r="J275" s="2" t="b">
        <v>1</v>
      </c>
      <c r="K275" s="2" t="s">
        <v>4709</v>
      </c>
      <c r="L275" s="2" t="s">
        <v>10</v>
      </c>
      <c r="M275" s="2" t="s">
        <v>4771</v>
      </c>
      <c r="N275" s="2" t="s">
        <v>4762</v>
      </c>
      <c r="O275" s="2" t="s">
        <v>4689</v>
      </c>
      <c r="P275" s="2" t="s">
        <v>4688</v>
      </c>
      <c r="Q275" s="2" t="s">
        <v>5650</v>
      </c>
    </row>
    <row r="276" spans="1:17" ht="285" x14ac:dyDescent="0.25">
      <c r="A276" s="2" t="s">
        <v>822</v>
      </c>
      <c r="B276" s="2" t="s">
        <v>823</v>
      </c>
      <c r="C276" s="3" t="s">
        <v>4773</v>
      </c>
      <c r="D276" s="4">
        <v>0</v>
      </c>
      <c r="E276" s="4">
        <v>26</v>
      </c>
      <c r="F276" s="4">
        <v>26</v>
      </c>
      <c r="G276" s="4">
        <v>30.15</v>
      </c>
      <c r="H276" s="2" t="s">
        <v>206</v>
      </c>
      <c r="I276" s="4">
        <v>12.1</v>
      </c>
      <c r="J276" s="2" t="b">
        <v>1</v>
      </c>
      <c r="K276" s="2" t="s">
        <v>4709</v>
      </c>
      <c r="L276" s="2" t="s">
        <v>10</v>
      </c>
      <c r="M276" s="2" t="s">
        <v>4771</v>
      </c>
      <c r="N276" s="2" t="s">
        <v>4762</v>
      </c>
      <c r="O276" s="2" t="s">
        <v>4689</v>
      </c>
      <c r="P276" s="2" t="s">
        <v>4688</v>
      </c>
      <c r="Q276" s="2" t="s">
        <v>5651</v>
      </c>
    </row>
    <row r="277" spans="1:17" x14ac:dyDescent="0.25">
      <c r="A277" s="2" t="s">
        <v>3145</v>
      </c>
      <c r="B277" s="2" t="s">
        <v>3146</v>
      </c>
      <c r="C277" s="3"/>
      <c r="D277" s="4">
        <v>0</v>
      </c>
      <c r="E277" s="4">
        <v>0</v>
      </c>
      <c r="F277" s="4">
        <v>0</v>
      </c>
      <c r="G277" s="4">
        <v>20.5</v>
      </c>
      <c r="H277" s="2" t="s">
        <v>2227</v>
      </c>
      <c r="I277" s="4">
        <v>8.9</v>
      </c>
      <c r="J277" s="2" t="b">
        <v>0</v>
      </c>
      <c r="K277" s="2" t="s">
        <v>4709</v>
      </c>
      <c r="L277" s="2" t="s">
        <v>10</v>
      </c>
      <c r="M277" s="2" t="s">
        <v>4774</v>
      </c>
      <c r="N277" s="2" t="s">
        <v>4762</v>
      </c>
      <c r="O277" s="2" t="s">
        <v>4689</v>
      </c>
      <c r="P277" s="2" t="s">
        <v>4688</v>
      </c>
      <c r="Q277" s="2"/>
    </row>
    <row r="278" spans="1:17" x14ac:dyDescent="0.25">
      <c r="A278" s="2" t="s">
        <v>3263</v>
      </c>
      <c r="B278" s="2" t="s">
        <v>3264</v>
      </c>
      <c r="C278" s="3"/>
      <c r="D278" s="4">
        <v>0</v>
      </c>
      <c r="E278" s="4">
        <v>0</v>
      </c>
      <c r="F278" s="4">
        <v>0</v>
      </c>
      <c r="G278" s="4">
        <v>99.4</v>
      </c>
      <c r="H278" s="2" t="s">
        <v>2487</v>
      </c>
      <c r="I278" s="4">
        <v>45</v>
      </c>
      <c r="J278" s="2" t="b">
        <v>0</v>
      </c>
      <c r="K278" s="2" t="s">
        <v>4716</v>
      </c>
      <c r="L278" s="2" t="s">
        <v>10</v>
      </c>
      <c r="M278" s="2" t="s">
        <v>4775</v>
      </c>
      <c r="N278" s="2" t="s">
        <v>4762</v>
      </c>
      <c r="O278" s="2" t="s">
        <v>4719</v>
      </c>
      <c r="P278" s="2" t="s">
        <v>4688</v>
      </c>
      <c r="Q278" s="2"/>
    </row>
    <row r="279" spans="1:17" x14ac:dyDescent="0.25">
      <c r="A279" s="2" t="s">
        <v>988</v>
      </c>
      <c r="B279" s="2" t="s">
        <v>989</v>
      </c>
      <c r="C279" s="3"/>
      <c r="D279" s="4">
        <v>0</v>
      </c>
      <c r="E279" s="4">
        <v>0</v>
      </c>
      <c r="F279" s="4">
        <v>0</v>
      </c>
      <c r="G279" s="4">
        <v>205.1</v>
      </c>
      <c r="H279" s="2" t="s">
        <v>2219</v>
      </c>
      <c r="I279" s="4">
        <v>95</v>
      </c>
      <c r="J279" s="2" t="b">
        <v>1</v>
      </c>
      <c r="K279" s="2" t="s">
        <v>4709</v>
      </c>
      <c r="L279" s="2" t="s">
        <v>10</v>
      </c>
      <c r="M279" s="2" t="s">
        <v>4776</v>
      </c>
      <c r="N279" s="2" t="s">
        <v>4762</v>
      </c>
      <c r="O279" s="2" t="s">
        <v>4689</v>
      </c>
      <c r="P279" s="2" t="s">
        <v>4688</v>
      </c>
      <c r="Q279" s="2"/>
    </row>
    <row r="280" spans="1:17" x14ac:dyDescent="0.25">
      <c r="A280" s="2" t="s">
        <v>3359</v>
      </c>
      <c r="B280" s="2" t="s">
        <v>3360</v>
      </c>
      <c r="C280" s="3"/>
      <c r="D280" s="4">
        <v>0</v>
      </c>
      <c r="E280" s="4">
        <v>0</v>
      </c>
      <c r="F280" s="4">
        <v>0</v>
      </c>
      <c r="G280" s="4">
        <v>83.12</v>
      </c>
      <c r="H280" s="2" t="s">
        <v>2487</v>
      </c>
      <c r="I280" s="4">
        <v>38.5</v>
      </c>
      <c r="J280" s="2" t="b">
        <v>0</v>
      </c>
      <c r="K280" s="2" t="s">
        <v>4716</v>
      </c>
      <c r="L280" s="2" t="s">
        <v>10</v>
      </c>
      <c r="M280" s="2" t="s">
        <v>4777</v>
      </c>
      <c r="N280" s="2" t="s">
        <v>4762</v>
      </c>
      <c r="O280" s="2" t="s">
        <v>4719</v>
      </c>
      <c r="P280" s="2" t="s">
        <v>4688</v>
      </c>
      <c r="Q280" s="2"/>
    </row>
    <row r="281" spans="1:17" x14ac:dyDescent="0.25">
      <c r="A281" s="2" t="s">
        <v>3448</v>
      </c>
      <c r="B281" s="2" t="s">
        <v>3449</v>
      </c>
      <c r="C281" s="3"/>
      <c r="D281" s="4">
        <v>0</v>
      </c>
      <c r="E281" s="4">
        <v>0</v>
      </c>
      <c r="F281" s="4">
        <v>0</v>
      </c>
      <c r="G281" s="4">
        <v>18.100000000000001</v>
      </c>
      <c r="H281" s="2" t="s">
        <v>2323</v>
      </c>
      <c r="I281" s="4">
        <v>9</v>
      </c>
      <c r="J281" s="2" t="b">
        <v>0</v>
      </c>
      <c r="K281" s="2" t="s">
        <v>4709</v>
      </c>
      <c r="L281" s="2" t="s">
        <v>10</v>
      </c>
      <c r="M281" s="2" t="s">
        <v>4778</v>
      </c>
      <c r="N281" s="2" t="s">
        <v>4762</v>
      </c>
      <c r="O281" s="2" t="s">
        <v>4689</v>
      </c>
      <c r="P281" s="2" t="s">
        <v>4688</v>
      </c>
      <c r="Q281" s="2"/>
    </row>
    <row r="282" spans="1:17" x14ac:dyDescent="0.25">
      <c r="A282" s="2" t="s">
        <v>3544</v>
      </c>
      <c r="B282" s="2" t="s">
        <v>3545</v>
      </c>
      <c r="C282" s="3"/>
      <c r="D282" s="4">
        <v>0</v>
      </c>
      <c r="E282" s="4">
        <v>0</v>
      </c>
      <c r="F282" s="4">
        <v>0</v>
      </c>
      <c r="G282" s="4">
        <v>43.3</v>
      </c>
      <c r="H282" s="2" t="s">
        <v>3546</v>
      </c>
      <c r="I282" s="4">
        <v>20.53</v>
      </c>
      <c r="J282" s="2" t="b">
        <v>0</v>
      </c>
      <c r="K282" s="2" t="s">
        <v>4716</v>
      </c>
      <c r="L282" s="2" t="s">
        <v>10</v>
      </c>
      <c r="M282" s="2" t="s">
        <v>4779</v>
      </c>
      <c r="N282" s="2" t="s">
        <v>4762</v>
      </c>
      <c r="O282" s="2" t="s">
        <v>4719</v>
      </c>
      <c r="P282" s="2" t="s">
        <v>4688</v>
      </c>
      <c r="Q282" s="2"/>
    </row>
    <row r="283" spans="1:17" x14ac:dyDescent="0.25">
      <c r="A283" s="2" t="s">
        <v>3590</v>
      </c>
      <c r="B283" s="2" t="s">
        <v>3591</v>
      </c>
      <c r="C283" s="3"/>
      <c r="D283" s="4">
        <v>0</v>
      </c>
      <c r="E283" s="4">
        <v>0</v>
      </c>
      <c r="F283" s="4">
        <v>0</v>
      </c>
      <c r="G283" s="4">
        <v>19.22</v>
      </c>
      <c r="H283" s="2" t="s">
        <v>2487</v>
      </c>
      <c r="I283" s="4">
        <v>8.5</v>
      </c>
      <c r="J283" s="2" t="b">
        <v>0</v>
      </c>
      <c r="K283" s="2" t="s">
        <v>4716</v>
      </c>
      <c r="L283" s="2" t="s">
        <v>10</v>
      </c>
      <c r="M283" s="2" t="s">
        <v>4780</v>
      </c>
      <c r="N283" s="2" t="s">
        <v>4762</v>
      </c>
      <c r="O283" s="2" t="s">
        <v>4719</v>
      </c>
      <c r="P283" s="2" t="s">
        <v>4688</v>
      </c>
      <c r="Q283" s="2"/>
    </row>
    <row r="284" spans="1:17" x14ac:dyDescent="0.25">
      <c r="A284" s="2" t="s">
        <v>3621</v>
      </c>
      <c r="B284" s="2" t="s">
        <v>3622</v>
      </c>
      <c r="C284" s="3"/>
      <c r="D284" s="4">
        <v>0</v>
      </c>
      <c r="E284" s="4">
        <v>0</v>
      </c>
      <c r="F284" s="4">
        <v>0</v>
      </c>
      <c r="G284" s="4">
        <v>17.23</v>
      </c>
      <c r="H284" s="2" t="s">
        <v>2487</v>
      </c>
      <c r="I284" s="4">
        <v>7.8</v>
      </c>
      <c r="J284" s="2" t="b">
        <v>0</v>
      </c>
      <c r="K284" s="2" t="s">
        <v>4716</v>
      </c>
      <c r="L284" s="2" t="s">
        <v>10</v>
      </c>
      <c r="M284" s="2" t="s">
        <v>4781</v>
      </c>
      <c r="N284" s="2" t="s">
        <v>4762</v>
      </c>
      <c r="O284" s="2" t="s">
        <v>4719</v>
      </c>
      <c r="P284" s="2" t="s">
        <v>4688</v>
      </c>
      <c r="Q284" s="2"/>
    </row>
    <row r="285" spans="1:17" x14ac:dyDescent="0.25">
      <c r="A285" s="2" t="s">
        <v>3634</v>
      </c>
      <c r="B285" s="2" t="s">
        <v>3635</v>
      </c>
      <c r="C285" s="3"/>
      <c r="D285" s="4">
        <v>0</v>
      </c>
      <c r="E285" s="4">
        <v>0</v>
      </c>
      <c r="F285" s="4">
        <v>0</v>
      </c>
      <c r="G285" s="4">
        <v>19.559999999999999</v>
      </c>
      <c r="H285" s="2" t="s">
        <v>3546</v>
      </c>
      <c r="I285" s="4">
        <v>9.5</v>
      </c>
      <c r="J285" s="2" t="b">
        <v>0</v>
      </c>
      <c r="K285" s="2" t="s">
        <v>4709</v>
      </c>
      <c r="L285" s="2" t="s">
        <v>10</v>
      </c>
      <c r="M285" s="2" t="s">
        <v>4782</v>
      </c>
      <c r="N285" s="2" t="s">
        <v>4762</v>
      </c>
      <c r="O285" s="2" t="s">
        <v>4689</v>
      </c>
      <c r="P285" s="2" t="s">
        <v>4688</v>
      </c>
      <c r="Q285" s="2"/>
    </row>
    <row r="286" spans="1:17" x14ac:dyDescent="0.25">
      <c r="A286" s="2" t="s">
        <v>2483</v>
      </c>
      <c r="B286" s="2" t="s">
        <v>2484</v>
      </c>
      <c r="C286" s="3"/>
      <c r="D286" s="4">
        <v>0</v>
      </c>
      <c r="E286" s="4">
        <v>0</v>
      </c>
      <c r="F286" s="4">
        <v>0</v>
      </c>
      <c r="G286" s="4">
        <v>12.78</v>
      </c>
      <c r="H286" s="2" t="s">
        <v>2227</v>
      </c>
      <c r="I286" s="4">
        <v>5.2720000000000002</v>
      </c>
      <c r="J286" s="2" t="b">
        <v>0</v>
      </c>
      <c r="K286" s="2" t="s">
        <v>4716</v>
      </c>
      <c r="L286" s="2" t="s">
        <v>10</v>
      </c>
      <c r="M286" s="2" t="s">
        <v>4783</v>
      </c>
      <c r="N286" s="2" t="s">
        <v>4762</v>
      </c>
      <c r="O286" s="2" t="s">
        <v>4719</v>
      </c>
      <c r="P286" s="2" t="s">
        <v>4688</v>
      </c>
      <c r="Q286" s="2"/>
    </row>
    <row r="287" spans="1:17" x14ac:dyDescent="0.25">
      <c r="A287" s="2" t="s">
        <v>2481</v>
      </c>
      <c r="B287" s="2" t="s">
        <v>2482</v>
      </c>
      <c r="C287" s="3"/>
      <c r="D287" s="4">
        <v>0</v>
      </c>
      <c r="E287" s="4">
        <v>0</v>
      </c>
      <c r="F287" s="4">
        <v>0</v>
      </c>
      <c r="G287" s="4">
        <v>13.55</v>
      </c>
      <c r="H287" s="2" t="s">
        <v>2227</v>
      </c>
      <c r="I287" s="4">
        <v>5.68</v>
      </c>
      <c r="J287" s="2" t="b">
        <v>0</v>
      </c>
      <c r="K287" s="2" t="s">
        <v>4716</v>
      </c>
      <c r="L287" s="2" t="s">
        <v>10</v>
      </c>
      <c r="M287" s="2" t="s">
        <v>4783</v>
      </c>
      <c r="N287" s="2" t="s">
        <v>4762</v>
      </c>
      <c r="O287" s="2" t="s">
        <v>4719</v>
      </c>
      <c r="P287" s="2" t="s">
        <v>4688</v>
      </c>
      <c r="Q287" s="2"/>
    </row>
    <row r="288" spans="1:17" ht="199.5" x14ac:dyDescent="0.25">
      <c r="A288" s="2" t="s">
        <v>1406</v>
      </c>
      <c r="B288" s="2" t="s">
        <v>1407</v>
      </c>
      <c r="C288" s="3" t="s">
        <v>4784</v>
      </c>
      <c r="D288" s="4">
        <v>0</v>
      </c>
      <c r="E288" s="4">
        <v>11</v>
      </c>
      <c r="F288" s="4">
        <v>11</v>
      </c>
      <c r="G288" s="4">
        <v>33.5</v>
      </c>
      <c r="H288" s="2" t="s">
        <v>2219</v>
      </c>
      <c r="I288" s="4">
        <v>15.5</v>
      </c>
      <c r="J288" s="2" t="b">
        <v>1</v>
      </c>
      <c r="K288" s="2" t="s">
        <v>4716</v>
      </c>
      <c r="L288" s="2" t="s">
        <v>10</v>
      </c>
      <c r="M288" s="2" t="s">
        <v>4785</v>
      </c>
      <c r="N288" s="2" t="s">
        <v>4762</v>
      </c>
      <c r="O288" s="2" t="s">
        <v>4719</v>
      </c>
      <c r="P288" s="2" t="s">
        <v>4688</v>
      </c>
      <c r="Q288" s="2" t="s">
        <v>5652</v>
      </c>
    </row>
    <row r="289" spans="1:17" x14ac:dyDescent="0.25">
      <c r="A289" s="2" t="s">
        <v>3805</v>
      </c>
      <c r="B289" s="2" t="s">
        <v>3806</v>
      </c>
      <c r="C289" s="3"/>
      <c r="D289" s="4">
        <v>0</v>
      </c>
      <c r="E289" s="4">
        <v>0</v>
      </c>
      <c r="F289" s="4">
        <v>0</v>
      </c>
      <c r="G289" s="4">
        <v>18.600000000000001</v>
      </c>
      <c r="H289" s="2" t="s">
        <v>3807</v>
      </c>
      <c r="I289" s="4">
        <v>8.5</v>
      </c>
      <c r="J289" s="2" t="b">
        <v>0</v>
      </c>
      <c r="K289" s="2" t="s">
        <v>4709</v>
      </c>
      <c r="L289" s="2" t="s">
        <v>10</v>
      </c>
      <c r="M289" s="2" t="s">
        <v>4786</v>
      </c>
      <c r="N289" s="2" t="s">
        <v>4762</v>
      </c>
      <c r="O289" s="2" t="s">
        <v>4689</v>
      </c>
      <c r="P289" s="2" t="s">
        <v>4688</v>
      </c>
      <c r="Q289" s="2"/>
    </row>
    <row r="290" spans="1:17" x14ac:dyDescent="0.25">
      <c r="A290" s="2" t="s">
        <v>3840</v>
      </c>
      <c r="B290" s="2" t="s">
        <v>3841</v>
      </c>
      <c r="C290" s="3"/>
      <c r="D290" s="4">
        <v>0</v>
      </c>
      <c r="E290" s="4">
        <v>0</v>
      </c>
      <c r="F290" s="4">
        <v>0</v>
      </c>
      <c r="G290" s="4">
        <v>22.95</v>
      </c>
      <c r="H290" s="2" t="s">
        <v>2487</v>
      </c>
      <c r="I290" s="4">
        <v>9.5</v>
      </c>
      <c r="J290" s="2" t="b">
        <v>0</v>
      </c>
      <c r="K290" s="2" t="s">
        <v>4716</v>
      </c>
      <c r="L290" s="2" t="s">
        <v>10</v>
      </c>
      <c r="M290" s="2" t="s">
        <v>4787</v>
      </c>
      <c r="N290" s="2" t="s">
        <v>4762</v>
      </c>
      <c r="O290" s="2" t="s">
        <v>4719</v>
      </c>
      <c r="P290" s="2" t="s">
        <v>4688</v>
      </c>
      <c r="Q290" s="2"/>
    </row>
    <row r="291" spans="1:17" x14ac:dyDescent="0.25">
      <c r="A291" s="2" t="s">
        <v>3842</v>
      </c>
      <c r="B291" s="2" t="s">
        <v>3843</v>
      </c>
      <c r="C291" s="3"/>
      <c r="D291" s="4">
        <v>0</v>
      </c>
      <c r="E291" s="4">
        <v>0</v>
      </c>
      <c r="F291" s="4">
        <v>0</v>
      </c>
      <c r="G291" s="4">
        <v>12.78</v>
      </c>
      <c r="H291" s="2" t="s">
        <v>2227</v>
      </c>
      <c r="I291" s="4">
        <v>4.99</v>
      </c>
      <c r="J291" s="2" t="b">
        <v>0</v>
      </c>
      <c r="K291" s="2" t="s">
        <v>4709</v>
      </c>
      <c r="L291" s="2" t="s">
        <v>10</v>
      </c>
      <c r="M291" s="2" t="s">
        <v>4788</v>
      </c>
      <c r="N291" s="2" t="s">
        <v>4762</v>
      </c>
      <c r="O291" s="2" t="s">
        <v>4689</v>
      </c>
      <c r="P291" s="2" t="s">
        <v>4688</v>
      </c>
      <c r="Q291" s="2"/>
    </row>
    <row r="292" spans="1:17" x14ac:dyDescent="0.25">
      <c r="A292" s="2" t="s">
        <v>3844</v>
      </c>
      <c r="B292" s="2" t="s">
        <v>3845</v>
      </c>
      <c r="C292" s="3"/>
      <c r="D292" s="4">
        <v>0</v>
      </c>
      <c r="E292" s="4">
        <v>0</v>
      </c>
      <c r="F292" s="4">
        <v>0</v>
      </c>
      <c r="G292" s="4">
        <v>19.66</v>
      </c>
      <c r="H292" s="2" t="s">
        <v>2487</v>
      </c>
      <c r="I292" s="4">
        <v>9.1999999999999993</v>
      </c>
      <c r="J292" s="2" t="b">
        <v>0</v>
      </c>
      <c r="K292" s="2" t="s">
        <v>4716</v>
      </c>
      <c r="L292" s="2" t="s">
        <v>10</v>
      </c>
      <c r="M292" s="2" t="s">
        <v>4788</v>
      </c>
      <c r="N292" s="2" t="s">
        <v>4762</v>
      </c>
      <c r="O292" s="2" t="s">
        <v>4719</v>
      </c>
      <c r="P292" s="2" t="s">
        <v>4688</v>
      </c>
      <c r="Q292" s="2"/>
    </row>
    <row r="293" spans="1:17" x14ac:dyDescent="0.25">
      <c r="A293" s="2" t="s">
        <v>3846</v>
      </c>
      <c r="B293" s="2" t="s">
        <v>3847</v>
      </c>
      <c r="C293" s="3"/>
      <c r="D293" s="4">
        <v>0</v>
      </c>
      <c r="E293" s="4">
        <v>0</v>
      </c>
      <c r="F293" s="4">
        <v>0</v>
      </c>
      <c r="G293" s="4">
        <v>69.78</v>
      </c>
      <c r="H293" s="2" t="s">
        <v>2487</v>
      </c>
      <c r="I293" s="4">
        <v>33.4</v>
      </c>
      <c r="J293" s="2" t="b">
        <v>0</v>
      </c>
      <c r="K293" s="2" t="s">
        <v>4709</v>
      </c>
      <c r="L293" s="2" t="s">
        <v>10</v>
      </c>
      <c r="M293" s="2" t="s">
        <v>4789</v>
      </c>
      <c r="N293" s="2" t="s">
        <v>4762</v>
      </c>
      <c r="O293" s="2" t="s">
        <v>4689</v>
      </c>
      <c r="P293" s="2" t="s">
        <v>4688</v>
      </c>
      <c r="Q293" s="2"/>
    </row>
    <row r="294" spans="1:17" x14ac:dyDescent="0.25">
      <c r="A294" s="2" t="s">
        <v>3852</v>
      </c>
      <c r="B294" s="2" t="s">
        <v>3853</v>
      </c>
      <c r="C294" s="3"/>
      <c r="D294" s="4">
        <v>0</v>
      </c>
      <c r="E294" s="4">
        <v>0</v>
      </c>
      <c r="F294" s="4">
        <v>0</v>
      </c>
      <c r="G294" s="4">
        <v>33.5</v>
      </c>
      <c r="H294" s="2" t="s">
        <v>2367</v>
      </c>
      <c r="I294" s="4">
        <v>15.5</v>
      </c>
      <c r="J294" s="2" t="b">
        <v>0</v>
      </c>
      <c r="K294" s="2" t="s">
        <v>4709</v>
      </c>
      <c r="L294" s="2" t="s">
        <v>10</v>
      </c>
      <c r="M294" s="2" t="s">
        <v>4790</v>
      </c>
      <c r="N294" s="2" t="s">
        <v>4762</v>
      </c>
      <c r="O294" s="2" t="s">
        <v>4689</v>
      </c>
      <c r="P294" s="2" t="s">
        <v>4688</v>
      </c>
      <c r="Q294" s="2"/>
    </row>
    <row r="295" spans="1:17" x14ac:dyDescent="0.25">
      <c r="A295" s="2" t="s">
        <v>3863</v>
      </c>
      <c r="B295" s="2" t="s">
        <v>3864</v>
      </c>
      <c r="C295" s="3"/>
      <c r="D295" s="4">
        <v>0</v>
      </c>
      <c r="E295" s="4">
        <v>0</v>
      </c>
      <c r="F295" s="4">
        <v>0</v>
      </c>
      <c r="G295" s="4">
        <v>14.41</v>
      </c>
      <c r="H295" s="2" t="s">
        <v>2227</v>
      </c>
      <c r="I295" s="4">
        <v>6.18</v>
      </c>
      <c r="J295" s="2" t="b">
        <v>0</v>
      </c>
      <c r="K295" s="2" t="s">
        <v>4709</v>
      </c>
      <c r="L295" s="2" t="s">
        <v>10</v>
      </c>
      <c r="M295" s="2" t="s">
        <v>4791</v>
      </c>
      <c r="N295" s="2" t="s">
        <v>4762</v>
      </c>
      <c r="O295" s="2" t="s">
        <v>4689</v>
      </c>
      <c r="P295" s="2" t="s">
        <v>4688</v>
      </c>
      <c r="Q295" s="2"/>
    </row>
    <row r="296" spans="1:17" x14ac:dyDescent="0.25">
      <c r="A296" s="2" t="s">
        <v>3865</v>
      </c>
      <c r="B296" s="2" t="s">
        <v>3866</v>
      </c>
      <c r="C296" s="3"/>
      <c r="D296" s="4">
        <v>0</v>
      </c>
      <c r="E296" s="4">
        <v>0</v>
      </c>
      <c r="F296" s="4">
        <v>0</v>
      </c>
      <c r="G296" s="4">
        <v>25.91</v>
      </c>
      <c r="H296" s="2" t="s">
        <v>2367</v>
      </c>
      <c r="I296" s="4">
        <v>12</v>
      </c>
      <c r="J296" s="2" t="b">
        <v>0</v>
      </c>
      <c r="K296" s="2" t="s">
        <v>4709</v>
      </c>
      <c r="L296" s="2" t="s">
        <v>10</v>
      </c>
      <c r="M296" s="2" t="s">
        <v>4792</v>
      </c>
      <c r="N296" s="2" t="s">
        <v>4762</v>
      </c>
      <c r="O296" s="2" t="s">
        <v>4689</v>
      </c>
      <c r="P296" s="2" t="s">
        <v>4688</v>
      </c>
      <c r="Q296" s="2"/>
    </row>
    <row r="297" spans="1:17" x14ac:dyDescent="0.25">
      <c r="A297" s="2" t="s">
        <v>3897</v>
      </c>
      <c r="B297" s="2" t="s">
        <v>3898</v>
      </c>
      <c r="C297" s="3"/>
      <c r="D297" s="4">
        <v>0</v>
      </c>
      <c r="E297" s="4">
        <v>0</v>
      </c>
      <c r="F297" s="4">
        <v>0</v>
      </c>
      <c r="G297" s="4">
        <v>58.43</v>
      </c>
      <c r="H297" s="2" t="s">
        <v>3546</v>
      </c>
      <c r="I297" s="4">
        <v>26.45</v>
      </c>
      <c r="J297" s="2" t="b">
        <v>0</v>
      </c>
      <c r="K297" s="2" t="s">
        <v>4716</v>
      </c>
      <c r="L297" s="2" t="s">
        <v>10</v>
      </c>
      <c r="M297" s="2" t="s">
        <v>4793</v>
      </c>
      <c r="N297" s="2" t="s">
        <v>4762</v>
      </c>
      <c r="O297" s="2" t="s">
        <v>4719</v>
      </c>
      <c r="P297" s="2" t="s">
        <v>4688</v>
      </c>
      <c r="Q297" s="2"/>
    </row>
    <row r="298" spans="1:17" x14ac:dyDescent="0.25">
      <c r="A298" s="2" t="s">
        <v>3899</v>
      </c>
      <c r="B298" s="2" t="s">
        <v>3900</v>
      </c>
      <c r="C298" s="3"/>
      <c r="D298" s="4">
        <v>0</v>
      </c>
      <c r="E298" s="4">
        <v>0</v>
      </c>
      <c r="F298" s="4">
        <v>0</v>
      </c>
      <c r="G298" s="4">
        <v>41.13</v>
      </c>
      <c r="H298" s="2" t="s">
        <v>3546</v>
      </c>
      <c r="I298" s="4">
        <v>19.29</v>
      </c>
      <c r="J298" s="2" t="b">
        <v>0</v>
      </c>
      <c r="K298" s="2" t="s">
        <v>4716</v>
      </c>
      <c r="L298" s="2" t="s">
        <v>10</v>
      </c>
      <c r="M298" s="2" t="s">
        <v>4794</v>
      </c>
      <c r="N298" s="2" t="s">
        <v>4762</v>
      </c>
      <c r="O298" s="2" t="s">
        <v>4719</v>
      </c>
      <c r="P298" s="2" t="s">
        <v>4688</v>
      </c>
      <c r="Q298" s="2"/>
    </row>
    <row r="299" spans="1:17" x14ac:dyDescent="0.25">
      <c r="A299" s="2" t="s">
        <v>2485</v>
      </c>
      <c r="B299" s="2" t="s">
        <v>2486</v>
      </c>
      <c r="C299" s="3"/>
      <c r="D299" s="4">
        <v>0</v>
      </c>
      <c r="E299" s="4">
        <v>0</v>
      </c>
      <c r="F299" s="4">
        <v>0</v>
      </c>
      <c r="G299" s="4">
        <v>9.9499999999999993</v>
      </c>
      <c r="H299" s="2" t="s">
        <v>2487</v>
      </c>
      <c r="I299" s="4">
        <v>5</v>
      </c>
      <c r="J299" s="2" t="b">
        <v>0</v>
      </c>
      <c r="K299" s="2" t="s">
        <v>4716</v>
      </c>
      <c r="L299" s="2" t="s">
        <v>10</v>
      </c>
      <c r="M299" s="2" t="s">
        <v>4795</v>
      </c>
      <c r="N299" s="2" t="s">
        <v>4762</v>
      </c>
      <c r="O299" s="2" t="s">
        <v>4719</v>
      </c>
      <c r="P299" s="2" t="s">
        <v>4688</v>
      </c>
      <c r="Q299" s="2"/>
    </row>
    <row r="300" spans="1:17" x14ac:dyDescent="0.25">
      <c r="A300" s="2" t="s">
        <v>3980</v>
      </c>
      <c r="B300" s="2" t="s">
        <v>3981</v>
      </c>
      <c r="C300" s="3"/>
      <c r="D300" s="4">
        <v>0</v>
      </c>
      <c r="E300" s="4">
        <v>0</v>
      </c>
      <c r="F300" s="4">
        <v>0</v>
      </c>
      <c r="G300" s="4">
        <v>95.8</v>
      </c>
      <c r="H300" s="2" t="s">
        <v>2323</v>
      </c>
      <c r="I300" s="4">
        <v>45.25</v>
      </c>
      <c r="J300" s="2" t="b">
        <v>0</v>
      </c>
      <c r="K300" s="2" t="s">
        <v>4716</v>
      </c>
      <c r="L300" s="2" t="s">
        <v>10</v>
      </c>
      <c r="M300" s="2" t="s">
        <v>4796</v>
      </c>
      <c r="N300" s="2" t="s">
        <v>4762</v>
      </c>
      <c r="O300" s="2" t="s">
        <v>4719</v>
      </c>
      <c r="P300" s="2" t="s">
        <v>4688</v>
      </c>
      <c r="Q300" s="2"/>
    </row>
    <row r="301" spans="1:17" x14ac:dyDescent="0.25">
      <c r="A301" s="2" t="s">
        <v>3984</v>
      </c>
      <c r="B301" s="2" t="s">
        <v>3985</v>
      </c>
      <c r="C301" s="3"/>
      <c r="D301" s="4">
        <v>0</v>
      </c>
      <c r="E301" s="4">
        <v>0</v>
      </c>
      <c r="F301" s="4">
        <v>0</v>
      </c>
      <c r="G301" s="4">
        <v>48.15</v>
      </c>
      <c r="H301" s="2" t="s">
        <v>2323</v>
      </c>
      <c r="I301" s="4">
        <v>22.3</v>
      </c>
      <c r="J301" s="2" t="b">
        <v>0</v>
      </c>
      <c r="K301" s="2" t="s">
        <v>4716</v>
      </c>
      <c r="L301" s="2" t="s">
        <v>10</v>
      </c>
      <c r="M301" s="2" t="s">
        <v>4796</v>
      </c>
      <c r="N301" s="2" t="s">
        <v>4762</v>
      </c>
      <c r="O301" s="2" t="s">
        <v>4719</v>
      </c>
      <c r="P301" s="2" t="s">
        <v>4688</v>
      </c>
      <c r="Q301" s="2"/>
    </row>
    <row r="302" spans="1:17" x14ac:dyDescent="0.25">
      <c r="A302" s="2" t="s">
        <v>4008</v>
      </c>
      <c r="B302" s="2" t="s">
        <v>4009</v>
      </c>
      <c r="C302" s="3"/>
      <c r="D302" s="4">
        <v>0</v>
      </c>
      <c r="E302" s="4">
        <v>0</v>
      </c>
      <c r="F302" s="4">
        <v>0</v>
      </c>
      <c r="G302" s="4">
        <v>19.649999999999999</v>
      </c>
      <c r="H302" s="2" t="s">
        <v>3793</v>
      </c>
      <c r="I302" s="4">
        <v>9.1</v>
      </c>
      <c r="J302" s="2" t="b">
        <v>0</v>
      </c>
      <c r="K302" s="2" t="s">
        <v>4709</v>
      </c>
      <c r="L302" s="2" t="s">
        <v>10</v>
      </c>
      <c r="M302" s="2" t="s">
        <v>4797</v>
      </c>
      <c r="N302" s="2" t="s">
        <v>4762</v>
      </c>
      <c r="O302" s="2" t="s">
        <v>4689</v>
      </c>
      <c r="P302" s="2" t="s">
        <v>4688</v>
      </c>
      <c r="Q302" s="2"/>
    </row>
    <row r="303" spans="1:17" x14ac:dyDescent="0.25">
      <c r="A303" s="2" t="s">
        <v>4148</v>
      </c>
      <c r="B303" s="2" t="s">
        <v>4149</v>
      </c>
      <c r="C303" s="3"/>
      <c r="D303" s="4">
        <v>0</v>
      </c>
      <c r="E303" s="4">
        <v>0</v>
      </c>
      <c r="F303" s="4">
        <v>0</v>
      </c>
      <c r="G303" s="4">
        <v>23.55</v>
      </c>
      <c r="H303" s="2" t="s">
        <v>3807</v>
      </c>
      <c r="I303" s="4">
        <v>10.9</v>
      </c>
      <c r="J303" s="2" t="b">
        <v>0</v>
      </c>
      <c r="K303" s="2" t="s">
        <v>4709</v>
      </c>
      <c r="L303" s="2" t="s">
        <v>10</v>
      </c>
      <c r="M303" s="2" t="s">
        <v>4798</v>
      </c>
      <c r="N303" s="2" t="s">
        <v>4762</v>
      </c>
      <c r="O303" s="2" t="s">
        <v>4689</v>
      </c>
      <c r="P303" s="2" t="s">
        <v>4688</v>
      </c>
      <c r="Q303" s="2"/>
    </row>
    <row r="304" spans="1:17" ht="213.75" x14ac:dyDescent="0.25">
      <c r="A304" s="2" t="s">
        <v>1837</v>
      </c>
      <c r="B304" s="2" t="s">
        <v>1838</v>
      </c>
      <c r="C304" s="3" t="s">
        <v>4799</v>
      </c>
      <c r="D304" s="4">
        <v>0</v>
      </c>
      <c r="E304" s="4">
        <v>0</v>
      </c>
      <c r="F304" s="4">
        <v>0</v>
      </c>
      <c r="G304" s="4">
        <v>27</v>
      </c>
      <c r="H304" s="2" t="s">
        <v>2219</v>
      </c>
      <c r="I304" s="4">
        <v>12.5</v>
      </c>
      <c r="J304" s="2" t="b">
        <v>1</v>
      </c>
      <c r="K304" s="2" t="s">
        <v>4716</v>
      </c>
      <c r="L304" s="2" t="s">
        <v>10</v>
      </c>
      <c r="M304" s="2" t="s">
        <v>4798</v>
      </c>
      <c r="N304" s="2" t="s">
        <v>4762</v>
      </c>
      <c r="O304" s="2" t="s">
        <v>4719</v>
      </c>
      <c r="P304" s="2" t="s">
        <v>4688</v>
      </c>
      <c r="Q304" s="2" t="s">
        <v>5653</v>
      </c>
    </row>
    <row r="305" spans="1:17" ht="228" x14ac:dyDescent="0.25">
      <c r="A305" s="2" t="s">
        <v>1853</v>
      </c>
      <c r="B305" s="2" t="s">
        <v>1854</v>
      </c>
      <c r="C305" s="3" t="s">
        <v>4800</v>
      </c>
      <c r="D305" s="4">
        <v>0</v>
      </c>
      <c r="E305" s="4">
        <v>5</v>
      </c>
      <c r="F305" s="4">
        <v>5</v>
      </c>
      <c r="G305" s="4">
        <v>28.1</v>
      </c>
      <c r="H305" s="2" t="s">
        <v>2219</v>
      </c>
      <c r="I305" s="4">
        <v>13</v>
      </c>
      <c r="J305" s="2" t="b">
        <v>1</v>
      </c>
      <c r="K305" s="2" t="s">
        <v>4716</v>
      </c>
      <c r="L305" s="2" t="s">
        <v>10</v>
      </c>
      <c r="M305" s="2" t="s">
        <v>4801</v>
      </c>
      <c r="N305" s="2" t="s">
        <v>4762</v>
      </c>
      <c r="O305" s="2" t="s">
        <v>4719</v>
      </c>
      <c r="P305" s="2" t="s">
        <v>4688</v>
      </c>
      <c r="Q305" s="2" t="s">
        <v>5654</v>
      </c>
    </row>
    <row r="306" spans="1:17" x14ac:dyDescent="0.25">
      <c r="A306" s="2" t="s">
        <v>4162</v>
      </c>
      <c r="B306" s="2" t="s">
        <v>4163</v>
      </c>
      <c r="C306" s="3"/>
      <c r="D306" s="4">
        <v>0</v>
      </c>
      <c r="E306" s="4">
        <v>0</v>
      </c>
      <c r="F306" s="4">
        <v>0</v>
      </c>
      <c r="G306" s="4">
        <v>71.400000000000006</v>
      </c>
      <c r="H306" s="2" t="s">
        <v>2323</v>
      </c>
      <c r="I306" s="4">
        <v>33.5</v>
      </c>
      <c r="J306" s="2" t="b">
        <v>0</v>
      </c>
      <c r="K306" s="2" t="s">
        <v>4716</v>
      </c>
      <c r="L306" s="2" t="s">
        <v>10</v>
      </c>
      <c r="M306" s="2"/>
      <c r="N306" s="2" t="s">
        <v>4762</v>
      </c>
      <c r="O306" s="2" t="s">
        <v>4719</v>
      </c>
      <c r="P306" s="2" t="s">
        <v>4688</v>
      </c>
      <c r="Q306" s="2"/>
    </row>
    <row r="307" spans="1:17" x14ac:dyDescent="0.25">
      <c r="A307" s="2" t="s">
        <v>4512</v>
      </c>
      <c r="B307" s="2" t="s">
        <v>4513</v>
      </c>
      <c r="C307" s="3"/>
      <c r="D307" s="4">
        <v>0</v>
      </c>
      <c r="E307" s="4">
        <v>0</v>
      </c>
      <c r="F307" s="4">
        <v>0</v>
      </c>
      <c r="G307" s="4">
        <v>61.85</v>
      </c>
      <c r="H307" s="2" t="s">
        <v>2487</v>
      </c>
      <c r="I307" s="4">
        <v>28</v>
      </c>
      <c r="J307" s="2" t="b">
        <v>0</v>
      </c>
      <c r="K307" s="2" t="s">
        <v>4716</v>
      </c>
      <c r="L307" s="2" t="s">
        <v>10</v>
      </c>
      <c r="M307" s="2" t="s">
        <v>4802</v>
      </c>
      <c r="N307" s="2" t="s">
        <v>4762</v>
      </c>
      <c r="O307" s="2" t="s">
        <v>4719</v>
      </c>
      <c r="P307" s="2" t="s">
        <v>4688</v>
      </c>
      <c r="Q307" s="2"/>
    </row>
    <row r="308" spans="1:17" x14ac:dyDescent="0.25">
      <c r="A308" s="2" t="s">
        <v>2689</v>
      </c>
      <c r="B308" s="2" t="s">
        <v>2690</v>
      </c>
      <c r="C308" s="3"/>
      <c r="D308" s="4">
        <v>0</v>
      </c>
      <c r="E308" s="4">
        <v>0</v>
      </c>
      <c r="F308" s="4">
        <v>0</v>
      </c>
      <c r="G308" s="4">
        <v>13.5</v>
      </c>
      <c r="H308" s="2" t="s">
        <v>2216</v>
      </c>
      <c r="I308" s="4">
        <v>6.42</v>
      </c>
      <c r="J308" s="2" t="b">
        <v>0</v>
      </c>
      <c r="K308" s="2" t="s">
        <v>2307</v>
      </c>
      <c r="L308" s="2" t="s">
        <v>10</v>
      </c>
      <c r="M308" s="2"/>
      <c r="N308" s="2" t="s">
        <v>2307</v>
      </c>
      <c r="O308" s="2" t="s">
        <v>4803</v>
      </c>
      <c r="P308" s="2" t="s">
        <v>4804</v>
      </c>
      <c r="Q308" s="2"/>
    </row>
    <row r="309" spans="1:17" x14ac:dyDescent="0.25">
      <c r="A309" s="2" t="s">
        <v>2830</v>
      </c>
      <c r="B309" s="2" t="s">
        <v>2831</v>
      </c>
      <c r="C309" s="3"/>
      <c r="D309" s="4">
        <v>0</v>
      </c>
      <c r="E309" s="4">
        <v>0</v>
      </c>
      <c r="F309" s="4">
        <v>0</v>
      </c>
      <c r="G309" s="4">
        <v>6.99</v>
      </c>
      <c r="H309" s="2" t="s">
        <v>2227</v>
      </c>
      <c r="I309" s="4">
        <v>2.7549999999999999</v>
      </c>
      <c r="J309" s="2" t="b">
        <v>0</v>
      </c>
      <c r="K309" s="2" t="s">
        <v>4687</v>
      </c>
      <c r="L309" s="2" t="s">
        <v>10</v>
      </c>
      <c r="M309" s="2"/>
      <c r="N309" s="2"/>
      <c r="O309" s="2"/>
      <c r="P309" s="2"/>
      <c r="Q309" s="2"/>
    </row>
    <row r="310" spans="1:17" x14ac:dyDescent="0.25">
      <c r="A310" s="2" t="s">
        <v>3162</v>
      </c>
      <c r="B310" s="2" t="s">
        <v>3163</v>
      </c>
      <c r="C310" s="3"/>
      <c r="D310" s="4">
        <v>0</v>
      </c>
      <c r="E310" s="4">
        <v>0</v>
      </c>
      <c r="F310" s="4">
        <v>0</v>
      </c>
      <c r="G310" s="4">
        <v>44.45</v>
      </c>
      <c r="H310" s="2" t="s">
        <v>3153</v>
      </c>
      <c r="I310" s="4">
        <v>19.292000000000002</v>
      </c>
      <c r="J310" s="2" t="b">
        <v>0</v>
      </c>
      <c r="K310" s="2" t="s">
        <v>4805</v>
      </c>
      <c r="L310" s="2" t="s">
        <v>10</v>
      </c>
      <c r="M310" s="2" t="s">
        <v>4806</v>
      </c>
      <c r="N310" s="2" t="s">
        <v>4806</v>
      </c>
      <c r="O310" s="2"/>
      <c r="P310" s="2"/>
      <c r="Q310" s="2"/>
    </row>
    <row r="311" spans="1:17" x14ac:dyDescent="0.25">
      <c r="A311" s="2" t="s">
        <v>3164</v>
      </c>
      <c r="B311" s="2" t="s">
        <v>3165</v>
      </c>
      <c r="C311" s="3"/>
      <c r="D311" s="4">
        <v>0</v>
      </c>
      <c r="E311" s="4">
        <v>0</v>
      </c>
      <c r="F311" s="4">
        <v>0</v>
      </c>
      <c r="G311" s="4">
        <v>98.5</v>
      </c>
      <c r="H311" s="2" t="s">
        <v>3153</v>
      </c>
      <c r="I311" s="4">
        <v>45.5</v>
      </c>
      <c r="J311" s="2" t="b">
        <v>0</v>
      </c>
      <c r="K311" s="2" t="s">
        <v>4805</v>
      </c>
      <c r="L311" s="2" t="s">
        <v>10</v>
      </c>
      <c r="M311" s="2" t="s">
        <v>4806</v>
      </c>
      <c r="N311" s="2" t="s">
        <v>4806</v>
      </c>
      <c r="O311" s="2"/>
      <c r="P311" s="2"/>
      <c r="Q311" s="2"/>
    </row>
    <row r="312" spans="1:17" x14ac:dyDescent="0.25">
      <c r="A312" s="2" t="s">
        <v>3166</v>
      </c>
      <c r="B312" s="2" t="s">
        <v>3167</v>
      </c>
      <c r="C312" s="3"/>
      <c r="D312" s="4">
        <v>0</v>
      </c>
      <c r="E312" s="4">
        <v>0</v>
      </c>
      <c r="F312" s="4">
        <v>0</v>
      </c>
      <c r="G312" s="4">
        <v>38.9</v>
      </c>
      <c r="H312" s="2" t="s">
        <v>3153</v>
      </c>
      <c r="I312" s="4">
        <v>16.37</v>
      </c>
      <c r="J312" s="2" t="b">
        <v>0</v>
      </c>
      <c r="K312" s="2" t="s">
        <v>4805</v>
      </c>
      <c r="L312" s="2" t="s">
        <v>10</v>
      </c>
      <c r="M312" s="2" t="s">
        <v>4806</v>
      </c>
      <c r="N312" s="2" t="s">
        <v>4806</v>
      </c>
      <c r="O312" s="2"/>
      <c r="P312" s="2"/>
      <c r="Q312" s="2"/>
    </row>
    <row r="313" spans="1:17" x14ac:dyDescent="0.25">
      <c r="A313" s="2" t="s">
        <v>3151</v>
      </c>
      <c r="B313" s="2" t="s">
        <v>3152</v>
      </c>
      <c r="C313" s="3"/>
      <c r="D313" s="4">
        <v>0</v>
      </c>
      <c r="E313" s="4">
        <v>0</v>
      </c>
      <c r="F313" s="4">
        <v>0</v>
      </c>
      <c r="G313" s="4">
        <v>98.5</v>
      </c>
      <c r="H313" s="2" t="s">
        <v>3153</v>
      </c>
      <c r="I313" s="4">
        <v>45.25</v>
      </c>
      <c r="J313" s="2" t="b">
        <v>0</v>
      </c>
      <c r="K313" s="2" t="s">
        <v>4805</v>
      </c>
      <c r="L313" s="2" t="s">
        <v>10</v>
      </c>
      <c r="M313" s="2" t="s">
        <v>4806</v>
      </c>
      <c r="N313" s="2" t="s">
        <v>4806</v>
      </c>
      <c r="O313" s="2"/>
      <c r="P313" s="2"/>
      <c r="Q313" s="2"/>
    </row>
    <row r="314" spans="1:17" x14ac:dyDescent="0.25">
      <c r="A314" s="2" t="s">
        <v>3170</v>
      </c>
      <c r="B314" s="2" t="s">
        <v>3171</v>
      </c>
      <c r="C314" s="3"/>
      <c r="D314" s="4">
        <v>0</v>
      </c>
      <c r="E314" s="4">
        <v>0</v>
      </c>
      <c r="F314" s="4">
        <v>0</v>
      </c>
      <c r="G314" s="4">
        <v>43.4</v>
      </c>
      <c r="H314" s="2" t="s">
        <v>3153</v>
      </c>
      <c r="I314" s="4">
        <v>20.09</v>
      </c>
      <c r="J314" s="2" t="b">
        <v>0</v>
      </c>
      <c r="K314" s="2" t="s">
        <v>4805</v>
      </c>
      <c r="L314" s="2" t="s">
        <v>10</v>
      </c>
      <c r="M314" s="2" t="s">
        <v>4806</v>
      </c>
      <c r="N314" s="2" t="s">
        <v>4806</v>
      </c>
      <c r="O314" s="2"/>
      <c r="P314" s="2"/>
      <c r="Q314" s="2"/>
    </row>
    <row r="315" spans="1:17" x14ac:dyDescent="0.25">
      <c r="A315" s="2" t="s">
        <v>3174</v>
      </c>
      <c r="B315" s="2" t="s">
        <v>3175</v>
      </c>
      <c r="C315" s="3"/>
      <c r="D315" s="4">
        <v>0</v>
      </c>
      <c r="E315" s="4">
        <v>0</v>
      </c>
      <c r="F315" s="4">
        <v>0</v>
      </c>
      <c r="G315" s="4">
        <v>58.95</v>
      </c>
      <c r="H315" s="2" t="s">
        <v>3153</v>
      </c>
      <c r="I315" s="4">
        <v>20.48</v>
      </c>
      <c r="J315" s="2" t="b">
        <v>0</v>
      </c>
      <c r="K315" s="2" t="s">
        <v>4805</v>
      </c>
      <c r="L315" s="2" t="s">
        <v>10</v>
      </c>
      <c r="M315" s="2" t="s">
        <v>4806</v>
      </c>
      <c r="N315" s="2" t="s">
        <v>4806</v>
      </c>
      <c r="O315" s="2"/>
      <c r="P315" s="2"/>
      <c r="Q315" s="2"/>
    </row>
    <row r="316" spans="1:17" x14ac:dyDescent="0.25">
      <c r="A316" s="2" t="s">
        <v>3176</v>
      </c>
      <c r="B316" s="2" t="s">
        <v>3177</v>
      </c>
      <c r="C316" s="3"/>
      <c r="D316" s="4">
        <v>0</v>
      </c>
      <c r="E316" s="4">
        <v>0</v>
      </c>
      <c r="F316" s="4">
        <v>0</v>
      </c>
      <c r="G316" s="4">
        <v>39.92</v>
      </c>
      <c r="H316" s="2" t="s">
        <v>3153</v>
      </c>
      <c r="I316" s="4">
        <v>15.35</v>
      </c>
      <c r="J316" s="2" t="b">
        <v>0</v>
      </c>
      <c r="K316" s="2" t="s">
        <v>4805</v>
      </c>
      <c r="L316" s="2" t="s">
        <v>10</v>
      </c>
      <c r="M316" s="2" t="s">
        <v>4806</v>
      </c>
      <c r="N316" s="2" t="s">
        <v>4806</v>
      </c>
      <c r="O316" s="2"/>
      <c r="P316" s="2"/>
      <c r="Q316" s="2"/>
    </row>
    <row r="317" spans="1:17" x14ac:dyDescent="0.25">
      <c r="A317" s="2" t="s">
        <v>3178</v>
      </c>
      <c r="B317" s="2" t="s">
        <v>3179</v>
      </c>
      <c r="C317" s="3"/>
      <c r="D317" s="4">
        <v>0</v>
      </c>
      <c r="E317" s="4">
        <v>0</v>
      </c>
      <c r="F317" s="4">
        <v>0</v>
      </c>
      <c r="G317" s="4">
        <v>43.1</v>
      </c>
      <c r="H317" s="2" t="s">
        <v>3153</v>
      </c>
      <c r="I317" s="4">
        <v>19.72</v>
      </c>
      <c r="J317" s="2" t="b">
        <v>0</v>
      </c>
      <c r="K317" s="2" t="s">
        <v>4805</v>
      </c>
      <c r="L317" s="2" t="s">
        <v>10</v>
      </c>
      <c r="M317" s="2" t="s">
        <v>4806</v>
      </c>
      <c r="N317" s="2" t="s">
        <v>4806</v>
      </c>
      <c r="O317" s="2"/>
      <c r="P317" s="2"/>
      <c r="Q317" s="2"/>
    </row>
    <row r="318" spans="1:17" x14ac:dyDescent="0.25">
      <c r="A318" s="2" t="s">
        <v>3195</v>
      </c>
      <c r="B318" s="2" t="s">
        <v>3196</v>
      </c>
      <c r="C318" s="3"/>
      <c r="D318" s="4">
        <v>0</v>
      </c>
      <c r="E318" s="4">
        <v>0</v>
      </c>
      <c r="F318" s="4">
        <v>0</v>
      </c>
      <c r="G318" s="4">
        <v>39.549999999999997</v>
      </c>
      <c r="H318" s="2" t="s">
        <v>3197</v>
      </c>
      <c r="I318" s="4">
        <v>18.03</v>
      </c>
      <c r="J318" s="2" t="b">
        <v>0</v>
      </c>
      <c r="K318" s="2" t="s">
        <v>4805</v>
      </c>
      <c r="L318" s="2" t="s">
        <v>10</v>
      </c>
      <c r="M318" s="2" t="s">
        <v>4806</v>
      </c>
      <c r="N318" s="2" t="s">
        <v>4806</v>
      </c>
      <c r="O318" s="2"/>
      <c r="P318" s="2"/>
      <c r="Q318" s="2"/>
    </row>
    <row r="319" spans="1:17" x14ac:dyDescent="0.25">
      <c r="A319" s="2" t="s">
        <v>3198</v>
      </c>
      <c r="B319" s="2" t="s">
        <v>3199</v>
      </c>
      <c r="C319" s="3"/>
      <c r="D319" s="4">
        <v>0</v>
      </c>
      <c r="E319" s="4">
        <v>0</v>
      </c>
      <c r="F319" s="4">
        <v>0</v>
      </c>
      <c r="G319" s="4">
        <v>173.1</v>
      </c>
      <c r="H319" s="2" t="s">
        <v>3200</v>
      </c>
      <c r="I319" s="4">
        <v>67.08</v>
      </c>
      <c r="J319" s="2" t="b">
        <v>0</v>
      </c>
      <c r="K319" s="2" t="s">
        <v>4805</v>
      </c>
      <c r="L319" s="2" t="s">
        <v>10</v>
      </c>
      <c r="M319" s="2" t="s">
        <v>4806</v>
      </c>
      <c r="N319" s="2" t="s">
        <v>4806</v>
      </c>
      <c r="O319" s="2"/>
      <c r="P319" s="2"/>
      <c r="Q319" s="2"/>
    </row>
    <row r="320" spans="1:17" x14ac:dyDescent="0.25">
      <c r="A320" s="2" t="s">
        <v>3209</v>
      </c>
      <c r="B320" s="2" t="s">
        <v>3210</v>
      </c>
      <c r="C320" s="3"/>
      <c r="D320" s="4">
        <v>0</v>
      </c>
      <c r="E320" s="4">
        <v>0</v>
      </c>
      <c r="F320" s="4">
        <v>0</v>
      </c>
      <c r="G320" s="4">
        <v>25.95</v>
      </c>
      <c r="H320" s="2" t="s">
        <v>3200</v>
      </c>
      <c r="I320" s="4">
        <v>12.22</v>
      </c>
      <c r="J320" s="2" t="b">
        <v>0</v>
      </c>
      <c r="K320" s="2" t="s">
        <v>4805</v>
      </c>
      <c r="L320" s="2" t="s">
        <v>10</v>
      </c>
      <c r="M320" s="2" t="s">
        <v>4806</v>
      </c>
      <c r="N320" s="2" t="s">
        <v>4806</v>
      </c>
      <c r="O320" s="2"/>
      <c r="P320" s="2"/>
      <c r="Q320" s="2"/>
    </row>
    <row r="321" spans="1:17" x14ac:dyDescent="0.25">
      <c r="A321" s="2" t="s">
        <v>3201</v>
      </c>
      <c r="B321" s="2" t="s">
        <v>3202</v>
      </c>
      <c r="C321" s="3"/>
      <c r="D321" s="4">
        <v>0</v>
      </c>
      <c r="E321" s="4">
        <v>0</v>
      </c>
      <c r="F321" s="4">
        <v>0</v>
      </c>
      <c r="G321" s="4">
        <v>18.5</v>
      </c>
      <c r="H321" s="2" t="s">
        <v>3200</v>
      </c>
      <c r="I321" s="4">
        <v>8.18</v>
      </c>
      <c r="J321" s="2" t="b">
        <v>0</v>
      </c>
      <c r="K321" s="2" t="s">
        <v>4805</v>
      </c>
      <c r="L321" s="2" t="s">
        <v>10</v>
      </c>
      <c r="M321" s="2" t="s">
        <v>4806</v>
      </c>
      <c r="N321" s="2" t="s">
        <v>4806</v>
      </c>
      <c r="O321" s="2"/>
      <c r="P321" s="2"/>
      <c r="Q321" s="2"/>
    </row>
    <row r="322" spans="1:17" x14ac:dyDescent="0.25">
      <c r="A322" s="2" t="s">
        <v>3211</v>
      </c>
      <c r="B322" s="2" t="s">
        <v>3212</v>
      </c>
      <c r="C322" s="3"/>
      <c r="D322" s="4">
        <v>0</v>
      </c>
      <c r="E322" s="4">
        <v>0</v>
      </c>
      <c r="F322" s="4">
        <v>0</v>
      </c>
      <c r="G322" s="4">
        <v>35.659999999999997</v>
      </c>
      <c r="H322" s="2" t="s">
        <v>3200</v>
      </c>
      <c r="I322" s="4">
        <v>15.52</v>
      </c>
      <c r="J322" s="2" t="b">
        <v>0</v>
      </c>
      <c r="K322" s="2" t="s">
        <v>4805</v>
      </c>
      <c r="L322" s="2" t="s">
        <v>10</v>
      </c>
      <c r="M322" s="2" t="s">
        <v>4806</v>
      </c>
      <c r="N322" s="2" t="s">
        <v>4806</v>
      </c>
      <c r="O322" s="2"/>
      <c r="P322" s="2"/>
      <c r="Q322" s="2"/>
    </row>
    <row r="323" spans="1:17" x14ac:dyDescent="0.25">
      <c r="A323" s="2" t="s">
        <v>3203</v>
      </c>
      <c r="B323" s="2" t="s">
        <v>3204</v>
      </c>
      <c r="C323" s="3"/>
      <c r="D323" s="4">
        <v>0</v>
      </c>
      <c r="E323" s="4">
        <v>0</v>
      </c>
      <c r="F323" s="4">
        <v>0</v>
      </c>
      <c r="G323" s="4">
        <v>33.68</v>
      </c>
      <c r="H323" s="2" t="s">
        <v>3200</v>
      </c>
      <c r="I323" s="4">
        <v>14.23</v>
      </c>
      <c r="J323" s="2" t="b">
        <v>0</v>
      </c>
      <c r="K323" s="2" t="s">
        <v>4805</v>
      </c>
      <c r="L323" s="2" t="s">
        <v>10</v>
      </c>
      <c r="M323" s="2" t="s">
        <v>4806</v>
      </c>
      <c r="N323" s="2" t="s">
        <v>4806</v>
      </c>
      <c r="O323" s="2"/>
      <c r="P323" s="2"/>
      <c r="Q323" s="2"/>
    </row>
    <row r="324" spans="1:17" x14ac:dyDescent="0.25">
      <c r="A324" s="2" t="s">
        <v>3207</v>
      </c>
      <c r="B324" s="2" t="s">
        <v>3208</v>
      </c>
      <c r="C324" s="3"/>
      <c r="D324" s="4">
        <v>0</v>
      </c>
      <c r="E324" s="4">
        <v>0</v>
      </c>
      <c r="F324" s="4">
        <v>0</v>
      </c>
      <c r="G324" s="4">
        <v>34.909999999999997</v>
      </c>
      <c r="H324" s="2" t="s">
        <v>3200</v>
      </c>
      <c r="I324" s="4">
        <v>14.93</v>
      </c>
      <c r="J324" s="2" t="b">
        <v>0</v>
      </c>
      <c r="K324" s="2" t="s">
        <v>4805</v>
      </c>
      <c r="L324" s="2" t="s">
        <v>10</v>
      </c>
      <c r="M324" s="2" t="s">
        <v>4806</v>
      </c>
      <c r="N324" s="2" t="s">
        <v>4806</v>
      </c>
      <c r="O324" s="2"/>
      <c r="P324" s="2"/>
      <c r="Q324" s="2"/>
    </row>
    <row r="325" spans="1:17" x14ac:dyDescent="0.25">
      <c r="A325" s="2" t="s">
        <v>3205</v>
      </c>
      <c r="B325" s="2" t="s">
        <v>3206</v>
      </c>
      <c r="C325" s="3"/>
      <c r="D325" s="4">
        <v>0</v>
      </c>
      <c r="E325" s="4">
        <v>0</v>
      </c>
      <c r="F325" s="4">
        <v>0</v>
      </c>
      <c r="G325" s="4">
        <v>77.900000000000006</v>
      </c>
      <c r="H325" s="2" t="s">
        <v>3200</v>
      </c>
      <c r="I325" s="4">
        <v>32.090000000000003</v>
      </c>
      <c r="J325" s="2" t="b">
        <v>0</v>
      </c>
      <c r="K325" s="2" t="s">
        <v>4805</v>
      </c>
      <c r="L325" s="2" t="s">
        <v>10</v>
      </c>
      <c r="M325" s="2" t="s">
        <v>4806</v>
      </c>
      <c r="N325" s="2" t="s">
        <v>4806</v>
      </c>
      <c r="O325" s="2"/>
      <c r="P325" s="2"/>
      <c r="Q325" s="2"/>
    </row>
    <row r="326" spans="1:17" ht="342" x14ac:dyDescent="0.25">
      <c r="A326" s="2" t="s">
        <v>844</v>
      </c>
      <c r="B326" s="2" t="s">
        <v>845</v>
      </c>
      <c r="C326" s="3" t="s">
        <v>4807</v>
      </c>
      <c r="D326" s="4">
        <v>0</v>
      </c>
      <c r="E326" s="4">
        <v>129</v>
      </c>
      <c r="F326" s="4">
        <v>129</v>
      </c>
      <c r="G326" s="4">
        <v>23.9</v>
      </c>
      <c r="H326" s="2" t="s">
        <v>2228</v>
      </c>
      <c r="I326" s="4">
        <v>14.95</v>
      </c>
      <c r="J326" s="2" t="b">
        <v>1</v>
      </c>
      <c r="K326" s="2" t="s">
        <v>4805</v>
      </c>
      <c r="L326" s="2" t="s">
        <v>10</v>
      </c>
      <c r="M326" s="2" t="s">
        <v>4806</v>
      </c>
      <c r="N326" s="2" t="s">
        <v>4806</v>
      </c>
      <c r="O326" s="2"/>
      <c r="P326" s="2" t="s">
        <v>4688</v>
      </c>
      <c r="Q326" s="2" t="s">
        <v>5781</v>
      </c>
    </row>
    <row r="327" spans="1:17" ht="313.5" x14ac:dyDescent="0.25">
      <c r="A327" s="2" t="s">
        <v>882</v>
      </c>
      <c r="B327" s="2" t="s">
        <v>883</v>
      </c>
      <c r="C327" s="3" t="s">
        <v>4808</v>
      </c>
      <c r="D327" s="4">
        <v>0</v>
      </c>
      <c r="E327" s="4">
        <v>0</v>
      </c>
      <c r="F327" s="4">
        <v>0</v>
      </c>
      <c r="G327" s="4">
        <v>50.6</v>
      </c>
      <c r="H327" s="2" t="s">
        <v>2229</v>
      </c>
      <c r="I327" s="4">
        <v>22.77</v>
      </c>
      <c r="J327" s="2" t="b">
        <v>1</v>
      </c>
      <c r="K327" s="2" t="s">
        <v>4805</v>
      </c>
      <c r="L327" s="2" t="s">
        <v>10</v>
      </c>
      <c r="M327" s="2" t="s">
        <v>4806</v>
      </c>
      <c r="N327" s="2" t="s">
        <v>4806</v>
      </c>
      <c r="O327" s="2"/>
      <c r="P327" s="2" t="s">
        <v>4688</v>
      </c>
      <c r="Q327" s="2" t="s">
        <v>5886</v>
      </c>
    </row>
    <row r="328" spans="1:17" ht="342" x14ac:dyDescent="0.25">
      <c r="A328" s="2" t="s">
        <v>888</v>
      </c>
      <c r="B328" s="2" t="s">
        <v>889</v>
      </c>
      <c r="C328" s="3" t="s">
        <v>4809</v>
      </c>
      <c r="D328" s="4">
        <v>0</v>
      </c>
      <c r="E328" s="4">
        <v>5</v>
      </c>
      <c r="F328" s="4">
        <v>5</v>
      </c>
      <c r="G328" s="4">
        <v>52.3</v>
      </c>
      <c r="H328" s="2" t="s">
        <v>2229</v>
      </c>
      <c r="I328" s="4">
        <v>23.53</v>
      </c>
      <c r="J328" s="2" t="b">
        <v>1</v>
      </c>
      <c r="K328" s="2" t="s">
        <v>4805</v>
      </c>
      <c r="L328" s="2" t="s">
        <v>10</v>
      </c>
      <c r="M328" s="2" t="s">
        <v>4806</v>
      </c>
      <c r="N328" s="2" t="s">
        <v>4806</v>
      </c>
      <c r="O328" s="2"/>
      <c r="P328" s="2" t="s">
        <v>4688</v>
      </c>
      <c r="Q328" s="2" t="s">
        <v>5887</v>
      </c>
    </row>
    <row r="329" spans="1:17" x14ac:dyDescent="0.25">
      <c r="A329" s="2" t="s">
        <v>3227</v>
      </c>
      <c r="B329" s="2" t="s">
        <v>3228</v>
      </c>
      <c r="C329" s="3"/>
      <c r="D329" s="4">
        <v>0</v>
      </c>
      <c r="E329" s="4">
        <v>0</v>
      </c>
      <c r="F329" s="4">
        <v>0</v>
      </c>
      <c r="G329" s="4">
        <v>58.84</v>
      </c>
      <c r="H329" s="2" t="s">
        <v>2229</v>
      </c>
      <c r="I329" s="4">
        <v>27</v>
      </c>
      <c r="J329" s="2" t="b">
        <v>0</v>
      </c>
      <c r="K329" s="2" t="s">
        <v>4805</v>
      </c>
      <c r="L329" s="2" t="s">
        <v>10</v>
      </c>
      <c r="M329" s="2" t="s">
        <v>4806</v>
      </c>
      <c r="N329" s="2" t="s">
        <v>4806</v>
      </c>
      <c r="O329" s="2"/>
      <c r="P329" s="2"/>
      <c r="Q329" s="2"/>
    </row>
    <row r="330" spans="1:17" ht="342" x14ac:dyDescent="0.25">
      <c r="A330" s="2" t="s">
        <v>898</v>
      </c>
      <c r="B330" s="2" t="s">
        <v>899</v>
      </c>
      <c r="C330" s="3" t="s">
        <v>4810</v>
      </c>
      <c r="D330" s="4">
        <v>0</v>
      </c>
      <c r="E330" s="4">
        <v>1</v>
      </c>
      <c r="F330" s="4">
        <v>1</v>
      </c>
      <c r="G330" s="4">
        <v>43.9</v>
      </c>
      <c r="H330" s="2" t="s">
        <v>2229</v>
      </c>
      <c r="I330" s="4">
        <v>19.75</v>
      </c>
      <c r="J330" s="2" t="b">
        <v>1</v>
      </c>
      <c r="K330" s="2" t="s">
        <v>4805</v>
      </c>
      <c r="L330" s="2" t="s">
        <v>10</v>
      </c>
      <c r="M330" s="2" t="s">
        <v>4806</v>
      </c>
      <c r="N330" s="2" t="s">
        <v>4806</v>
      </c>
      <c r="O330" s="2"/>
      <c r="P330" s="2" t="s">
        <v>4688</v>
      </c>
      <c r="Q330" s="2" t="s">
        <v>5888</v>
      </c>
    </row>
    <row r="331" spans="1:17" ht="171" x14ac:dyDescent="0.25">
      <c r="A331" s="2" t="s">
        <v>908</v>
      </c>
      <c r="B331" s="2" t="s">
        <v>909</v>
      </c>
      <c r="C331" s="3" t="s">
        <v>4811</v>
      </c>
      <c r="D331" s="4">
        <v>0</v>
      </c>
      <c r="E331" s="4">
        <v>9</v>
      </c>
      <c r="F331" s="4">
        <v>9</v>
      </c>
      <c r="G331" s="4">
        <v>37.9</v>
      </c>
      <c r="H331" s="2" t="s">
        <v>2222</v>
      </c>
      <c r="I331" s="4">
        <v>20.175000000000001</v>
      </c>
      <c r="J331" s="2" t="b">
        <v>1</v>
      </c>
      <c r="K331" s="2" t="s">
        <v>4805</v>
      </c>
      <c r="L331" s="2" t="s">
        <v>10</v>
      </c>
      <c r="M331" s="2" t="s">
        <v>4806</v>
      </c>
      <c r="N331" s="2" t="s">
        <v>4806</v>
      </c>
      <c r="O331" s="2"/>
      <c r="P331" s="2" t="s">
        <v>4688</v>
      </c>
      <c r="Q331" s="2" t="s">
        <v>5894</v>
      </c>
    </row>
    <row r="332" spans="1:17" ht="185.25" x14ac:dyDescent="0.25">
      <c r="A332" s="2" t="s">
        <v>910</v>
      </c>
      <c r="B332" s="2" t="s">
        <v>911</v>
      </c>
      <c r="C332" s="3" t="s">
        <v>4812</v>
      </c>
      <c r="D332" s="4">
        <v>0</v>
      </c>
      <c r="E332" s="4">
        <v>7</v>
      </c>
      <c r="F332" s="4">
        <v>7</v>
      </c>
      <c r="G332" s="4">
        <v>49.9</v>
      </c>
      <c r="H332" s="2" t="s">
        <v>2222</v>
      </c>
      <c r="I332" s="4">
        <v>25.016999999999999</v>
      </c>
      <c r="J332" s="2" t="b">
        <v>1</v>
      </c>
      <c r="K332" s="2" t="s">
        <v>4805</v>
      </c>
      <c r="L332" s="2" t="s">
        <v>10</v>
      </c>
      <c r="M332" s="2" t="s">
        <v>4806</v>
      </c>
      <c r="N332" s="2" t="s">
        <v>4806</v>
      </c>
      <c r="O332" s="2" t="s">
        <v>2306</v>
      </c>
      <c r="P332" s="2" t="s">
        <v>4688</v>
      </c>
      <c r="Q332" s="2" t="s">
        <v>5895</v>
      </c>
    </row>
    <row r="333" spans="1:17" x14ac:dyDescent="0.25">
      <c r="A333" s="2" t="s">
        <v>3256</v>
      </c>
      <c r="B333" s="2" t="s">
        <v>3257</v>
      </c>
      <c r="C333" s="3"/>
      <c r="D333" s="4">
        <v>0</v>
      </c>
      <c r="E333" s="4">
        <v>0</v>
      </c>
      <c r="F333" s="4">
        <v>0</v>
      </c>
      <c r="G333" s="4">
        <v>4.6500000000000004</v>
      </c>
      <c r="H333" s="2" t="s">
        <v>938</v>
      </c>
      <c r="I333" s="4">
        <v>2.0499999999999998</v>
      </c>
      <c r="J333" s="2" t="b">
        <v>0</v>
      </c>
      <c r="K333" s="2" t="s">
        <v>4813</v>
      </c>
      <c r="L333" s="2" t="s">
        <v>10</v>
      </c>
      <c r="M333" s="2"/>
      <c r="N333" s="2"/>
      <c r="O333" s="2"/>
      <c r="P333" s="2"/>
      <c r="Q333" s="2"/>
    </row>
    <row r="334" spans="1:17" x14ac:dyDescent="0.25">
      <c r="A334" s="2" t="s">
        <v>3258</v>
      </c>
      <c r="B334" s="2" t="s">
        <v>3259</v>
      </c>
      <c r="C334" s="3"/>
      <c r="D334" s="4">
        <v>0</v>
      </c>
      <c r="E334" s="4">
        <v>0</v>
      </c>
      <c r="F334" s="4">
        <v>0</v>
      </c>
      <c r="G334" s="4">
        <v>4.6500000000000004</v>
      </c>
      <c r="H334" s="2" t="s">
        <v>938</v>
      </c>
      <c r="I334" s="4">
        <v>2.0499999999999998</v>
      </c>
      <c r="J334" s="2" t="b">
        <v>0</v>
      </c>
      <c r="K334" s="2" t="s">
        <v>4813</v>
      </c>
      <c r="L334" s="2" t="s">
        <v>10</v>
      </c>
      <c r="M334" s="2"/>
      <c r="N334" s="2"/>
      <c r="O334" s="2"/>
      <c r="P334" s="2"/>
      <c r="Q334" s="2"/>
    </row>
    <row r="335" spans="1:17" x14ac:dyDescent="0.25">
      <c r="A335" s="2" t="s">
        <v>3968</v>
      </c>
      <c r="B335" s="2" t="s">
        <v>3969</v>
      </c>
      <c r="C335" s="3"/>
      <c r="D335" s="4">
        <v>0</v>
      </c>
      <c r="E335" s="4">
        <v>0</v>
      </c>
      <c r="F335" s="4">
        <v>0</v>
      </c>
      <c r="G335" s="4">
        <v>4.6500000000000004</v>
      </c>
      <c r="H335" s="2" t="s">
        <v>938</v>
      </c>
      <c r="I335" s="4">
        <v>2.25</v>
      </c>
      <c r="J335" s="2" t="b">
        <v>0</v>
      </c>
      <c r="K335" s="2" t="s">
        <v>4813</v>
      </c>
      <c r="L335" s="2" t="s">
        <v>10</v>
      </c>
      <c r="M335" s="2"/>
      <c r="N335" s="2"/>
      <c r="O335" s="2"/>
      <c r="P335" s="2"/>
      <c r="Q335" s="2"/>
    </row>
    <row r="336" spans="1:17" x14ac:dyDescent="0.25">
      <c r="A336" s="2" t="s">
        <v>3260</v>
      </c>
      <c r="B336" s="2" t="s">
        <v>3261</v>
      </c>
      <c r="C336" s="3"/>
      <c r="D336" s="4">
        <v>0</v>
      </c>
      <c r="E336" s="4">
        <v>0</v>
      </c>
      <c r="F336" s="4">
        <v>0</v>
      </c>
      <c r="G336" s="4">
        <v>11.97</v>
      </c>
      <c r="H336" s="2" t="s">
        <v>3262</v>
      </c>
      <c r="I336" s="4">
        <v>5.7</v>
      </c>
      <c r="J336" s="2" t="b">
        <v>0</v>
      </c>
      <c r="K336" s="2" t="s">
        <v>4687</v>
      </c>
      <c r="L336" s="2" t="s">
        <v>10</v>
      </c>
      <c r="M336" s="2" t="s">
        <v>4814</v>
      </c>
      <c r="N336" s="2" t="s">
        <v>4745</v>
      </c>
      <c r="O336" s="2"/>
      <c r="P336" s="2"/>
      <c r="Q336" s="2"/>
    </row>
    <row r="337" spans="1:17" x14ac:dyDescent="0.25">
      <c r="A337" s="2" t="s">
        <v>3452</v>
      </c>
      <c r="B337" s="2" t="s">
        <v>3453</v>
      </c>
      <c r="C337" s="3"/>
      <c r="D337" s="4">
        <v>0</v>
      </c>
      <c r="E337" s="4">
        <v>0</v>
      </c>
      <c r="F337" s="4">
        <v>0</v>
      </c>
      <c r="G337" s="4">
        <v>16.45</v>
      </c>
      <c r="H337" s="2" t="s">
        <v>2328</v>
      </c>
      <c r="I337" s="4">
        <v>7.6</v>
      </c>
      <c r="J337" s="2" t="b">
        <v>0</v>
      </c>
      <c r="K337" s="2" t="s">
        <v>4687</v>
      </c>
      <c r="L337" s="2" t="s">
        <v>10</v>
      </c>
      <c r="M337" s="2" t="s">
        <v>4815</v>
      </c>
      <c r="N337" s="2" t="s">
        <v>4710</v>
      </c>
      <c r="O337" s="2"/>
      <c r="P337" s="2"/>
      <c r="Q337" s="2"/>
    </row>
    <row r="338" spans="1:17" ht="199.5" x14ac:dyDescent="0.25">
      <c r="A338" s="2" t="s">
        <v>1085</v>
      </c>
      <c r="B338" s="2" t="s">
        <v>1086</v>
      </c>
      <c r="C338" s="3" t="s">
        <v>4816</v>
      </c>
      <c r="D338" s="4">
        <v>0</v>
      </c>
      <c r="E338" s="4">
        <v>0</v>
      </c>
      <c r="F338" s="4">
        <v>0</v>
      </c>
      <c r="G338" s="4">
        <v>12.5</v>
      </c>
      <c r="H338" s="2" t="s">
        <v>2227</v>
      </c>
      <c r="I338" s="4">
        <v>5.45</v>
      </c>
      <c r="J338" s="2" t="b">
        <v>1</v>
      </c>
      <c r="K338" s="2" t="s">
        <v>4687</v>
      </c>
      <c r="L338" s="2" t="s">
        <v>10</v>
      </c>
      <c r="M338" s="2" t="s">
        <v>4817</v>
      </c>
      <c r="N338" s="2" t="s">
        <v>4762</v>
      </c>
      <c r="O338" s="2" t="s">
        <v>4689</v>
      </c>
      <c r="P338" s="2" t="s">
        <v>4688</v>
      </c>
      <c r="Q338" s="2" t="s">
        <v>5903</v>
      </c>
    </row>
    <row r="339" spans="1:17" x14ac:dyDescent="0.25">
      <c r="A339" s="2" t="s">
        <v>3456</v>
      </c>
      <c r="B339" s="2" t="s">
        <v>3457</v>
      </c>
      <c r="C339" s="3"/>
      <c r="D339" s="4">
        <v>0</v>
      </c>
      <c r="E339" s="4">
        <v>0</v>
      </c>
      <c r="F339" s="4">
        <v>0</v>
      </c>
      <c r="G339" s="4">
        <v>11.9</v>
      </c>
      <c r="H339" s="2" t="s">
        <v>2227</v>
      </c>
      <c r="I339" s="4">
        <v>4.8259999999999996</v>
      </c>
      <c r="J339" s="2" t="b">
        <v>0</v>
      </c>
      <c r="K339" s="2" t="s">
        <v>4687</v>
      </c>
      <c r="L339" s="2" t="s">
        <v>10</v>
      </c>
      <c r="M339" s="2" t="s">
        <v>4817</v>
      </c>
      <c r="N339" s="2" t="s">
        <v>4762</v>
      </c>
      <c r="O339" s="2"/>
      <c r="P339" s="2"/>
      <c r="Q339" s="2"/>
    </row>
    <row r="340" spans="1:17" x14ac:dyDescent="0.25">
      <c r="A340" s="2" t="s">
        <v>3454</v>
      </c>
      <c r="B340" s="2" t="s">
        <v>3455</v>
      </c>
      <c r="C340" s="3"/>
      <c r="D340" s="4">
        <v>0</v>
      </c>
      <c r="E340" s="4">
        <v>0</v>
      </c>
      <c r="F340" s="4">
        <v>0</v>
      </c>
      <c r="G340" s="4">
        <v>12.92</v>
      </c>
      <c r="H340" s="2" t="s">
        <v>2487</v>
      </c>
      <c r="I340" s="4">
        <v>5.85</v>
      </c>
      <c r="J340" s="2" t="b">
        <v>0</v>
      </c>
      <c r="K340" s="2" t="s">
        <v>4687</v>
      </c>
      <c r="L340" s="2" t="s">
        <v>10</v>
      </c>
      <c r="M340" s="2" t="s">
        <v>4817</v>
      </c>
      <c r="N340" s="2" t="s">
        <v>4762</v>
      </c>
      <c r="O340" s="2"/>
      <c r="P340" s="2"/>
      <c r="Q340" s="2"/>
    </row>
    <row r="341" spans="1:17" x14ac:dyDescent="0.25">
      <c r="A341" s="2" t="s">
        <v>4020</v>
      </c>
      <c r="B341" s="2" t="s">
        <v>4021</v>
      </c>
      <c r="C341" s="3"/>
      <c r="D341" s="4">
        <v>0</v>
      </c>
      <c r="E341" s="4">
        <v>0</v>
      </c>
      <c r="F341" s="4">
        <v>0</v>
      </c>
      <c r="G341" s="4">
        <v>6.96</v>
      </c>
      <c r="H341" s="2" t="s">
        <v>3923</v>
      </c>
      <c r="I341" s="4">
        <v>3.19</v>
      </c>
      <c r="J341" s="2" t="b">
        <v>0</v>
      </c>
      <c r="K341" s="2" t="s">
        <v>4687</v>
      </c>
      <c r="L341" s="2" t="s">
        <v>10</v>
      </c>
      <c r="M341" s="2" t="s">
        <v>4818</v>
      </c>
      <c r="N341" s="2" t="s">
        <v>4819</v>
      </c>
      <c r="O341" s="2"/>
      <c r="P341" s="2"/>
      <c r="Q341" s="2"/>
    </row>
    <row r="342" spans="1:17" x14ac:dyDescent="0.25">
      <c r="A342" s="2" t="s">
        <v>4373</v>
      </c>
      <c r="B342" s="2" t="s">
        <v>4374</v>
      </c>
      <c r="C342" s="3"/>
      <c r="D342" s="4">
        <v>0</v>
      </c>
      <c r="E342" s="4">
        <v>0</v>
      </c>
      <c r="F342" s="4">
        <v>0</v>
      </c>
      <c r="G342" s="4">
        <v>11.2</v>
      </c>
      <c r="H342" s="2" t="s">
        <v>2218</v>
      </c>
      <c r="I342" s="4">
        <v>6.5</v>
      </c>
      <c r="J342" s="2" t="b">
        <v>0</v>
      </c>
      <c r="K342" s="2" t="s">
        <v>4716</v>
      </c>
      <c r="L342" s="2" t="s">
        <v>10</v>
      </c>
      <c r="M342" s="2"/>
      <c r="N342" s="2" t="s">
        <v>4819</v>
      </c>
      <c r="O342" s="2" t="s">
        <v>4719</v>
      </c>
      <c r="P342" s="2" t="s">
        <v>4688</v>
      </c>
      <c r="Q342" s="2"/>
    </row>
    <row r="343" spans="1:17" ht="228" x14ac:dyDescent="0.25">
      <c r="A343" s="2" t="s">
        <v>1133</v>
      </c>
      <c r="B343" s="2" t="s">
        <v>1134</v>
      </c>
      <c r="C343" s="3" t="s">
        <v>5308</v>
      </c>
      <c r="D343" s="4">
        <v>0</v>
      </c>
      <c r="E343" s="4">
        <v>2</v>
      </c>
      <c r="F343" s="4">
        <v>2</v>
      </c>
      <c r="G343" s="4">
        <v>21.4</v>
      </c>
      <c r="H343" s="2" t="s">
        <v>23</v>
      </c>
      <c r="I343" s="4">
        <v>8</v>
      </c>
      <c r="J343" s="2" t="b">
        <v>1</v>
      </c>
      <c r="K343" s="2" t="s">
        <v>4709</v>
      </c>
      <c r="L343" s="2" t="s">
        <v>10</v>
      </c>
      <c r="M343" s="2"/>
      <c r="N343" s="2" t="s">
        <v>4820</v>
      </c>
      <c r="O343" s="2" t="s">
        <v>4689</v>
      </c>
      <c r="P343" s="2" t="s">
        <v>4695</v>
      </c>
      <c r="Q343" s="2" t="s">
        <v>5619</v>
      </c>
    </row>
    <row r="344" spans="1:17" x14ac:dyDescent="0.25">
      <c r="A344" s="2" t="s">
        <v>3235</v>
      </c>
      <c r="B344" s="2" t="s">
        <v>3236</v>
      </c>
      <c r="C344" s="3"/>
      <c r="D344" s="4">
        <v>0</v>
      </c>
      <c r="E344" s="4">
        <v>0</v>
      </c>
      <c r="F344" s="4">
        <v>0</v>
      </c>
      <c r="G344" s="4">
        <v>7.35</v>
      </c>
      <c r="H344" s="2" t="s">
        <v>2217</v>
      </c>
      <c r="I344" s="4">
        <v>3.45</v>
      </c>
      <c r="J344" s="2" t="b">
        <v>0</v>
      </c>
      <c r="K344" s="2" t="s">
        <v>4716</v>
      </c>
      <c r="L344" s="2" t="s">
        <v>10</v>
      </c>
      <c r="M344" s="2" t="s">
        <v>4821</v>
      </c>
      <c r="N344" s="2" t="s">
        <v>4822</v>
      </c>
      <c r="O344" s="2" t="s">
        <v>4719</v>
      </c>
      <c r="P344" s="2" t="s">
        <v>4688</v>
      </c>
      <c r="Q344" s="2"/>
    </row>
    <row r="345" spans="1:17" x14ac:dyDescent="0.25">
      <c r="A345" s="2" t="s">
        <v>3891</v>
      </c>
      <c r="B345" s="2" t="s">
        <v>3892</v>
      </c>
      <c r="C345" s="3"/>
      <c r="D345" s="4">
        <v>0</v>
      </c>
      <c r="E345" s="4">
        <v>0</v>
      </c>
      <c r="F345" s="4">
        <v>0</v>
      </c>
      <c r="G345" s="4">
        <v>6.98</v>
      </c>
      <c r="H345" s="2" t="s">
        <v>2217</v>
      </c>
      <c r="I345" s="4">
        <v>3.05</v>
      </c>
      <c r="J345" s="2" t="b">
        <v>0</v>
      </c>
      <c r="K345" s="2" t="s">
        <v>4709</v>
      </c>
      <c r="L345" s="2" t="s">
        <v>10</v>
      </c>
      <c r="M345" s="2" t="s">
        <v>4823</v>
      </c>
      <c r="N345" s="2" t="s">
        <v>4822</v>
      </c>
      <c r="O345" s="2" t="s">
        <v>4689</v>
      </c>
      <c r="P345" s="2" t="s">
        <v>4688</v>
      </c>
      <c r="Q345" s="2"/>
    </row>
    <row r="346" spans="1:17" x14ac:dyDescent="0.25">
      <c r="A346" s="2" t="s">
        <v>4014</v>
      </c>
      <c r="B346" s="2" t="s">
        <v>4015</v>
      </c>
      <c r="C346" s="3"/>
      <c r="D346" s="4">
        <v>0</v>
      </c>
      <c r="E346" s="4">
        <v>0</v>
      </c>
      <c r="F346" s="4">
        <v>0</v>
      </c>
      <c r="G346" s="4">
        <v>16.87</v>
      </c>
      <c r="H346" s="2" t="s">
        <v>4016</v>
      </c>
      <c r="I346" s="4">
        <v>8</v>
      </c>
      <c r="J346" s="2" t="b">
        <v>0</v>
      </c>
      <c r="K346" s="2" t="s">
        <v>4709</v>
      </c>
      <c r="L346" s="2" t="s">
        <v>10</v>
      </c>
      <c r="M346" s="2" t="s">
        <v>4824</v>
      </c>
      <c r="N346" s="2" t="s">
        <v>4822</v>
      </c>
      <c r="O346" s="2" t="s">
        <v>4689</v>
      </c>
      <c r="P346" s="2" t="s">
        <v>4688</v>
      </c>
      <c r="Q346" s="2"/>
    </row>
    <row r="347" spans="1:17" x14ac:dyDescent="0.25">
      <c r="A347" s="2" t="s">
        <v>4032</v>
      </c>
      <c r="B347" s="2" t="s">
        <v>4033</v>
      </c>
      <c r="C347" s="3"/>
      <c r="D347" s="4">
        <v>0</v>
      </c>
      <c r="E347" s="4">
        <v>0</v>
      </c>
      <c r="F347" s="4">
        <v>0</v>
      </c>
      <c r="G347" s="4">
        <v>12.63</v>
      </c>
      <c r="H347" s="2" t="s">
        <v>4034</v>
      </c>
      <c r="I347" s="4">
        <v>5.7</v>
      </c>
      <c r="J347" s="2" t="b">
        <v>0</v>
      </c>
      <c r="K347" s="2" t="s">
        <v>4709</v>
      </c>
      <c r="L347" s="2" t="s">
        <v>10</v>
      </c>
      <c r="M347" s="2" t="s">
        <v>4825</v>
      </c>
      <c r="N347" s="2" t="s">
        <v>4822</v>
      </c>
      <c r="O347" s="2" t="s">
        <v>4689</v>
      </c>
      <c r="P347" s="2" t="s">
        <v>4688</v>
      </c>
      <c r="Q347" s="2"/>
    </row>
    <row r="348" spans="1:17" x14ac:dyDescent="0.25">
      <c r="A348" s="2" t="s">
        <v>4154</v>
      </c>
      <c r="B348" s="2" t="s">
        <v>4155</v>
      </c>
      <c r="C348" s="3"/>
      <c r="D348" s="4">
        <v>0</v>
      </c>
      <c r="E348" s="4">
        <v>0</v>
      </c>
      <c r="F348" s="4">
        <v>0</v>
      </c>
      <c r="G348" s="4">
        <v>8.94</v>
      </c>
      <c r="H348" s="2" t="s">
        <v>2217</v>
      </c>
      <c r="I348" s="4">
        <v>3.8</v>
      </c>
      <c r="J348" s="2" t="b">
        <v>0</v>
      </c>
      <c r="K348" s="2" t="s">
        <v>4716</v>
      </c>
      <c r="L348" s="2" t="s">
        <v>10</v>
      </c>
      <c r="M348" s="2" t="s">
        <v>4826</v>
      </c>
      <c r="N348" s="2" t="s">
        <v>4822</v>
      </c>
      <c r="O348" s="2" t="s">
        <v>4719</v>
      </c>
      <c r="P348" s="2" t="s">
        <v>4688</v>
      </c>
      <c r="Q348" s="2"/>
    </row>
    <row r="349" spans="1:17" x14ac:dyDescent="0.25">
      <c r="A349" s="2" t="s">
        <v>4253</v>
      </c>
      <c r="B349" s="2" t="s">
        <v>4254</v>
      </c>
      <c r="C349" s="3"/>
      <c r="D349" s="4">
        <v>0</v>
      </c>
      <c r="E349" s="4">
        <v>0</v>
      </c>
      <c r="F349" s="4">
        <v>0</v>
      </c>
      <c r="G349" s="4">
        <v>9.94</v>
      </c>
      <c r="H349" s="2" t="s">
        <v>2217</v>
      </c>
      <c r="I349" s="4">
        <v>4.2</v>
      </c>
      <c r="J349" s="2" t="b">
        <v>0</v>
      </c>
      <c r="K349" s="2" t="s">
        <v>4716</v>
      </c>
      <c r="L349" s="2" t="s">
        <v>10</v>
      </c>
      <c r="M349" s="2" t="s">
        <v>4827</v>
      </c>
      <c r="N349" s="2" t="s">
        <v>4822</v>
      </c>
      <c r="O349" s="2" t="s">
        <v>4719</v>
      </c>
      <c r="P349" s="2" t="s">
        <v>4688</v>
      </c>
      <c r="Q349" s="2"/>
    </row>
    <row r="350" spans="1:17" ht="213.75" x14ac:dyDescent="0.25">
      <c r="A350" s="2" t="s">
        <v>62</v>
      </c>
      <c r="B350" s="2" t="s">
        <v>63</v>
      </c>
      <c r="C350" s="3" t="s">
        <v>2389</v>
      </c>
      <c r="D350" s="4">
        <v>0</v>
      </c>
      <c r="E350" s="4">
        <v>11</v>
      </c>
      <c r="F350" s="4">
        <v>11</v>
      </c>
      <c r="G350" s="4">
        <v>29.9</v>
      </c>
      <c r="H350" s="2" t="s">
        <v>2230</v>
      </c>
      <c r="I350" s="4">
        <v>13.85</v>
      </c>
      <c r="J350" s="2" t="b">
        <v>1</v>
      </c>
      <c r="K350" s="2" t="s">
        <v>4716</v>
      </c>
      <c r="L350" s="2" t="s">
        <v>10</v>
      </c>
      <c r="M350" s="2" t="s">
        <v>4828</v>
      </c>
      <c r="N350" s="2" t="s">
        <v>4741</v>
      </c>
      <c r="O350" s="2" t="s">
        <v>4719</v>
      </c>
      <c r="P350" s="2" t="s">
        <v>4688</v>
      </c>
      <c r="Q350" s="2" t="s">
        <v>5680</v>
      </c>
    </row>
    <row r="351" spans="1:17" x14ac:dyDescent="0.25">
      <c r="A351" s="2" t="s">
        <v>2395</v>
      </c>
      <c r="B351" s="2" t="s">
        <v>2396</v>
      </c>
      <c r="C351" s="3"/>
      <c r="D351" s="4">
        <v>0</v>
      </c>
      <c r="E351" s="4">
        <v>0</v>
      </c>
      <c r="F351" s="4">
        <v>0</v>
      </c>
      <c r="G351" s="4">
        <v>19.41</v>
      </c>
      <c r="H351" s="2" t="s">
        <v>2394</v>
      </c>
      <c r="I351" s="4">
        <v>9.1999999999999993</v>
      </c>
      <c r="J351" s="2" t="b">
        <v>0</v>
      </c>
      <c r="K351" s="2" t="s">
        <v>4709</v>
      </c>
      <c r="L351" s="2" t="s">
        <v>10</v>
      </c>
      <c r="M351" s="2" t="s">
        <v>4828</v>
      </c>
      <c r="N351" s="2" t="s">
        <v>4741</v>
      </c>
      <c r="O351" s="2" t="s">
        <v>4689</v>
      </c>
      <c r="P351" s="2" t="s">
        <v>4688</v>
      </c>
      <c r="Q351" s="2"/>
    </row>
    <row r="352" spans="1:17" x14ac:dyDescent="0.25">
      <c r="A352" s="2" t="s">
        <v>2392</v>
      </c>
      <c r="B352" s="2" t="s">
        <v>2393</v>
      </c>
      <c r="C352" s="3"/>
      <c r="D352" s="4">
        <v>0</v>
      </c>
      <c r="E352" s="4">
        <v>0</v>
      </c>
      <c r="F352" s="4">
        <v>0</v>
      </c>
      <c r="G352" s="4">
        <v>23.73</v>
      </c>
      <c r="H352" s="2" t="s">
        <v>2394</v>
      </c>
      <c r="I352" s="4">
        <v>11</v>
      </c>
      <c r="J352" s="2" t="b">
        <v>0</v>
      </c>
      <c r="K352" s="2" t="s">
        <v>4716</v>
      </c>
      <c r="L352" s="2" t="s">
        <v>10</v>
      </c>
      <c r="M352" s="2" t="s">
        <v>4828</v>
      </c>
      <c r="N352" s="2" t="s">
        <v>4741</v>
      </c>
      <c r="O352" s="2" t="s">
        <v>4719</v>
      </c>
      <c r="P352" s="2" t="s">
        <v>4688</v>
      </c>
      <c r="Q352" s="2"/>
    </row>
    <row r="353" spans="1:17" x14ac:dyDescent="0.25">
      <c r="A353" s="2" t="s">
        <v>2399</v>
      </c>
      <c r="B353" s="2" t="s">
        <v>2400</v>
      </c>
      <c r="C353" s="3"/>
      <c r="D353" s="4">
        <v>0</v>
      </c>
      <c r="E353" s="4">
        <v>0</v>
      </c>
      <c r="F353" s="4">
        <v>0</v>
      </c>
      <c r="G353" s="4">
        <v>33.53</v>
      </c>
      <c r="H353" s="2" t="s">
        <v>2238</v>
      </c>
      <c r="I353" s="4">
        <v>15.9</v>
      </c>
      <c r="J353" s="2" t="b">
        <v>0</v>
      </c>
      <c r="K353" s="2" t="s">
        <v>4716</v>
      </c>
      <c r="L353" s="2" t="s">
        <v>10</v>
      </c>
      <c r="M353" s="2" t="s">
        <v>4828</v>
      </c>
      <c r="N353" s="2" t="s">
        <v>4741</v>
      </c>
      <c r="O353" s="2" t="s">
        <v>4719</v>
      </c>
      <c r="P353" s="2" t="s">
        <v>4688</v>
      </c>
      <c r="Q353" s="2"/>
    </row>
    <row r="354" spans="1:17" x14ac:dyDescent="0.25">
      <c r="A354" s="2" t="s">
        <v>2375</v>
      </c>
      <c r="B354" s="2" t="s">
        <v>2376</v>
      </c>
      <c r="C354" s="3"/>
      <c r="D354" s="4">
        <v>0</v>
      </c>
      <c r="E354" s="4">
        <v>0</v>
      </c>
      <c r="F354" s="4">
        <v>0</v>
      </c>
      <c r="G354" s="4">
        <v>37.799999999999997</v>
      </c>
      <c r="H354" s="2" t="s">
        <v>2370</v>
      </c>
      <c r="I354" s="4">
        <v>17.5</v>
      </c>
      <c r="J354" s="2" t="b">
        <v>0</v>
      </c>
      <c r="K354" s="2" t="s">
        <v>4716</v>
      </c>
      <c r="L354" s="2" t="s">
        <v>10</v>
      </c>
      <c r="M354" s="2" t="s">
        <v>4828</v>
      </c>
      <c r="N354" s="2" t="s">
        <v>4741</v>
      </c>
      <c r="O354" s="2" t="s">
        <v>4719</v>
      </c>
      <c r="P354" s="2" t="s">
        <v>4688</v>
      </c>
      <c r="Q354" s="2"/>
    </row>
    <row r="355" spans="1:17" x14ac:dyDescent="0.25">
      <c r="A355" s="2" t="s">
        <v>2403</v>
      </c>
      <c r="B355" s="2" t="s">
        <v>2404</v>
      </c>
      <c r="C355" s="3"/>
      <c r="D355" s="4">
        <v>0</v>
      </c>
      <c r="E355" s="4">
        <v>0</v>
      </c>
      <c r="F355" s="4">
        <v>0</v>
      </c>
      <c r="G355" s="4">
        <v>14.7</v>
      </c>
      <c r="H355" s="2" t="s">
        <v>2218</v>
      </c>
      <c r="I355" s="4">
        <v>8.5</v>
      </c>
      <c r="J355" s="2" t="b">
        <v>0</v>
      </c>
      <c r="K355" s="2" t="s">
        <v>2308</v>
      </c>
      <c r="L355" s="2" t="s">
        <v>10</v>
      </c>
      <c r="M355" s="2" t="s">
        <v>4828</v>
      </c>
      <c r="N355" s="2" t="s">
        <v>4741</v>
      </c>
      <c r="O355" s="2" t="s">
        <v>2306</v>
      </c>
      <c r="P355" s="2" t="s">
        <v>4688</v>
      </c>
      <c r="Q355" s="2"/>
    </row>
    <row r="356" spans="1:17" x14ac:dyDescent="0.25">
      <c r="A356" s="2" t="s">
        <v>2407</v>
      </c>
      <c r="B356" s="2" t="s">
        <v>2408</v>
      </c>
      <c r="C356" s="3"/>
      <c r="D356" s="4">
        <v>0</v>
      </c>
      <c r="E356" s="4">
        <v>0</v>
      </c>
      <c r="F356" s="4">
        <v>0</v>
      </c>
      <c r="G356" s="4">
        <v>7.85</v>
      </c>
      <c r="H356" s="2" t="s">
        <v>2218</v>
      </c>
      <c r="I356" s="4">
        <v>4.5199999999999996</v>
      </c>
      <c r="J356" s="2" t="b">
        <v>0</v>
      </c>
      <c r="K356" s="2" t="s">
        <v>4716</v>
      </c>
      <c r="L356" s="2" t="s">
        <v>10</v>
      </c>
      <c r="M356" s="2" t="s">
        <v>4828</v>
      </c>
      <c r="N356" s="2" t="s">
        <v>4741</v>
      </c>
      <c r="O356" s="2" t="s">
        <v>4719</v>
      </c>
      <c r="P356" s="2" t="s">
        <v>4688</v>
      </c>
      <c r="Q356" s="2"/>
    </row>
    <row r="357" spans="1:17" x14ac:dyDescent="0.25">
      <c r="A357" s="2" t="s">
        <v>2405</v>
      </c>
      <c r="B357" s="2" t="s">
        <v>2406</v>
      </c>
      <c r="C357" s="3"/>
      <c r="D357" s="4">
        <v>0</v>
      </c>
      <c r="E357" s="4">
        <v>0</v>
      </c>
      <c r="F357" s="4">
        <v>0</v>
      </c>
      <c r="G357" s="4">
        <v>15.8</v>
      </c>
      <c r="H357" s="2" t="s">
        <v>2218</v>
      </c>
      <c r="I357" s="4">
        <v>8.76</v>
      </c>
      <c r="J357" s="2" t="b">
        <v>0</v>
      </c>
      <c r="K357" s="2" t="s">
        <v>4716</v>
      </c>
      <c r="L357" s="2" t="s">
        <v>10</v>
      </c>
      <c r="M357" s="2" t="s">
        <v>4828</v>
      </c>
      <c r="N357" s="2" t="s">
        <v>4741</v>
      </c>
      <c r="O357" s="2" t="s">
        <v>4719</v>
      </c>
      <c r="P357" s="2" t="s">
        <v>4688</v>
      </c>
      <c r="Q357" s="2"/>
    </row>
    <row r="358" spans="1:17" x14ac:dyDescent="0.25">
      <c r="A358" s="2" t="s">
        <v>2401</v>
      </c>
      <c r="B358" s="2" t="s">
        <v>2402</v>
      </c>
      <c r="C358" s="3"/>
      <c r="D358" s="4">
        <v>0</v>
      </c>
      <c r="E358" s="4">
        <v>0</v>
      </c>
      <c r="F358" s="4">
        <v>0</v>
      </c>
      <c r="G358" s="4">
        <v>7.6</v>
      </c>
      <c r="H358" s="2" t="s">
        <v>2218</v>
      </c>
      <c r="I358" s="4">
        <v>4.3899999999999997</v>
      </c>
      <c r="J358" s="2" t="b">
        <v>0</v>
      </c>
      <c r="K358" s="2" t="s">
        <v>2308</v>
      </c>
      <c r="L358" s="2" t="s">
        <v>10</v>
      </c>
      <c r="M358" s="2" t="s">
        <v>4828</v>
      </c>
      <c r="N358" s="2" t="s">
        <v>4741</v>
      </c>
      <c r="O358" s="2" t="s">
        <v>2306</v>
      </c>
      <c r="P358" s="2" t="s">
        <v>4688</v>
      </c>
      <c r="Q358" s="2"/>
    </row>
    <row r="359" spans="1:17" ht="285" x14ac:dyDescent="0.25">
      <c r="A359" s="2" t="s">
        <v>176</v>
      </c>
      <c r="B359" s="2" t="s">
        <v>177</v>
      </c>
      <c r="C359" s="3" t="s">
        <v>6142</v>
      </c>
      <c r="D359" s="4">
        <v>0</v>
      </c>
      <c r="E359" s="4">
        <v>0</v>
      </c>
      <c r="F359" s="4">
        <v>0</v>
      </c>
      <c r="G359" s="4">
        <v>13.5</v>
      </c>
      <c r="H359" s="2" t="s">
        <v>175</v>
      </c>
      <c r="I359" s="4">
        <v>6.25</v>
      </c>
      <c r="J359" s="2" t="b">
        <v>1</v>
      </c>
      <c r="K359" s="2" t="s">
        <v>4716</v>
      </c>
      <c r="L359" s="2" t="s">
        <v>10</v>
      </c>
      <c r="M359" s="2" t="s">
        <v>4829</v>
      </c>
      <c r="N359" s="2" t="s">
        <v>4745</v>
      </c>
      <c r="O359" s="2" t="s">
        <v>4719</v>
      </c>
      <c r="P359" s="2" t="s">
        <v>4688</v>
      </c>
      <c r="Q359" s="2" t="s">
        <v>5702</v>
      </c>
    </row>
    <row r="360" spans="1:17" x14ac:dyDescent="0.25">
      <c r="A360" s="2" t="s">
        <v>2799</v>
      </c>
      <c r="B360" s="2" t="s">
        <v>2800</v>
      </c>
      <c r="C360" s="3"/>
      <c r="D360" s="4">
        <v>0</v>
      </c>
      <c r="E360" s="4">
        <v>0</v>
      </c>
      <c r="F360" s="4">
        <v>0</v>
      </c>
      <c r="G360" s="4">
        <v>5</v>
      </c>
      <c r="H360" s="2" t="s">
        <v>2225</v>
      </c>
      <c r="I360" s="4">
        <v>2.3199999999999998</v>
      </c>
      <c r="J360" s="2" t="b">
        <v>0</v>
      </c>
      <c r="K360" s="2" t="s">
        <v>4709</v>
      </c>
      <c r="L360" s="2" t="s">
        <v>10</v>
      </c>
      <c r="M360" s="2" t="s">
        <v>4751</v>
      </c>
      <c r="N360" s="2" t="s">
        <v>4752</v>
      </c>
      <c r="O360" s="2" t="s">
        <v>4689</v>
      </c>
      <c r="P360" s="2" t="s">
        <v>4688</v>
      </c>
      <c r="Q360" s="2"/>
    </row>
    <row r="361" spans="1:17" x14ac:dyDescent="0.25">
      <c r="A361" s="2" t="s">
        <v>2352</v>
      </c>
      <c r="B361" s="2" t="s">
        <v>2353</v>
      </c>
      <c r="C361" s="3"/>
      <c r="D361" s="4">
        <v>0</v>
      </c>
      <c r="E361" s="4">
        <v>0</v>
      </c>
      <c r="F361" s="4">
        <v>0</v>
      </c>
      <c r="G361" s="4">
        <v>9.9499999999999993</v>
      </c>
      <c r="H361" s="2" t="s">
        <v>2354</v>
      </c>
      <c r="I361" s="4">
        <v>4.5999999999999996</v>
      </c>
      <c r="J361" s="2" t="b">
        <v>0</v>
      </c>
      <c r="K361" s="2" t="s">
        <v>4716</v>
      </c>
      <c r="L361" s="2" t="s">
        <v>10</v>
      </c>
      <c r="M361" s="2" t="s">
        <v>4830</v>
      </c>
      <c r="N361" s="2" t="s">
        <v>4745</v>
      </c>
      <c r="O361" s="2" t="s">
        <v>4719</v>
      </c>
      <c r="P361" s="2" t="s">
        <v>4688</v>
      </c>
      <c r="Q361" s="2"/>
    </row>
    <row r="362" spans="1:17" x14ac:dyDescent="0.25">
      <c r="A362" s="2" t="s">
        <v>2884</v>
      </c>
      <c r="B362" s="2" t="s">
        <v>2885</v>
      </c>
      <c r="C362" s="3"/>
      <c r="D362" s="4">
        <v>0</v>
      </c>
      <c r="E362" s="4">
        <v>0</v>
      </c>
      <c r="F362" s="4">
        <v>0</v>
      </c>
      <c r="G362" s="4">
        <v>12.9</v>
      </c>
      <c r="H362" s="2" t="s">
        <v>2886</v>
      </c>
      <c r="I362" s="4">
        <v>5.5</v>
      </c>
      <c r="J362" s="2" t="b">
        <v>0</v>
      </c>
      <c r="K362" s="2" t="s">
        <v>4716</v>
      </c>
      <c r="L362" s="2" t="s">
        <v>10</v>
      </c>
      <c r="M362" s="2" t="s">
        <v>4831</v>
      </c>
      <c r="N362" s="2" t="s">
        <v>4745</v>
      </c>
      <c r="O362" s="2" t="s">
        <v>4719</v>
      </c>
      <c r="P362" s="2" t="s">
        <v>4688</v>
      </c>
      <c r="Q362" s="2"/>
    </row>
    <row r="363" spans="1:17" x14ac:dyDescent="0.25">
      <c r="A363" s="2" t="s">
        <v>2925</v>
      </c>
      <c r="B363" s="2" t="s">
        <v>2926</v>
      </c>
      <c r="C363" s="3"/>
      <c r="D363" s="4">
        <v>0</v>
      </c>
      <c r="E363" s="4">
        <v>0</v>
      </c>
      <c r="F363" s="4">
        <v>0</v>
      </c>
      <c r="G363" s="4">
        <v>13.15</v>
      </c>
      <c r="H363" s="2" t="s">
        <v>2218</v>
      </c>
      <c r="I363" s="4">
        <v>7.63</v>
      </c>
      <c r="J363" s="2" t="b">
        <v>0</v>
      </c>
      <c r="K363" s="2" t="s">
        <v>4709</v>
      </c>
      <c r="L363" s="2" t="s">
        <v>10</v>
      </c>
      <c r="M363" s="2" t="s">
        <v>4832</v>
      </c>
      <c r="N363" s="2" t="s">
        <v>4741</v>
      </c>
      <c r="O363" s="2" t="s">
        <v>4689</v>
      </c>
      <c r="P363" s="2" t="s">
        <v>4695</v>
      </c>
      <c r="Q363" s="2"/>
    </row>
    <row r="364" spans="1:17" x14ac:dyDescent="0.25">
      <c r="A364" s="2" t="s">
        <v>592</v>
      </c>
      <c r="B364" s="2" t="s">
        <v>593</v>
      </c>
      <c r="C364" s="3"/>
      <c r="D364" s="4">
        <v>0</v>
      </c>
      <c r="E364" s="4">
        <v>0</v>
      </c>
      <c r="F364" s="4">
        <v>0</v>
      </c>
      <c r="G364" s="4">
        <v>20.3</v>
      </c>
      <c r="H364" s="2" t="s">
        <v>2231</v>
      </c>
      <c r="I364" s="4">
        <v>9.1199999999999992</v>
      </c>
      <c r="J364" s="2" t="b">
        <v>1</v>
      </c>
      <c r="K364" s="2" t="s">
        <v>4709</v>
      </c>
      <c r="L364" s="2" t="s">
        <v>10</v>
      </c>
      <c r="M364" s="2" t="s">
        <v>4832</v>
      </c>
      <c r="N364" s="2" t="s">
        <v>4741</v>
      </c>
      <c r="O364" s="2" t="s">
        <v>4689</v>
      </c>
      <c r="P364" s="2" t="s">
        <v>4688</v>
      </c>
      <c r="Q364" s="2"/>
    </row>
    <row r="365" spans="1:17" x14ac:dyDescent="0.25">
      <c r="A365" s="2" t="s">
        <v>2929</v>
      </c>
      <c r="B365" s="2" t="s">
        <v>2930</v>
      </c>
      <c r="C365" s="3"/>
      <c r="D365" s="4">
        <v>0</v>
      </c>
      <c r="E365" s="4">
        <v>0</v>
      </c>
      <c r="F365" s="4">
        <v>0</v>
      </c>
      <c r="G365" s="4">
        <v>12.25</v>
      </c>
      <c r="H365" s="2" t="s">
        <v>2218</v>
      </c>
      <c r="I365" s="4">
        <v>7.07</v>
      </c>
      <c r="J365" s="2" t="b">
        <v>0</v>
      </c>
      <c r="K365" s="2" t="s">
        <v>2308</v>
      </c>
      <c r="L365" s="2" t="s">
        <v>10</v>
      </c>
      <c r="M365" s="2" t="s">
        <v>4832</v>
      </c>
      <c r="N365" s="2" t="s">
        <v>4741</v>
      </c>
      <c r="O365" s="2" t="s">
        <v>2306</v>
      </c>
      <c r="P365" s="2" t="s">
        <v>4695</v>
      </c>
      <c r="Q365" s="2"/>
    </row>
    <row r="366" spans="1:17" x14ac:dyDescent="0.25">
      <c r="A366" s="2" t="s">
        <v>594</v>
      </c>
      <c r="B366" s="2" t="s">
        <v>595</v>
      </c>
      <c r="C366" s="3"/>
      <c r="D366" s="4">
        <v>0</v>
      </c>
      <c r="E366" s="4">
        <v>0</v>
      </c>
      <c r="F366" s="4">
        <v>0</v>
      </c>
      <c r="G366" s="4">
        <v>20.3</v>
      </c>
      <c r="H366" s="2" t="s">
        <v>2231</v>
      </c>
      <c r="I366" s="4">
        <v>9.1199999999999992</v>
      </c>
      <c r="J366" s="2" t="b">
        <v>1</v>
      </c>
      <c r="K366" s="2" t="s">
        <v>2308</v>
      </c>
      <c r="L366" s="2" t="s">
        <v>10</v>
      </c>
      <c r="M366" s="2" t="s">
        <v>4832</v>
      </c>
      <c r="N366" s="2" t="s">
        <v>4741</v>
      </c>
      <c r="O366" s="2" t="s">
        <v>2306</v>
      </c>
      <c r="P366" s="2" t="s">
        <v>4688</v>
      </c>
      <c r="Q366" s="2"/>
    </row>
    <row r="367" spans="1:17" x14ac:dyDescent="0.25">
      <c r="A367" s="2" t="s">
        <v>596</v>
      </c>
      <c r="B367" s="2" t="s">
        <v>597</v>
      </c>
      <c r="C367" s="3"/>
      <c r="D367" s="4">
        <v>0</v>
      </c>
      <c r="E367" s="4">
        <v>50</v>
      </c>
      <c r="F367" s="4">
        <v>51</v>
      </c>
      <c r="G367" s="4">
        <v>23.5</v>
      </c>
      <c r="H367" s="2" t="s">
        <v>2232</v>
      </c>
      <c r="I367" s="4">
        <v>11.7</v>
      </c>
      <c r="J367" s="2" t="b">
        <v>1</v>
      </c>
      <c r="K367" s="2" t="s">
        <v>4709</v>
      </c>
      <c r="L367" s="2" t="s">
        <v>10</v>
      </c>
      <c r="M367" s="2" t="s">
        <v>4832</v>
      </c>
      <c r="N367" s="2" t="s">
        <v>4741</v>
      </c>
      <c r="O367" s="2" t="s">
        <v>4689</v>
      </c>
      <c r="P367" s="2" t="s">
        <v>4688</v>
      </c>
      <c r="Q367" s="2"/>
    </row>
    <row r="368" spans="1:17" x14ac:dyDescent="0.25">
      <c r="A368" s="2" t="s">
        <v>598</v>
      </c>
      <c r="B368" s="2" t="s">
        <v>599</v>
      </c>
      <c r="C368" s="3"/>
      <c r="D368" s="4">
        <v>0</v>
      </c>
      <c r="E368" s="4">
        <v>0</v>
      </c>
      <c r="F368" s="4">
        <v>0</v>
      </c>
      <c r="G368" s="4">
        <v>23.5</v>
      </c>
      <c r="H368" s="2" t="s">
        <v>2232</v>
      </c>
      <c r="I368" s="4">
        <v>11.7</v>
      </c>
      <c r="J368" s="2" t="b">
        <v>1</v>
      </c>
      <c r="K368" s="2" t="s">
        <v>2308</v>
      </c>
      <c r="L368" s="2" t="s">
        <v>10</v>
      </c>
      <c r="M368" s="2" t="s">
        <v>4832</v>
      </c>
      <c r="N368" s="2" t="s">
        <v>4741</v>
      </c>
      <c r="O368" s="2" t="s">
        <v>2306</v>
      </c>
      <c r="P368" s="2" t="s">
        <v>4688</v>
      </c>
      <c r="Q368" s="2"/>
    </row>
    <row r="369" spans="1:17" x14ac:dyDescent="0.25">
      <c r="A369" s="2" t="s">
        <v>2943</v>
      </c>
      <c r="B369" s="2" t="s">
        <v>2944</v>
      </c>
      <c r="C369" s="3"/>
      <c r="D369" s="4">
        <v>0</v>
      </c>
      <c r="E369" s="4">
        <v>0</v>
      </c>
      <c r="F369" s="4">
        <v>0</v>
      </c>
      <c r="G369" s="4">
        <v>19.8</v>
      </c>
      <c r="H369" s="2" t="s">
        <v>2218</v>
      </c>
      <c r="I369" s="4">
        <v>9.36</v>
      </c>
      <c r="J369" s="2" t="b">
        <v>0</v>
      </c>
      <c r="K369" s="2" t="s">
        <v>4709</v>
      </c>
      <c r="L369" s="2" t="s">
        <v>10</v>
      </c>
      <c r="M369" s="2" t="s">
        <v>4740</v>
      </c>
      <c r="N369" s="2" t="s">
        <v>4741</v>
      </c>
      <c r="O369" s="2" t="s">
        <v>4689</v>
      </c>
      <c r="P369" s="2" t="s">
        <v>4688</v>
      </c>
      <c r="Q369" s="2"/>
    </row>
    <row r="370" spans="1:17" x14ac:dyDescent="0.25">
      <c r="A370" s="2" t="s">
        <v>2945</v>
      </c>
      <c r="B370" s="2" t="s">
        <v>2946</v>
      </c>
      <c r="C370" s="3"/>
      <c r="D370" s="4">
        <v>0</v>
      </c>
      <c r="E370" s="4">
        <v>0</v>
      </c>
      <c r="F370" s="4">
        <v>0</v>
      </c>
      <c r="G370" s="4">
        <v>17.2</v>
      </c>
      <c r="H370" s="2" t="s">
        <v>2218</v>
      </c>
      <c r="I370" s="4">
        <v>7.96</v>
      </c>
      <c r="J370" s="2" t="b">
        <v>0</v>
      </c>
      <c r="K370" s="2" t="s">
        <v>2308</v>
      </c>
      <c r="L370" s="2" t="s">
        <v>10</v>
      </c>
      <c r="M370" s="2" t="s">
        <v>4740</v>
      </c>
      <c r="N370" s="2" t="s">
        <v>4741</v>
      </c>
      <c r="O370" s="2" t="s">
        <v>2306</v>
      </c>
      <c r="P370" s="2" t="s">
        <v>4688</v>
      </c>
      <c r="Q370" s="2"/>
    </row>
    <row r="371" spans="1:17" x14ac:dyDescent="0.25">
      <c r="A371" s="2" t="s">
        <v>2947</v>
      </c>
      <c r="B371" s="2" t="s">
        <v>2948</v>
      </c>
      <c r="C371" s="3"/>
      <c r="D371" s="4">
        <v>0</v>
      </c>
      <c r="E371" s="4">
        <v>0</v>
      </c>
      <c r="F371" s="4">
        <v>0</v>
      </c>
      <c r="G371" s="4">
        <v>19.8</v>
      </c>
      <c r="H371" s="2" t="s">
        <v>2218</v>
      </c>
      <c r="I371" s="4">
        <v>9.36</v>
      </c>
      <c r="J371" s="2" t="b">
        <v>0</v>
      </c>
      <c r="K371" s="2" t="s">
        <v>4716</v>
      </c>
      <c r="L371" s="2" t="s">
        <v>10</v>
      </c>
      <c r="M371" s="2" t="s">
        <v>4740</v>
      </c>
      <c r="N371" s="2" t="s">
        <v>4741</v>
      </c>
      <c r="O371" s="2" t="s">
        <v>4719</v>
      </c>
      <c r="P371" s="2" t="s">
        <v>4688</v>
      </c>
      <c r="Q371" s="2"/>
    </row>
    <row r="372" spans="1:17" x14ac:dyDescent="0.25">
      <c r="A372" s="2" t="s">
        <v>2976</v>
      </c>
      <c r="B372" s="2" t="s">
        <v>2977</v>
      </c>
      <c r="C372" s="3"/>
      <c r="D372" s="4">
        <v>0</v>
      </c>
      <c r="E372" s="4">
        <v>0</v>
      </c>
      <c r="F372" s="4">
        <v>0</v>
      </c>
      <c r="G372" s="4">
        <v>15.9</v>
      </c>
      <c r="H372" s="2" t="s">
        <v>2978</v>
      </c>
      <c r="I372" s="4">
        <v>6.7</v>
      </c>
      <c r="J372" s="2" t="b">
        <v>0</v>
      </c>
      <c r="K372" s="2" t="s">
        <v>4709</v>
      </c>
      <c r="L372" s="2" t="s">
        <v>10</v>
      </c>
      <c r="M372" s="2" t="s">
        <v>4740</v>
      </c>
      <c r="N372" s="2" t="s">
        <v>4741</v>
      </c>
      <c r="O372" s="2" t="s">
        <v>4689</v>
      </c>
      <c r="P372" s="2" t="s">
        <v>4688</v>
      </c>
      <c r="Q372" s="2"/>
    </row>
    <row r="373" spans="1:17" x14ac:dyDescent="0.25">
      <c r="A373" s="2" t="s">
        <v>2979</v>
      </c>
      <c r="B373" s="2" t="s">
        <v>2980</v>
      </c>
      <c r="C373" s="3"/>
      <c r="D373" s="4">
        <v>0</v>
      </c>
      <c r="E373" s="4">
        <v>0</v>
      </c>
      <c r="F373" s="4">
        <v>0</v>
      </c>
      <c r="G373" s="4">
        <v>12.95</v>
      </c>
      <c r="H373" s="2" t="s">
        <v>2978</v>
      </c>
      <c r="I373" s="4">
        <v>5.55</v>
      </c>
      <c r="J373" s="2" t="b">
        <v>0</v>
      </c>
      <c r="K373" s="2" t="s">
        <v>2308</v>
      </c>
      <c r="L373" s="2" t="s">
        <v>10</v>
      </c>
      <c r="M373" s="2" t="s">
        <v>4740</v>
      </c>
      <c r="N373" s="2" t="s">
        <v>4741</v>
      </c>
      <c r="O373" s="2" t="s">
        <v>2306</v>
      </c>
      <c r="P373" s="2" t="s">
        <v>4688</v>
      </c>
      <c r="Q373" s="2"/>
    </row>
    <row r="374" spans="1:17" x14ac:dyDescent="0.25">
      <c r="A374" s="2" t="s">
        <v>2954</v>
      </c>
      <c r="B374" s="2" t="s">
        <v>2955</v>
      </c>
      <c r="C374" s="3"/>
      <c r="D374" s="4">
        <v>0</v>
      </c>
      <c r="E374" s="4">
        <v>0</v>
      </c>
      <c r="F374" s="4">
        <v>0</v>
      </c>
      <c r="G374" s="4">
        <v>11.16</v>
      </c>
      <c r="H374" s="2" t="s">
        <v>2951</v>
      </c>
      <c r="I374" s="4">
        <v>4.99</v>
      </c>
      <c r="J374" s="2" t="b">
        <v>0</v>
      </c>
      <c r="K374" s="2" t="s">
        <v>4716</v>
      </c>
      <c r="L374" s="2" t="s">
        <v>10</v>
      </c>
      <c r="M374" s="2" t="s">
        <v>4740</v>
      </c>
      <c r="N374" s="2" t="s">
        <v>4741</v>
      </c>
      <c r="O374" s="2" t="s">
        <v>4719</v>
      </c>
      <c r="P374" s="2" t="s">
        <v>4688</v>
      </c>
      <c r="Q374" s="2"/>
    </row>
    <row r="375" spans="1:17" x14ac:dyDescent="0.25">
      <c r="A375" s="2" t="s">
        <v>2949</v>
      </c>
      <c r="B375" s="2" t="s">
        <v>2950</v>
      </c>
      <c r="C375" s="3"/>
      <c r="D375" s="4">
        <v>0</v>
      </c>
      <c r="E375" s="4">
        <v>0</v>
      </c>
      <c r="F375" s="4">
        <v>0</v>
      </c>
      <c r="G375" s="4">
        <v>11.16</v>
      </c>
      <c r="H375" s="2" t="s">
        <v>2951</v>
      </c>
      <c r="I375" s="4">
        <v>4.99</v>
      </c>
      <c r="J375" s="2" t="b">
        <v>0</v>
      </c>
      <c r="K375" s="2" t="s">
        <v>4709</v>
      </c>
      <c r="L375" s="2" t="s">
        <v>10</v>
      </c>
      <c r="M375" s="2" t="s">
        <v>4740</v>
      </c>
      <c r="N375" s="2" t="s">
        <v>4741</v>
      </c>
      <c r="O375" s="2" t="s">
        <v>4689</v>
      </c>
      <c r="P375" s="2" t="s">
        <v>4688</v>
      </c>
      <c r="Q375" s="2"/>
    </row>
    <row r="376" spans="1:17" x14ac:dyDescent="0.25">
      <c r="A376" s="2" t="s">
        <v>2952</v>
      </c>
      <c r="B376" s="2" t="s">
        <v>2953</v>
      </c>
      <c r="C376" s="3"/>
      <c r="D376" s="4">
        <v>0</v>
      </c>
      <c r="E376" s="4">
        <v>0</v>
      </c>
      <c r="F376" s="4">
        <v>0</v>
      </c>
      <c r="G376" s="4">
        <v>10.8</v>
      </c>
      <c r="H376" s="2" t="s">
        <v>2951</v>
      </c>
      <c r="I376" s="4">
        <v>4.99</v>
      </c>
      <c r="J376" s="2" t="b">
        <v>0</v>
      </c>
      <c r="K376" s="2" t="s">
        <v>2308</v>
      </c>
      <c r="L376" s="2" t="s">
        <v>10</v>
      </c>
      <c r="M376" s="2" t="s">
        <v>4740</v>
      </c>
      <c r="N376" s="2" t="s">
        <v>4741</v>
      </c>
      <c r="O376" s="2" t="s">
        <v>2306</v>
      </c>
      <c r="P376" s="2" t="s">
        <v>4688</v>
      </c>
      <c r="Q376" s="2"/>
    </row>
    <row r="377" spans="1:17" x14ac:dyDescent="0.25">
      <c r="A377" s="2" t="s">
        <v>2985</v>
      </c>
      <c r="B377" s="2" t="s">
        <v>2986</v>
      </c>
      <c r="C377" s="3"/>
      <c r="D377" s="4">
        <v>0</v>
      </c>
      <c r="E377" s="4">
        <v>0</v>
      </c>
      <c r="F377" s="4">
        <v>0</v>
      </c>
      <c r="G377" s="4">
        <v>10.57</v>
      </c>
      <c r="H377" s="2" t="s">
        <v>2514</v>
      </c>
      <c r="I377" s="4">
        <v>4.7</v>
      </c>
      <c r="J377" s="2" t="b">
        <v>0</v>
      </c>
      <c r="K377" s="2" t="s">
        <v>4709</v>
      </c>
      <c r="L377" s="2" t="s">
        <v>10</v>
      </c>
      <c r="M377" s="2" t="s">
        <v>4740</v>
      </c>
      <c r="N377" s="2" t="s">
        <v>4741</v>
      </c>
      <c r="O377" s="2" t="s">
        <v>4689</v>
      </c>
      <c r="P377" s="2" t="s">
        <v>4688</v>
      </c>
      <c r="Q377" s="2"/>
    </row>
    <row r="378" spans="1:17" x14ac:dyDescent="0.25">
      <c r="A378" s="2" t="s">
        <v>2987</v>
      </c>
      <c r="B378" s="2" t="s">
        <v>2988</v>
      </c>
      <c r="C378" s="3"/>
      <c r="D378" s="4">
        <v>0</v>
      </c>
      <c r="E378" s="4">
        <v>0</v>
      </c>
      <c r="F378" s="4">
        <v>0</v>
      </c>
      <c r="G378" s="4">
        <v>10.57</v>
      </c>
      <c r="H378" s="2" t="s">
        <v>2514</v>
      </c>
      <c r="I378" s="4">
        <v>4.7</v>
      </c>
      <c r="J378" s="2" t="b">
        <v>0</v>
      </c>
      <c r="K378" s="2" t="s">
        <v>2308</v>
      </c>
      <c r="L378" s="2" t="s">
        <v>10</v>
      </c>
      <c r="M378" s="2" t="s">
        <v>4740</v>
      </c>
      <c r="N378" s="2" t="s">
        <v>4741</v>
      </c>
      <c r="O378" s="2" t="s">
        <v>2306</v>
      </c>
      <c r="P378" s="2" t="s">
        <v>4688</v>
      </c>
      <c r="Q378" s="2"/>
    </row>
    <row r="379" spans="1:17" x14ac:dyDescent="0.25">
      <c r="A379" s="2" t="s">
        <v>2989</v>
      </c>
      <c r="B379" s="2" t="s">
        <v>2990</v>
      </c>
      <c r="C379" s="3"/>
      <c r="D379" s="4">
        <v>0</v>
      </c>
      <c r="E379" s="4">
        <v>0</v>
      </c>
      <c r="F379" s="4">
        <v>0</v>
      </c>
      <c r="G379" s="4">
        <v>10.92</v>
      </c>
      <c r="H379" s="2" t="s">
        <v>2514</v>
      </c>
      <c r="I379" s="4">
        <v>4.8499999999999996</v>
      </c>
      <c r="J379" s="2" t="b">
        <v>0</v>
      </c>
      <c r="K379" s="2" t="s">
        <v>4716</v>
      </c>
      <c r="L379" s="2" t="s">
        <v>10</v>
      </c>
      <c r="M379" s="2" t="s">
        <v>4740</v>
      </c>
      <c r="N379" s="2" t="s">
        <v>4741</v>
      </c>
      <c r="O379" s="2" t="s">
        <v>4719</v>
      </c>
      <c r="P379" s="2" t="s">
        <v>4688</v>
      </c>
      <c r="Q379" s="2"/>
    </row>
    <row r="380" spans="1:17" x14ac:dyDescent="0.25">
      <c r="A380" s="2" t="s">
        <v>2997</v>
      </c>
      <c r="B380" s="2" t="s">
        <v>2998</v>
      </c>
      <c r="C380" s="3"/>
      <c r="D380" s="4">
        <v>0</v>
      </c>
      <c r="E380" s="4">
        <v>0</v>
      </c>
      <c r="F380" s="4">
        <v>0</v>
      </c>
      <c r="G380" s="4">
        <v>11.89</v>
      </c>
      <c r="H380" s="2" t="s">
        <v>2514</v>
      </c>
      <c r="I380" s="4">
        <v>5.15</v>
      </c>
      <c r="J380" s="2" t="b">
        <v>0</v>
      </c>
      <c r="K380" s="2" t="s">
        <v>2308</v>
      </c>
      <c r="L380" s="2" t="s">
        <v>10</v>
      </c>
      <c r="M380" s="2" t="s">
        <v>4740</v>
      </c>
      <c r="N380" s="2" t="s">
        <v>4741</v>
      </c>
      <c r="O380" s="2" t="s">
        <v>2306</v>
      </c>
      <c r="P380" s="2" t="s">
        <v>4688</v>
      </c>
      <c r="Q380" s="2"/>
    </row>
    <row r="381" spans="1:17" x14ac:dyDescent="0.25">
      <c r="A381" s="2" t="s">
        <v>2981</v>
      </c>
      <c r="B381" s="2" t="s">
        <v>2982</v>
      </c>
      <c r="C381" s="3"/>
      <c r="D381" s="4">
        <v>0</v>
      </c>
      <c r="E381" s="4">
        <v>0</v>
      </c>
      <c r="F381" s="4">
        <v>0</v>
      </c>
      <c r="G381" s="4">
        <v>18.7</v>
      </c>
      <c r="H381" s="2" t="s">
        <v>2978</v>
      </c>
      <c r="I381" s="4">
        <v>8.25</v>
      </c>
      <c r="J381" s="2" t="b">
        <v>0</v>
      </c>
      <c r="K381" s="2" t="s">
        <v>4716</v>
      </c>
      <c r="L381" s="2" t="s">
        <v>10</v>
      </c>
      <c r="M381" s="2" t="s">
        <v>4740</v>
      </c>
      <c r="N381" s="2" t="s">
        <v>4741</v>
      </c>
      <c r="O381" s="2" t="s">
        <v>4719</v>
      </c>
      <c r="P381" s="2" t="s">
        <v>4688</v>
      </c>
      <c r="Q381" s="2"/>
    </row>
    <row r="382" spans="1:17" ht="199.5" x14ac:dyDescent="0.25">
      <c r="A382" s="2" t="s">
        <v>680</v>
      </c>
      <c r="B382" s="2" t="s">
        <v>681</v>
      </c>
      <c r="C382" s="3" t="s">
        <v>3008</v>
      </c>
      <c r="D382" s="4">
        <v>12</v>
      </c>
      <c r="E382" s="4">
        <v>33</v>
      </c>
      <c r="F382" s="4">
        <v>21</v>
      </c>
      <c r="G382" s="4">
        <v>12.3</v>
      </c>
      <c r="H382" s="2" t="s">
        <v>2223</v>
      </c>
      <c r="I382" s="4">
        <v>5.7</v>
      </c>
      <c r="J382" s="2" t="b">
        <v>1</v>
      </c>
      <c r="K382" s="2" t="s">
        <v>4709</v>
      </c>
      <c r="L382" s="2" t="s">
        <v>10</v>
      </c>
      <c r="M382" s="2" t="s">
        <v>4740</v>
      </c>
      <c r="N382" s="2" t="s">
        <v>4741</v>
      </c>
      <c r="O382" s="2" t="s">
        <v>4689</v>
      </c>
      <c r="P382" s="2" t="s">
        <v>4688</v>
      </c>
      <c r="Q382" s="2" t="s">
        <v>5681</v>
      </c>
    </row>
    <row r="383" spans="1:17" ht="213.75" x14ac:dyDescent="0.25">
      <c r="A383" s="2" t="s">
        <v>682</v>
      </c>
      <c r="B383" s="2" t="s">
        <v>683</v>
      </c>
      <c r="C383" s="3" t="s">
        <v>3009</v>
      </c>
      <c r="D383" s="4">
        <v>0</v>
      </c>
      <c r="E383" s="4">
        <v>25</v>
      </c>
      <c r="F383" s="4">
        <v>25</v>
      </c>
      <c r="G383" s="4">
        <v>12.3</v>
      </c>
      <c r="H383" s="2" t="s">
        <v>2223</v>
      </c>
      <c r="I383" s="4">
        <v>5.7</v>
      </c>
      <c r="J383" s="2" t="b">
        <v>1</v>
      </c>
      <c r="K383" s="2" t="s">
        <v>2308</v>
      </c>
      <c r="L383" s="2" t="s">
        <v>10</v>
      </c>
      <c r="M383" s="2" t="s">
        <v>4740</v>
      </c>
      <c r="N383" s="2" t="s">
        <v>4741</v>
      </c>
      <c r="O383" s="2" t="s">
        <v>2306</v>
      </c>
      <c r="P383" s="2" t="s">
        <v>4688</v>
      </c>
      <c r="Q383" s="2" t="s">
        <v>5682</v>
      </c>
    </row>
    <row r="384" spans="1:17" ht="199.5" x14ac:dyDescent="0.25">
      <c r="A384" s="2" t="s">
        <v>684</v>
      </c>
      <c r="B384" s="2" t="s">
        <v>685</v>
      </c>
      <c r="C384" s="3" t="s">
        <v>3013</v>
      </c>
      <c r="D384" s="4">
        <v>0</v>
      </c>
      <c r="E384" s="4">
        <v>25</v>
      </c>
      <c r="F384" s="4">
        <v>25</v>
      </c>
      <c r="G384" s="4">
        <v>12.3</v>
      </c>
      <c r="H384" s="2" t="s">
        <v>2223</v>
      </c>
      <c r="I384" s="4">
        <v>5.7</v>
      </c>
      <c r="J384" s="2" t="b">
        <v>1</v>
      </c>
      <c r="K384" s="2" t="s">
        <v>4716</v>
      </c>
      <c r="L384" s="2" t="s">
        <v>10</v>
      </c>
      <c r="M384" s="2" t="s">
        <v>4740</v>
      </c>
      <c r="N384" s="2" t="s">
        <v>4741</v>
      </c>
      <c r="O384" s="2" t="s">
        <v>4719</v>
      </c>
      <c r="P384" s="2" t="s">
        <v>4688</v>
      </c>
      <c r="Q384" s="2" t="s">
        <v>5683</v>
      </c>
    </row>
    <row r="385" spans="1:17" x14ac:dyDescent="0.25">
      <c r="A385" s="2" t="s">
        <v>2999</v>
      </c>
      <c r="B385" s="2" t="s">
        <v>3000</v>
      </c>
      <c r="C385" s="3"/>
      <c r="D385" s="4">
        <v>0</v>
      </c>
      <c r="E385" s="4">
        <v>0</v>
      </c>
      <c r="F385" s="4">
        <v>0</v>
      </c>
      <c r="G385" s="4">
        <v>10.15</v>
      </c>
      <c r="H385" s="2" t="s">
        <v>3001</v>
      </c>
      <c r="I385" s="4">
        <v>4.7</v>
      </c>
      <c r="J385" s="2" t="b">
        <v>0</v>
      </c>
      <c r="K385" s="2" t="s">
        <v>4709</v>
      </c>
      <c r="L385" s="2" t="s">
        <v>10</v>
      </c>
      <c r="M385" s="2" t="s">
        <v>4740</v>
      </c>
      <c r="N385" s="2" t="s">
        <v>4741</v>
      </c>
      <c r="O385" s="2" t="s">
        <v>4689</v>
      </c>
      <c r="P385" s="2" t="s">
        <v>4688</v>
      </c>
      <c r="Q385" s="2"/>
    </row>
    <row r="386" spans="1:17" x14ac:dyDescent="0.25">
      <c r="A386" s="2" t="s">
        <v>3032</v>
      </c>
      <c r="B386" s="2" t="s">
        <v>3033</v>
      </c>
      <c r="C386" s="3"/>
      <c r="D386" s="4">
        <v>0</v>
      </c>
      <c r="E386" s="4">
        <v>0</v>
      </c>
      <c r="F386" s="4">
        <v>0</v>
      </c>
      <c r="G386" s="4">
        <v>17.559999999999999</v>
      </c>
      <c r="H386" s="2" t="s">
        <v>2951</v>
      </c>
      <c r="I386" s="4">
        <v>7.8</v>
      </c>
      <c r="J386" s="2" t="b">
        <v>0</v>
      </c>
      <c r="K386" s="2" t="s">
        <v>4709</v>
      </c>
      <c r="L386" s="2" t="s">
        <v>10</v>
      </c>
      <c r="M386" s="2" t="s">
        <v>4740</v>
      </c>
      <c r="N386" s="2" t="s">
        <v>4741</v>
      </c>
      <c r="O386" s="2" t="s">
        <v>4689</v>
      </c>
      <c r="P386" s="2" t="s">
        <v>4688</v>
      </c>
      <c r="Q386" s="2"/>
    </row>
    <row r="387" spans="1:17" x14ac:dyDescent="0.25">
      <c r="A387" s="2" t="s">
        <v>3034</v>
      </c>
      <c r="B387" s="2" t="s">
        <v>3035</v>
      </c>
      <c r="C387" s="3"/>
      <c r="D387" s="4">
        <v>0</v>
      </c>
      <c r="E387" s="4">
        <v>0</v>
      </c>
      <c r="F387" s="4">
        <v>0</v>
      </c>
      <c r="G387" s="4">
        <v>16.899999999999999</v>
      </c>
      <c r="H387" s="2" t="s">
        <v>2951</v>
      </c>
      <c r="I387" s="4">
        <v>7.8</v>
      </c>
      <c r="J387" s="2" t="b">
        <v>0</v>
      </c>
      <c r="K387" s="2" t="s">
        <v>2308</v>
      </c>
      <c r="L387" s="2" t="s">
        <v>10</v>
      </c>
      <c r="M387" s="2" t="s">
        <v>4740</v>
      </c>
      <c r="N387" s="2" t="s">
        <v>4741</v>
      </c>
      <c r="O387" s="2" t="s">
        <v>2306</v>
      </c>
      <c r="P387" s="2" t="s">
        <v>4688</v>
      </c>
      <c r="Q387" s="2"/>
    </row>
    <row r="388" spans="1:17" x14ac:dyDescent="0.25">
      <c r="A388" s="2" t="s">
        <v>3036</v>
      </c>
      <c r="B388" s="2" t="s">
        <v>3037</v>
      </c>
      <c r="C388" s="3"/>
      <c r="D388" s="4">
        <v>0</v>
      </c>
      <c r="E388" s="4">
        <v>0</v>
      </c>
      <c r="F388" s="4">
        <v>0</v>
      </c>
      <c r="G388" s="4">
        <v>19.96</v>
      </c>
      <c r="H388" s="2" t="s">
        <v>2951</v>
      </c>
      <c r="I388" s="4">
        <v>9.0749999999999993</v>
      </c>
      <c r="J388" s="2" t="b">
        <v>0</v>
      </c>
      <c r="K388" s="2" t="s">
        <v>4716</v>
      </c>
      <c r="L388" s="2" t="s">
        <v>10</v>
      </c>
      <c r="M388" s="2" t="s">
        <v>4740</v>
      </c>
      <c r="N388" s="2" t="s">
        <v>4741</v>
      </c>
      <c r="O388" s="2" t="s">
        <v>4719</v>
      </c>
      <c r="P388" s="2" t="s">
        <v>4688</v>
      </c>
      <c r="Q388" s="2"/>
    </row>
    <row r="389" spans="1:17" x14ac:dyDescent="0.25">
      <c r="A389" s="2" t="s">
        <v>3018</v>
      </c>
      <c r="B389" s="2" t="s">
        <v>3019</v>
      </c>
      <c r="C389" s="3"/>
      <c r="D389" s="4">
        <v>0</v>
      </c>
      <c r="E389" s="4">
        <v>0</v>
      </c>
      <c r="F389" s="4">
        <v>0</v>
      </c>
      <c r="G389" s="4">
        <v>7.35</v>
      </c>
      <c r="H389" s="2" t="s">
        <v>2218</v>
      </c>
      <c r="I389" s="4">
        <v>4.25</v>
      </c>
      <c r="J389" s="2" t="b">
        <v>0</v>
      </c>
      <c r="K389" s="2" t="s">
        <v>4709</v>
      </c>
      <c r="L389" s="2" t="s">
        <v>10</v>
      </c>
      <c r="M389" s="2" t="s">
        <v>4740</v>
      </c>
      <c r="N389" s="2" t="s">
        <v>4741</v>
      </c>
      <c r="O389" s="2" t="s">
        <v>4689</v>
      </c>
      <c r="P389" s="2" t="s">
        <v>4688</v>
      </c>
      <c r="Q389" s="2"/>
    </row>
    <row r="390" spans="1:17" x14ac:dyDescent="0.25">
      <c r="A390" s="2" t="s">
        <v>3016</v>
      </c>
      <c r="B390" s="2" t="s">
        <v>3017</v>
      </c>
      <c r="C390" s="3"/>
      <c r="D390" s="4">
        <v>0</v>
      </c>
      <c r="E390" s="4">
        <v>0</v>
      </c>
      <c r="F390" s="4">
        <v>0</v>
      </c>
      <c r="G390" s="4">
        <v>9.9499999999999993</v>
      </c>
      <c r="H390" s="2" t="s">
        <v>2218</v>
      </c>
      <c r="I390" s="4">
        <v>5.64</v>
      </c>
      <c r="J390" s="2" t="b">
        <v>0</v>
      </c>
      <c r="K390" s="2" t="s">
        <v>4709</v>
      </c>
      <c r="L390" s="2" t="s">
        <v>10</v>
      </c>
      <c r="M390" s="2" t="s">
        <v>4740</v>
      </c>
      <c r="N390" s="2" t="s">
        <v>4741</v>
      </c>
      <c r="O390" s="2" t="s">
        <v>4689</v>
      </c>
      <c r="P390" s="2" t="s">
        <v>4688</v>
      </c>
      <c r="Q390" s="2"/>
    </row>
    <row r="391" spans="1:17" x14ac:dyDescent="0.25">
      <c r="A391" s="2" t="s">
        <v>3020</v>
      </c>
      <c r="B391" s="2" t="s">
        <v>3021</v>
      </c>
      <c r="C391" s="3"/>
      <c r="D391" s="4">
        <v>0</v>
      </c>
      <c r="E391" s="4">
        <v>0</v>
      </c>
      <c r="F391" s="4">
        <v>0</v>
      </c>
      <c r="G391" s="4">
        <v>9.9499999999999993</v>
      </c>
      <c r="H391" s="2" t="s">
        <v>2218</v>
      </c>
      <c r="I391" s="4">
        <v>5.64</v>
      </c>
      <c r="J391" s="2" t="b">
        <v>0</v>
      </c>
      <c r="K391" s="2" t="s">
        <v>2308</v>
      </c>
      <c r="L391" s="2" t="s">
        <v>10</v>
      </c>
      <c r="M391" s="2" t="s">
        <v>4740</v>
      </c>
      <c r="N391" s="2" t="s">
        <v>4741</v>
      </c>
      <c r="O391" s="2" t="s">
        <v>2306</v>
      </c>
      <c r="P391" s="2" t="s">
        <v>4688</v>
      </c>
      <c r="Q391" s="2"/>
    </row>
    <row r="392" spans="1:17" x14ac:dyDescent="0.25">
      <c r="A392" s="2" t="s">
        <v>3022</v>
      </c>
      <c r="B392" s="2" t="s">
        <v>3023</v>
      </c>
      <c r="C392" s="3"/>
      <c r="D392" s="4">
        <v>0</v>
      </c>
      <c r="E392" s="4">
        <v>0</v>
      </c>
      <c r="F392" s="4">
        <v>0</v>
      </c>
      <c r="G392" s="4">
        <v>6.4</v>
      </c>
      <c r="H392" s="2" t="s">
        <v>2218</v>
      </c>
      <c r="I392" s="4">
        <v>3.69</v>
      </c>
      <c r="J392" s="2" t="b">
        <v>0</v>
      </c>
      <c r="K392" s="2" t="s">
        <v>2308</v>
      </c>
      <c r="L392" s="2" t="s">
        <v>10</v>
      </c>
      <c r="M392" s="2" t="s">
        <v>4740</v>
      </c>
      <c r="N392" s="2" t="s">
        <v>4741</v>
      </c>
      <c r="O392" s="2" t="s">
        <v>2306</v>
      </c>
      <c r="P392" s="2" t="s">
        <v>4833</v>
      </c>
      <c r="Q392" s="2"/>
    </row>
    <row r="393" spans="1:17" x14ac:dyDescent="0.25">
      <c r="A393" s="2" t="s">
        <v>3024</v>
      </c>
      <c r="B393" s="2" t="s">
        <v>3025</v>
      </c>
      <c r="C393" s="3"/>
      <c r="D393" s="4">
        <v>0</v>
      </c>
      <c r="E393" s="4">
        <v>0</v>
      </c>
      <c r="F393" s="4">
        <v>0</v>
      </c>
      <c r="G393" s="4">
        <v>7.35</v>
      </c>
      <c r="H393" s="2" t="s">
        <v>2218</v>
      </c>
      <c r="I393" s="4">
        <v>4.25</v>
      </c>
      <c r="J393" s="2" t="b">
        <v>0</v>
      </c>
      <c r="K393" s="2" t="s">
        <v>2308</v>
      </c>
      <c r="L393" s="2" t="s">
        <v>10</v>
      </c>
      <c r="M393" s="2" t="s">
        <v>4740</v>
      </c>
      <c r="N393" s="2" t="s">
        <v>4741</v>
      </c>
      <c r="O393" s="2" t="s">
        <v>2306</v>
      </c>
      <c r="P393" s="2" t="s">
        <v>4695</v>
      </c>
      <c r="Q393" s="2"/>
    </row>
    <row r="394" spans="1:17" x14ac:dyDescent="0.25">
      <c r="A394" s="2" t="s">
        <v>686</v>
      </c>
      <c r="B394" s="2" t="s">
        <v>687</v>
      </c>
      <c r="C394" s="3"/>
      <c r="D394" s="4">
        <v>0</v>
      </c>
      <c r="E394" s="4">
        <v>5</v>
      </c>
      <c r="F394" s="4">
        <v>5</v>
      </c>
      <c r="G394" s="4">
        <v>6.15</v>
      </c>
      <c r="H394" s="2" t="s">
        <v>2218</v>
      </c>
      <c r="I394" s="4">
        <v>3.55</v>
      </c>
      <c r="J394" s="2" t="b">
        <v>1</v>
      </c>
      <c r="K394" s="2" t="s">
        <v>4716</v>
      </c>
      <c r="L394" s="2" t="s">
        <v>10</v>
      </c>
      <c r="M394" s="2" t="s">
        <v>4740</v>
      </c>
      <c r="N394" s="2" t="s">
        <v>4741</v>
      </c>
      <c r="O394" s="2" t="s">
        <v>4719</v>
      </c>
      <c r="P394" s="2" t="s">
        <v>4833</v>
      </c>
      <c r="Q394" s="2"/>
    </row>
    <row r="395" spans="1:17" x14ac:dyDescent="0.25">
      <c r="A395" s="2" t="s">
        <v>3026</v>
      </c>
      <c r="B395" s="2" t="s">
        <v>3027</v>
      </c>
      <c r="C395" s="3"/>
      <c r="D395" s="4">
        <v>0</v>
      </c>
      <c r="E395" s="4">
        <v>0</v>
      </c>
      <c r="F395" s="4">
        <v>0</v>
      </c>
      <c r="G395" s="4">
        <v>9.9499999999999993</v>
      </c>
      <c r="H395" s="2" t="s">
        <v>2218</v>
      </c>
      <c r="I395" s="4">
        <v>5.64</v>
      </c>
      <c r="J395" s="2" t="b">
        <v>0</v>
      </c>
      <c r="K395" s="2" t="s">
        <v>4716</v>
      </c>
      <c r="L395" s="2" t="s">
        <v>10</v>
      </c>
      <c r="M395" s="2" t="s">
        <v>4740</v>
      </c>
      <c r="N395" s="2" t="s">
        <v>4741</v>
      </c>
      <c r="O395" s="2" t="s">
        <v>4719</v>
      </c>
      <c r="P395" s="2" t="s">
        <v>4688</v>
      </c>
      <c r="Q395" s="2"/>
    </row>
    <row r="396" spans="1:17" x14ac:dyDescent="0.25">
      <c r="A396" s="2" t="s">
        <v>3028</v>
      </c>
      <c r="B396" s="2" t="s">
        <v>3029</v>
      </c>
      <c r="C396" s="3"/>
      <c r="D396" s="4">
        <v>0</v>
      </c>
      <c r="E396" s="4">
        <v>0</v>
      </c>
      <c r="F396" s="4">
        <v>0</v>
      </c>
      <c r="G396" s="4">
        <v>7.35</v>
      </c>
      <c r="H396" s="2" t="s">
        <v>2218</v>
      </c>
      <c r="I396" s="4">
        <v>4.42</v>
      </c>
      <c r="J396" s="2" t="b">
        <v>0</v>
      </c>
      <c r="K396" s="2" t="s">
        <v>4716</v>
      </c>
      <c r="L396" s="2" t="s">
        <v>10</v>
      </c>
      <c r="M396" s="2" t="s">
        <v>4740</v>
      </c>
      <c r="N396" s="2" t="s">
        <v>4741</v>
      </c>
      <c r="O396" s="2" t="s">
        <v>4719</v>
      </c>
      <c r="P396" s="2" t="s">
        <v>4688</v>
      </c>
      <c r="Q396" s="2"/>
    </row>
    <row r="397" spans="1:17" x14ac:dyDescent="0.25">
      <c r="A397" s="2" t="s">
        <v>3002</v>
      </c>
      <c r="B397" s="2" t="s">
        <v>3003</v>
      </c>
      <c r="C397" s="3"/>
      <c r="D397" s="4">
        <v>0</v>
      </c>
      <c r="E397" s="4">
        <v>0</v>
      </c>
      <c r="F397" s="4">
        <v>0</v>
      </c>
      <c r="G397" s="4">
        <v>10.15</v>
      </c>
      <c r="H397" s="2" t="s">
        <v>3001</v>
      </c>
      <c r="I397" s="4">
        <v>4.7</v>
      </c>
      <c r="J397" s="2" t="b">
        <v>0</v>
      </c>
      <c r="K397" s="2" t="s">
        <v>2308</v>
      </c>
      <c r="L397" s="2" t="s">
        <v>10</v>
      </c>
      <c r="M397" s="2" t="s">
        <v>4740</v>
      </c>
      <c r="N397" s="2" t="s">
        <v>4741</v>
      </c>
      <c r="O397" s="2" t="s">
        <v>2306</v>
      </c>
      <c r="P397" s="2" t="s">
        <v>4688</v>
      </c>
      <c r="Q397" s="2"/>
    </row>
    <row r="398" spans="1:17" x14ac:dyDescent="0.25">
      <c r="A398" s="2" t="s">
        <v>3046</v>
      </c>
      <c r="B398" s="2" t="s">
        <v>3047</v>
      </c>
      <c r="C398" s="3"/>
      <c r="D398" s="4">
        <v>0</v>
      </c>
      <c r="E398" s="4">
        <v>0</v>
      </c>
      <c r="F398" s="4">
        <v>0</v>
      </c>
      <c r="G398" s="4">
        <v>15.98</v>
      </c>
      <c r="H398" s="2" t="s">
        <v>3048</v>
      </c>
      <c r="I398" s="4">
        <v>7</v>
      </c>
      <c r="J398" s="2" t="b">
        <v>0</v>
      </c>
      <c r="K398" s="2" t="s">
        <v>4709</v>
      </c>
      <c r="L398" s="2" t="s">
        <v>10</v>
      </c>
      <c r="M398" s="2" t="s">
        <v>4740</v>
      </c>
      <c r="N398" s="2" t="s">
        <v>4741</v>
      </c>
      <c r="O398" s="2" t="s">
        <v>4689</v>
      </c>
      <c r="P398" s="2" t="s">
        <v>4688</v>
      </c>
      <c r="Q398" s="2"/>
    </row>
    <row r="399" spans="1:17" x14ac:dyDescent="0.25">
      <c r="A399" s="2" t="s">
        <v>3049</v>
      </c>
      <c r="B399" s="2" t="s">
        <v>3050</v>
      </c>
      <c r="C399" s="3"/>
      <c r="D399" s="4">
        <v>0</v>
      </c>
      <c r="E399" s="4">
        <v>0</v>
      </c>
      <c r="F399" s="4">
        <v>0</v>
      </c>
      <c r="G399" s="4">
        <v>10.97</v>
      </c>
      <c r="H399" s="2" t="s">
        <v>3048</v>
      </c>
      <c r="I399" s="4">
        <v>5</v>
      </c>
      <c r="J399" s="2" t="b">
        <v>0</v>
      </c>
      <c r="K399" s="2" t="s">
        <v>2308</v>
      </c>
      <c r="L399" s="2" t="s">
        <v>10</v>
      </c>
      <c r="M399" s="2" t="s">
        <v>4740</v>
      </c>
      <c r="N399" s="2" t="s">
        <v>4741</v>
      </c>
      <c r="O399" s="2" t="s">
        <v>2306</v>
      </c>
      <c r="P399" s="2" t="s">
        <v>4688</v>
      </c>
      <c r="Q399" s="2"/>
    </row>
    <row r="400" spans="1:17" x14ac:dyDescent="0.25">
      <c r="A400" s="2" t="s">
        <v>3051</v>
      </c>
      <c r="B400" s="2" t="s">
        <v>3052</v>
      </c>
      <c r="C400" s="3"/>
      <c r="D400" s="4">
        <v>0</v>
      </c>
      <c r="E400" s="4">
        <v>0</v>
      </c>
      <c r="F400" s="4">
        <v>0</v>
      </c>
      <c r="G400" s="4">
        <v>14.3</v>
      </c>
      <c r="H400" s="2" t="s">
        <v>3048</v>
      </c>
      <c r="I400" s="4">
        <v>6.4</v>
      </c>
      <c r="J400" s="2" t="b">
        <v>0</v>
      </c>
      <c r="K400" s="2" t="s">
        <v>4716</v>
      </c>
      <c r="L400" s="2" t="s">
        <v>10</v>
      </c>
      <c r="M400" s="2" t="s">
        <v>4740</v>
      </c>
      <c r="N400" s="2" t="s">
        <v>4741</v>
      </c>
      <c r="O400" s="2" t="s">
        <v>4719</v>
      </c>
      <c r="P400" s="2" t="s">
        <v>4688</v>
      </c>
      <c r="Q400" s="2"/>
    </row>
    <row r="401" spans="1:17" x14ac:dyDescent="0.25">
      <c r="A401" s="2" t="s">
        <v>3053</v>
      </c>
      <c r="B401" s="2" t="s">
        <v>3054</v>
      </c>
      <c r="C401" s="3"/>
      <c r="D401" s="4">
        <v>0</v>
      </c>
      <c r="E401" s="4">
        <v>0</v>
      </c>
      <c r="F401" s="4">
        <v>0</v>
      </c>
      <c r="G401" s="4">
        <v>26.2</v>
      </c>
      <c r="H401" s="2" t="s">
        <v>2951</v>
      </c>
      <c r="I401" s="4">
        <v>12.282999999999999</v>
      </c>
      <c r="J401" s="2" t="b">
        <v>0</v>
      </c>
      <c r="K401" s="2" t="s">
        <v>4716</v>
      </c>
      <c r="L401" s="2" t="s">
        <v>10</v>
      </c>
      <c r="M401" s="2" t="s">
        <v>4740</v>
      </c>
      <c r="N401" s="2" t="s">
        <v>4741</v>
      </c>
      <c r="O401" s="2" t="s">
        <v>4719</v>
      </c>
      <c r="P401" s="2" t="s">
        <v>4688</v>
      </c>
      <c r="Q401" s="2"/>
    </row>
    <row r="402" spans="1:17" x14ac:dyDescent="0.25">
      <c r="A402" s="2" t="s">
        <v>3071</v>
      </c>
      <c r="B402" s="2" t="s">
        <v>3072</v>
      </c>
      <c r="C402" s="3"/>
      <c r="D402" s="4">
        <v>0</v>
      </c>
      <c r="E402" s="4">
        <v>0</v>
      </c>
      <c r="F402" s="4">
        <v>0</v>
      </c>
      <c r="G402" s="4">
        <v>9.5500000000000007</v>
      </c>
      <c r="H402" s="2" t="s">
        <v>2218</v>
      </c>
      <c r="I402" s="4">
        <v>5.52</v>
      </c>
      <c r="J402" s="2" t="b">
        <v>0</v>
      </c>
      <c r="K402" s="2" t="s">
        <v>4716</v>
      </c>
      <c r="L402" s="2" t="s">
        <v>10</v>
      </c>
      <c r="M402" s="2" t="s">
        <v>4744</v>
      </c>
      <c r="N402" s="2" t="s">
        <v>4745</v>
      </c>
      <c r="O402" s="2" t="s">
        <v>4719</v>
      </c>
      <c r="P402" s="2" t="s">
        <v>4688</v>
      </c>
      <c r="Q402" s="2"/>
    </row>
    <row r="403" spans="1:17" ht="370.5" x14ac:dyDescent="0.25">
      <c r="A403" s="2" t="s">
        <v>1677</v>
      </c>
      <c r="B403" s="2" t="s">
        <v>1678</v>
      </c>
      <c r="C403" s="3" t="s">
        <v>5401</v>
      </c>
      <c r="D403" s="4">
        <v>0</v>
      </c>
      <c r="E403" s="4">
        <v>0</v>
      </c>
      <c r="F403" s="4">
        <v>0</v>
      </c>
      <c r="G403" s="4">
        <v>20.55</v>
      </c>
      <c r="H403" s="2" t="s">
        <v>2233</v>
      </c>
      <c r="I403" s="4">
        <v>9.5</v>
      </c>
      <c r="J403" s="2" t="b">
        <v>1</v>
      </c>
      <c r="K403" s="2" t="s">
        <v>4716</v>
      </c>
      <c r="L403" s="2" t="s">
        <v>10</v>
      </c>
      <c r="M403" s="2" t="s">
        <v>4834</v>
      </c>
      <c r="N403" s="2" t="s">
        <v>4745</v>
      </c>
      <c r="O403" s="2" t="s">
        <v>4719</v>
      </c>
      <c r="P403" s="2" t="s">
        <v>4688</v>
      </c>
      <c r="Q403" s="2" t="s">
        <v>5703</v>
      </c>
    </row>
    <row r="404" spans="1:17" ht="256.5" x14ac:dyDescent="0.25">
      <c r="A404" s="2" t="s">
        <v>722</v>
      </c>
      <c r="B404" s="2" t="s">
        <v>723</v>
      </c>
      <c r="C404" s="3" t="s">
        <v>5252</v>
      </c>
      <c r="D404" s="4">
        <v>0</v>
      </c>
      <c r="E404" s="4">
        <v>12</v>
      </c>
      <c r="F404" s="4">
        <v>12</v>
      </c>
      <c r="G404" s="4">
        <v>9.5</v>
      </c>
      <c r="H404" s="2" t="s">
        <v>2234</v>
      </c>
      <c r="I404" s="4">
        <v>3.7</v>
      </c>
      <c r="J404" s="2" t="b">
        <v>1</v>
      </c>
      <c r="K404" s="2" t="s">
        <v>4709</v>
      </c>
      <c r="L404" s="2" t="s">
        <v>10</v>
      </c>
      <c r="M404" s="2" t="s">
        <v>4744</v>
      </c>
      <c r="N404" s="2" t="s">
        <v>4745</v>
      </c>
      <c r="O404" s="2" t="s">
        <v>4689</v>
      </c>
      <c r="P404" s="2" t="s">
        <v>4688</v>
      </c>
      <c r="Q404" s="2" t="s">
        <v>5704</v>
      </c>
    </row>
    <row r="405" spans="1:17" ht="270.75" x14ac:dyDescent="0.25">
      <c r="A405" s="2" t="s">
        <v>724</v>
      </c>
      <c r="B405" s="2" t="s">
        <v>725</v>
      </c>
      <c r="C405" s="3" t="s">
        <v>5253</v>
      </c>
      <c r="D405" s="4">
        <v>0</v>
      </c>
      <c r="E405" s="4">
        <v>23</v>
      </c>
      <c r="F405" s="4">
        <v>23</v>
      </c>
      <c r="G405" s="4">
        <v>9.5</v>
      </c>
      <c r="H405" s="2" t="s">
        <v>2234</v>
      </c>
      <c r="I405" s="4">
        <v>3.7</v>
      </c>
      <c r="J405" s="2" t="b">
        <v>1</v>
      </c>
      <c r="K405" s="2" t="s">
        <v>2308</v>
      </c>
      <c r="L405" s="2" t="s">
        <v>10</v>
      </c>
      <c r="M405" s="2" t="s">
        <v>4744</v>
      </c>
      <c r="N405" s="2" t="s">
        <v>4745</v>
      </c>
      <c r="O405" s="2" t="s">
        <v>2306</v>
      </c>
      <c r="P405" s="2" t="s">
        <v>4688</v>
      </c>
      <c r="Q405" s="2" t="s">
        <v>5705</v>
      </c>
    </row>
    <row r="406" spans="1:17" ht="299.25" x14ac:dyDescent="0.25">
      <c r="A406" s="2" t="s">
        <v>726</v>
      </c>
      <c r="B406" s="2" t="s">
        <v>727</v>
      </c>
      <c r="C406" s="3" t="s">
        <v>5254</v>
      </c>
      <c r="D406" s="4">
        <v>0</v>
      </c>
      <c r="E406" s="4">
        <v>15</v>
      </c>
      <c r="F406" s="4">
        <v>15</v>
      </c>
      <c r="G406" s="4">
        <v>9.5</v>
      </c>
      <c r="H406" s="2" t="s">
        <v>2234</v>
      </c>
      <c r="I406" s="4">
        <v>3.7</v>
      </c>
      <c r="J406" s="2" t="b">
        <v>1</v>
      </c>
      <c r="K406" s="2" t="s">
        <v>4716</v>
      </c>
      <c r="L406" s="2" t="s">
        <v>10</v>
      </c>
      <c r="M406" s="2" t="s">
        <v>4744</v>
      </c>
      <c r="N406" s="2" t="s">
        <v>4745</v>
      </c>
      <c r="O406" s="2" t="s">
        <v>4719</v>
      </c>
      <c r="P406" s="2" t="s">
        <v>4688</v>
      </c>
      <c r="Q406" s="2" t="s">
        <v>5706</v>
      </c>
    </row>
    <row r="407" spans="1:17" x14ac:dyDescent="0.25">
      <c r="A407" s="2" t="s">
        <v>3092</v>
      </c>
      <c r="B407" s="2" t="s">
        <v>3093</v>
      </c>
      <c r="C407" s="3"/>
      <c r="D407" s="4">
        <v>0</v>
      </c>
      <c r="E407" s="4">
        <v>0</v>
      </c>
      <c r="F407" s="4">
        <v>0</v>
      </c>
      <c r="G407" s="4">
        <v>14.9</v>
      </c>
      <c r="H407" s="2" t="s">
        <v>2233</v>
      </c>
      <c r="I407" s="4">
        <v>6.9</v>
      </c>
      <c r="J407" s="2" t="b">
        <v>0</v>
      </c>
      <c r="K407" s="2" t="s">
        <v>4716</v>
      </c>
      <c r="L407" s="2" t="s">
        <v>10</v>
      </c>
      <c r="M407" s="2" t="s">
        <v>4835</v>
      </c>
      <c r="N407" s="2" t="s">
        <v>4745</v>
      </c>
      <c r="O407" s="2" t="s">
        <v>4719</v>
      </c>
      <c r="P407" s="2" t="s">
        <v>4688</v>
      </c>
      <c r="Q407" s="2"/>
    </row>
    <row r="408" spans="1:17" ht="299.25" x14ac:dyDescent="0.25">
      <c r="A408" s="2" t="s">
        <v>754</v>
      </c>
      <c r="B408" s="2" t="s">
        <v>755</v>
      </c>
      <c r="C408" s="3" t="s">
        <v>5265</v>
      </c>
      <c r="D408" s="4">
        <v>0</v>
      </c>
      <c r="E408" s="4">
        <v>18</v>
      </c>
      <c r="F408" s="4">
        <v>18</v>
      </c>
      <c r="G408" s="4">
        <v>11.9</v>
      </c>
      <c r="H408" s="2" t="s">
        <v>2234</v>
      </c>
      <c r="I408" s="4">
        <v>5</v>
      </c>
      <c r="J408" s="2" t="b">
        <v>1</v>
      </c>
      <c r="K408" s="2" t="s">
        <v>4716</v>
      </c>
      <c r="L408" s="2" t="s">
        <v>10</v>
      </c>
      <c r="M408" s="2" t="s">
        <v>4836</v>
      </c>
      <c r="N408" s="2" t="s">
        <v>4745</v>
      </c>
      <c r="O408" s="2" t="s">
        <v>4719</v>
      </c>
      <c r="P408" s="2" t="s">
        <v>4688</v>
      </c>
      <c r="Q408" s="2" t="s">
        <v>5707</v>
      </c>
    </row>
    <row r="409" spans="1:17" x14ac:dyDescent="0.25">
      <c r="A409" s="2" t="s">
        <v>3102</v>
      </c>
      <c r="B409" s="2" t="s">
        <v>3103</v>
      </c>
      <c r="C409" s="3"/>
      <c r="D409" s="4">
        <v>0</v>
      </c>
      <c r="E409" s="4">
        <v>0</v>
      </c>
      <c r="F409" s="4">
        <v>0</v>
      </c>
      <c r="G409" s="4">
        <v>13.7</v>
      </c>
      <c r="H409" s="2" t="s">
        <v>2527</v>
      </c>
      <c r="I409" s="4">
        <v>6</v>
      </c>
      <c r="J409" s="2" t="b">
        <v>0</v>
      </c>
      <c r="K409" s="2" t="s">
        <v>4716</v>
      </c>
      <c r="L409" s="2" t="s">
        <v>10</v>
      </c>
      <c r="M409" s="2" t="s">
        <v>4837</v>
      </c>
      <c r="N409" s="2" t="s">
        <v>4745</v>
      </c>
      <c r="O409" s="2" t="s">
        <v>4719</v>
      </c>
      <c r="P409" s="2" t="s">
        <v>4688</v>
      </c>
      <c r="Q409" s="2"/>
    </row>
    <row r="410" spans="1:17" x14ac:dyDescent="0.25">
      <c r="A410" s="2" t="s">
        <v>3082</v>
      </c>
      <c r="B410" s="2" t="s">
        <v>3083</v>
      </c>
      <c r="C410" s="3"/>
      <c r="D410" s="4">
        <v>0</v>
      </c>
      <c r="E410" s="4">
        <v>0</v>
      </c>
      <c r="F410" s="4">
        <v>0</v>
      </c>
      <c r="G410" s="4">
        <v>9.85</v>
      </c>
      <c r="H410" s="2" t="s">
        <v>175</v>
      </c>
      <c r="I410" s="4">
        <v>4.5</v>
      </c>
      <c r="J410" s="2" t="b">
        <v>0</v>
      </c>
      <c r="K410" s="2" t="s">
        <v>4716</v>
      </c>
      <c r="L410" s="2" t="s">
        <v>10</v>
      </c>
      <c r="M410" s="2" t="s">
        <v>4838</v>
      </c>
      <c r="N410" s="2" t="s">
        <v>4745</v>
      </c>
      <c r="O410" s="2" t="s">
        <v>4719</v>
      </c>
      <c r="P410" s="2" t="s">
        <v>4688</v>
      </c>
      <c r="Q410" s="2"/>
    </row>
    <row r="411" spans="1:17" ht="270.75" x14ac:dyDescent="0.25">
      <c r="A411" s="2" t="s">
        <v>756</v>
      </c>
      <c r="B411" s="2" t="s">
        <v>757</v>
      </c>
      <c r="C411" s="3" t="s">
        <v>5266</v>
      </c>
      <c r="D411" s="4">
        <v>0</v>
      </c>
      <c r="E411" s="4">
        <v>19</v>
      </c>
      <c r="F411" s="4">
        <v>19</v>
      </c>
      <c r="G411" s="4">
        <v>18.5</v>
      </c>
      <c r="H411" s="2" t="s">
        <v>2234</v>
      </c>
      <c r="I411" s="4">
        <v>7.9</v>
      </c>
      <c r="J411" s="2" t="b">
        <v>1</v>
      </c>
      <c r="K411" s="2" t="s">
        <v>4709</v>
      </c>
      <c r="L411" s="2" t="s">
        <v>10</v>
      </c>
      <c r="M411" s="2" t="s">
        <v>4839</v>
      </c>
      <c r="N411" s="2" t="s">
        <v>4745</v>
      </c>
      <c r="O411" s="2" t="s">
        <v>4689</v>
      </c>
      <c r="P411" s="2" t="s">
        <v>4688</v>
      </c>
      <c r="Q411" s="2" t="s">
        <v>5708</v>
      </c>
    </row>
    <row r="412" spans="1:17" ht="299.25" x14ac:dyDescent="0.25">
      <c r="A412" s="2" t="s">
        <v>758</v>
      </c>
      <c r="B412" s="2" t="s">
        <v>759</v>
      </c>
      <c r="C412" s="3" t="s">
        <v>5267</v>
      </c>
      <c r="D412" s="4">
        <v>0</v>
      </c>
      <c r="E412" s="4">
        <v>32</v>
      </c>
      <c r="F412" s="4">
        <v>32</v>
      </c>
      <c r="G412" s="4">
        <v>16.5</v>
      </c>
      <c r="H412" s="2" t="s">
        <v>2234</v>
      </c>
      <c r="I412" s="4">
        <v>6.6</v>
      </c>
      <c r="J412" s="2" t="b">
        <v>1</v>
      </c>
      <c r="K412" s="2" t="s">
        <v>4716</v>
      </c>
      <c r="L412" s="2" t="s">
        <v>10</v>
      </c>
      <c r="M412" s="2" t="s">
        <v>4839</v>
      </c>
      <c r="N412" s="2" t="s">
        <v>4745</v>
      </c>
      <c r="O412" s="2" t="s">
        <v>4719</v>
      </c>
      <c r="P412" s="2" t="s">
        <v>4688</v>
      </c>
      <c r="Q412" s="2" t="s">
        <v>5709</v>
      </c>
    </row>
    <row r="413" spans="1:17" ht="285" x14ac:dyDescent="0.25">
      <c r="A413" s="2" t="s">
        <v>762</v>
      </c>
      <c r="B413" s="2" t="s">
        <v>763</v>
      </c>
      <c r="C413" s="3" t="s">
        <v>5269</v>
      </c>
      <c r="D413" s="4">
        <v>0</v>
      </c>
      <c r="E413" s="4">
        <v>22</v>
      </c>
      <c r="F413" s="4">
        <v>22</v>
      </c>
      <c r="G413" s="4">
        <v>11.9</v>
      </c>
      <c r="H413" s="2" t="s">
        <v>2234</v>
      </c>
      <c r="I413" s="4">
        <v>5</v>
      </c>
      <c r="J413" s="2" t="b">
        <v>1</v>
      </c>
      <c r="K413" s="2" t="s">
        <v>4716</v>
      </c>
      <c r="L413" s="2" t="s">
        <v>10</v>
      </c>
      <c r="M413" s="2" t="s">
        <v>4839</v>
      </c>
      <c r="N413" s="2" t="s">
        <v>4745</v>
      </c>
      <c r="O413" s="2" t="s">
        <v>4719</v>
      </c>
      <c r="P413" s="2" t="s">
        <v>4688</v>
      </c>
      <c r="Q413" s="2" t="s">
        <v>6480</v>
      </c>
    </row>
    <row r="414" spans="1:17" x14ac:dyDescent="0.25">
      <c r="A414" s="2" t="s">
        <v>3104</v>
      </c>
      <c r="B414" s="2" t="s">
        <v>3105</v>
      </c>
      <c r="C414" s="3"/>
      <c r="D414" s="4">
        <v>0</v>
      </c>
      <c r="E414" s="4">
        <v>0</v>
      </c>
      <c r="F414" s="4">
        <v>0</v>
      </c>
      <c r="G414" s="4">
        <v>8.1</v>
      </c>
      <c r="H414" s="2" t="s">
        <v>2579</v>
      </c>
      <c r="I414" s="4">
        <v>3.54</v>
      </c>
      <c r="J414" s="2" t="b">
        <v>0</v>
      </c>
      <c r="K414" s="2" t="s">
        <v>4716</v>
      </c>
      <c r="L414" s="2" t="s">
        <v>10</v>
      </c>
      <c r="M414" s="2" t="s">
        <v>4840</v>
      </c>
      <c r="N414" s="2" t="s">
        <v>4745</v>
      </c>
      <c r="O414" s="2" t="s">
        <v>4719</v>
      </c>
      <c r="P414" s="2" t="s">
        <v>4688</v>
      </c>
      <c r="Q414" s="2"/>
    </row>
    <row r="415" spans="1:17" ht="342" x14ac:dyDescent="0.25">
      <c r="A415" s="2" t="s">
        <v>778</v>
      </c>
      <c r="B415" s="2" t="s">
        <v>779</v>
      </c>
      <c r="C415" s="3" t="s">
        <v>5273</v>
      </c>
      <c r="D415" s="4">
        <v>0</v>
      </c>
      <c r="E415" s="4">
        <v>9</v>
      </c>
      <c r="F415" s="4">
        <v>9</v>
      </c>
      <c r="G415" s="4">
        <v>50.55</v>
      </c>
      <c r="H415" s="2" t="s">
        <v>2233</v>
      </c>
      <c r="I415" s="4">
        <v>23.4</v>
      </c>
      <c r="J415" s="2" t="b">
        <v>1</v>
      </c>
      <c r="K415" s="2" t="s">
        <v>4709</v>
      </c>
      <c r="L415" s="2" t="s">
        <v>10</v>
      </c>
      <c r="M415" s="2" t="s">
        <v>4841</v>
      </c>
      <c r="N415" s="2" t="s">
        <v>4745</v>
      </c>
      <c r="O415" s="2" t="s">
        <v>4689</v>
      </c>
      <c r="P415" s="2" t="s">
        <v>4688</v>
      </c>
      <c r="Q415" s="2" t="s">
        <v>5711</v>
      </c>
    </row>
    <row r="416" spans="1:17" ht="242.25" x14ac:dyDescent="0.25">
      <c r="A416" s="2" t="s">
        <v>954</v>
      </c>
      <c r="B416" s="2" t="s">
        <v>955</v>
      </c>
      <c r="C416" s="3" t="s">
        <v>5283</v>
      </c>
      <c r="D416" s="4">
        <v>0</v>
      </c>
      <c r="E416" s="4">
        <v>6</v>
      </c>
      <c r="F416" s="4">
        <v>6</v>
      </c>
      <c r="G416" s="4">
        <v>38.4</v>
      </c>
      <c r="H416" s="2" t="s">
        <v>953</v>
      </c>
      <c r="I416" s="4">
        <v>17.25</v>
      </c>
      <c r="J416" s="2" t="b">
        <v>1</v>
      </c>
      <c r="K416" s="2" t="s">
        <v>4709</v>
      </c>
      <c r="L416" s="2" t="s">
        <v>10</v>
      </c>
      <c r="M416" s="2" t="s">
        <v>4842</v>
      </c>
      <c r="N416" s="2" t="s">
        <v>4745</v>
      </c>
      <c r="O416" s="2" t="s">
        <v>4689</v>
      </c>
      <c r="P416" s="2" t="s">
        <v>4688</v>
      </c>
      <c r="Q416" s="2" t="s">
        <v>5908</v>
      </c>
    </row>
    <row r="417" spans="1:17" x14ac:dyDescent="0.25">
      <c r="A417" s="2" t="s">
        <v>3352</v>
      </c>
      <c r="B417" s="2" t="s">
        <v>3353</v>
      </c>
      <c r="C417" s="3"/>
      <c r="D417" s="4">
        <v>0</v>
      </c>
      <c r="E417" s="4">
        <v>0</v>
      </c>
      <c r="F417" s="4">
        <v>0</v>
      </c>
      <c r="G417" s="4">
        <v>14.77</v>
      </c>
      <c r="H417" s="2" t="s">
        <v>3354</v>
      </c>
      <c r="I417" s="4">
        <v>7</v>
      </c>
      <c r="J417" s="2" t="b">
        <v>0</v>
      </c>
      <c r="K417" s="2" t="s">
        <v>2308</v>
      </c>
      <c r="L417" s="2" t="s">
        <v>10</v>
      </c>
      <c r="M417" s="2" t="s">
        <v>4843</v>
      </c>
      <c r="N417" s="2" t="s">
        <v>4844</v>
      </c>
      <c r="O417" s="2" t="s">
        <v>2306</v>
      </c>
      <c r="P417" s="2" t="s">
        <v>4688</v>
      </c>
      <c r="Q417" s="2"/>
    </row>
    <row r="418" spans="1:17" x14ac:dyDescent="0.25">
      <c r="A418" s="2" t="s">
        <v>3355</v>
      </c>
      <c r="B418" s="2" t="s">
        <v>3356</v>
      </c>
      <c r="C418" s="3"/>
      <c r="D418" s="4">
        <v>0</v>
      </c>
      <c r="E418" s="4">
        <v>0</v>
      </c>
      <c r="F418" s="4">
        <v>0</v>
      </c>
      <c r="G418" s="4">
        <v>21.94</v>
      </c>
      <c r="H418" s="2" t="s">
        <v>3354</v>
      </c>
      <c r="I418" s="4">
        <v>10.4</v>
      </c>
      <c r="J418" s="2" t="b">
        <v>0</v>
      </c>
      <c r="K418" s="2" t="s">
        <v>4709</v>
      </c>
      <c r="L418" s="2" t="s">
        <v>10</v>
      </c>
      <c r="M418" s="2" t="s">
        <v>4843</v>
      </c>
      <c r="N418" s="2" t="s">
        <v>4844</v>
      </c>
      <c r="O418" s="2" t="s">
        <v>4689</v>
      </c>
      <c r="P418" s="2" t="s">
        <v>4688</v>
      </c>
      <c r="Q418" s="2"/>
    </row>
    <row r="419" spans="1:17" x14ac:dyDescent="0.25">
      <c r="A419" s="2" t="s">
        <v>3357</v>
      </c>
      <c r="B419" s="2" t="s">
        <v>3358</v>
      </c>
      <c r="C419" s="3"/>
      <c r="D419" s="4">
        <v>0</v>
      </c>
      <c r="E419" s="4">
        <v>0</v>
      </c>
      <c r="F419" s="4">
        <v>0</v>
      </c>
      <c r="G419" s="4">
        <v>16.89</v>
      </c>
      <c r="H419" s="2" t="s">
        <v>3354</v>
      </c>
      <c r="I419" s="4">
        <v>7.9</v>
      </c>
      <c r="J419" s="2" t="b">
        <v>0</v>
      </c>
      <c r="K419" s="2" t="s">
        <v>4709</v>
      </c>
      <c r="L419" s="2" t="s">
        <v>10</v>
      </c>
      <c r="M419" s="2" t="s">
        <v>4843</v>
      </c>
      <c r="N419" s="2" t="s">
        <v>4844</v>
      </c>
      <c r="O419" s="2" t="s">
        <v>4689</v>
      </c>
      <c r="P419" s="2" t="s">
        <v>4688</v>
      </c>
      <c r="Q419" s="2"/>
    </row>
    <row r="420" spans="1:17" x14ac:dyDescent="0.25">
      <c r="A420" s="2" t="s">
        <v>1006</v>
      </c>
      <c r="B420" s="2" t="s">
        <v>1007</v>
      </c>
      <c r="C420" s="3"/>
      <c r="D420" s="4">
        <v>0</v>
      </c>
      <c r="E420" s="4">
        <v>15</v>
      </c>
      <c r="F420" s="4">
        <v>15</v>
      </c>
      <c r="G420" s="4">
        <v>10.7</v>
      </c>
      <c r="H420" s="2" t="s">
        <v>2225</v>
      </c>
      <c r="I420" s="4">
        <v>4.95</v>
      </c>
      <c r="J420" s="2" t="b">
        <v>1</v>
      </c>
      <c r="K420" s="2" t="s">
        <v>4716</v>
      </c>
      <c r="L420" s="2" t="s">
        <v>10</v>
      </c>
      <c r="M420" s="2" t="s">
        <v>4845</v>
      </c>
      <c r="N420" s="2" t="s">
        <v>4745</v>
      </c>
      <c r="O420" s="2" t="s">
        <v>4719</v>
      </c>
      <c r="P420" s="2" t="s">
        <v>4688</v>
      </c>
      <c r="Q420" s="2"/>
    </row>
    <row r="421" spans="1:17" x14ac:dyDescent="0.25">
      <c r="A421" s="2" t="s">
        <v>1016</v>
      </c>
      <c r="B421" s="2" t="s">
        <v>1017</v>
      </c>
      <c r="C421" s="3"/>
      <c r="D421" s="4">
        <v>0</v>
      </c>
      <c r="E421" s="4">
        <v>34</v>
      </c>
      <c r="F421" s="4">
        <v>34</v>
      </c>
      <c r="G421" s="4">
        <v>14.15</v>
      </c>
      <c r="H421" s="2" t="s">
        <v>2235</v>
      </c>
      <c r="I421" s="4">
        <v>6.55</v>
      </c>
      <c r="J421" s="2" t="b">
        <v>1</v>
      </c>
      <c r="K421" s="2" t="s">
        <v>4716</v>
      </c>
      <c r="L421" s="2" t="s">
        <v>10</v>
      </c>
      <c r="M421" s="2" t="s">
        <v>4746</v>
      </c>
      <c r="N421" s="2" t="s">
        <v>4741</v>
      </c>
      <c r="O421" s="2" t="s">
        <v>4719</v>
      </c>
      <c r="P421" s="2" t="s">
        <v>4688</v>
      </c>
      <c r="Q421" s="2"/>
    </row>
    <row r="422" spans="1:17" x14ac:dyDescent="0.25">
      <c r="A422" s="2" t="s">
        <v>3366</v>
      </c>
      <c r="B422" s="2" t="s">
        <v>3367</v>
      </c>
      <c r="C422" s="3"/>
      <c r="D422" s="4">
        <v>0</v>
      </c>
      <c r="E422" s="4">
        <v>0</v>
      </c>
      <c r="F422" s="4">
        <v>0</v>
      </c>
      <c r="G422" s="4">
        <v>8.6</v>
      </c>
      <c r="H422" s="2" t="s">
        <v>2537</v>
      </c>
      <c r="I422" s="4">
        <v>3.97</v>
      </c>
      <c r="J422" s="2" t="b">
        <v>0</v>
      </c>
      <c r="K422" s="2" t="s">
        <v>4716</v>
      </c>
      <c r="L422" s="2" t="s">
        <v>10</v>
      </c>
      <c r="M422" s="2" t="s">
        <v>4746</v>
      </c>
      <c r="N422" s="2" t="s">
        <v>4741</v>
      </c>
      <c r="O422" s="2" t="s">
        <v>4719</v>
      </c>
      <c r="P422" s="2" t="s">
        <v>4688</v>
      </c>
      <c r="Q422" s="2"/>
    </row>
    <row r="423" spans="1:17" x14ac:dyDescent="0.25">
      <c r="A423" s="2" t="s">
        <v>3368</v>
      </c>
      <c r="B423" s="2" t="s">
        <v>3369</v>
      </c>
      <c r="C423" s="3"/>
      <c r="D423" s="4">
        <v>0</v>
      </c>
      <c r="E423" s="4">
        <v>0</v>
      </c>
      <c r="F423" s="4">
        <v>0</v>
      </c>
      <c r="G423" s="4">
        <v>12.35</v>
      </c>
      <c r="H423" s="2" t="s">
        <v>2537</v>
      </c>
      <c r="I423" s="4">
        <v>5.71</v>
      </c>
      <c r="J423" s="2" t="b">
        <v>0</v>
      </c>
      <c r="K423" s="2" t="s">
        <v>4709</v>
      </c>
      <c r="L423" s="2" t="s">
        <v>10</v>
      </c>
      <c r="M423" s="2" t="s">
        <v>4746</v>
      </c>
      <c r="N423" s="2" t="s">
        <v>4741</v>
      </c>
      <c r="O423" s="2" t="s">
        <v>4689</v>
      </c>
      <c r="P423" s="2" t="s">
        <v>4688</v>
      </c>
      <c r="Q423" s="2"/>
    </row>
    <row r="424" spans="1:17" x14ac:dyDescent="0.25">
      <c r="A424" s="2" t="s">
        <v>3379</v>
      </c>
      <c r="B424" s="2" t="s">
        <v>3380</v>
      </c>
      <c r="C424" s="3"/>
      <c r="D424" s="4">
        <v>0</v>
      </c>
      <c r="E424" s="4">
        <v>0</v>
      </c>
      <c r="F424" s="4">
        <v>0</v>
      </c>
      <c r="G424" s="4">
        <v>14.2</v>
      </c>
      <c r="H424" s="2" t="s">
        <v>2235</v>
      </c>
      <c r="I424" s="4">
        <v>6.57</v>
      </c>
      <c r="J424" s="2" t="b">
        <v>0</v>
      </c>
      <c r="K424" s="2" t="s">
        <v>4709</v>
      </c>
      <c r="L424" s="2" t="s">
        <v>10</v>
      </c>
      <c r="M424" s="2" t="s">
        <v>4746</v>
      </c>
      <c r="N424" s="2" t="s">
        <v>4741</v>
      </c>
      <c r="O424" s="2" t="s">
        <v>4689</v>
      </c>
      <c r="P424" s="2" t="s">
        <v>4688</v>
      </c>
      <c r="Q424" s="2"/>
    </row>
    <row r="425" spans="1:17" x14ac:dyDescent="0.25">
      <c r="A425" s="2" t="s">
        <v>1024</v>
      </c>
      <c r="B425" s="2" t="s">
        <v>1025</v>
      </c>
      <c r="C425" s="3"/>
      <c r="D425" s="4">
        <v>0</v>
      </c>
      <c r="E425" s="4">
        <v>0</v>
      </c>
      <c r="F425" s="4">
        <v>0</v>
      </c>
      <c r="G425" s="4">
        <v>15.45</v>
      </c>
      <c r="H425" s="2" t="s">
        <v>2235</v>
      </c>
      <c r="I425" s="4">
        <v>7.15</v>
      </c>
      <c r="J425" s="2" t="b">
        <v>1</v>
      </c>
      <c r="K425" s="2" t="s">
        <v>2308</v>
      </c>
      <c r="L425" s="2" t="s">
        <v>10</v>
      </c>
      <c r="M425" s="2" t="s">
        <v>4746</v>
      </c>
      <c r="N425" s="2" t="s">
        <v>4741</v>
      </c>
      <c r="O425" s="2" t="s">
        <v>2306</v>
      </c>
      <c r="P425" s="2" t="s">
        <v>4688</v>
      </c>
      <c r="Q425" s="2"/>
    </row>
    <row r="426" spans="1:17" x14ac:dyDescent="0.25">
      <c r="A426" s="2" t="s">
        <v>3383</v>
      </c>
      <c r="B426" s="2" t="s">
        <v>3384</v>
      </c>
      <c r="C426" s="3"/>
      <c r="D426" s="4">
        <v>0</v>
      </c>
      <c r="E426" s="4">
        <v>0</v>
      </c>
      <c r="F426" s="4">
        <v>0</v>
      </c>
      <c r="G426" s="4">
        <v>14.2</v>
      </c>
      <c r="H426" s="2" t="s">
        <v>2235</v>
      </c>
      <c r="I426" s="4">
        <v>6.57</v>
      </c>
      <c r="J426" s="2" t="b">
        <v>0</v>
      </c>
      <c r="K426" s="2" t="s">
        <v>4716</v>
      </c>
      <c r="L426" s="2" t="s">
        <v>10</v>
      </c>
      <c r="M426" s="2" t="s">
        <v>4746</v>
      </c>
      <c r="N426" s="2" t="s">
        <v>4741</v>
      </c>
      <c r="O426" s="2" t="s">
        <v>4719</v>
      </c>
      <c r="P426" s="2" t="s">
        <v>4688</v>
      </c>
      <c r="Q426" s="2"/>
    </row>
    <row r="427" spans="1:17" x14ac:dyDescent="0.25">
      <c r="A427" s="2" t="s">
        <v>1038</v>
      </c>
      <c r="B427" s="2" t="s">
        <v>1039</v>
      </c>
      <c r="C427" s="3"/>
      <c r="D427" s="4">
        <v>0</v>
      </c>
      <c r="E427" s="4">
        <v>0</v>
      </c>
      <c r="F427" s="4">
        <v>0</v>
      </c>
      <c r="G427" s="4">
        <v>77.75</v>
      </c>
      <c r="H427" s="2" t="s">
        <v>2236</v>
      </c>
      <c r="I427" s="4">
        <v>36</v>
      </c>
      <c r="J427" s="2" t="b">
        <v>1</v>
      </c>
      <c r="K427" s="2" t="s">
        <v>4716</v>
      </c>
      <c r="L427" s="2" t="s">
        <v>10</v>
      </c>
      <c r="M427" s="2" t="s">
        <v>4746</v>
      </c>
      <c r="N427" s="2" t="s">
        <v>4741</v>
      </c>
      <c r="O427" s="2" t="s">
        <v>4719</v>
      </c>
      <c r="P427" s="2" t="s">
        <v>2303</v>
      </c>
      <c r="Q427" s="2"/>
    </row>
    <row r="428" spans="1:17" x14ac:dyDescent="0.25">
      <c r="A428" s="2" t="s">
        <v>3405</v>
      </c>
      <c r="B428" s="2" t="s">
        <v>3406</v>
      </c>
      <c r="C428" s="3"/>
      <c r="D428" s="4">
        <v>0</v>
      </c>
      <c r="E428" s="4">
        <v>0</v>
      </c>
      <c r="F428" s="4">
        <v>0</v>
      </c>
      <c r="G428" s="4">
        <v>12.75</v>
      </c>
      <c r="H428" s="2" t="s">
        <v>3404</v>
      </c>
      <c r="I428" s="4">
        <v>5.9</v>
      </c>
      <c r="J428" s="2" t="b">
        <v>0</v>
      </c>
      <c r="K428" s="2" t="s">
        <v>2308</v>
      </c>
      <c r="L428" s="2" t="s">
        <v>10</v>
      </c>
      <c r="M428" s="2" t="s">
        <v>4746</v>
      </c>
      <c r="N428" s="2" t="s">
        <v>4741</v>
      </c>
      <c r="O428" s="2" t="s">
        <v>2306</v>
      </c>
      <c r="P428" s="2" t="s">
        <v>4688</v>
      </c>
      <c r="Q428" s="2"/>
    </row>
    <row r="429" spans="1:17" x14ac:dyDescent="0.25">
      <c r="A429" s="2" t="s">
        <v>3407</v>
      </c>
      <c r="B429" s="2" t="s">
        <v>3408</v>
      </c>
      <c r="C429" s="3"/>
      <c r="D429" s="4">
        <v>0</v>
      </c>
      <c r="E429" s="4">
        <v>0</v>
      </c>
      <c r="F429" s="4">
        <v>0</v>
      </c>
      <c r="G429" s="4">
        <v>8.6</v>
      </c>
      <c r="H429" s="2" t="s">
        <v>2537</v>
      </c>
      <c r="I429" s="4">
        <v>3.97</v>
      </c>
      <c r="J429" s="2" t="b">
        <v>0</v>
      </c>
      <c r="K429" s="2" t="s">
        <v>4709</v>
      </c>
      <c r="L429" s="2" t="s">
        <v>10</v>
      </c>
      <c r="M429" s="2" t="s">
        <v>4746</v>
      </c>
      <c r="N429" s="2" t="s">
        <v>4741</v>
      </c>
      <c r="O429" s="2" t="s">
        <v>4689</v>
      </c>
      <c r="P429" s="2" t="s">
        <v>4688</v>
      </c>
      <c r="Q429" s="2"/>
    </row>
    <row r="430" spans="1:17" x14ac:dyDescent="0.25">
      <c r="A430" s="2" t="s">
        <v>3425</v>
      </c>
      <c r="B430" s="2" t="s">
        <v>3426</v>
      </c>
      <c r="C430" s="3"/>
      <c r="D430" s="4">
        <v>0</v>
      </c>
      <c r="E430" s="4">
        <v>0</v>
      </c>
      <c r="F430" s="4">
        <v>0</v>
      </c>
      <c r="G430" s="4">
        <v>8.6</v>
      </c>
      <c r="H430" s="2" t="s">
        <v>2537</v>
      </c>
      <c r="I430" s="4">
        <v>3.97</v>
      </c>
      <c r="J430" s="2" t="b">
        <v>0</v>
      </c>
      <c r="K430" s="2" t="s">
        <v>2308</v>
      </c>
      <c r="L430" s="2" t="s">
        <v>10</v>
      </c>
      <c r="M430" s="2" t="s">
        <v>4746</v>
      </c>
      <c r="N430" s="2" t="s">
        <v>4741</v>
      </c>
      <c r="O430" s="2" t="s">
        <v>2306</v>
      </c>
      <c r="P430" s="2" t="s">
        <v>4688</v>
      </c>
      <c r="Q430" s="2"/>
    </row>
    <row r="431" spans="1:17" x14ac:dyDescent="0.25">
      <c r="A431" s="2" t="s">
        <v>3402</v>
      </c>
      <c r="B431" s="2" t="s">
        <v>3403</v>
      </c>
      <c r="C431" s="3"/>
      <c r="D431" s="4">
        <v>0</v>
      </c>
      <c r="E431" s="4">
        <v>0</v>
      </c>
      <c r="F431" s="4">
        <v>0</v>
      </c>
      <c r="G431" s="4">
        <v>16.2</v>
      </c>
      <c r="H431" s="2" t="s">
        <v>3404</v>
      </c>
      <c r="I431" s="4">
        <v>7.5</v>
      </c>
      <c r="J431" s="2" t="b">
        <v>0</v>
      </c>
      <c r="K431" s="2" t="s">
        <v>4716</v>
      </c>
      <c r="L431" s="2" t="s">
        <v>10</v>
      </c>
      <c r="M431" s="2" t="s">
        <v>4746</v>
      </c>
      <c r="N431" s="2" t="s">
        <v>4741</v>
      </c>
      <c r="O431" s="2" t="s">
        <v>4719</v>
      </c>
      <c r="P431" s="2" t="s">
        <v>4688</v>
      </c>
      <c r="Q431" s="2"/>
    </row>
    <row r="432" spans="1:17" x14ac:dyDescent="0.25">
      <c r="A432" s="2" t="s">
        <v>3409</v>
      </c>
      <c r="B432" s="2" t="s">
        <v>3410</v>
      </c>
      <c r="C432" s="3"/>
      <c r="D432" s="4">
        <v>0</v>
      </c>
      <c r="E432" s="4">
        <v>0</v>
      </c>
      <c r="F432" s="4">
        <v>0</v>
      </c>
      <c r="G432" s="4">
        <v>8.23</v>
      </c>
      <c r="H432" s="2" t="s">
        <v>2552</v>
      </c>
      <c r="I432" s="4">
        <v>3.6</v>
      </c>
      <c r="J432" s="2" t="b">
        <v>0</v>
      </c>
      <c r="K432" s="2" t="s">
        <v>4709</v>
      </c>
      <c r="L432" s="2" t="s">
        <v>10</v>
      </c>
      <c r="M432" s="2" t="s">
        <v>4746</v>
      </c>
      <c r="N432" s="2" t="s">
        <v>4741</v>
      </c>
      <c r="O432" s="2" t="s">
        <v>4689</v>
      </c>
      <c r="P432" s="2" t="s">
        <v>4688</v>
      </c>
      <c r="Q432" s="2"/>
    </row>
    <row r="433" spans="1:17" x14ac:dyDescent="0.25">
      <c r="A433" s="2" t="s">
        <v>3411</v>
      </c>
      <c r="B433" s="2" t="s">
        <v>3412</v>
      </c>
      <c r="C433" s="3"/>
      <c r="D433" s="4">
        <v>0</v>
      </c>
      <c r="E433" s="4">
        <v>0</v>
      </c>
      <c r="F433" s="4">
        <v>0</v>
      </c>
      <c r="G433" s="4">
        <v>8.23</v>
      </c>
      <c r="H433" s="2" t="s">
        <v>2552</v>
      </c>
      <c r="I433" s="4">
        <v>3.6</v>
      </c>
      <c r="J433" s="2" t="b">
        <v>0</v>
      </c>
      <c r="K433" s="2" t="s">
        <v>2308</v>
      </c>
      <c r="L433" s="2" t="s">
        <v>10</v>
      </c>
      <c r="M433" s="2" t="s">
        <v>4746</v>
      </c>
      <c r="N433" s="2" t="s">
        <v>4741</v>
      </c>
      <c r="O433" s="2" t="s">
        <v>2306</v>
      </c>
      <c r="P433" s="2" t="s">
        <v>4688</v>
      </c>
      <c r="Q433" s="2"/>
    </row>
    <row r="434" spans="1:17" x14ac:dyDescent="0.25">
      <c r="A434" s="2" t="s">
        <v>3413</v>
      </c>
      <c r="B434" s="2" t="s">
        <v>3414</v>
      </c>
      <c r="C434" s="3"/>
      <c r="D434" s="4">
        <v>0</v>
      </c>
      <c r="E434" s="4">
        <v>0</v>
      </c>
      <c r="F434" s="4">
        <v>0</v>
      </c>
      <c r="G434" s="4">
        <v>8.23</v>
      </c>
      <c r="H434" s="2" t="s">
        <v>2552</v>
      </c>
      <c r="I434" s="4">
        <v>3.6</v>
      </c>
      <c r="J434" s="2" t="b">
        <v>0</v>
      </c>
      <c r="K434" s="2" t="s">
        <v>4716</v>
      </c>
      <c r="L434" s="2" t="s">
        <v>10</v>
      </c>
      <c r="M434" s="2" t="s">
        <v>4746</v>
      </c>
      <c r="N434" s="2" t="s">
        <v>4741</v>
      </c>
      <c r="O434" s="2" t="s">
        <v>4719</v>
      </c>
      <c r="P434" s="2" t="s">
        <v>4688</v>
      </c>
      <c r="Q434" s="2"/>
    </row>
    <row r="435" spans="1:17" x14ac:dyDescent="0.25">
      <c r="A435" s="2" t="s">
        <v>3415</v>
      </c>
      <c r="B435" s="2" t="s">
        <v>3416</v>
      </c>
      <c r="C435" s="3"/>
      <c r="D435" s="4">
        <v>0</v>
      </c>
      <c r="E435" s="4">
        <v>0</v>
      </c>
      <c r="F435" s="4">
        <v>0</v>
      </c>
      <c r="G435" s="4">
        <v>11.9</v>
      </c>
      <c r="H435" s="2" t="s">
        <v>3404</v>
      </c>
      <c r="I435" s="4">
        <v>5.5</v>
      </c>
      <c r="J435" s="2" t="b">
        <v>0</v>
      </c>
      <c r="K435" s="2" t="s">
        <v>4709</v>
      </c>
      <c r="L435" s="2" t="s">
        <v>10</v>
      </c>
      <c r="M435" s="2" t="s">
        <v>4746</v>
      </c>
      <c r="N435" s="2" t="s">
        <v>4741</v>
      </c>
      <c r="O435" s="2" t="s">
        <v>4689</v>
      </c>
      <c r="P435" s="2" t="s">
        <v>4688</v>
      </c>
      <c r="Q435" s="2"/>
    </row>
    <row r="436" spans="1:17" x14ac:dyDescent="0.25">
      <c r="A436" s="2" t="s">
        <v>3417</v>
      </c>
      <c r="B436" s="2" t="s">
        <v>3418</v>
      </c>
      <c r="C436" s="3"/>
      <c r="D436" s="4">
        <v>0</v>
      </c>
      <c r="E436" s="4">
        <v>0</v>
      </c>
      <c r="F436" s="4">
        <v>0</v>
      </c>
      <c r="G436" s="4">
        <v>11.9</v>
      </c>
      <c r="H436" s="2" t="s">
        <v>3404</v>
      </c>
      <c r="I436" s="4">
        <v>5.5</v>
      </c>
      <c r="J436" s="2" t="b">
        <v>0</v>
      </c>
      <c r="K436" s="2" t="s">
        <v>2308</v>
      </c>
      <c r="L436" s="2" t="s">
        <v>10</v>
      </c>
      <c r="M436" s="2" t="s">
        <v>4746</v>
      </c>
      <c r="N436" s="2" t="s">
        <v>4741</v>
      </c>
      <c r="O436" s="2" t="s">
        <v>2306</v>
      </c>
      <c r="P436" s="2" t="s">
        <v>4688</v>
      </c>
      <c r="Q436" s="2"/>
    </row>
    <row r="437" spans="1:17" x14ac:dyDescent="0.25">
      <c r="A437" s="2" t="s">
        <v>3370</v>
      </c>
      <c r="B437" s="2" t="s">
        <v>3371</v>
      </c>
      <c r="C437" s="3"/>
      <c r="D437" s="4">
        <v>0</v>
      </c>
      <c r="E437" s="4">
        <v>0</v>
      </c>
      <c r="F437" s="4">
        <v>0</v>
      </c>
      <c r="G437" s="4">
        <v>12.35</v>
      </c>
      <c r="H437" s="2" t="s">
        <v>2537</v>
      </c>
      <c r="I437" s="4">
        <v>5.71</v>
      </c>
      <c r="J437" s="2" t="b">
        <v>0</v>
      </c>
      <c r="K437" s="2" t="s">
        <v>2308</v>
      </c>
      <c r="L437" s="2" t="s">
        <v>10</v>
      </c>
      <c r="M437" s="2" t="s">
        <v>4746</v>
      </c>
      <c r="N437" s="2" t="s">
        <v>4741</v>
      </c>
      <c r="O437" s="2" t="s">
        <v>2306</v>
      </c>
      <c r="P437" s="2" t="s">
        <v>4688</v>
      </c>
      <c r="Q437" s="2"/>
    </row>
    <row r="438" spans="1:17" x14ac:dyDescent="0.25">
      <c r="A438" s="2" t="s">
        <v>1008</v>
      </c>
      <c r="B438" s="2" t="s">
        <v>1009</v>
      </c>
      <c r="C438" s="3"/>
      <c r="D438" s="4">
        <v>0</v>
      </c>
      <c r="E438" s="4">
        <v>42</v>
      </c>
      <c r="F438" s="4">
        <v>43</v>
      </c>
      <c r="G438" s="4">
        <v>14.15</v>
      </c>
      <c r="H438" s="2" t="s">
        <v>2235</v>
      </c>
      <c r="I438" s="4">
        <v>6.55</v>
      </c>
      <c r="J438" s="2" t="b">
        <v>1</v>
      </c>
      <c r="K438" s="2" t="s">
        <v>2308</v>
      </c>
      <c r="L438" s="2" t="s">
        <v>10</v>
      </c>
      <c r="M438" s="2" t="s">
        <v>4746</v>
      </c>
      <c r="N438" s="2" t="s">
        <v>4741</v>
      </c>
      <c r="O438" s="2" t="s">
        <v>2306</v>
      </c>
      <c r="P438" s="2" t="s">
        <v>4688</v>
      </c>
      <c r="Q438" s="2"/>
    </row>
    <row r="439" spans="1:17" x14ac:dyDescent="0.25">
      <c r="A439" s="2" t="s">
        <v>3429</v>
      </c>
      <c r="B439" s="2" t="s">
        <v>3430</v>
      </c>
      <c r="C439" s="3"/>
      <c r="D439" s="4">
        <v>0</v>
      </c>
      <c r="E439" s="4">
        <v>0</v>
      </c>
      <c r="F439" s="4">
        <v>0</v>
      </c>
      <c r="G439" s="4">
        <v>33.9</v>
      </c>
      <c r="H439" s="2" t="s">
        <v>3404</v>
      </c>
      <c r="I439" s="4">
        <v>14.5</v>
      </c>
      <c r="J439" s="2" t="b">
        <v>0</v>
      </c>
      <c r="K439" s="2" t="s">
        <v>4716</v>
      </c>
      <c r="L439" s="2" t="s">
        <v>10</v>
      </c>
      <c r="M439" s="2" t="s">
        <v>4746</v>
      </c>
      <c r="N439" s="2" t="s">
        <v>4741</v>
      </c>
      <c r="O439" s="2" t="s">
        <v>4719</v>
      </c>
      <c r="P439" s="2" t="s">
        <v>4688</v>
      </c>
      <c r="Q439" s="2"/>
    </row>
    <row r="440" spans="1:17" ht="185.25" x14ac:dyDescent="0.25">
      <c r="A440" s="2" t="s">
        <v>1073</v>
      </c>
      <c r="B440" s="2" t="s">
        <v>1074</v>
      </c>
      <c r="C440" s="3" t="s">
        <v>3439</v>
      </c>
      <c r="D440" s="4">
        <v>0</v>
      </c>
      <c r="E440" s="4">
        <v>29</v>
      </c>
      <c r="F440" s="4">
        <v>29</v>
      </c>
      <c r="G440" s="4">
        <v>9.75</v>
      </c>
      <c r="H440" s="2" t="s">
        <v>2223</v>
      </c>
      <c r="I440" s="4">
        <v>4.5</v>
      </c>
      <c r="J440" s="2" t="b">
        <v>1</v>
      </c>
      <c r="K440" s="2" t="s">
        <v>4716</v>
      </c>
      <c r="L440" s="2" t="s">
        <v>10</v>
      </c>
      <c r="M440" s="2" t="s">
        <v>4747</v>
      </c>
      <c r="N440" s="2" t="s">
        <v>4741</v>
      </c>
      <c r="O440" s="2" t="s">
        <v>4719</v>
      </c>
      <c r="P440" s="2" t="s">
        <v>4688</v>
      </c>
      <c r="Q440" s="2" t="s">
        <v>5684</v>
      </c>
    </row>
    <row r="441" spans="1:17" ht="185.25" x14ac:dyDescent="0.25">
      <c r="A441" s="2" t="s">
        <v>1069</v>
      </c>
      <c r="B441" s="2" t="s">
        <v>1070</v>
      </c>
      <c r="C441" s="3" t="s">
        <v>3437</v>
      </c>
      <c r="D441" s="4">
        <v>60</v>
      </c>
      <c r="E441" s="4">
        <v>62</v>
      </c>
      <c r="F441" s="4">
        <v>2</v>
      </c>
      <c r="G441" s="4">
        <v>9.75</v>
      </c>
      <c r="H441" s="2" t="s">
        <v>2223</v>
      </c>
      <c r="I441" s="4">
        <v>4.5</v>
      </c>
      <c r="J441" s="2" t="b">
        <v>1</v>
      </c>
      <c r="K441" s="2" t="s">
        <v>4709</v>
      </c>
      <c r="L441" s="2" t="s">
        <v>10</v>
      </c>
      <c r="M441" s="2" t="s">
        <v>4747</v>
      </c>
      <c r="N441" s="2" t="s">
        <v>4741</v>
      </c>
      <c r="O441" s="2" t="s">
        <v>4689</v>
      </c>
      <c r="P441" s="2" t="s">
        <v>4688</v>
      </c>
      <c r="Q441" s="2" t="s">
        <v>5685</v>
      </c>
    </row>
    <row r="442" spans="1:17" ht="199.5" x14ac:dyDescent="0.25">
      <c r="A442" s="2" t="s">
        <v>1071</v>
      </c>
      <c r="B442" s="2" t="s">
        <v>1072</v>
      </c>
      <c r="C442" s="3" t="s">
        <v>3438</v>
      </c>
      <c r="D442" s="4">
        <v>0</v>
      </c>
      <c r="E442" s="4">
        <v>43</v>
      </c>
      <c r="F442" s="4">
        <v>43</v>
      </c>
      <c r="G442" s="4">
        <v>9.75</v>
      </c>
      <c r="H442" s="2" t="s">
        <v>2223</v>
      </c>
      <c r="I442" s="4">
        <v>4.5</v>
      </c>
      <c r="J442" s="2" t="b">
        <v>1</v>
      </c>
      <c r="K442" s="2" t="s">
        <v>2308</v>
      </c>
      <c r="L442" s="2" t="s">
        <v>10</v>
      </c>
      <c r="M442" s="2" t="s">
        <v>4747</v>
      </c>
      <c r="N442" s="2" t="s">
        <v>4741</v>
      </c>
      <c r="O442" s="2" t="s">
        <v>2306</v>
      </c>
      <c r="P442" s="2" t="s">
        <v>4688</v>
      </c>
      <c r="Q442" s="2" t="s">
        <v>5686</v>
      </c>
    </row>
    <row r="443" spans="1:17" x14ac:dyDescent="0.25">
      <c r="A443" s="2" t="s">
        <v>3440</v>
      </c>
      <c r="B443" s="2" t="s">
        <v>3441</v>
      </c>
      <c r="C443" s="3"/>
      <c r="D443" s="4">
        <v>0</v>
      </c>
      <c r="E443" s="4">
        <v>0</v>
      </c>
      <c r="F443" s="4">
        <v>0</v>
      </c>
      <c r="G443" s="4">
        <v>9.98</v>
      </c>
      <c r="H443" s="2" t="s">
        <v>3442</v>
      </c>
      <c r="I443" s="4">
        <v>4.6399999999999997</v>
      </c>
      <c r="J443" s="2" t="b">
        <v>0</v>
      </c>
      <c r="K443" s="2" t="s">
        <v>2308</v>
      </c>
      <c r="L443" s="2" t="s">
        <v>10</v>
      </c>
      <c r="M443" s="2" t="s">
        <v>4747</v>
      </c>
      <c r="N443" s="2" t="s">
        <v>4741</v>
      </c>
      <c r="O443" s="2" t="s">
        <v>2306</v>
      </c>
      <c r="P443" s="2" t="s">
        <v>4688</v>
      </c>
      <c r="Q443" s="2"/>
    </row>
    <row r="444" spans="1:17" x14ac:dyDescent="0.25">
      <c r="A444" s="2" t="s">
        <v>3489</v>
      </c>
      <c r="B444" s="2" t="s">
        <v>3490</v>
      </c>
      <c r="C444" s="3"/>
      <c r="D444" s="4">
        <v>0</v>
      </c>
      <c r="E444" s="4">
        <v>0</v>
      </c>
      <c r="F444" s="4">
        <v>0</v>
      </c>
      <c r="G444" s="4">
        <v>18.600000000000001</v>
      </c>
      <c r="H444" s="2" t="s">
        <v>2233</v>
      </c>
      <c r="I444" s="4">
        <v>8.6</v>
      </c>
      <c r="J444" s="2" t="b">
        <v>0</v>
      </c>
      <c r="K444" s="2" t="s">
        <v>4716</v>
      </c>
      <c r="L444" s="2" t="s">
        <v>10</v>
      </c>
      <c r="M444" s="2" t="s">
        <v>4846</v>
      </c>
      <c r="N444" s="2" t="s">
        <v>4745</v>
      </c>
      <c r="O444" s="2" t="s">
        <v>4719</v>
      </c>
      <c r="P444" s="2" t="s">
        <v>4688</v>
      </c>
      <c r="Q444" s="2"/>
    </row>
    <row r="445" spans="1:17" x14ac:dyDescent="0.25">
      <c r="A445" s="2" t="s">
        <v>3585</v>
      </c>
      <c r="B445" s="2" t="s">
        <v>3586</v>
      </c>
      <c r="C445" s="3"/>
      <c r="D445" s="4">
        <v>0</v>
      </c>
      <c r="E445" s="4">
        <v>0</v>
      </c>
      <c r="F445" s="4">
        <v>0</v>
      </c>
      <c r="G445" s="4">
        <v>20.3</v>
      </c>
      <c r="H445" s="2" t="s">
        <v>2218</v>
      </c>
      <c r="I445" s="4">
        <v>11.73</v>
      </c>
      <c r="J445" s="2" t="b">
        <v>0</v>
      </c>
      <c r="K445" s="2" t="s">
        <v>4716</v>
      </c>
      <c r="L445" s="2" t="s">
        <v>10</v>
      </c>
      <c r="M445" s="2" t="s">
        <v>4847</v>
      </c>
      <c r="N445" s="2" t="s">
        <v>4745</v>
      </c>
      <c r="O445" s="2" t="s">
        <v>4719</v>
      </c>
      <c r="P445" s="2" t="s">
        <v>4688</v>
      </c>
      <c r="Q445" s="2"/>
    </row>
    <row r="446" spans="1:17" x14ac:dyDescent="0.25">
      <c r="A446" s="2" t="s">
        <v>3623</v>
      </c>
      <c r="B446" s="2" t="s">
        <v>3624</v>
      </c>
      <c r="C446" s="3"/>
      <c r="D446" s="4">
        <v>0</v>
      </c>
      <c r="E446" s="4">
        <v>0</v>
      </c>
      <c r="F446" s="4">
        <v>0</v>
      </c>
      <c r="G446" s="4">
        <v>55.94</v>
      </c>
      <c r="H446" s="2" t="s">
        <v>3625</v>
      </c>
      <c r="I446" s="4">
        <v>26</v>
      </c>
      <c r="J446" s="2" t="b">
        <v>0</v>
      </c>
      <c r="K446" s="2" t="s">
        <v>4709</v>
      </c>
      <c r="L446" s="2" t="s">
        <v>10</v>
      </c>
      <c r="M446" s="2" t="s">
        <v>4848</v>
      </c>
      <c r="N446" s="2" t="s">
        <v>4745</v>
      </c>
      <c r="O446" s="2" t="s">
        <v>4689</v>
      </c>
      <c r="P446" s="2" t="s">
        <v>4688</v>
      </c>
      <c r="Q446" s="2"/>
    </row>
    <row r="447" spans="1:17" x14ac:dyDescent="0.25">
      <c r="A447" s="2" t="s">
        <v>3640</v>
      </c>
      <c r="B447" s="2" t="s">
        <v>3641</v>
      </c>
      <c r="C447" s="3"/>
      <c r="D447" s="4">
        <v>0</v>
      </c>
      <c r="E447" s="4">
        <v>0</v>
      </c>
      <c r="F447" s="4">
        <v>0</v>
      </c>
      <c r="G447" s="4">
        <v>5.85</v>
      </c>
      <c r="H447" s="2" t="s">
        <v>2224</v>
      </c>
      <c r="I447" s="4">
        <v>2.6</v>
      </c>
      <c r="J447" s="2" t="b">
        <v>0</v>
      </c>
      <c r="K447" s="2" t="s">
        <v>4709</v>
      </c>
      <c r="L447" s="2" t="s">
        <v>10</v>
      </c>
      <c r="M447" s="2" t="s">
        <v>4749</v>
      </c>
      <c r="N447" s="2" t="s">
        <v>4745</v>
      </c>
      <c r="O447" s="2" t="s">
        <v>4689</v>
      </c>
      <c r="P447" s="2" t="s">
        <v>4688</v>
      </c>
      <c r="Q447" s="2"/>
    </row>
    <row r="448" spans="1:17" ht="242.25" x14ac:dyDescent="0.25">
      <c r="A448" s="2" t="s">
        <v>1272</v>
      </c>
      <c r="B448" s="2" t="s">
        <v>1273</v>
      </c>
      <c r="C448" s="3" t="s">
        <v>5339</v>
      </c>
      <c r="D448" s="4">
        <v>0</v>
      </c>
      <c r="E448" s="4">
        <v>23</v>
      </c>
      <c r="F448" s="4">
        <v>23</v>
      </c>
      <c r="G448" s="4">
        <v>12.5</v>
      </c>
      <c r="H448" s="2" t="s">
        <v>2224</v>
      </c>
      <c r="I448" s="4">
        <v>5.7</v>
      </c>
      <c r="J448" s="2" t="b">
        <v>1</v>
      </c>
      <c r="K448" s="2" t="s">
        <v>4709</v>
      </c>
      <c r="L448" s="2" t="s">
        <v>10</v>
      </c>
      <c r="M448" s="2" t="s">
        <v>4749</v>
      </c>
      <c r="N448" s="2" t="s">
        <v>4745</v>
      </c>
      <c r="O448" s="2" t="s">
        <v>4689</v>
      </c>
      <c r="P448" s="2" t="s">
        <v>4688</v>
      </c>
      <c r="Q448" s="2" t="s">
        <v>5712</v>
      </c>
    </row>
    <row r="449" spans="1:17" x14ac:dyDescent="0.25">
      <c r="A449" s="2" t="s">
        <v>1246</v>
      </c>
      <c r="B449" s="2" t="s">
        <v>1247</v>
      </c>
      <c r="C449" s="3"/>
      <c r="D449" s="4">
        <v>0</v>
      </c>
      <c r="E449" s="4">
        <v>39</v>
      </c>
      <c r="F449" s="4">
        <v>39</v>
      </c>
      <c r="G449" s="4">
        <v>4.75</v>
      </c>
      <c r="H449" s="2" t="s">
        <v>2224</v>
      </c>
      <c r="I449" s="4">
        <v>2.15</v>
      </c>
      <c r="J449" s="2" t="b">
        <v>1</v>
      </c>
      <c r="K449" s="2" t="s">
        <v>4709</v>
      </c>
      <c r="L449" s="2" t="s">
        <v>10</v>
      </c>
      <c r="M449" s="2" t="s">
        <v>4749</v>
      </c>
      <c r="N449" s="2" t="s">
        <v>4745</v>
      </c>
      <c r="O449" s="2" t="s">
        <v>4689</v>
      </c>
      <c r="P449" s="2" t="s">
        <v>4688</v>
      </c>
      <c r="Q449" s="2"/>
    </row>
    <row r="450" spans="1:17" x14ac:dyDescent="0.25">
      <c r="A450" s="2" t="s">
        <v>1248</v>
      </c>
      <c r="B450" s="2" t="s">
        <v>1249</v>
      </c>
      <c r="C450" s="3"/>
      <c r="D450" s="4">
        <v>0</v>
      </c>
      <c r="E450" s="4">
        <v>27</v>
      </c>
      <c r="F450" s="4">
        <v>39</v>
      </c>
      <c r="G450" s="4">
        <v>4.75</v>
      </c>
      <c r="H450" s="2" t="s">
        <v>2224</v>
      </c>
      <c r="I450" s="4">
        <v>2.15</v>
      </c>
      <c r="J450" s="2" t="b">
        <v>1</v>
      </c>
      <c r="K450" s="2" t="s">
        <v>2308</v>
      </c>
      <c r="L450" s="2" t="s">
        <v>10</v>
      </c>
      <c r="M450" s="2" t="s">
        <v>4749</v>
      </c>
      <c r="N450" s="2" t="s">
        <v>4745</v>
      </c>
      <c r="O450" s="2" t="s">
        <v>2306</v>
      </c>
      <c r="P450" s="2" t="s">
        <v>4688</v>
      </c>
      <c r="Q450" s="2"/>
    </row>
    <row r="451" spans="1:17" x14ac:dyDescent="0.25">
      <c r="A451" s="2" t="s">
        <v>1250</v>
      </c>
      <c r="B451" s="2" t="s">
        <v>1251</v>
      </c>
      <c r="C451" s="3"/>
      <c r="D451" s="4">
        <v>0</v>
      </c>
      <c r="E451" s="4">
        <v>125</v>
      </c>
      <c r="F451" s="4">
        <v>125</v>
      </c>
      <c r="G451" s="4">
        <v>4.75</v>
      </c>
      <c r="H451" s="2" t="s">
        <v>2224</v>
      </c>
      <c r="I451" s="4">
        <v>2.15</v>
      </c>
      <c r="J451" s="2" t="b">
        <v>1</v>
      </c>
      <c r="K451" s="2" t="s">
        <v>4716</v>
      </c>
      <c r="L451" s="2" t="s">
        <v>10</v>
      </c>
      <c r="M451" s="2" t="s">
        <v>4749</v>
      </c>
      <c r="N451" s="2" t="s">
        <v>4745</v>
      </c>
      <c r="O451" s="2" t="s">
        <v>4719</v>
      </c>
      <c r="P451" s="2" t="s">
        <v>4688</v>
      </c>
      <c r="Q451" s="2"/>
    </row>
    <row r="452" spans="1:17" x14ac:dyDescent="0.25">
      <c r="A452" s="2" t="s">
        <v>3642</v>
      </c>
      <c r="B452" s="2" t="s">
        <v>3643</v>
      </c>
      <c r="C452" s="3"/>
      <c r="D452" s="4">
        <v>0</v>
      </c>
      <c r="E452" s="4">
        <v>0</v>
      </c>
      <c r="F452" s="4">
        <v>0</v>
      </c>
      <c r="G452" s="4">
        <v>4.4000000000000004</v>
      </c>
      <c r="H452" s="2" t="s">
        <v>2225</v>
      </c>
      <c r="I452" s="4">
        <v>2.04</v>
      </c>
      <c r="J452" s="2" t="b">
        <v>0</v>
      </c>
      <c r="K452" s="2" t="s">
        <v>4709</v>
      </c>
      <c r="L452" s="2" t="s">
        <v>10</v>
      </c>
      <c r="M452" s="2" t="s">
        <v>4749</v>
      </c>
      <c r="N452" s="2" t="s">
        <v>4745</v>
      </c>
      <c r="O452" s="2" t="s">
        <v>4689</v>
      </c>
      <c r="P452" s="2" t="s">
        <v>4688</v>
      </c>
      <c r="Q452" s="2"/>
    </row>
    <row r="453" spans="1:17" x14ac:dyDescent="0.25">
      <c r="A453" s="2" t="s">
        <v>3644</v>
      </c>
      <c r="B453" s="2" t="s">
        <v>3645</v>
      </c>
      <c r="C453" s="3"/>
      <c r="D453" s="4">
        <v>0</v>
      </c>
      <c r="E453" s="4">
        <v>0</v>
      </c>
      <c r="F453" s="4">
        <v>0</v>
      </c>
      <c r="G453" s="4">
        <v>4.3</v>
      </c>
      <c r="H453" s="2" t="s">
        <v>2225</v>
      </c>
      <c r="I453" s="4">
        <v>2</v>
      </c>
      <c r="J453" s="2" t="b">
        <v>0</v>
      </c>
      <c r="K453" s="2" t="s">
        <v>2308</v>
      </c>
      <c r="L453" s="2" t="s">
        <v>10</v>
      </c>
      <c r="M453" s="2" t="s">
        <v>4749</v>
      </c>
      <c r="N453" s="2" t="s">
        <v>4745</v>
      </c>
      <c r="O453" s="2" t="s">
        <v>2306</v>
      </c>
      <c r="P453" s="2" t="s">
        <v>4688</v>
      </c>
      <c r="Q453" s="2"/>
    </row>
    <row r="454" spans="1:17" x14ac:dyDescent="0.25">
      <c r="A454" s="2" t="s">
        <v>3646</v>
      </c>
      <c r="B454" s="2" t="s">
        <v>3647</v>
      </c>
      <c r="C454" s="3"/>
      <c r="D454" s="4">
        <v>0</v>
      </c>
      <c r="E454" s="4">
        <v>0</v>
      </c>
      <c r="F454" s="4">
        <v>0</v>
      </c>
      <c r="G454" s="4">
        <v>4.3</v>
      </c>
      <c r="H454" s="2" t="s">
        <v>2225</v>
      </c>
      <c r="I454" s="4">
        <v>2</v>
      </c>
      <c r="J454" s="2" t="b">
        <v>0</v>
      </c>
      <c r="K454" s="2" t="s">
        <v>4716</v>
      </c>
      <c r="L454" s="2" t="s">
        <v>10</v>
      </c>
      <c r="M454" s="2" t="s">
        <v>4749</v>
      </c>
      <c r="N454" s="2" t="s">
        <v>4745</v>
      </c>
      <c r="O454" s="2" t="s">
        <v>4719</v>
      </c>
      <c r="P454" s="2" t="s">
        <v>4688</v>
      </c>
      <c r="Q454" s="2"/>
    </row>
    <row r="455" spans="1:17" ht="213.75" x14ac:dyDescent="0.25">
      <c r="A455" s="2" t="s">
        <v>1268</v>
      </c>
      <c r="B455" s="2" t="s">
        <v>1269</v>
      </c>
      <c r="C455" s="3" t="s">
        <v>5337</v>
      </c>
      <c r="D455" s="4">
        <v>0</v>
      </c>
      <c r="E455" s="4">
        <v>24</v>
      </c>
      <c r="F455" s="4">
        <v>24</v>
      </c>
      <c r="G455" s="4">
        <v>7.35</v>
      </c>
      <c r="H455" s="2" t="s">
        <v>2224</v>
      </c>
      <c r="I455" s="4">
        <v>3.3</v>
      </c>
      <c r="J455" s="2" t="b">
        <v>1</v>
      </c>
      <c r="K455" s="2" t="s">
        <v>4716</v>
      </c>
      <c r="L455" s="2" t="s">
        <v>10</v>
      </c>
      <c r="M455" s="2" t="s">
        <v>4749</v>
      </c>
      <c r="N455" s="2" t="s">
        <v>4745</v>
      </c>
      <c r="O455" s="2" t="s">
        <v>4719</v>
      </c>
      <c r="P455" s="2" t="s">
        <v>4688</v>
      </c>
      <c r="Q455" s="2" t="s">
        <v>5713</v>
      </c>
    </row>
    <row r="456" spans="1:17" ht="228" x14ac:dyDescent="0.25">
      <c r="A456" s="2" t="s">
        <v>1274</v>
      </c>
      <c r="B456" s="2" t="s">
        <v>1275</v>
      </c>
      <c r="C456" s="3" t="s">
        <v>5340</v>
      </c>
      <c r="D456" s="4">
        <v>0</v>
      </c>
      <c r="E456" s="4">
        <v>25</v>
      </c>
      <c r="F456" s="4">
        <v>25</v>
      </c>
      <c r="G456" s="4">
        <v>12.5</v>
      </c>
      <c r="H456" s="2" t="s">
        <v>2224</v>
      </c>
      <c r="I456" s="4">
        <v>5.7</v>
      </c>
      <c r="J456" s="2" t="b">
        <v>1</v>
      </c>
      <c r="K456" s="2" t="s">
        <v>4716</v>
      </c>
      <c r="L456" s="2" t="s">
        <v>10</v>
      </c>
      <c r="M456" s="2" t="s">
        <v>4749</v>
      </c>
      <c r="N456" s="2" t="s">
        <v>4745</v>
      </c>
      <c r="O456" s="2" t="s">
        <v>4719</v>
      </c>
      <c r="P456" s="2" t="s">
        <v>4688</v>
      </c>
      <c r="Q456" s="2" t="s">
        <v>5714</v>
      </c>
    </row>
    <row r="457" spans="1:17" ht="213.75" x14ac:dyDescent="0.25">
      <c r="A457" s="2" t="s">
        <v>1278</v>
      </c>
      <c r="B457" s="2" t="s">
        <v>1279</v>
      </c>
      <c r="C457" s="3" t="s">
        <v>5341</v>
      </c>
      <c r="D457" s="4">
        <v>0</v>
      </c>
      <c r="E457" s="4">
        <v>15</v>
      </c>
      <c r="F457" s="4">
        <v>15</v>
      </c>
      <c r="G457" s="4">
        <v>7.9</v>
      </c>
      <c r="H457" s="2" t="s">
        <v>2224</v>
      </c>
      <c r="I457" s="4">
        <v>3.6</v>
      </c>
      <c r="J457" s="2" t="b">
        <v>1</v>
      </c>
      <c r="K457" s="2" t="s">
        <v>4709</v>
      </c>
      <c r="L457" s="2" t="s">
        <v>10</v>
      </c>
      <c r="M457" s="2" t="s">
        <v>4749</v>
      </c>
      <c r="N457" s="2" t="s">
        <v>4745</v>
      </c>
      <c r="O457" s="2" t="s">
        <v>4689</v>
      </c>
      <c r="P457" s="2" t="s">
        <v>4688</v>
      </c>
      <c r="Q457" s="2" t="s">
        <v>5715</v>
      </c>
    </row>
    <row r="458" spans="1:17" x14ac:dyDescent="0.25">
      <c r="A458" s="2" t="s">
        <v>1288</v>
      </c>
      <c r="B458" s="2" t="s">
        <v>1289</v>
      </c>
      <c r="C458" s="3"/>
      <c r="D458" s="4">
        <v>0</v>
      </c>
      <c r="E458" s="4">
        <v>24</v>
      </c>
      <c r="F458" s="4">
        <v>24</v>
      </c>
      <c r="G458" s="4">
        <v>23.6</v>
      </c>
      <c r="H458" s="2" t="s">
        <v>2236</v>
      </c>
      <c r="I458" s="4">
        <v>10.9</v>
      </c>
      <c r="J458" s="2" t="b">
        <v>1</v>
      </c>
      <c r="K458" s="2" t="s">
        <v>4709</v>
      </c>
      <c r="L458" s="2" t="s">
        <v>10</v>
      </c>
      <c r="M458" s="2" t="s">
        <v>4849</v>
      </c>
      <c r="N458" s="2" t="s">
        <v>4741</v>
      </c>
      <c r="O458" s="2" t="s">
        <v>4689</v>
      </c>
      <c r="P458" s="2" t="s">
        <v>4688</v>
      </c>
      <c r="Q458" s="2"/>
    </row>
    <row r="459" spans="1:17" x14ac:dyDescent="0.25">
      <c r="A459" s="2" t="s">
        <v>1290</v>
      </c>
      <c r="B459" s="2" t="s">
        <v>1291</v>
      </c>
      <c r="C459" s="3"/>
      <c r="D459" s="4">
        <v>0</v>
      </c>
      <c r="E459" s="4">
        <v>16</v>
      </c>
      <c r="F459" s="4">
        <v>16</v>
      </c>
      <c r="G459" s="4">
        <v>11.9</v>
      </c>
      <c r="H459" s="2" t="s">
        <v>2236</v>
      </c>
      <c r="I459" s="4">
        <v>5.5</v>
      </c>
      <c r="J459" s="2" t="b">
        <v>1</v>
      </c>
      <c r="K459" s="2" t="s">
        <v>4709</v>
      </c>
      <c r="L459" s="2" t="s">
        <v>10</v>
      </c>
      <c r="M459" s="2" t="s">
        <v>4849</v>
      </c>
      <c r="N459" s="2" t="s">
        <v>4741</v>
      </c>
      <c r="O459" s="2" t="s">
        <v>4689</v>
      </c>
      <c r="P459" s="2" t="s">
        <v>4688</v>
      </c>
      <c r="Q459" s="2"/>
    </row>
    <row r="460" spans="1:17" x14ac:dyDescent="0.25">
      <c r="A460" s="2" t="s">
        <v>3678</v>
      </c>
      <c r="B460" s="2" t="s">
        <v>3679</v>
      </c>
      <c r="C460" s="3"/>
      <c r="D460" s="4">
        <v>0</v>
      </c>
      <c r="E460" s="4">
        <v>0</v>
      </c>
      <c r="F460" s="4">
        <v>0</v>
      </c>
      <c r="G460" s="4">
        <v>5.6</v>
      </c>
      <c r="H460" s="2" t="s">
        <v>2225</v>
      </c>
      <c r="I460" s="4">
        <v>2.59</v>
      </c>
      <c r="J460" s="2" t="b">
        <v>0</v>
      </c>
      <c r="K460" s="2" t="s">
        <v>2308</v>
      </c>
      <c r="L460" s="2" t="s">
        <v>10</v>
      </c>
      <c r="M460" s="2" t="s">
        <v>263</v>
      </c>
      <c r="N460" s="2" t="s">
        <v>4743</v>
      </c>
      <c r="O460" s="2" t="s">
        <v>2306</v>
      </c>
      <c r="P460" s="2" t="s">
        <v>4688</v>
      </c>
      <c r="Q460" s="2"/>
    </row>
    <row r="461" spans="1:17" x14ac:dyDescent="0.25">
      <c r="A461" s="2" t="s">
        <v>3688</v>
      </c>
      <c r="B461" s="2" t="s">
        <v>3689</v>
      </c>
      <c r="C461" s="3"/>
      <c r="D461" s="4">
        <v>0</v>
      </c>
      <c r="E461" s="4">
        <v>0</v>
      </c>
      <c r="F461" s="4">
        <v>0</v>
      </c>
      <c r="G461" s="4">
        <v>6.32</v>
      </c>
      <c r="H461" s="2" t="s">
        <v>2514</v>
      </c>
      <c r="I461" s="4">
        <v>2.75</v>
      </c>
      <c r="J461" s="2" t="b">
        <v>0</v>
      </c>
      <c r="K461" s="2" t="s">
        <v>4709</v>
      </c>
      <c r="L461" s="2" t="s">
        <v>10</v>
      </c>
      <c r="M461" s="2" t="s">
        <v>4750</v>
      </c>
      <c r="N461" s="2" t="s">
        <v>4741</v>
      </c>
      <c r="O461" s="2" t="s">
        <v>4689</v>
      </c>
      <c r="P461" s="2" t="s">
        <v>4688</v>
      </c>
      <c r="Q461" s="2"/>
    </row>
    <row r="462" spans="1:17" x14ac:dyDescent="0.25">
      <c r="A462" s="2" t="s">
        <v>3690</v>
      </c>
      <c r="B462" s="2" t="s">
        <v>3691</v>
      </c>
      <c r="C462" s="3"/>
      <c r="D462" s="4">
        <v>0</v>
      </c>
      <c r="E462" s="4">
        <v>0</v>
      </c>
      <c r="F462" s="4">
        <v>0</v>
      </c>
      <c r="G462" s="4">
        <v>6.32</v>
      </c>
      <c r="H462" s="2" t="s">
        <v>2514</v>
      </c>
      <c r="I462" s="4">
        <v>2.9</v>
      </c>
      <c r="J462" s="2" t="b">
        <v>0</v>
      </c>
      <c r="K462" s="2" t="s">
        <v>2308</v>
      </c>
      <c r="L462" s="2" t="s">
        <v>10</v>
      </c>
      <c r="M462" s="2" t="s">
        <v>4750</v>
      </c>
      <c r="N462" s="2" t="s">
        <v>4741</v>
      </c>
      <c r="O462" s="2" t="s">
        <v>2306</v>
      </c>
      <c r="P462" s="2" t="s">
        <v>4688</v>
      </c>
      <c r="Q462" s="2"/>
    </row>
    <row r="463" spans="1:17" x14ac:dyDescent="0.25">
      <c r="A463" s="2" t="s">
        <v>3692</v>
      </c>
      <c r="B463" s="2" t="s">
        <v>3691</v>
      </c>
      <c r="C463" s="3"/>
      <c r="D463" s="4">
        <v>0</v>
      </c>
      <c r="E463" s="4">
        <v>0</v>
      </c>
      <c r="F463" s="4">
        <v>0</v>
      </c>
      <c r="G463" s="4">
        <v>6.32</v>
      </c>
      <c r="H463" s="2" t="s">
        <v>2514</v>
      </c>
      <c r="I463" s="4">
        <v>2.9</v>
      </c>
      <c r="J463" s="2" t="b">
        <v>0</v>
      </c>
      <c r="K463" s="2" t="s">
        <v>4716</v>
      </c>
      <c r="L463" s="2" t="s">
        <v>10</v>
      </c>
      <c r="M463" s="2" t="s">
        <v>4750</v>
      </c>
      <c r="N463" s="2" t="s">
        <v>4741</v>
      </c>
      <c r="O463" s="2" t="s">
        <v>4719</v>
      </c>
      <c r="P463" s="2" t="s">
        <v>4688</v>
      </c>
      <c r="Q463" s="2"/>
    </row>
    <row r="464" spans="1:17" ht="171" x14ac:dyDescent="0.25">
      <c r="A464" s="2" t="s">
        <v>1330</v>
      </c>
      <c r="B464" s="2" t="s">
        <v>1331</v>
      </c>
      <c r="C464" s="3" t="s">
        <v>3697</v>
      </c>
      <c r="D464" s="4">
        <v>36</v>
      </c>
      <c r="E464" s="4">
        <v>43</v>
      </c>
      <c r="F464" s="4">
        <v>7</v>
      </c>
      <c r="G464" s="4">
        <v>7.35</v>
      </c>
      <c r="H464" s="2" t="s">
        <v>2223</v>
      </c>
      <c r="I464" s="4">
        <v>3.4</v>
      </c>
      <c r="J464" s="2" t="b">
        <v>1</v>
      </c>
      <c r="K464" s="2" t="s">
        <v>4709</v>
      </c>
      <c r="L464" s="2" t="s">
        <v>10</v>
      </c>
      <c r="M464" s="2" t="s">
        <v>4750</v>
      </c>
      <c r="N464" s="2" t="s">
        <v>4741</v>
      </c>
      <c r="O464" s="2" t="s">
        <v>4689</v>
      </c>
      <c r="P464" s="2" t="s">
        <v>4688</v>
      </c>
      <c r="Q464" s="2" t="s">
        <v>5687</v>
      </c>
    </row>
    <row r="465" spans="1:17" x14ac:dyDescent="0.25">
      <c r="A465" s="2" t="s">
        <v>3700</v>
      </c>
      <c r="B465" s="2" t="s">
        <v>3701</v>
      </c>
      <c r="C465" s="3"/>
      <c r="D465" s="4">
        <v>0</v>
      </c>
      <c r="E465" s="4">
        <v>0</v>
      </c>
      <c r="F465" s="4">
        <v>0</v>
      </c>
      <c r="G465" s="4">
        <v>4.25</v>
      </c>
      <c r="H465" s="2" t="s">
        <v>2218</v>
      </c>
      <c r="I465" s="4">
        <v>1.96</v>
      </c>
      <c r="J465" s="2" t="b">
        <v>0</v>
      </c>
      <c r="K465" s="2" t="s">
        <v>2308</v>
      </c>
      <c r="L465" s="2" t="s">
        <v>10</v>
      </c>
      <c r="M465" s="2" t="s">
        <v>4750</v>
      </c>
      <c r="N465" s="2" t="s">
        <v>4741</v>
      </c>
      <c r="O465" s="2" t="s">
        <v>2306</v>
      </c>
      <c r="P465" s="2" t="s">
        <v>4695</v>
      </c>
      <c r="Q465" s="2"/>
    </row>
    <row r="466" spans="1:17" x14ac:dyDescent="0.25">
      <c r="A466" s="2" t="s">
        <v>3668</v>
      </c>
      <c r="B466" s="2" t="s">
        <v>3669</v>
      </c>
      <c r="C466" s="3"/>
      <c r="D466" s="4">
        <v>0</v>
      </c>
      <c r="E466" s="4">
        <v>0</v>
      </c>
      <c r="F466" s="4">
        <v>0</v>
      </c>
      <c r="G466" s="4">
        <v>5.45</v>
      </c>
      <c r="H466" s="2" t="s">
        <v>2218</v>
      </c>
      <c r="I466" s="4">
        <v>3.15</v>
      </c>
      <c r="J466" s="2" t="b">
        <v>0</v>
      </c>
      <c r="K466" s="2" t="s">
        <v>2308</v>
      </c>
      <c r="L466" s="2" t="s">
        <v>10</v>
      </c>
      <c r="M466" s="2" t="s">
        <v>263</v>
      </c>
      <c r="N466" s="2" t="s">
        <v>4743</v>
      </c>
      <c r="O466" s="2" t="s">
        <v>2306</v>
      </c>
      <c r="P466" s="2" t="s">
        <v>4688</v>
      </c>
      <c r="Q466" s="2"/>
    </row>
    <row r="467" spans="1:17" x14ac:dyDescent="0.25">
      <c r="A467" s="2" t="s">
        <v>3702</v>
      </c>
      <c r="B467" s="2" t="s">
        <v>3703</v>
      </c>
      <c r="C467" s="3"/>
      <c r="D467" s="4">
        <v>0</v>
      </c>
      <c r="E467" s="4">
        <v>0</v>
      </c>
      <c r="F467" s="4">
        <v>0</v>
      </c>
      <c r="G467" s="4">
        <v>4.25</v>
      </c>
      <c r="H467" s="2" t="s">
        <v>2218</v>
      </c>
      <c r="I467" s="4">
        <v>1.96</v>
      </c>
      <c r="J467" s="2" t="b">
        <v>0</v>
      </c>
      <c r="K467" s="2" t="s">
        <v>4716</v>
      </c>
      <c r="L467" s="2" t="s">
        <v>10</v>
      </c>
      <c r="M467" s="2" t="s">
        <v>4750</v>
      </c>
      <c r="N467" s="2" t="s">
        <v>4741</v>
      </c>
      <c r="O467" s="2" t="s">
        <v>4719</v>
      </c>
      <c r="P467" s="2" t="s">
        <v>4688</v>
      </c>
      <c r="Q467" s="2"/>
    </row>
    <row r="468" spans="1:17" x14ac:dyDescent="0.25">
      <c r="A468" s="2" t="s">
        <v>3670</v>
      </c>
      <c r="B468" s="2" t="s">
        <v>3671</v>
      </c>
      <c r="C468" s="3"/>
      <c r="D468" s="4">
        <v>0</v>
      </c>
      <c r="E468" s="4">
        <v>0</v>
      </c>
      <c r="F468" s="4">
        <v>0</v>
      </c>
      <c r="G468" s="4">
        <v>5.45</v>
      </c>
      <c r="H468" s="2" t="s">
        <v>2218</v>
      </c>
      <c r="I468" s="4">
        <v>3.15</v>
      </c>
      <c r="J468" s="2" t="b">
        <v>0</v>
      </c>
      <c r="K468" s="2" t="s">
        <v>4716</v>
      </c>
      <c r="L468" s="2" t="s">
        <v>10</v>
      </c>
      <c r="M468" s="2" t="s">
        <v>263</v>
      </c>
      <c r="N468" s="2" t="s">
        <v>4743</v>
      </c>
      <c r="O468" s="2" t="s">
        <v>4719</v>
      </c>
      <c r="P468" s="2" t="s">
        <v>4688</v>
      </c>
      <c r="Q468" s="2"/>
    </row>
    <row r="469" spans="1:17" ht="185.25" x14ac:dyDescent="0.25">
      <c r="A469" s="2" t="s">
        <v>1334</v>
      </c>
      <c r="B469" s="2" t="s">
        <v>1335</v>
      </c>
      <c r="C469" s="3" t="s">
        <v>3699</v>
      </c>
      <c r="D469" s="4">
        <v>12</v>
      </c>
      <c r="E469" s="4">
        <v>30</v>
      </c>
      <c r="F469" s="4">
        <v>18</v>
      </c>
      <c r="G469" s="4">
        <v>7.35</v>
      </c>
      <c r="H469" s="2" t="s">
        <v>2223</v>
      </c>
      <c r="I469" s="4">
        <v>3.4</v>
      </c>
      <c r="J469" s="2" t="b">
        <v>1</v>
      </c>
      <c r="K469" s="2" t="s">
        <v>2308</v>
      </c>
      <c r="L469" s="2" t="s">
        <v>10</v>
      </c>
      <c r="M469" s="2" t="s">
        <v>4750</v>
      </c>
      <c r="N469" s="2" t="s">
        <v>4741</v>
      </c>
      <c r="O469" s="2" t="s">
        <v>2306</v>
      </c>
      <c r="P469" s="2" t="s">
        <v>4688</v>
      </c>
      <c r="Q469" s="2" t="s">
        <v>5688</v>
      </c>
    </row>
    <row r="470" spans="1:17" x14ac:dyDescent="0.25">
      <c r="A470" s="2" t="s">
        <v>3714</v>
      </c>
      <c r="B470" s="2" t="s">
        <v>3715</v>
      </c>
      <c r="C470" s="3"/>
      <c r="D470" s="4">
        <v>0</v>
      </c>
      <c r="E470" s="4">
        <v>0</v>
      </c>
      <c r="F470" s="4">
        <v>0</v>
      </c>
      <c r="G470" s="4">
        <v>7.96</v>
      </c>
      <c r="H470" s="2" t="s">
        <v>2354</v>
      </c>
      <c r="I470" s="4">
        <v>3.6669999999999998</v>
      </c>
      <c r="J470" s="2" t="b">
        <v>0</v>
      </c>
      <c r="K470" s="2" t="s">
        <v>4716</v>
      </c>
      <c r="L470" s="2" t="s">
        <v>10</v>
      </c>
      <c r="M470" s="2" t="s">
        <v>4753</v>
      </c>
      <c r="N470" s="2" t="s">
        <v>4745</v>
      </c>
      <c r="O470" s="2" t="s">
        <v>4719</v>
      </c>
      <c r="P470" s="2" t="s">
        <v>4688</v>
      </c>
      <c r="Q470" s="2"/>
    </row>
    <row r="471" spans="1:17" x14ac:dyDescent="0.25">
      <c r="A471" s="2" t="s">
        <v>3716</v>
      </c>
      <c r="B471" s="2" t="s">
        <v>3717</v>
      </c>
      <c r="C471" s="3"/>
      <c r="D471" s="4">
        <v>0</v>
      </c>
      <c r="E471" s="4">
        <v>0</v>
      </c>
      <c r="F471" s="4">
        <v>0</v>
      </c>
      <c r="G471" s="4">
        <v>8.44</v>
      </c>
      <c r="H471" s="2" t="s">
        <v>2354</v>
      </c>
      <c r="I471" s="4">
        <v>4</v>
      </c>
      <c r="J471" s="2" t="b">
        <v>0</v>
      </c>
      <c r="K471" s="2" t="s">
        <v>4709</v>
      </c>
      <c r="L471" s="2" t="s">
        <v>10</v>
      </c>
      <c r="M471" s="2" t="s">
        <v>4753</v>
      </c>
      <c r="N471" s="2" t="s">
        <v>4745</v>
      </c>
      <c r="O471" s="2" t="s">
        <v>4689</v>
      </c>
      <c r="P471" s="2" t="s">
        <v>4688</v>
      </c>
      <c r="Q471" s="2"/>
    </row>
    <row r="472" spans="1:17" x14ac:dyDescent="0.25">
      <c r="A472" s="2" t="s">
        <v>3718</v>
      </c>
      <c r="B472" s="2" t="s">
        <v>3719</v>
      </c>
      <c r="C472" s="3"/>
      <c r="D472" s="4">
        <v>0</v>
      </c>
      <c r="E472" s="4">
        <v>0</v>
      </c>
      <c r="F472" s="4">
        <v>0</v>
      </c>
      <c r="G472" s="4">
        <v>9.5</v>
      </c>
      <c r="H472" s="2" t="s">
        <v>2354</v>
      </c>
      <c r="I472" s="4">
        <v>4.4000000000000004</v>
      </c>
      <c r="J472" s="2" t="b">
        <v>0</v>
      </c>
      <c r="K472" s="2" t="s">
        <v>4716</v>
      </c>
      <c r="L472" s="2" t="s">
        <v>10</v>
      </c>
      <c r="M472" s="2" t="s">
        <v>4753</v>
      </c>
      <c r="N472" s="2" t="s">
        <v>4745</v>
      </c>
      <c r="O472" s="2" t="s">
        <v>4719</v>
      </c>
      <c r="P472" s="2" t="s">
        <v>4688</v>
      </c>
      <c r="Q472" s="2"/>
    </row>
    <row r="473" spans="1:17" x14ac:dyDescent="0.25">
      <c r="A473" s="2" t="s">
        <v>1471</v>
      </c>
      <c r="B473" s="2" t="s">
        <v>1472</v>
      </c>
      <c r="C473" s="3"/>
      <c r="D473" s="4">
        <v>0</v>
      </c>
      <c r="E473" s="4">
        <v>0</v>
      </c>
      <c r="F473" s="4">
        <v>0</v>
      </c>
      <c r="G473" s="4">
        <v>22.25</v>
      </c>
      <c r="H473" s="2" t="s">
        <v>2233</v>
      </c>
      <c r="I473" s="4">
        <v>10.3</v>
      </c>
      <c r="J473" s="2" t="b">
        <v>1</v>
      </c>
      <c r="K473" s="2" t="s">
        <v>4716</v>
      </c>
      <c r="L473" s="2" t="s">
        <v>10</v>
      </c>
      <c r="M473" s="2" t="s">
        <v>4850</v>
      </c>
      <c r="N473" s="2" t="s">
        <v>4745</v>
      </c>
      <c r="O473" s="2" t="s">
        <v>4719</v>
      </c>
      <c r="P473" s="2" t="s">
        <v>4688</v>
      </c>
      <c r="Q473" s="2"/>
    </row>
    <row r="474" spans="1:17" x14ac:dyDescent="0.25">
      <c r="A474" s="2" t="s">
        <v>3945</v>
      </c>
      <c r="B474" s="2" t="s">
        <v>3946</v>
      </c>
      <c r="C474" s="3"/>
      <c r="D474" s="4">
        <v>0</v>
      </c>
      <c r="E474" s="4">
        <v>0</v>
      </c>
      <c r="F474" s="4">
        <v>0</v>
      </c>
      <c r="G474" s="4">
        <v>14.25</v>
      </c>
      <c r="H474" s="2" t="s">
        <v>3947</v>
      </c>
      <c r="I474" s="4">
        <v>6.6</v>
      </c>
      <c r="J474" s="2" t="b">
        <v>0</v>
      </c>
      <c r="K474" s="2" t="s">
        <v>4709</v>
      </c>
      <c r="L474" s="2" t="s">
        <v>10</v>
      </c>
      <c r="M474" s="2" t="s">
        <v>4851</v>
      </c>
      <c r="N474" s="2" t="s">
        <v>4743</v>
      </c>
      <c r="O474" s="2" t="s">
        <v>4689</v>
      </c>
      <c r="P474" s="2" t="s">
        <v>4688</v>
      </c>
      <c r="Q474" s="2"/>
    </row>
    <row r="475" spans="1:17" x14ac:dyDescent="0.25">
      <c r="A475" s="2" t="s">
        <v>3950</v>
      </c>
      <c r="B475" s="2" t="s">
        <v>3951</v>
      </c>
      <c r="C475" s="3"/>
      <c r="D475" s="4">
        <v>0</v>
      </c>
      <c r="E475" s="4">
        <v>0</v>
      </c>
      <c r="F475" s="4">
        <v>0</v>
      </c>
      <c r="G475" s="4">
        <v>14.25</v>
      </c>
      <c r="H475" s="2" t="s">
        <v>3947</v>
      </c>
      <c r="I475" s="4">
        <v>6.6</v>
      </c>
      <c r="J475" s="2" t="b">
        <v>0</v>
      </c>
      <c r="K475" s="2" t="s">
        <v>4716</v>
      </c>
      <c r="L475" s="2" t="s">
        <v>10</v>
      </c>
      <c r="M475" s="2" t="s">
        <v>4851</v>
      </c>
      <c r="N475" s="2" t="s">
        <v>4743</v>
      </c>
      <c r="O475" s="2" t="s">
        <v>4719</v>
      </c>
      <c r="P475" s="2" t="s">
        <v>4688</v>
      </c>
      <c r="Q475" s="2"/>
    </row>
    <row r="476" spans="1:17" x14ac:dyDescent="0.25">
      <c r="A476" s="2" t="s">
        <v>4043</v>
      </c>
      <c r="B476" s="2" t="s">
        <v>4044</v>
      </c>
      <c r="C476" s="3"/>
      <c r="D476" s="4">
        <v>0</v>
      </c>
      <c r="E476" s="4">
        <v>0</v>
      </c>
      <c r="F476" s="4">
        <v>0</v>
      </c>
      <c r="G476" s="4">
        <v>13.7</v>
      </c>
      <c r="H476" s="2" t="s">
        <v>2527</v>
      </c>
      <c r="I476" s="4">
        <v>6</v>
      </c>
      <c r="J476" s="2" t="b">
        <v>0</v>
      </c>
      <c r="K476" s="2" t="s">
        <v>4716</v>
      </c>
      <c r="L476" s="2" t="s">
        <v>10</v>
      </c>
      <c r="M476" s="2" t="s">
        <v>4834</v>
      </c>
      <c r="N476" s="2" t="s">
        <v>4745</v>
      </c>
      <c r="O476" s="2" t="s">
        <v>4719</v>
      </c>
      <c r="P476" s="2" t="s">
        <v>4688</v>
      </c>
      <c r="Q476" s="2"/>
    </row>
    <row r="477" spans="1:17" x14ac:dyDescent="0.25">
      <c r="A477" s="2" t="s">
        <v>1823</v>
      </c>
      <c r="B477" s="2" t="s">
        <v>1824</v>
      </c>
      <c r="C477" s="3"/>
      <c r="D477" s="4">
        <v>0</v>
      </c>
      <c r="E477" s="4">
        <v>1</v>
      </c>
      <c r="F477" s="4">
        <v>1</v>
      </c>
      <c r="G477" s="4">
        <v>5</v>
      </c>
      <c r="H477" s="2" t="s">
        <v>2225</v>
      </c>
      <c r="I477" s="4">
        <v>2.3199999999999998</v>
      </c>
      <c r="J477" s="2" t="b">
        <v>1</v>
      </c>
      <c r="K477" s="2" t="s">
        <v>2308</v>
      </c>
      <c r="L477" s="2" t="s">
        <v>10</v>
      </c>
      <c r="M477" s="2" t="s">
        <v>4751</v>
      </c>
      <c r="N477" s="2" t="s">
        <v>4752</v>
      </c>
      <c r="O477" s="2" t="s">
        <v>2306</v>
      </c>
      <c r="P477" s="2" t="s">
        <v>4688</v>
      </c>
      <c r="Q477" s="2"/>
    </row>
    <row r="478" spans="1:17" x14ac:dyDescent="0.25">
      <c r="A478" s="2" t="s">
        <v>4186</v>
      </c>
      <c r="B478" s="2" t="s">
        <v>4187</v>
      </c>
      <c r="C478" s="3"/>
      <c r="D478" s="4">
        <v>0</v>
      </c>
      <c r="E478" s="4">
        <v>0</v>
      </c>
      <c r="F478" s="4">
        <v>0</v>
      </c>
      <c r="G478" s="4">
        <v>20.95</v>
      </c>
      <c r="H478" s="2" t="s">
        <v>3477</v>
      </c>
      <c r="I478" s="4">
        <v>9.1999999999999993</v>
      </c>
      <c r="J478" s="2" t="b">
        <v>0</v>
      </c>
      <c r="K478" s="2" t="s">
        <v>4709</v>
      </c>
      <c r="L478" s="2" t="s">
        <v>10</v>
      </c>
      <c r="M478" s="2" t="s">
        <v>4852</v>
      </c>
      <c r="N478" s="2" t="s">
        <v>4745</v>
      </c>
      <c r="O478" s="2" t="s">
        <v>4689</v>
      </c>
      <c r="P478" s="2" t="s">
        <v>4688</v>
      </c>
      <c r="Q478" s="2"/>
    </row>
    <row r="479" spans="1:17" x14ac:dyDescent="0.25">
      <c r="A479" s="2" t="s">
        <v>4361</v>
      </c>
      <c r="B479" s="2" t="s">
        <v>4362</v>
      </c>
      <c r="C479" s="3"/>
      <c r="D479" s="4">
        <v>0</v>
      </c>
      <c r="E479" s="4">
        <v>0</v>
      </c>
      <c r="F479" s="4">
        <v>0</v>
      </c>
      <c r="G479" s="4">
        <v>15.95</v>
      </c>
      <c r="H479" s="2" t="s">
        <v>2527</v>
      </c>
      <c r="I479" s="4">
        <v>7.1</v>
      </c>
      <c r="J479" s="2" t="b">
        <v>0</v>
      </c>
      <c r="K479" s="2" t="s">
        <v>4716</v>
      </c>
      <c r="L479" s="2" t="s">
        <v>10</v>
      </c>
      <c r="M479" s="2" t="s">
        <v>4853</v>
      </c>
      <c r="N479" s="2" t="s">
        <v>4745</v>
      </c>
      <c r="O479" s="2" t="s">
        <v>4719</v>
      </c>
      <c r="P479" s="2" t="s">
        <v>4688</v>
      </c>
      <c r="Q479" s="2"/>
    </row>
    <row r="480" spans="1:17" x14ac:dyDescent="0.25">
      <c r="A480" s="2" t="s">
        <v>4387</v>
      </c>
      <c r="B480" s="2" t="s">
        <v>4388</v>
      </c>
      <c r="C480" s="3"/>
      <c r="D480" s="4">
        <v>0</v>
      </c>
      <c r="E480" s="4">
        <v>0</v>
      </c>
      <c r="F480" s="4">
        <v>0</v>
      </c>
      <c r="G480" s="4">
        <v>16.2</v>
      </c>
      <c r="H480" s="2" t="s">
        <v>3404</v>
      </c>
      <c r="I480" s="4">
        <v>7.5</v>
      </c>
      <c r="J480" s="2" t="b">
        <v>0</v>
      </c>
      <c r="K480" s="2" t="s">
        <v>4709</v>
      </c>
      <c r="L480" s="2" t="s">
        <v>10</v>
      </c>
      <c r="M480" s="2" t="s">
        <v>4751</v>
      </c>
      <c r="N480" s="2" t="s">
        <v>4752</v>
      </c>
      <c r="O480" s="2" t="s">
        <v>4689</v>
      </c>
      <c r="P480" s="2" t="s">
        <v>4688</v>
      </c>
      <c r="Q480" s="2"/>
    </row>
    <row r="481" spans="1:17" x14ac:dyDescent="0.25">
      <c r="A481" s="2" t="s">
        <v>4528</v>
      </c>
      <c r="B481" s="2" t="s">
        <v>4529</v>
      </c>
      <c r="C481" s="3"/>
      <c r="D481" s="4">
        <v>0</v>
      </c>
      <c r="E481" s="4">
        <v>0</v>
      </c>
      <c r="F481" s="4">
        <v>0</v>
      </c>
      <c r="G481" s="4">
        <v>5.36</v>
      </c>
      <c r="H481" s="2" t="s">
        <v>2354</v>
      </c>
      <c r="I481" s="4">
        <v>2.4239999999999999</v>
      </c>
      <c r="J481" s="2" t="b">
        <v>0</v>
      </c>
      <c r="K481" s="2" t="s">
        <v>4716</v>
      </c>
      <c r="L481" s="2" t="s">
        <v>10</v>
      </c>
      <c r="M481" s="2"/>
      <c r="N481" s="2" t="s">
        <v>4745</v>
      </c>
      <c r="O481" s="2" t="s">
        <v>4719</v>
      </c>
      <c r="P481" s="2" t="s">
        <v>4688</v>
      </c>
      <c r="Q481" s="2"/>
    </row>
    <row r="482" spans="1:17" x14ac:dyDescent="0.25">
      <c r="A482" s="2" t="s">
        <v>2316</v>
      </c>
      <c r="B482" s="2" t="s">
        <v>2317</v>
      </c>
      <c r="C482" s="3"/>
      <c r="D482" s="4">
        <v>0</v>
      </c>
      <c r="E482" s="4">
        <v>0</v>
      </c>
      <c r="F482" s="4">
        <v>0</v>
      </c>
      <c r="G482" s="4">
        <v>40.700000000000003</v>
      </c>
      <c r="H482" s="2" t="s">
        <v>26</v>
      </c>
      <c r="I482" s="4">
        <v>14</v>
      </c>
      <c r="J482" s="2" t="b">
        <v>0</v>
      </c>
      <c r="K482" s="2" t="s">
        <v>4686</v>
      </c>
      <c r="L482" s="2" t="s">
        <v>27</v>
      </c>
      <c r="M482" s="2"/>
      <c r="N482" s="2" t="s">
        <v>4854</v>
      </c>
      <c r="O482" s="2"/>
      <c r="P482" s="2"/>
      <c r="Q482" s="2"/>
    </row>
    <row r="483" spans="1:17" x14ac:dyDescent="0.25">
      <c r="A483" s="2" t="s">
        <v>2318</v>
      </c>
      <c r="B483" s="2" t="s">
        <v>2317</v>
      </c>
      <c r="C483" s="3"/>
      <c r="D483" s="4">
        <v>0</v>
      </c>
      <c r="E483" s="4">
        <v>0</v>
      </c>
      <c r="F483" s="4">
        <v>0</v>
      </c>
      <c r="G483" s="4">
        <v>40.700000000000003</v>
      </c>
      <c r="H483" s="2" t="s">
        <v>26</v>
      </c>
      <c r="I483" s="4">
        <v>22</v>
      </c>
      <c r="J483" s="2" t="b">
        <v>0</v>
      </c>
      <c r="K483" s="2" t="s">
        <v>4686</v>
      </c>
      <c r="L483" s="2" t="s">
        <v>27</v>
      </c>
      <c r="M483" s="2"/>
      <c r="N483" s="2" t="s">
        <v>4854</v>
      </c>
      <c r="O483" s="2"/>
      <c r="P483" s="2"/>
      <c r="Q483" s="2"/>
    </row>
    <row r="484" spans="1:17" x14ac:dyDescent="0.25">
      <c r="A484" s="2" t="s">
        <v>2319</v>
      </c>
      <c r="B484" s="2" t="s">
        <v>2320</v>
      </c>
      <c r="C484" s="3"/>
      <c r="D484" s="4">
        <v>0</v>
      </c>
      <c r="E484" s="4">
        <v>0</v>
      </c>
      <c r="F484" s="4">
        <v>0</v>
      </c>
      <c r="G484" s="4">
        <v>210</v>
      </c>
      <c r="H484" s="2" t="s">
        <v>26</v>
      </c>
      <c r="I484" s="4">
        <v>115</v>
      </c>
      <c r="J484" s="2" t="b">
        <v>0</v>
      </c>
      <c r="K484" s="2" t="s">
        <v>4686</v>
      </c>
      <c r="L484" s="2" t="s">
        <v>27</v>
      </c>
      <c r="M484" s="2"/>
      <c r="N484" s="2" t="s">
        <v>4854</v>
      </c>
      <c r="O484" s="2"/>
      <c r="P484" s="2"/>
      <c r="Q484" s="2"/>
    </row>
    <row r="485" spans="1:17" x14ac:dyDescent="0.25">
      <c r="A485" s="2" t="s">
        <v>478</v>
      </c>
      <c r="B485" s="2" t="s">
        <v>479</v>
      </c>
      <c r="C485" s="3" t="s">
        <v>6145</v>
      </c>
      <c r="D485" s="4">
        <v>0</v>
      </c>
      <c r="E485" s="4">
        <v>8</v>
      </c>
      <c r="F485" s="4">
        <v>8</v>
      </c>
      <c r="G485" s="4">
        <v>6.95</v>
      </c>
      <c r="H485" s="2" t="s">
        <v>26</v>
      </c>
      <c r="I485" s="4">
        <v>4.8</v>
      </c>
      <c r="J485" s="2" t="b">
        <v>1</v>
      </c>
      <c r="K485" s="2" t="s">
        <v>4691</v>
      </c>
      <c r="L485" s="2" t="s">
        <v>10</v>
      </c>
      <c r="M485" s="2"/>
      <c r="N485" s="2" t="s">
        <v>4855</v>
      </c>
      <c r="O485" s="2"/>
      <c r="P485" s="2"/>
      <c r="Q485" s="2" t="s">
        <v>5574</v>
      </c>
    </row>
    <row r="486" spans="1:17" x14ac:dyDescent="0.25">
      <c r="A486" s="2" t="s">
        <v>2855</v>
      </c>
      <c r="B486" s="2" t="s">
        <v>2856</v>
      </c>
      <c r="C486" s="3"/>
      <c r="D486" s="4">
        <v>0</v>
      </c>
      <c r="E486" s="4">
        <v>0</v>
      </c>
      <c r="F486" s="4">
        <v>0</v>
      </c>
      <c r="G486" s="4">
        <v>9.9</v>
      </c>
      <c r="H486" s="2" t="s">
        <v>2857</v>
      </c>
      <c r="I486" s="4">
        <v>4</v>
      </c>
      <c r="J486" s="2" t="b">
        <v>0</v>
      </c>
      <c r="K486" s="2" t="s">
        <v>4716</v>
      </c>
      <c r="L486" s="2" t="s">
        <v>10</v>
      </c>
      <c r="M486" s="2" t="s">
        <v>4856</v>
      </c>
      <c r="N486" s="2" t="s">
        <v>4857</v>
      </c>
      <c r="O486" s="2" t="s">
        <v>4719</v>
      </c>
      <c r="P486" s="2" t="s">
        <v>4688</v>
      </c>
      <c r="Q486" s="2"/>
    </row>
    <row r="487" spans="1:17" x14ac:dyDescent="0.25">
      <c r="A487" s="2" t="s">
        <v>2889</v>
      </c>
      <c r="B487" s="2" t="s">
        <v>2890</v>
      </c>
      <c r="C487" s="3"/>
      <c r="D487" s="4">
        <v>0</v>
      </c>
      <c r="E487" s="4">
        <v>0</v>
      </c>
      <c r="F487" s="4">
        <v>0</v>
      </c>
      <c r="G487" s="4">
        <v>10.89</v>
      </c>
      <c r="H487" s="2" t="s">
        <v>2891</v>
      </c>
      <c r="I487" s="4">
        <v>4.75</v>
      </c>
      <c r="J487" s="2" t="b">
        <v>0</v>
      </c>
      <c r="K487" s="2" t="s">
        <v>4716</v>
      </c>
      <c r="L487" s="2" t="s">
        <v>10</v>
      </c>
      <c r="M487" s="2" t="s">
        <v>4858</v>
      </c>
      <c r="N487" s="2" t="s">
        <v>4857</v>
      </c>
      <c r="O487" s="2" t="s">
        <v>4719</v>
      </c>
      <c r="P487" s="2" t="s">
        <v>4688</v>
      </c>
      <c r="Q487" s="2"/>
    </row>
    <row r="488" spans="1:17" x14ac:dyDescent="0.25">
      <c r="A488" s="2" t="s">
        <v>2892</v>
      </c>
      <c r="B488" s="2" t="s">
        <v>2893</v>
      </c>
      <c r="C488" s="3"/>
      <c r="D488" s="4">
        <v>0</v>
      </c>
      <c r="E488" s="4">
        <v>0</v>
      </c>
      <c r="F488" s="4">
        <v>0</v>
      </c>
      <c r="G488" s="4">
        <v>7.94</v>
      </c>
      <c r="H488" s="2" t="s">
        <v>2891</v>
      </c>
      <c r="I488" s="4">
        <v>3.5</v>
      </c>
      <c r="J488" s="2" t="b">
        <v>0</v>
      </c>
      <c r="K488" s="2" t="s">
        <v>4716</v>
      </c>
      <c r="L488" s="2" t="s">
        <v>10</v>
      </c>
      <c r="M488" s="2" t="s">
        <v>4858</v>
      </c>
      <c r="N488" s="2" t="s">
        <v>4857</v>
      </c>
      <c r="O488" s="2" t="s">
        <v>4719</v>
      </c>
      <c r="P488" s="2" t="s">
        <v>4688</v>
      </c>
      <c r="Q488" s="2"/>
    </row>
    <row r="489" spans="1:17" ht="299.25" x14ac:dyDescent="0.25">
      <c r="A489" s="2" t="s">
        <v>966</v>
      </c>
      <c r="B489" s="2" t="s">
        <v>967</v>
      </c>
      <c r="C489" s="3" t="s">
        <v>5286</v>
      </c>
      <c r="D489" s="4">
        <v>0</v>
      </c>
      <c r="E489" s="4">
        <v>6</v>
      </c>
      <c r="F489" s="4">
        <v>6</v>
      </c>
      <c r="G489" s="4">
        <v>17.25</v>
      </c>
      <c r="H489" s="2" t="s">
        <v>2237</v>
      </c>
      <c r="I489" s="4">
        <v>7.9814999999999996</v>
      </c>
      <c r="J489" s="2" t="b">
        <v>1</v>
      </c>
      <c r="K489" s="2" t="s">
        <v>4716</v>
      </c>
      <c r="L489" s="2" t="s">
        <v>10</v>
      </c>
      <c r="M489" s="2" t="s">
        <v>4859</v>
      </c>
      <c r="N489" s="2" t="s">
        <v>4743</v>
      </c>
      <c r="O489" s="2" t="s">
        <v>4719</v>
      </c>
      <c r="P489" s="2" t="s">
        <v>4688</v>
      </c>
      <c r="Q489" s="2" t="s">
        <v>5795</v>
      </c>
    </row>
    <row r="490" spans="1:17" ht="256.5" x14ac:dyDescent="0.25">
      <c r="A490" s="2" t="s">
        <v>972</v>
      </c>
      <c r="B490" s="2" t="s">
        <v>973</v>
      </c>
      <c r="C490" s="3" t="s">
        <v>5288</v>
      </c>
      <c r="D490" s="4">
        <v>0</v>
      </c>
      <c r="E490" s="4">
        <v>1</v>
      </c>
      <c r="F490" s="4">
        <v>1</v>
      </c>
      <c r="G490" s="4">
        <v>10.199999999999999</v>
      </c>
      <c r="H490" s="2" t="s">
        <v>2237</v>
      </c>
      <c r="I490" s="4">
        <v>4.7080000000000002</v>
      </c>
      <c r="J490" s="2" t="b">
        <v>1</v>
      </c>
      <c r="K490" s="2" t="s">
        <v>4716</v>
      </c>
      <c r="L490" s="2" t="s">
        <v>10</v>
      </c>
      <c r="M490" s="2" t="s">
        <v>4859</v>
      </c>
      <c r="N490" s="2" t="s">
        <v>4743</v>
      </c>
      <c r="O490" s="2" t="s">
        <v>4719</v>
      </c>
      <c r="P490" s="2" t="s">
        <v>4688</v>
      </c>
      <c r="Q490" s="2" t="s">
        <v>5796</v>
      </c>
    </row>
    <row r="491" spans="1:17" x14ac:dyDescent="0.25">
      <c r="A491" s="2" t="s">
        <v>3682</v>
      </c>
      <c r="B491" s="2" t="s">
        <v>3683</v>
      </c>
      <c r="C491" s="3"/>
      <c r="D491" s="4">
        <v>0</v>
      </c>
      <c r="E491" s="4">
        <v>0</v>
      </c>
      <c r="F491" s="4">
        <v>0</v>
      </c>
      <c r="G491" s="4">
        <v>9.6</v>
      </c>
      <c r="H491" s="2" t="s">
        <v>2237</v>
      </c>
      <c r="I491" s="4">
        <v>4.74</v>
      </c>
      <c r="J491" s="2" t="b">
        <v>0</v>
      </c>
      <c r="K491" s="2" t="s">
        <v>4709</v>
      </c>
      <c r="L491" s="2" t="s">
        <v>10</v>
      </c>
      <c r="M491" s="2" t="s">
        <v>263</v>
      </c>
      <c r="N491" s="2" t="s">
        <v>4743</v>
      </c>
      <c r="O491" s="2" t="s">
        <v>4689</v>
      </c>
      <c r="P491" s="2" t="s">
        <v>4688</v>
      </c>
      <c r="Q491" s="2"/>
    </row>
    <row r="492" spans="1:17" x14ac:dyDescent="0.25">
      <c r="A492" s="2" t="s">
        <v>1308</v>
      </c>
      <c r="B492" s="2" t="s">
        <v>1309</v>
      </c>
      <c r="C492" s="3"/>
      <c r="D492" s="4">
        <v>0</v>
      </c>
      <c r="E492" s="4">
        <v>12</v>
      </c>
      <c r="F492" s="4">
        <v>12</v>
      </c>
      <c r="G492" s="4">
        <v>7.95</v>
      </c>
      <c r="H492" s="2" t="s">
        <v>2237</v>
      </c>
      <c r="I492" s="4">
        <v>3.6695000000000002</v>
      </c>
      <c r="J492" s="2" t="b">
        <v>1</v>
      </c>
      <c r="K492" s="2" t="s">
        <v>4709</v>
      </c>
      <c r="L492" s="2" t="s">
        <v>10</v>
      </c>
      <c r="M492" s="2" t="s">
        <v>263</v>
      </c>
      <c r="N492" s="2" t="s">
        <v>4743</v>
      </c>
      <c r="O492" s="2" t="s">
        <v>4689</v>
      </c>
      <c r="P492" s="2" t="s">
        <v>4688</v>
      </c>
      <c r="Q492" s="2"/>
    </row>
    <row r="493" spans="1:17" x14ac:dyDescent="0.25">
      <c r="A493" s="2" t="s">
        <v>3854</v>
      </c>
      <c r="B493" s="2" t="s">
        <v>3855</v>
      </c>
      <c r="C493" s="3"/>
      <c r="D493" s="4">
        <v>0</v>
      </c>
      <c r="E493" s="4">
        <v>0</v>
      </c>
      <c r="F493" s="4">
        <v>0</v>
      </c>
      <c r="G493" s="4">
        <v>6.55</v>
      </c>
      <c r="H493" s="2" t="s">
        <v>3856</v>
      </c>
      <c r="I493" s="4">
        <v>2.99</v>
      </c>
      <c r="J493" s="2" t="b">
        <v>0</v>
      </c>
      <c r="K493" s="2" t="s">
        <v>4716</v>
      </c>
      <c r="L493" s="2" t="s">
        <v>10</v>
      </c>
      <c r="M493" s="2" t="s">
        <v>4860</v>
      </c>
      <c r="N493" s="2" t="s">
        <v>4743</v>
      </c>
      <c r="O493" s="2" t="s">
        <v>4719</v>
      </c>
      <c r="P493" s="2" t="s">
        <v>4688</v>
      </c>
      <c r="Q493" s="2"/>
    </row>
    <row r="494" spans="1:17" x14ac:dyDescent="0.25">
      <c r="A494" s="2" t="s">
        <v>3857</v>
      </c>
      <c r="B494" s="2" t="s">
        <v>3858</v>
      </c>
      <c r="C494" s="3"/>
      <c r="D494" s="4">
        <v>0</v>
      </c>
      <c r="E494" s="4">
        <v>0</v>
      </c>
      <c r="F494" s="4">
        <v>0</v>
      </c>
      <c r="G494" s="4">
        <v>8.82</v>
      </c>
      <c r="H494" s="2" t="s">
        <v>3856</v>
      </c>
      <c r="I494" s="4">
        <v>3.99</v>
      </c>
      <c r="J494" s="2" t="b">
        <v>0</v>
      </c>
      <c r="K494" s="2" t="s">
        <v>4716</v>
      </c>
      <c r="L494" s="2" t="s">
        <v>10</v>
      </c>
      <c r="M494" s="2" t="s">
        <v>4860</v>
      </c>
      <c r="N494" s="2" t="s">
        <v>4743</v>
      </c>
      <c r="O494" s="2" t="s">
        <v>4719</v>
      </c>
      <c r="P494" s="2" t="s">
        <v>4688</v>
      </c>
      <c r="Q494" s="2"/>
    </row>
    <row r="495" spans="1:17" x14ac:dyDescent="0.25">
      <c r="A495" s="2" t="s">
        <v>3960</v>
      </c>
      <c r="B495" s="2" t="s">
        <v>3961</v>
      </c>
      <c r="C495" s="3"/>
      <c r="D495" s="4">
        <v>0</v>
      </c>
      <c r="E495" s="4">
        <v>0</v>
      </c>
      <c r="F495" s="4">
        <v>0</v>
      </c>
      <c r="G495" s="4">
        <v>8</v>
      </c>
      <c r="H495" s="2" t="s">
        <v>2218</v>
      </c>
      <c r="I495" s="4">
        <v>4.5199999999999996</v>
      </c>
      <c r="J495" s="2" t="b">
        <v>0</v>
      </c>
      <c r="K495" s="2" t="s">
        <v>4709</v>
      </c>
      <c r="L495" s="2" t="s">
        <v>10</v>
      </c>
      <c r="M495" s="2" t="s">
        <v>4861</v>
      </c>
      <c r="N495" s="2" t="s">
        <v>4743</v>
      </c>
      <c r="O495" s="2" t="s">
        <v>4689</v>
      </c>
      <c r="P495" s="2" t="s">
        <v>4688</v>
      </c>
      <c r="Q495" s="2"/>
    </row>
    <row r="496" spans="1:17" x14ac:dyDescent="0.25">
      <c r="A496" s="2" t="s">
        <v>4205</v>
      </c>
      <c r="B496" s="2" t="s">
        <v>4206</v>
      </c>
      <c r="C496" s="3"/>
      <c r="D496" s="4">
        <v>0</v>
      </c>
      <c r="E496" s="4">
        <v>0</v>
      </c>
      <c r="F496" s="4">
        <v>0</v>
      </c>
      <c r="G496" s="4">
        <v>6.75</v>
      </c>
      <c r="H496" s="2" t="s">
        <v>2588</v>
      </c>
      <c r="I496" s="4">
        <v>3.05</v>
      </c>
      <c r="J496" s="2" t="b">
        <v>0</v>
      </c>
      <c r="K496" s="2" t="s">
        <v>4709</v>
      </c>
      <c r="L496" s="2" t="s">
        <v>10</v>
      </c>
      <c r="M496" s="2" t="s">
        <v>4742</v>
      </c>
      <c r="N496" s="2" t="s">
        <v>4743</v>
      </c>
      <c r="O496" s="2" t="s">
        <v>4689</v>
      </c>
      <c r="P496" s="2" t="s">
        <v>4688</v>
      </c>
      <c r="Q496" s="2"/>
    </row>
    <row r="497" spans="1:17" x14ac:dyDescent="0.25">
      <c r="A497" s="2" t="s">
        <v>2000</v>
      </c>
      <c r="B497" s="2" t="s">
        <v>2001</v>
      </c>
      <c r="C497" s="3"/>
      <c r="D497" s="4">
        <v>0</v>
      </c>
      <c r="E497" s="4">
        <v>0</v>
      </c>
      <c r="F497" s="4">
        <v>0</v>
      </c>
      <c r="G497" s="4">
        <v>17.7</v>
      </c>
      <c r="H497" s="2" t="s">
        <v>175</v>
      </c>
      <c r="I497" s="4">
        <v>7.95</v>
      </c>
      <c r="J497" s="2" t="b">
        <v>1</v>
      </c>
      <c r="K497" s="2" t="s">
        <v>4862</v>
      </c>
      <c r="L497" s="2" t="s">
        <v>10</v>
      </c>
      <c r="M497" s="2" t="s">
        <v>4863</v>
      </c>
      <c r="N497" s="2" t="s">
        <v>4745</v>
      </c>
      <c r="O497" s="2" t="s">
        <v>4689</v>
      </c>
      <c r="P497" s="2" t="s">
        <v>4688</v>
      </c>
      <c r="Q497" s="2"/>
    </row>
    <row r="498" spans="1:17" x14ac:dyDescent="0.25">
      <c r="A498" s="2" t="s">
        <v>4411</v>
      </c>
      <c r="B498" s="2" t="s">
        <v>4412</v>
      </c>
      <c r="C498" s="3"/>
      <c r="D498" s="4">
        <v>0</v>
      </c>
      <c r="E498" s="4">
        <v>0</v>
      </c>
      <c r="F498" s="4">
        <v>0</v>
      </c>
      <c r="G498" s="4">
        <v>9.9499999999999993</v>
      </c>
      <c r="H498" s="2" t="s">
        <v>2239</v>
      </c>
      <c r="I498" s="4">
        <v>4.9000000000000004</v>
      </c>
      <c r="J498" s="2" t="b">
        <v>0</v>
      </c>
      <c r="K498" s="2" t="s">
        <v>4709</v>
      </c>
      <c r="L498" s="2" t="s">
        <v>10</v>
      </c>
      <c r="M498" s="2" t="s">
        <v>4754</v>
      </c>
      <c r="N498" s="2" t="s">
        <v>4755</v>
      </c>
      <c r="O498" s="2" t="s">
        <v>4689</v>
      </c>
      <c r="P498" s="2" t="s">
        <v>4688</v>
      </c>
      <c r="Q498" s="2"/>
    </row>
    <row r="499" spans="1:17" x14ac:dyDescent="0.25">
      <c r="A499" s="2" t="s">
        <v>4413</v>
      </c>
      <c r="B499" s="2" t="s">
        <v>4414</v>
      </c>
      <c r="C499" s="3"/>
      <c r="D499" s="4">
        <v>0</v>
      </c>
      <c r="E499" s="4">
        <v>0</v>
      </c>
      <c r="F499" s="4">
        <v>0</v>
      </c>
      <c r="G499" s="4">
        <v>14.9</v>
      </c>
      <c r="H499" s="2" t="s">
        <v>2896</v>
      </c>
      <c r="I499" s="4">
        <v>5.46</v>
      </c>
      <c r="J499" s="2" t="b">
        <v>0</v>
      </c>
      <c r="K499" s="2" t="s">
        <v>4709</v>
      </c>
      <c r="L499" s="2" t="s">
        <v>10</v>
      </c>
      <c r="M499" s="2"/>
      <c r="N499" s="2" t="s">
        <v>4745</v>
      </c>
      <c r="O499" s="2" t="s">
        <v>4689</v>
      </c>
      <c r="P499" s="2" t="s">
        <v>4688</v>
      </c>
      <c r="Q499" s="2"/>
    </row>
    <row r="500" spans="1:17" x14ac:dyDescent="0.25">
      <c r="A500" s="2" t="s">
        <v>4415</v>
      </c>
      <c r="B500" s="2" t="s">
        <v>4416</v>
      </c>
      <c r="C500" s="3"/>
      <c r="D500" s="4">
        <v>0</v>
      </c>
      <c r="E500" s="4">
        <v>0</v>
      </c>
      <c r="F500" s="4">
        <v>0</v>
      </c>
      <c r="G500" s="4">
        <v>43.2</v>
      </c>
      <c r="H500" s="2" t="s">
        <v>2239</v>
      </c>
      <c r="I500" s="4">
        <v>20</v>
      </c>
      <c r="J500" s="2" t="b">
        <v>0</v>
      </c>
      <c r="K500" s="2" t="s">
        <v>4709</v>
      </c>
      <c r="L500" s="2" t="s">
        <v>10</v>
      </c>
      <c r="M500" s="2"/>
      <c r="N500" s="2" t="s">
        <v>4755</v>
      </c>
      <c r="O500" s="2" t="s">
        <v>4689</v>
      </c>
      <c r="P500" s="2" t="s">
        <v>4688</v>
      </c>
      <c r="Q500" s="2"/>
    </row>
    <row r="501" spans="1:17" x14ac:dyDescent="0.25">
      <c r="A501" s="2" t="s">
        <v>4514</v>
      </c>
      <c r="B501" s="2" t="s">
        <v>4515</v>
      </c>
      <c r="C501" s="3"/>
      <c r="D501" s="4">
        <v>0</v>
      </c>
      <c r="E501" s="4">
        <v>0</v>
      </c>
      <c r="F501" s="4">
        <v>0</v>
      </c>
      <c r="G501" s="4">
        <v>2.25</v>
      </c>
      <c r="H501" s="2" t="s">
        <v>2225</v>
      </c>
      <c r="I501" s="4">
        <v>1.04</v>
      </c>
      <c r="J501" s="2" t="b">
        <v>0</v>
      </c>
      <c r="K501" s="2" t="s">
        <v>4864</v>
      </c>
      <c r="L501" s="2" t="s">
        <v>10</v>
      </c>
      <c r="M501" s="2" t="s">
        <v>4749</v>
      </c>
      <c r="N501" s="2" t="s">
        <v>4745</v>
      </c>
      <c r="O501" s="2" t="s">
        <v>4689</v>
      </c>
      <c r="P501" s="2"/>
      <c r="Q501" s="2"/>
    </row>
    <row r="502" spans="1:17" x14ac:dyDescent="0.25">
      <c r="A502" s="2" t="s">
        <v>4516</v>
      </c>
      <c r="B502" s="2" t="s">
        <v>4517</v>
      </c>
      <c r="C502" s="3"/>
      <c r="D502" s="4">
        <v>0</v>
      </c>
      <c r="E502" s="4">
        <v>0</v>
      </c>
      <c r="F502" s="4">
        <v>0</v>
      </c>
      <c r="G502" s="4">
        <v>2.25</v>
      </c>
      <c r="H502" s="2" t="s">
        <v>2225</v>
      </c>
      <c r="I502" s="4">
        <v>0.99</v>
      </c>
      <c r="J502" s="2" t="b">
        <v>0</v>
      </c>
      <c r="K502" s="2" t="s">
        <v>4864</v>
      </c>
      <c r="L502" s="2" t="s">
        <v>10</v>
      </c>
      <c r="M502" s="2" t="s">
        <v>263</v>
      </c>
      <c r="N502" s="2" t="s">
        <v>4743</v>
      </c>
      <c r="O502" s="2" t="s">
        <v>4719</v>
      </c>
      <c r="P502" s="2"/>
      <c r="Q502" s="2"/>
    </row>
    <row r="503" spans="1:17" x14ac:dyDescent="0.25">
      <c r="A503" s="2" t="s">
        <v>4518</v>
      </c>
      <c r="B503" s="2" t="s">
        <v>4519</v>
      </c>
      <c r="C503" s="3"/>
      <c r="D503" s="4">
        <v>0</v>
      </c>
      <c r="E503" s="4">
        <v>0</v>
      </c>
      <c r="F503" s="4">
        <v>0</v>
      </c>
      <c r="G503" s="4">
        <v>2.15</v>
      </c>
      <c r="H503" s="2" t="s">
        <v>2225</v>
      </c>
      <c r="I503" s="4">
        <v>0.96</v>
      </c>
      <c r="J503" s="2" t="b">
        <v>0</v>
      </c>
      <c r="K503" s="2" t="s">
        <v>4864</v>
      </c>
      <c r="L503" s="2" t="s">
        <v>10</v>
      </c>
      <c r="M503" s="2" t="s">
        <v>4751</v>
      </c>
      <c r="N503" s="2" t="s">
        <v>4752</v>
      </c>
      <c r="O503" s="2" t="s">
        <v>2306</v>
      </c>
      <c r="P503" s="2"/>
      <c r="Q503" s="2"/>
    </row>
    <row r="504" spans="1:17" x14ac:dyDescent="0.25">
      <c r="A504" s="2" t="s">
        <v>4520</v>
      </c>
      <c r="B504" s="2" t="s">
        <v>4521</v>
      </c>
      <c r="C504" s="3"/>
      <c r="D504" s="4">
        <v>0</v>
      </c>
      <c r="E504" s="4">
        <v>0</v>
      </c>
      <c r="F504" s="4">
        <v>0</v>
      </c>
      <c r="G504" s="4">
        <v>1.95</v>
      </c>
      <c r="H504" s="2" t="s">
        <v>2225</v>
      </c>
      <c r="I504" s="4">
        <v>0.9</v>
      </c>
      <c r="J504" s="2" t="b">
        <v>0</v>
      </c>
      <c r="K504" s="2" t="s">
        <v>4864</v>
      </c>
      <c r="L504" s="2" t="s">
        <v>10</v>
      </c>
      <c r="M504" s="2" t="s">
        <v>4751</v>
      </c>
      <c r="N504" s="2" t="s">
        <v>4752</v>
      </c>
      <c r="O504" s="2" t="s">
        <v>2306</v>
      </c>
      <c r="P504" s="2"/>
      <c r="Q504" s="2"/>
    </row>
    <row r="505" spans="1:17" x14ac:dyDescent="0.25">
      <c r="A505" s="2" t="s">
        <v>4522</v>
      </c>
      <c r="B505" s="2" t="s">
        <v>4523</v>
      </c>
      <c r="C505" s="3"/>
      <c r="D505" s="4">
        <v>0</v>
      </c>
      <c r="E505" s="4">
        <v>0</v>
      </c>
      <c r="F505" s="4">
        <v>0</v>
      </c>
      <c r="G505" s="4">
        <v>2.25</v>
      </c>
      <c r="H505" s="2" t="s">
        <v>2225</v>
      </c>
      <c r="I505" s="4">
        <v>1.04</v>
      </c>
      <c r="J505" s="2" t="b">
        <v>0</v>
      </c>
      <c r="K505" s="2" t="s">
        <v>4864</v>
      </c>
      <c r="L505" s="2" t="s">
        <v>10</v>
      </c>
      <c r="M505" s="2" t="s">
        <v>4751</v>
      </c>
      <c r="N505" s="2" t="s">
        <v>4752</v>
      </c>
      <c r="O505" s="2" t="s">
        <v>2306</v>
      </c>
      <c r="P505" s="2"/>
      <c r="Q505" s="2"/>
    </row>
    <row r="506" spans="1:17" x14ac:dyDescent="0.25">
      <c r="A506" s="2" t="s">
        <v>4524</v>
      </c>
      <c r="B506" s="2" t="s">
        <v>4525</v>
      </c>
      <c r="C506" s="3"/>
      <c r="D506" s="4">
        <v>0</v>
      </c>
      <c r="E506" s="4">
        <v>0</v>
      </c>
      <c r="F506" s="4">
        <v>0</v>
      </c>
      <c r="G506" s="4">
        <v>1.69</v>
      </c>
      <c r="H506" s="2" t="s">
        <v>2225</v>
      </c>
      <c r="I506" s="4">
        <v>0.995</v>
      </c>
      <c r="J506" s="2" t="b">
        <v>0</v>
      </c>
      <c r="K506" s="2" t="s">
        <v>4864</v>
      </c>
      <c r="L506" s="2" t="s">
        <v>10</v>
      </c>
      <c r="M506" s="2" t="s">
        <v>4751</v>
      </c>
      <c r="N506" s="2" t="s">
        <v>4752</v>
      </c>
      <c r="O506" s="2" t="s">
        <v>4719</v>
      </c>
      <c r="P506" s="2"/>
      <c r="Q506" s="2"/>
    </row>
    <row r="507" spans="1:17" x14ac:dyDescent="0.25">
      <c r="A507" s="2" t="s">
        <v>4526</v>
      </c>
      <c r="B507" s="2" t="s">
        <v>4527</v>
      </c>
      <c r="C507" s="3"/>
      <c r="D507" s="4">
        <v>0</v>
      </c>
      <c r="E507" s="4">
        <v>0</v>
      </c>
      <c r="F507" s="4">
        <v>0</v>
      </c>
      <c r="G507" s="4">
        <v>1.95</v>
      </c>
      <c r="H507" s="2" t="s">
        <v>2225</v>
      </c>
      <c r="I507" s="4">
        <v>0.87</v>
      </c>
      <c r="J507" s="2" t="b">
        <v>0</v>
      </c>
      <c r="K507" s="2" t="s">
        <v>4864</v>
      </c>
      <c r="L507" s="2" t="s">
        <v>10</v>
      </c>
      <c r="M507" s="2" t="s">
        <v>4751</v>
      </c>
      <c r="N507" s="2" t="s">
        <v>4752</v>
      </c>
      <c r="O507" s="2" t="s">
        <v>4719</v>
      </c>
      <c r="P507" s="2"/>
      <c r="Q507" s="2"/>
    </row>
    <row r="508" spans="1:17" x14ac:dyDescent="0.25">
      <c r="A508" s="2" t="s">
        <v>2916</v>
      </c>
      <c r="B508" s="2" t="s">
        <v>2917</v>
      </c>
      <c r="C508" s="3"/>
      <c r="D508" s="4">
        <v>0</v>
      </c>
      <c r="E508" s="4">
        <v>0</v>
      </c>
      <c r="F508" s="4">
        <v>0</v>
      </c>
      <c r="G508" s="4">
        <v>0</v>
      </c>
      <c r="H508" s="2" t="s">
        <v>2918</v>
      </c>
      <c r="I508" s="4">
        <v>1.18093</v>
      </c>
      <c r="J508" s="2" t="b">
        <v>0</v>
      </c>
      <c r="K508" s="2" t="s">
        <v>2301</v>
      </c>
      <c r="L508" s="2" t="s">
        <v>10</v>
      </c>
      <c r="M508" s="2"/>
      <c r="N508" s="2"/>
      <c r="O508" s="2"/>
      <c r="P508" s="2"/>
      <c r="Q508" s="2"/>
    </row>
    <row r="509" spans="1:17" x14ac:dyDescent="0.25">
      <c r="A509" s="2" t="s">
        <v>2659</v>
      </c>
      <c r="B509" s="2" t="s">
        <v>2660</v>
      </c>
      <c r="C509" s="3"/>
      <c r="D509" s="4">
        <v>0</v>
      </c>
      <c r="E509" s="4">
        <v>0</v>
      </c>
      <c r="F509" s="4">
        <v>0</v>
      </c>
      <c r="G509" s="4">
        <v>20</v>
      </c>
      <c r="H509" s="2" t="s">
        <v>577</v>
      </c>
      <c r="I509" s="4">
        <v>0</v>
      </c>
      <c r="J509" s="2" t="b">
        <v>0</v>
      </c>
      <c r="K509" s="2" t="s">
        <v>2301</v>
      </c>
      <c r="L509" s="2" t="s">
        <v>10</v>
      </c>
      <c r="M509" s="2" t="s">
        <v>4751</v>
      </c>
      <c r="N509" s="2" t="s">
        <v>4752</v>
      </c>
      <c r="O509" s="2" t="s">
        <v>2306</v>
      </c>
      <c r="P509" s="2"/>
      <c r="Q509" s="2"/>
    </row>
    <row r="510" spans="1:17" x14ac:dyDescent="0.25">
      <c r="A510" s="2" t="s">
        <v>2983</v>
      </c>
      <c r="B510" s="2" t="s">
        <v>2984</v>
      </c>
      <c r="C510" s="3"/>
      <c r="D510" s="4">
        <v>0</v>
      </c>
      <c r="E510" s="4">
        <v>0</v>
      </c>
      <c r="F510" s="4">
        <v>0</v>
      </c>
      <c r="G510" s="4">
        <v>26.4</v>
      </c>
      <c r="H510" s="2" t="s">
        <v>2218</v>
      </c>
      <c r="I510" s="4">
        <v>15.27</v>
      </c>
      <c r="J510" s="2" t="b">
        <v>0</v>
      </c>
      <c r="K510" s="2" t="s">
        <v>2308</v>
      </c>
      <c r="L510" s="2" t="s">
        <v>10</v>
      </c>
      <c r="M510" s="2" t="s">
        <v>4740</v>
      </c>
      <c r="N510" s="2" t="s">
        <v>4741</v>
      </c>
      <c r="O510" s="2" t="s">
        <v>2306</v>
      </c>
      <c r="P510" s="2" t="s">
        <v>2303</v>
      </c>
      <c r="Q510" s="2"/>
    </row>
    <row r="511" spans="1:17" x14ac:dyDescent="0.25">
      <c r="A511" s="2" t="s">
        <v>2935</v>
      </c>
      <c r="B511" s="2" t="s">
        <v>2936</v>
      </c>
      <c r="C511" s="3"/>
      <c r="D511" s="4">
        <v>0</v>
      </c>
      <c r="E511" s="4">
        <v>0</v>
      </c>
      <c r="F511" s="4">
        <v>0</v>
      </c>
      <c r="G511" s="4">
        <v>44.5</v>
      </c>
      <c r="H511" s="2" t="s">
        <v>2232</v>
      </c>
      <c r="I511" s="4">
        <v>0</v>
      </c>
      <c r="J511" s="2" t="b">
        <v>0</v>
      </c>
      <c r="K511" s="2" t="s">
        <v>2308</v>
      </c>
      <c r="L511" s="2" t="s">
        <v>10</v>
      </c>
      <c r="M511" s="2" t="s">
        <v>4832</v>
      </c>
      <c r="N511" s="2" t="s">
        <v>4741</v>
      </c>
      <c r="O511" s="2" t="s">
        <v>2306</v>
      </c>
      <c r="P511" s="2" t="s">
        <v>4688</v>
      </c>
      <c r="Q511" s="2"/>
    </row>
    <row r="512" spans="1:17" x14ac:dyDescent="0.25">
      <c r="A512" s="2" t="s">
        <v>2803</v>
      </c>
      <c r="B512" s="2" t="s">
        <v>2804</v>
      </c>
      <c r="C512" s="3"/>
      <c r="D512" s="4">
        <v>0</v>
      </c>
      <c r="E512" s="4">
        <v>0</v>
      </c>
      <c r="F512" s="4">
        <v>0</v>
      </c>
      <c r="G512" s="4">
        <v>12.7</v>
      </c>
      <c r="H512" s="2" t="s">
        <v>2805</v>
      </c>
      <c r="I512" s="4">
        <v>0</v>
      </c>
      <c r="J512" s="2" t="b">
        <v>0</v>
      </c>
      <c r="K512" s="2" t="s">
        <v>4686</v>
      </c>
      <c r="L512" s="2" t="s">
        <v>27</v>
      </c>
      <c r="M512" s="2"/>
      <c r="N512" s="2"/>
      <c r="O512" s="2"/>
      <c r="P512" s="2"/>
      <c r="Q512" s="2"/>
    </row>
    <row r="513" spans="1:17" x14ac:dyDescent="0.25">
      <c r="A513" s="2" t="s">
        <v>4097</v>
      </c>
      <c r="B513" s="2" t="s">
        <v>4098</v>
      </c>
      <c r="C513" s="3"/>
      <c r="D513" s="4">
        <v>0</v>
      </c>
      <c r="E513" s="4">
        <v>0</v>
      </c>
      <c r="F513" s="4">
        <v>0</v>
      </c>
      <c r="G513" s="4">
        <v>52</v>
      </c>
      <c r="H513" s="2" t="s">
        <v>464</v>
      </c>
      <c r="I513" s="4">
        <v>25.31</v>
      </c>
      <c r="J513" s="2" t="b">
        <v>0</v>
      </c>
      <c r="K513" s="2" t="s">
        <v>4693</v>
      </c>
      <c r="L513" s="2" t="s">
        <v>10</v>
      </c>
      <c r="M513" s="2"/>
      <c r="N513" s="2" t="s">
        <v>4703</v>
      </c>
      <c r="O513" s="2"/>
      <c r="P513" s="2"/>
      <c r="Q513" s="2"/>
    </row>
    <row r="514" spans="1:17" x14ac:dyDescent="0.25">
      <c r="A514" s="2" t="s">
        <v>836</v>
      </c>
      <c r="B514" s="2" t="s">
        <v>837</v>
      </c>
      <c r="C514" s="3"/>
      <c r="D514" s="4">
        <v>0</v>
      </c>
      <c r="E514" s="4">
        <v>0</v>
      </c>
      <c r="F514" s="4">
        <v>0</v>
      </c>
      <c r="G514" s="4">
        <v>248</v>
      </c>
      <c r="H514" s="2" t="s">
        <v>2238</v>
      </c>
      <c r="I514" s="4">
        <v>138</v>
      </c>
      <c r="J514" s="2" t="b">
        <v>1</v>
      </c>
      <c r="K514" s="2" t="s">
        <v>4805</v>
      </c>
      <c r="L514" s="2" t="s">
        <v>10</v>
      </c>
      <c r="M514" s="2" t="s">
        <v>4806</v>
      </c>
      <c r="N514" s="2" t="s">
        <v>4806</v>
      </c>
      <c r="O514" s="2"/>
      <c r="P514" s="2" t="s">
        <v>4688</v>
      </c>
      <c r="Q514" s="2"/>
    </row>
    <row r="515" spans="1:17" x14ac:dyDescent="0.25">
      <c r="A515" s="2" t="s">
        <v>2002</v>
      </c>
      <c r="B515" s="2" t="s">
        <v>2003</v>
      </c>
      <c r="C515" s="3"/>
      <c r="D515" s="4">
        <v>0</v>
      </c>
      <c r="E515" s="4">
        <v>0</v>
      </c>
      <c r="F515" s="4">
        <v>0</v>
      </c>
      <c r="G515" s="4">
        <v>20.61</v>
      </c>
      <c r="H515" s="2" t="s">
        <v>2239</v>
      </c>
      <c r="I515" s="4">
        <v>0</v>
      </c>
      <c r="J515" s="2" t="b">
        <v>1</v>
      </c>
      <c r="K515" s="2" t="s">
        <v>4862</v>
      </c>
      <c r="L515" s="2" t="s">
        <v>10</v>
      </c>
      <c r="M515" s="2"/>
      <c r="N515" s="2"/>
      <c r="O515" s="2"/>
      <c r="P515" s="2"/>
      <c r="Q515" s="2"/>
    </row>
    <row r="516" spans="1:17" x14ac:dyDescent="0.25">
      <c r="A516" s="2" t="s">
        <v>3172</v>
      </c>
      <c r="B516" s="2" t="s">
        <v>3173</v>
      </c>
      <c r="C516" s="3"/>
      <c r="D516" s="4">
        <v>0</v>
      </c>
      <c r="E516" s="4">
        <v>0</v>
      </c>
      <c r="F516" s="4">
        <v>0</v>
      </c>
      <c r="G516" s="4">
        <v>19.97</v>
      </c>
      <c r="H516" s="2" t="s">
        <v>3153</v>
      </c>
      <c r="I516" s="4">
        <v>0</v>
      </c>
      <c r="J516" s="2" t="b">
        <v>0</v>
      </c>
      <c r="K516" s="2" t="s">
        <v>4805</v>
      </c>
      <c r="L516" s="2" t="s">
        <v>10</v>
      </c>
      <c r="M516" s="2" t="s">
        <v>4806</v>
      </c>
      <c r="N516" s="2" t="s">
        <v>4806</v>
      </c>
      <c r="O516" s="2"/>
      <c r="P516" s="2" t="s">
        <v>4833</v>
      </c>
      <c r="Q516" s="2"/>
    </row>
    <row r="517" spans="1:17" x14ac:dyDescent="0.25">
      <c r="A517" s="2" t="s">
        <v>2346</v>
      </c>
      <c r="B517" s="2" t="s">
        <v>2347</v>
      </c>
      <c r="C517" s="3"/>
      <c r="D517" s="4">
        <v>0</v>
      </c>
      <c r="E517" s="4">
        <v>0</v>
      </c>
      <c r="F517" s="4">
        <v>0</v>
      </c>
      <c r="G517" s="4">
        <v>17.97</v>
      </c>
      <c r="H517" s="2" t="s">
        <v>2328</v>
      </c>
      <c r="I517" s="4">
        <v>0</v>
      </c>
      <c r="J517" s="2" t="b">
        <v>0</v>
      </c>
      <c r="K517" s="2" t="s">
        <v>4709</v>
      </c>
      <c r="L517" s="2" t="s">
        <v>10</v>
      </c>
      <c r="M517" s="2" t="s">
        <v>4714</v>
      </c>
      <c r="N517" s="2" t="s">
        <v>4710</v>
      </c>
      <c r="O517" s="2" t="s">
        <v>4689</v>
      </c>
      <c r="P517" s="2" t="s">
        <v>4688</v>
      </c>
      <c r="Q517" s="2"/>
    </row>
    <row r="518" spans="1:17" ht="242.25" x14ac:dyDescent="0.25">
      <c r="A518" s="2" t="s">
        <v>1523</v>
      </c>
      <c r="B518" s="2" t="s">
        <v>1524</v>
      </c>
      <c r="C518" s="3" t="s">
        <v>5378</v>
      </c>
      <c r="D518" s="4">
        <v>0</v>
      </c>
      <c r="E518" s="4">
        <v>14</v>
      </c>
      <c r="F518" s="4">
        <v>14</v>
      </c>
      <c r="G518" s="4">
        <v>16</v>
      </c>
      <c r="H518" s="2" t="s">
        <v>66</v>
      </c>
      <c r="I518" s="4">
        <v>6.375</v>
      </c>
      <c r="J518" s="2" t="b">
        <v>1</v>
      </c>
      <c r="K518" s="2" t="s">
        <v>4716</v>
      </c>
      <c r="L518" s="2" t="s">
        <v>10</v>
      </c>
      <c r="M518" s="2" t="s">
        <v>4865</v>
      </c>
      <c r="N518" s="2" t="s">
        <v>4857</v>
      </c>
      <c r="O518" s="2" t="s">
        <v>4719</v>
      </c>
      <c r="P518" s="2" t="s">
        <v>4688</v>
      </c>
      <c r="Q518" s="2" t="s">
        <v>5869</v>
      </c>
    </row>
    <row r="519" spans="1:17" x14ac:dyDescent="0.25">
      <c r="A519" s="2" t="s">
        <v>3542</v>
      </c>
      <c r="B519" s="2" t="s">
        <v>3543</v>
      </c>
      <c r="C519" s="3"/>
      <c r="D519" s="4">
        <v>0</v>
      </c>
      <c r="E519" s="4">
        <v>0</v>
      </c>
      <c r="F519" s="4">
        <v>0</v>
      </c>
      <c r="G519" s="4">
        <v>18.899999999999999</v>
      </c>
      <c r="H519" s="2" t="s">
        <v>2240</v>
      </c>
      <c r="I519" s="4">
        <v>0</v>
      </c>
      <c r="J519" s="2" t="b">
        <v>0</v>
      </c>
      <c r="K519" s="2" t="s">
        <v>4716</v>
      </c>
      <c r="L519" s="2" t="s">
        <v>10</v>
      </c>
      <c r="M519" s="2" t="s">
        <v>4866</v>
      </c>
      <c r="N519" s="2" t="s">
        <v>4743</v>
      </c>
      <c r="O519" s="2" t="s">
        <v>4719</v>
      </c>
      <c r="P519" s="2" t="s">
        <v>4688</v>
      </c>
      <c r="Q519" s="2"/>
    </row>
    <row r="520" spans="1:17" x14ac:dyDescent="0.25">
      <c r="A520" s="2" t="s">
        <v>4417</v>
      </c>
      <c r="B520" s="2" t="s">
        <v>4418</v>
      </c>
      <c r="C520" s="3"/>
      <c r="D520" s="4">
        <v>0</v>
      </c>
      <c r="E520" s="4">
        <v>0</v>
      </c>
      <c r="F520" s="4">
        <v>0</v>
      </c>
      <c r="G520" s="4">
        <v>12.15</v>
      </c>
      <c r="H520" s="2" t="s">
        <v>2239</v>
      </c>
      <c r="I520" s="4">
        <v>0</v>
      </c>
      <c r="J520" s="2" t="b">
        <v>0</v>
      </c>
      <c r="K520" s="2" t="s">
        <v>4862</v>
      </c>
      <c r="L520" s="2" t="s">
        <v>10</v>
      </c>
      <c r="M520" s="2"/>
      <c r="N520" s="2"/>
      <c r="O520" s="2"/>
      <c r="P520" s="2"/>
      <c r="Q520" s="2"/>
    </row>
    <row r="521" spans="1:17" x14ac:dyDescent="0.25">
      <c r="A521" s="2" t="s">
        <v>4419</v>
      </c>
      <c r="B521" s="2" t="s">
        <v>4420</v>
      </c>
      <c r="C521" s="3"/>
      <c r="D521" s="4">
        <v>0</v>
      </c>
      <c r="E521" s="4">
        <v>0</v>
      </c>
      <c r="F521" s="4">
        <v>0</v>
      </c>
      <c r="G521" s="4">
        <v>12.15</v>
      </c>
      <c r="H521" s="2" t="s">
        <v>2239</v>
      </c>
      <c r="I521" s="4">
        <v>0</v>
      </c>
      <c r="J521" s="2" t="b">
        <v>0</v>
      </c>
      <c r="K521" s="2" t="s">
        <v>4862</v>
      </c>
      <c r="L521" s="2" t="s">
        <v>10</v>
      </c>
      <c r="M521" s="2"/>
      <c r="N521" s="2"/>
      <c r="O521" s="2"/>
      <c r="P521" s="2"/>
      <c r="Q521" s="2"/>
    </row>
    <row r="522" spans="1:17" x14ac:dyDescent="0.25">
      <c r="A522" s="2" t="s">
        <v>2004</v>
      </c>
      <c r="B522" s="2" t="s">
        <v>2005</v>
      </c>
      <c r="C522" s="3"/>
      <c r="D522" s="4">
        <v>0</v>
      </c>
      <c r="E522" s="4">
        <v>5</v>
      </c>
      <c r="F522" s="4">
        <v>5</v>
      </c>
      <c r="G522" s="4">
        <v>44.75</v>
      </c>
      <c r="H522" s="2" t="s">
        <v>2240</v>
      </c>
      <c r="I522" s="4">
        <v>0</v>
      </c>
      <c r="J522" s="2" t="b">
        <v>1</v>
      </c>
      <c r="K522" s="2" t="s">
        <v>4862</v>
      </c>
      <c r="L522" s="2" t="s">
        <v>10</v>
      </c>
      <c r="M522" s="2" t="s">
        <v>4867</v>
      </c>
      <c r="N522" s="2" t="s">
        <v>4743</v>
      </c>
      <c r="O522" s="2" t="s">
        <v>4689</v>
      </c>
      <c r="P522" s="2" t="s">
        <v>4688</v>
      </c>
      <c r="Q522" s="2"/>
    </row>
    <row r="523" spans="1:17" x14ac:dyDescent="0.25">
      <c r="A523" s="2" t="s">
        <v>4421</v>
      </c>
      <c r="B523" s="2" t="s">
        <v>4422</v>
      </c>
      <c r="C523" s="3"/>
      <c r="D523" s="4">
        <v>0</v>
      </c>
      <c r="E523" s="4">
        <v>0</v>
      </c>
      <c r="F523" s="4">
        <v>0</v>
      </c>
      <c r="G523" s="4">
        <v>29.4</v>
      </c>
      <c r="H523" s="2" t="s">
        <v>2240</v>
      </c>
      <c r="I523" s="4">
        <v>0</v>
      </c>
      <c r="J523" s="2" t="b">
        <v>0</v>
      </c>
      <c r="K523" s="2" t="s">
        <v>4862</v>
      </c>
      <c r="L523" s="2" t="s">
        <v>10</v>
      </c>
      <c r="M523" s="2"/>
      <c r="N523" s="2"/>
      <c r="O523" s="2"/>
      <c r="P523" s="2"/>
      <c r="Q523" s="2"/>
    </row>
    <row r="524" spans="1:17" x14ac:dyDescent="0.25">
      <c r="A524" s="2" t="s">
        <v>4276</v>
      </c>
      <c r="B524" s="2" t="s">
        <v>4277</v>
      </c>
      <c r="C524" s="3"/>
      <c r="D524" s="4">
        <v>0</v>
      </c>
      <c r="E524" s="4">
        <v>0</v>
      </c>
      <c r="F524" s="4">
        <v>0</v>
      </c>
      <c r="G524" s="4">
        <v>7.85</v>
      </c>
      <c r="H524" s="2" t="s">
        <v>2239</v>
      </c>
      <c r="I524" s="4">
        <v>0</v>
      </c>
      <c r="J524" s="2" t="b">
        <v>0</v>
      </c>
      <c r="K524" s="2" t="s">
        <v>4716</v>
      </c>
      <c r="L524" s="2" t="s">
        <v>10</v>
      </c>
      <c r="M524" s="2" t="s">
        <v>4868</v>
      </c>
      <c r="N524" s="2" t="s">
        <v>4743</v>
      </c>
      <c r="O524" s="2" t="s">
        <v>4719</v>
      </c>
      <c r="P524" s="2" t="s">
        <v>4688</v>
      </c>
      <c r="Q524" s="2"/>
    </row>
    <row r="525" spans="1:17" x14ac:dyDescent="0.25">
      <c r="A525" s="2" t="s">
        <v>4641</v>
      </c>
      <c r="B525" s="2" t="s">
        <v>4642</v>
      </c>
      <c r="C525" s="3"/>
      <c r="D525" s="4">
        <v>0</v>
      </c>
      <c r="E525" s="4">
        <v>0</v>
      </c>
      <c r="F525" s="4">
        <v>0</v>
      </c>
      <c r="G525" s="4">
        <v>44</v>
      </c>
      <c r="H525" s="2" t="s">
        <v>464</v>
      </c>
      <c r="I525" s="4">
        <v>20.41</v>
      </c>
      <c r="J525" s="2" t="b">
        <v>0</v>
      </c>
      <c r="K525" s="2" t="s">
        <v>4693</v>
      </c>
      <c r="L525" s="2" t="s">
        <v>10</v>
      </c>
      <c r="M525" s="2"/>
      <c r="N525" s="2" t="s">
        <v>4698</v>
      </c>
      <c r="O525" s="2"/>
      <c r="P525" s="2"/>
      <c r="Q525" s="2"/>
    </row>
    <row r="526" spans="1:17" x14ac:dyDescent="0.25">
      <c r="A526" s="2" t="s">
        <v>4477</v>
      </c>
      <c r="B526" s="2" t="s">
        <v>4478</v>
      </c>
      <c r="C526" s="3"/>
      <c r="D526" s="4">
        <v>0</v>
      </c>
      <c r="E526" s="4">
        <v>0</v>
      </c>
      <c r="F526" s="4">
        <v>0</v>
      </c>
      <c r="G526" s="4">
        <v>31.2</v>
      </c>
      <c r="H526" s="2" t="s">
        <v>2214</v>
      </c>
      <c r="I526" s="4">
        <v>0</v>
      </c>
      <c r="J526" s="2" t="b">
        <v>0</v>
      </c>
      <c r="K526" s="2" t="s">
        <v>4691</v>
      </c>
      <c r="L526" s="2" t="s">
        <v>10</v>
      </c>
      <c r="M526" s="2"/>
      <c r="N526" s="2" t="s">
        <v>4692</v>
      </c>
      <c r="O526" s="2"/>
      <c r="P526" s="2"/>
      <c r="Q526" s="2"/>
    </row>
    <row r="527" spans="1:17" x14ac:dyDescent="0.25">
      <c r="A527" s="2" t="s">
        <v>4481</v>
      </c>
      <c r="B527" s="2" t="s">
        <v>4482</v>
      </c>
      <c r="C527" s="3"/>
      <c r="D527" s="4">
        <v>0</v>
      </c>
      <c r="E527" s="4">
        <v>0</v>
      </c>
      <c r="F527" s="4">
        <v>0</v>
      </c>
      <c r="G527" s="4">
        <v>29.3</v>
      </c>
      <c r="H527" s="2" t="s">
        <v>2214</v>
      </c>
      <c r="I527" s="4">
        <v>0</v>
      </c>
      <c r="J527" s="2" t="b">
        <v>0</v>
      </c>
      <c r="K527" s="2" t="s">
        <v>4691</v>
      </c>
      <c r="L527" s="2" t="s">
        <v>10</v>
      </c>
      <c r="M527" s="2"/>
      <c r="N527" s="2" t="s">
        <v>4692</v>
      </c>
      <c r="O527" s="2"/>
      <c r="P527" s="2"/>
      <c r="Q527" s="2"/>
    </row>
    <row r="528" spans="1:17" x14ac:dyDescent="0.25">
      <c r="A528" s="2" t="s">
        <v>4479</v>
      </c>
      <c r="B528" s="2" t="s">
        <v>4480</v>
      </c>
      <c r="C528" s="3"/>
      <c r="D528" s="4">
        <v>0</v>
      </c>
      <c r="E528" s="4">
        <v>0</v>
      </c>
      <c r="F528" s="4">
        <v>0</v>
      </c>
      <c r="G528" s="4">
        <v>27.8</v>
      </c>
      <c r="H528" s="2" t="s">
        <v>2214</v>
      </c>
      <c r="I528" s="4">
        <v>0</v>
      </c>
      <c r="J528" s="2" t="b">
        <v>0</v>
      </c>
      <c r="K528" s="2" t="s">
        <v>4691</v>
      </c>
      <c r="L528" s="2" t="s">
        <v>10</v>
      </c>
      <c r="M528" s="2"/>
      <c r="N528" s="2" t="s">
        <v>4692</v>
      </c>
      <c r="O528" s="2"/>
      <c r="P528" s="2"/>
      <c r="Q528" s="2"/>
    </row>
    <row r="529" spans="1:17" x14ac:dyDescent="0.25">
      <c r="A529" s="2" t="s">
        <v>2897</v>
      </c>
      <c r="B529" s="2" t="s">
        <v>2898</v>
      </c>
      <c r="C529" s="3"/>
      <c r="D529" s="4">
        <v>0</v>
      </c>
      <c r="E529" s="4">
        <v>0</v>
      </c>
      <c r="F529" s="4">
        <v>0</v>
      </c>
      <c r="G529" s="4">
        <v>10</v>
      </c>
      <c r="H529" s="2" t="s">
        <v>2241</v>
      </c>
      <c r="I529" s="4">
        <v>6</v>
      </c>
      <c r="J529" s="2" t="b">
        <v>0</v>
      </c>
      <c r="K529" s="2" t="s">
        <v>4691</v>
      </c>
      <c r="L529" s="2" t="s">
        <v>10</v>
      </c>
      <c r="M529" s="2"/>
      <c r="N529" s="2"/>
      <c r="O529" s="2"/>
      <c r="P529" s="2"/>
      <c r="Q529" s="2"/>
    </row>
    <row r="530" spans="1:17" x14ac:dyDescent="0.25">
      <c r="A530" s="2" t="s">
        <v>554</v>
      </c>
      <c r="B530" s="2" t="s">
        <v>555</v>
      </c>
      <c r="C530" s="3"/>
      <c r="D530" s="4">
        <v>0</v>
      </c>
      <c r="E530" s="4">
        <v>2</v>
      </c>
      <c r="F530" s="4">
        <v>2</v>
      </c>
      <c r="G530" s="4">
        <v>6.5</v>
      </c>
      <c r="H530" s="2" t="s">
        <v>2241</v>
      </c>
      <c r="I530" s="4">
        <v>4</v>
      </c>
      <c r="J530" s="2" t="b">
        <v>1</v>
      </c>
      <c r="K530" s="2" t="s">
        <v>4691</v>
      </c>
      <c r="L530" s="2" t="s">
        <v>10</v>
      </c>
      <c r="M530" s="2"/>
      <c r="N530" s="2"/>
      <c r="O530" s="2"/>
      <c r="P530" s="2"/>
      <c r="Q530" s="2"/>
    </row>
    <row r="531" spans="1:17" x14ac:dyDescent="0.25">
      <c r="A531" s="2" t="s">
        <v>4365</v>
      </c>
      <c r="B531" s="2" t="s">
        <v>4366</v>
      </c>
      <c r="C531" s="3"/>
      <c r="D531" s="4">
        <v>0</v>
      </c>
      <c r="E531" s="4">
        <v>0</v>
      </c>
      <c r="F531" s="4">
        <v>0</v>
      </c>
      <c r="G531" s="4">
        <v>21.7</v>
      </c>
      <c r="H531" s="2" t="s">
        <v>2241</v>
      </c>
      <c r="I531" s="4">
        <v>0</v>
      </c>
      <c r="J531" s="2" t="b">
        <v>0</v>
      </c>
      <c r="K531" s="2" t="s">
        <v>4691</v>
      </c>
      <c r="L531" s="2" t="s">
        <v>10</v>
      </c>
      <c r="M531" s="2"/>
      <c r="N531" s="2"/>
      <c r="O531" s="2"/>
      <c r="P531" s="2"/>
      <c r="Q531" s="2"/>
    </row>
    <row r="532" spans="1:17" x14ac:dyDescent="0.25">
      <c r="A532" s="2" t="s">
        <v>4369</v>
      </c>
      <c r="B532" s="2" t="s">
        <v>4370</v>
      </c>
      <c r="C532" s="3"/>
      <c r="D532" s="4">
        <v>0</v>
      </c>
      <c r="E532" s="4">
        <v>0</v>
      </c>
      <c r="F532" s="4">
        <v>0</v>
      </c>
      <c r="G532" s="4">
        <v>21.7</v>
      </c>
      <c r="H532" s="2" t="s">
        <v>2241</v>
      </c>
      <c r="I532" s="4">
        <v>0</v>
      </c>
      <c r="J532" s="2" t="b">
        <v>0</v>
      </c>
      <c r="K532" s="2" t="s">
        <v>4691</v>
      </c>
      <c r="L532" s="2" t="s">
        <v>10</v>
      </c>
      <c r="M532" s="2"/>
      <c r="N532" s="2"/>
      <c r="O532" s="2"/>
      <c r="P532" s="2"/>
      <c r="Q532" s="2"/>
    </row>
    <row r="533" spans="1:17" x14ac:dyDescent="0.25">
      <c r="A533" s="2" t="s">
        <v>4367</v>
      </c>
      <c r="B533" s="2" t="s">
        <v>4368</v>
      </c>
      <c r="C533" s="3"/>
      <c r="D533" s="4">
        <v>0</v>
      </c>
      <c r="E533" s="4">
        <v>0</v>
      </c>
      <c r="F533" s="4">
        <v>0</v>
      </c>
      <c r="G533" s="4">
        <v>21.7</v>
      </c>
      <c r="H533" s="2" t="s">
        <v>2241</v>
      </c>
      <c r="I533" s="4">
        <v>0</v>
      </c>
      <c r="J533" s="2" t="b">
        <v>0</v>
      </c>
      <c r="K533" s="2" t="s">
        <v>4691</v>
      </c>
      <c r="L533" s="2" t="s">
        <v>10</v>
      </c>
      <c r="M533" s="2"/>
      <c r="N533" s="2"/>
      <c r="O533" s="2"/>
      <c r="P533" s="2"/>
      <c r="Q533" s="2"/>
    </row>
    <row r="534" spans="1:17" x14ac:dyDescent="0.25">
      <c r="A534" s="2" t="s">
        <v>4363</v>
      </c>
      <c r="B534" s="2" t="s">
        <v>4364</v>
      </c>
      <c r="C534" s="3"/>
      <c r="D534" s="4">
        <v>0</v>
      </c>
      <c r="E534" s="4">
        <v>0</v>
      </c>
      <c r="F534" s="4">
        <v>0</v>
      </c>
      <c r="G534" s="4">
        <v>16.7</v>
      </c>
      <c r="H534" s="2" t="s">
        <v>2241</v>
      </c>
      <c r="I534" s="4">
        <v>0</v>
      </c>
      <c r="J534" s="2" t="b">
        <v>0</v>
      </c>
      <c r="K534" s="2" t="s">
        <v>4691</v>
      </c>
      <c r="L534" s="2" t="s">
        <v>10</v>
      </c>
      <c r="M534" s="2"/>
      <c r="N534" s="2"/>
      <c r="O534" s="2"/>
      <c r="P534" s="2"/>
      <c r="Q534" s="2"/>
    </row>
    <row r="535" spans="1:17" x14ac:dyDescent="0.25">
      <c r="A535" s="2" t="s">
        <v>3423</v>
      </c>
      <c r="B535" s="2" t="s">
        <v>3424</v>
      </c>
      <c r="C535" s="3"/>
      <c r="D535" s="4">
        <v>0</v>
      </c>
      <c r="E535" s="4">
        <v>0</v>
      </c>
      <c r="F535" s="4">
        <v>0</v>
      </c>
      <c r="G535" s="4">
        <v>6.8</v>
      </c>
      <c r="H535" s="2" t="s">
        <v>2537</v>
      </c>
      <c r="I535" s="4">
        <v>3.15</v>
      </c>
      <c r="J535" s="2" t="b">
        <v>0</v>
      </c>
      <c r="K535" s="2" t="s">
        <v>2308</v>
      </c>
      <c r="L535" s="2" t="s">
        <v>10</v>
      </c>
      <c r="M535" s="2" t="s">
        <v>4746</v>
      </c>
      <c r="N535" s="2" t="s">
        <v>4741</v>
      </c>
      <c r="O535" s="2" t="s">
        <v>2306</v>
      </c>
      <c r="P535" s="2" t="s">
        <v>4688</v>
      </c>
      <c r="Q535" s="2"/>
    </row>
    <row r="536" spans="1:17" x14ac:dyDescent="0.25">
      <c r="A536" s="2" t="s">
        <v>2459</v>
      </c>
      <c r="B536" s="2" t="s">
        <v>2460</v>
      </c>
      <c r="C536" s="3"/>
      <c r="D536" s="4">
        <v>0</v>
      </c>
      <c r="E536" s="4">
        <v>0</v>
      </c>
      <c r="F536" s="4">
        <v>0</v>
      </c>
      <c r="G536" s="4">
        <v>6.9</v>
      </c>
      <c r="H536" s="2" t="s">
        <v>2217</v>
      </c>
      <c r="I536" s="4">
        <v>3.2</v>
      </c>
      <c r="J536" s="2" t="b">
        <v>0</v>
      </c>
      <c r="K536" s="2" t="s">
        <v>4716</v>
      </c>
      <c r="L536" s="2" t="s">
        <v>10</v>
      </c>
      <c r="M536" s="2" t="s">
        <v>4758</v>
      </c>
      <c r="N536" s="2" t="s">
        <v>4757</v>
      </c>
      <c r="O536" s="2" t="s">
        <v>4719</v>
      </c>
      <c r="P536" s="2" t="s">
        <v>4688</v>
      </c>
      <c r="Q536" s="2"/>
    </row>
    <row r="537" spans="1:17" x14ac:dyDescent="0.25">
      <c r="A537" s="2" t="s">
        <v>3069</v>
      </c>
      <c r="B537" s="2" t="s">
        <v>3070</v>
      </c>
      <c r="C537" s="3"/>
      <c r="D537" s="4">
        <v>0</v>
      </c>
      <c r="E537" s="4">
        <v>0</v>
      </c>
      <c r="F537" s="4">
        <v>0</v>
      </c>
      <c r="G537" s="4">
        <v>5.85</v>
      </c>
      <c r="H537" s="2" t="s">
        <v>2218</v>
      </c>
      <c r="I537" s="4">
        <v>3.38</v>
      </c>
      <c r="J537" s="2" t="b">
        <v>0</v>
      </c>
      <c r="K537" s="2" t="s">
        <v>4716</v>
      </c>
      <c r="L537" s="2" t="s">
        <v>10</v>
      </c>
      <c r="M537" s="2" t="s">
        <v>4744</v>
      </c>
      <c r="N537" s="2" t="s">
        <v>4745</v>
      </c>
      <c r="O537" s="2" t="s">
        <v>4719</v>
      </c>
      <c r="P537" s="2" t="s">
        <v>4833</v>
      </c>
      <c r="Q537" s="2"/>
    </row>
    <row r="538" spans="1:17" x14ac:dyDescent="0.25">
      <c r="A538" s="2" t="s">
        <v>4241</v>
      </c>
      <c r="B538" s="2" t="s">
        <v>4242</v>
      </c>
      <c r="C538" s="3"/>
      <c r="D538" s="4">
        <v>0</v>
      </c>
      <c r="E538" s="4">
        <v>0</v>
      </c>
      <c r="F538" s="4">
        <v>0</v>
      </c>
      <c r="G538" s="4">
        <v>22.05</v>
      </c>
      <c r="H538" s="2" t="s">
        <v>2233</v>
      </c>
      <c r="I538" s="4">
        <v>10.199999999999999</v>
      </c>
      <c r="J538" s="2" t="b">
        <v>0</v>
      </c>
      <c r="K538" s="2" t="s">
        <v>4716</v>
      </c>
      <c r="L538" s="2" t="s">
        <v>10</v>
      </c>
      <c r="M538" s="2" t="s">
        <v>4869</v>
      </c>
      <c r="N538" s="2" t="s">
        <v>4745</v>
      </c>
      <c r="O538" s="2" t="s">
        <v>4719</v>
      </c>
      <c r="P538" s="2" t="s">
        <v>4688</v>
      </c>
      <c r="Q538" s="2"/>
    </row>
    <row r="539" spans="1:17" x14ac:dyDescent="0.25">
      <c r="A539" s="2" t="s">
        <v>3038</v>
      </c>
      <c r="B539" s="2" t="s">
        <v>3039</v>
      </c>
      <c r="C539" s="3"/>
      <c r="D539" s="4">
        <v>0</v>
      </c>
      <c r="E539" s="4">
        <v>0</v>
      </c>
      <c r="F539" s="4">
        <v>0</v>
      </c>
      <c r="G539" s="4">
        <v>24.5</v>
      </c>
      <c r="H539" s="2" t="s">
        <v>2218</v>
      </c>
      <c r="I539" s="4">
        <v>11.36</v>
      </c>
      <c r="J539" s="2" t="b">
        <v>0</v>
      </c>
      <c r="K539" s="2" t="s">
        <v>2308</v>
      </c>
      <c r="L539" s="2" t="s">
        <v>10</v>
      </c>
      <c r="M539" s="2" t="s">
        <v>4740</v>
      </c>
      <c r="N539" s="2" t="s">
        <v>4741</v>
      </c>
      <c r="O539" s="2" t="s">
        <v>2306</v>
      </c>
      <c r="P539" s="2" t="s">
        <v>4688</v>
      </c>
      <c r="Q539" s="2"/>
    </row>
    <row r="540" spans="1:17" ht="370.5" x14ac:dyDescent="0.25">
      <c r="A540" s="2" t="s">
        <v>1681</v>
      </c>
      <c r="B540" s="2" t="s">
        <v>1682</v>
      </c>
      <c r="C540" s="3" t="s">
        <v>5403</v>
      </c>
      <c r="D540" s="4">
        <v>0</v>
      </c>
      <c r="E540" s="4">
        <v>0</v>
      </c>
      <c r="F540" s="4">
        <v>0</v>
      </c>
      <c r="G540" s="4">
        <v>66.5</v>
      </c>
      <c r="H540" s="2" t="s">
        <v>2233</v>
      </c>
      <c r="I540" s="4">
        <v>30.8</v>
      </c>
      <c r="J540" s="2" t="b">
        <v>1</v>
      </c>
      <c r="K540" s="2" t="s">
        <v>4716</v>
      </c>
      <c r="L540" s="2" t="s">
        <v>10</v>
      </c>
      <c r="M540" s="2" t="s">
        <v>4834</v>
      </c>
      <c r="N540" s="2" t="s">
        <v>4745</v>
      </c>
      <c r="O540" s="2" t="s">
        <v>4719</v>
      </c>
      <c r="P540" s="2" t="s">
        <v>2303</v>
      </c>
      <c r="Q540" s="2" t="s">
        <v>5703</v>
      </c>
    </row>
    <row r="541" spans="1:17" ht="370.5" x14ac:dyDescent="0.25">
      <c r="A541" s="2" t="s">
        <v>788</v>
      </c>
      <c r="B541" s="2" t="s">
        <v>789</v>
      </c>
      <c r="C541" s="3" t="s">
        <v>5275</v>
      </c>
      <c r="D541" s="4">
        <v>0</v>
      </c>
      <c r="E541" s="4">
        <v>3</v>
      </c>
      <c r="F541" s="4">
        <v>3</v>
      </c>
      <c r="G541" s="4">
        <v>50.55</v>
      </c>
      <c r="H541" s="2" t="s">
        <v>2233</v>
      </c>
      <c r="I541" s="4">
        <v>23.4</v>
      </c>
      <c r="J541" s="2" t="b">
        <v>1</v>
      </c>
      <c r="K541" s="2" t="s">
        <v>4716</v>
      </c>
      <c r="L541" s="2" t="s">
        <v>10</v>
      </c>
      <c r="M541" s="2" t="s">
        <v>4841</v>
      </c>
      <c r="N541" s="2" t="s">
        <v>4745</v>
      </c>
      <c r="O541" s="2" t="s">
        <v>4719</v>
      </c>
      <c r="P541" s="2" t="s">
        <v>4688</v>
      </c>
      <c r="Q541" s="2" t="s">
        <v>5716</v>
      </c>
    </row>
    <row r="542" spans="1:17" x14ac:dyDescent="0.25">
      <c r="A542" s="2" t="s">
        <v>1010</v>
      </c>
      <c r="B542" s="2" t="s">
        <v>1011</v>
      </c>
      <c r="C542" s="3"/>
      <c r="D542" s="4">
        <v>0</v>
      </c>
      <c r="E542" s="4">
        <v>10</v>
      </c>
      <c r="F542" s="4">
        <v>10</v>
      </c>
      <c r="G542" s="4">
        <v>9.1</v>
      </c>
      <c r="H542" s="2" t="s">
        <v>2235</v>
      </c>
      <c r="I542" s="4">
        <v>4.2</v>
      </c>
      <c r="J542" s="2" t="b">
        <v>1</v>
      </c>
      <c r="K542" s="2" t="s">
        <v>2308</v>
      </c>
      <c r="L542" s="2" t="s">
        <v>10</v>
      </c>
      <c r="M542" s="2" t="s">
        <v>4746</v>
      </c>
      <c r="N542" s="2" t="s">
        <v>4741</v>
      </c>
      <c r="O542" s="2" t="s">
        <v>2306</v>
      </c>
      <c r="P542" s="2" t="s">
        <v>4688</v>
      </c>
      <c r="Q542" s="2"/>
    </row>
    <row r="543" spans="1:17" x14ac:dyDescent="0.25">
      <c r="A543" s="2" t="s">
        <v>1294</v>
      </c>
      <c r="B543" s="2" t="s">
        <v>1295</v>
      </c>
      <c r="C543" s="3"/>
      <c r="D543" s="4">
        <v>0</v>
      </c>
      <c r="E543" s="4">
        <v>17</v>
      </c>
      <c r="F543" s="4">
        <v>17</v>
      </c>
      <c r="G543" s="4">
        <v>11.9</v>
      </c>
      <c r="H543" s="2" t="s">
        <v>2236</v>
      </c>
      <c r="I543" s="4">
        <v>5.5</v>
      </c>
      <c r="J543" s="2" t="b">
        <v>1</v>
      </c>
      <c r="K543" s="2" t="s">
        <v>4716</v>
      </c>
      <c r="L543" s="2" t="s">
        <v>10</v>
      </c>
      <c r="M543" s="2" t="s">
        <v>4849</v>
      </c>
      <c r="N543" s="2" t="s">
        <v>4741</v>
      </c>
      <c r="O543" s="2" t="s">
        <v>4719</v>
      </c>
      <c r="P543" s="2" t="s">
        <v>4688</v>
      </c>
      <c r="Q543" s="2"/>
    </row>
    <row r="544" spans="1:17" x14ac:dyDescent="0.25">
      <c r="A544" s="2" t="s">
        <v>1054</v>
      </c>
      <c r="B544" s="2" t="s">
        <v>1055</v>
      </c>
      <c r="C544" s="3"/>
      <c r="D544" s="4">
        <v>0</v>
      </c>
      <c r="E544" s="4">
        <v>14</v>
      </c>
      <c r="F544" s="4">
        <v>14</v>
      </c>
      <c r="G544" s="4">
        <v>14.6</v>
      </c>
      <c r="H544" s="2" t="s">
        <v>2236</v>
      </c>
      <c r="I544" s="4">
        <v>6.75</v>
      </c>
      <c r="J544" s="2" t="b">
        <v>1</v>
      </c>
      <c r="K544" s="2" t="s">
        <v>4716</v>
      </c>
      <c r="L544" s="2" t="s">
        <v>10</v>
      </c>
      <c r="M544" s="2" t="s">
        <v>4746</v>
      </c>
      <c r="N544" s="2" t="s">
        <v>4741</v>
      </c>
      <c r="O544" s="2" t="s">
        <v>4719</v>
      </c>
      <c r="P544" s="2" t="s">
        <v>4688</v>
      </c>
      <c r="Q544" s="2"/>
    </row>
    <row r="545" spans="1:17" x14ac:dyDescent="0.25">
      <c r="A545" s="2" t="s">
        <v>1026</v>
      </c>
      <c r="B545" s="2" t="s">
        <v>1027</v>
      </c>
      <c r="C545" s="3"/>
      <c r="D545" s="4">
        <v>0</v>
      </c>
      <c r="E545" s="4">
        <v>13</v>
      </c>
      <c r="F545" s="4">
        <v>13</v>
      </c>
      <c r="G545" s="4">
        <v>17.100000000000001</v>
      </c>
      <c r="H545" s="2" t="s">
        <v>2236</v>
      </c>
      <c r="I545" s="4">
        <v>7.9</v>
      </c>
      <c r="J545" s="2" t="b">
        <v>1</v>
      </c>
      <c r="K545" s="2" t="s">
        <v>2308</v>
      </c>
      <c r="L545" s="2" t="s">
        <v>10</v>
      </c>
      <c r="M545" s="2" t="s">
        <v>4746</v>
      </c>
      <c r="N545" s="2" t="s">
        <v>4741</v>
      </c>
      <c r="O545" s="2" t="s">
        <v>2306</v>
      </c>
      <c r="P545" s="2" t="s">
        <v>4688</v>
      </c>
      <c r="Q545" s="2"/>
    </row>
    <row r="546" spans="1:17" x14ac:dyDescent="0.25">
      <c r="A546" s="2" t="s">
        <v>1052</v>
      </c>
      <c r="B546" s="2" t="s">
        <v>1053</v>
      </c>
      <c r="C546" s="3"/>
      <c r="D546" s="4">
        <v>0</v>
      </c>
      <c r="E546" s="4">
        <v>23</v>
      </c>
      <c r="F546" s="4">
        <v>23</v>
      </c>
      <c r="G546" s="4">
        <v>12.3</v>
      </c>
      <c r="H546" s="2" t="s">
        <v>2236</v>
      </c>
      <c r="I546" s="4">
        <v>5.7</v>
      </c>
      <c r="J546" s="2" t="b">
        <v>1</v>
      </c>
      <c r="K546" s="2" t="s">
        <v>2308</v>
      </c>
      <c r="L546" s="2" t="s">
        <v>10</v>
      </c>
      <c r="M546" s="2" t="s">
        <v>4746</v>
      </c>
      <c r="N546" s="2" t="s">
        <v>4741</v>
      </c>
      <c r="O546" s="2" t="s">
        <v>2306</v>
      </c>
      <c r="P546" s="2" t="s">
        <v>4688</v>
      </c>
      <c r="Q546" s="2"/>
    </row>
    <row r="547" spans="1:17" x14ac:dyDescent="0.25">
      <c r="A547" s="2" t="s">
        <v>1292</v>
      </c>
      <c r="B547" s="2" t="s">
        <v>1293</v>
      </c>
      <c r="C547" s="3"/>
      <c r="D547" s="4">
        <v>0</v>
      </c>
      <c r="E547" s="4">
        <v>14</v>
      </c>
      <c r="F547" s="4">
        <v>14</v>
      </c>
      <c r="G547" s="4">
        <v>9.9</v>
      </c>
      <c r="H547" s="2" t="s">
        <v>2236</v>
      </c>
      <c r="I547" s="4">
        <v>4.55</v>
      </c>
      <c r="J547" s="2" t="b">
        <v>1</v>
      </c>
      <c r="K547" s="2" t="s">
        <v>2308</v>
      </c>
      <c r="L547" s="2" t="s">
        <v>10</v>
      </c>
      <c r="M547" s="2" t="s">
        <v>4849</v>
      </c>
      <c r="N547" s="2" t="s">
        <v>4741</v>
      </c>
      <c r="O547" s="2" t="s">
        <v>2306</v>
      </c>
      <c r="P547" s="2" t="s">
        <v>4688</v>
      </c>
      <c r="Q547" s="2"/>
    </row>
    <row r="548" spans="1:17" x14ac:dyDescent="0.25">
      <c r="A548" s="2" t="s">
        <v>3421</v>
      </c>
      <c r="B548" s="2" t="s">
        <v>3422</v>
      </c>
      <c r="C548" s="3"/>
      <c r="D548" s="4">
        <v>0</v>
      </c>
      <c r="E548" s="4">
        <v>0</v>
      </c>
      <c r="F548" s="4">
        <v>0</v>
      </c>
      <c r="G548" s="4">
        <v>28.95</v>
      </c>
      <c r="H548" s="2" t="s">
        <v>2236</v>
      </c>
      <c r="I548" s="4">
        <v>13.4</v>
      </c>
      <c r="J548" s="2" t="b">
        <v>1</v>
      </c>
      <c r="K548" s="2" t="s">
        <v>2308</v>
      </c>
      <c r="L548" s="2" t="s">
        <v>10</v>
      </c>
      <c r="M548" s="2" t="s">
        <v>4746</v>
      </c>
      <c r="N548" s="2" t="s">
        <v>4741</v>
      </c>
      <c r="O548" s="2" t="s">
        <v>2306</v>
      </c>
      <c r="P548" s="2" t="s">
        <v>4688</v>
      </c>
      <c r="Q548" s="2"/>
    </row>
    <row r="549" spans="1:17" x14ac:dyDescent="0.25">
      <c r="A549" s="2" t="s">
        <v>3392</v>
      </c>
      <c r="B549" s="2" t="s">
        <v>3393</v>
      </c>
      <c r="C549" s="3"/>
      <c r="D549" s="4">
        <v>0</v>
      </c>
      <c r="E549" s="4">
        <v>0</v>
      </c>
      <c r="F549" s="4">
        <v>0</v>
      </c>
      <c r="G549" s="4">
        <v>38.9</v>
      </c>
      <c r="H549" s="2" t="s">
        <v>2236</v>
      </c>
      <c r="I549" s="4">
        <v>18</v>
      </c>
      <c r="J549" s="2" t="b">
        <v>0</v>
      </c>
      <c r="K549" s="2" t="s">
        <v>2308</v>
      </c>
      <c r="L549" s="2" t="s">
        <v>10</v>
      </c>
      <c r="M549" s="2" t="s">
        <v>4746</v>
      </c>
      <c r="N549" s="2" t="s">
        <v>4741</v>
      </c>
      <c r="O549" s="2" t="s">
        <v>2306</v>
      </c>
      <c r="P549" s="2" t="s">
        <v>2303</v>
      </c>
      <c r="Q549" s="2"/>
    </row>
    <row r="550" spans="1:17" x14ac:dyDescent="0.25">
      <c r="A550" s="2" t="s">
        <v>3344</v>
      </c>
      <c r="B550" s="2" t="s">
        <v>3345</v>
      </c>
      <c r="C550" s="3"/>
      <c r="D550" s="4">
        <v>0</v>
      </c>
      <c r="E550" s="4">
        <v>0</v>
      </c>
      <c r="F550" s="4">
        <v>0</v>
      </c>
      <c r="G550" s="4">
        <v>4</v>
      </c>
      <c r="H550" s="2" t="s">
        <v>2225</v>
      </c>
      <c r="I550" s="4">
        <v>0.9</v>
      </c>
      <c r="J550" s="2" t="b">
        <v>0</v>
      </c>
      <c r="K550" s="2" t="s">
        <v>4691</v>
      </c>
      <c r="L550" s="2" t="s">
        <v>10</v>
      </c>
      <c r="M550" s="2"/>
      <c r="N550" s="2"/>
      <c r="O550" s="2"/>
      <c r="P550" s="2"/>
      <c r="Q550" s="2"/>
    </row>
    <row r="551" spans="1:17" x14ac:dyDescent="0.25">
      <c r="A551" s="2" t="s">
        <v>476</v>
      </c>
      <c r="B551" s="2" t="s">
        <v>477</v>
      </c>
      <c r="C551" s="3"/>
      <c r="D551" s="4">
        <v>0</v>
      </c>
      <c r="E551" s="4">
        <v>0</v>
      </c>
      <c r="F551" s="4">
        <v>0</v>
      </c>
      <c r="G551" s="4">
        <v>4</v>
      </c>
      <c r="H551" s="2" t="s">
        <v>2241</v>
      </c>
      <c r="I551" s="4">
        <v>0</v>
      </c>
      <c r="J551" s="2" t="b">
        <v>1</v>
      </c>
      <c r="K551" s="2" t="s">
        <v>4691</v>
      </c>
      <c r="L551" s="2" t="s">
        <v>10</v>
      </c>
      <c r="M551" s="2"/>
      <c r="N551" s="2" t="s">
        <v>4855</v>
      </c>
      <c r="O551" s="2"/>
      <c r="P551" s="2"/>
      <c r="Q551" s="2"/>
    </row>
    <row r="552" spans="1:17" ht="242.25" x14ac:dyDescent="0.25">
      <c r="A552" s="2" t="s">
        <v>1062</v>
      </c>
      <c r="B552" s="2" t="s">
        <v>1063</v>
      </c>
      <c r="C552" s="3" t="s">
        <v>5294</v>
      </c>
      <c r="D552" s="4">
        <v>0</v>
      </c>
      <c r="E552" s="4">
        <v>10</v>
      </c>
      <c r="F552" s="4">
        <v>10</v>
      </c>
      <c r="G552" s="4">
        <v>12</v>
      </c>
      <c r="H552" s="2" t="s">
        <v>66</v>
      </c>
      <c r="I552" s="4">
        <v>4.4622999999999999</v>
      </c>
      <c r="J552" s="2" t="b">
        <v>1</v>
      </c>
      <c r="K552" s="2" t="s">
        <v>4716</v>
      </c>
      <c r="L552" s="2" t="s">
        <v>10</v>
      </c>
      <c r="M552" s="2" t="s">
        <v>4722</v>
      </c>
      <c r="N552" s="2" t="s">
        <v>4718</v>
      </c>
      <c r="O552" s="2" t="s">
        <v>4719</v>
      </c>
      <c r="P552" s="2" t="s">
        <v>4688</v>
      </c>
      <c r="Q552" s="2" t="s">
        <v>5604</v>
      </c>
    </row>
    <row r="553" spans="1:17" x14ac:dyDescent="0.25">
      <c r="A553" s="2" t="s">
        <v>2665</v>
      </c>
      <c r="B553" s="2" t="s">
        <v>2666</v>
      </c>
      <c r="C553" s="3"/>
      <c r="D553" s="4">
        <v>0</v>
      </c>
      <c r="E553" s="4">
        <v>0</v>
      </c>
      <c r="F553" s="4">
        <v>0</v>
      </c>
      <c r="G553" s="4">
        <v>20</v>
      </c>
      <c r="H553" s="2" t="s">
        <v>2241</v>
      </c>
      <c r="I553" s="4">
        <v>0</v>
      </c>
      <c r="J553" s="2" t="b">
        <v>0</v>
      </c>
      <c r="K553" s="2" t="s">
        <v>2301</v>
      </c>
      <c r="L553" s="2" t="s">
        <v>10</v>
      </c>
      <c r="M553" s="2" t="s">
        <v>4751</v>
      </c>
      <c r="N553" s="2" t="s">
        <v>4752</v>
      </c>
      <c r="O553" s="2" t="s">
        <v>4719</v>
      </c>
      <c r="P553" s="2"/>
      <c r="Q553" s="2"/>
    </row>
    <row r="554" spans="1:17" x14ac:dyDescent="0.25">
      <c r="A554" s="2" t="s">
        <v>2645</v>
      </c>
      <c r="B554" s="2" t="s">
        <v>2646</v>
      </c>
      <c r="C554" s="3"/>
      <c r="D554" s="4">
        <v>0</v>
      </c>
      <c r="E554" s="4">
        <v>0</v>
      </c>
      <c r="F554" s="4">
        <v>0</v>
      </c>
      <c r="G554" s="4">
        <v>20</v>
      </c>
      <c r="H554" s="2" t="s">
        <v>2241</v>
      </c>
      <c r="I554" s="4">
        <v>0</v>
      </c>
      <c r="J554" s="2" t="b">
        <v>0</v>
      </c>
      <c r="K554" s="2" t="s">
        <v>2301</v>
      </c>
      <c r="L554" s="2" t="s">
        <v>10</v>
      </c>
      <c r="M554" s="2" t="s">
        <v>4751</v>
      </c>
      <c r="N554" s="2" t="s">
        <v>4752</v>
      </c>
      <c r="O554" s="2" t="s">
        <v>4689</v>
      </c>
      <c r="P554" s="2"/>
      <c r="Q554" s="2"/>
    </row>
    <row r="555" spans="1:17" x14ac:dyDescent="0.25">
      <c r="A555" s="2" t="s">
        <v>3042</v>
      </c>
      <c r="B555" s="2" t="s">
        <v>3043</v>
      </c>
      <c r="C555" s="3"/>
      <c r="D555" s="4">
        <v>0</v>
      </c>
      <c r="E555" s="4">
        <v>0</v>
      </c>
      <c r="F555" s="4">
        <v>0</v>
      </c>
      <c r="G555" s="4">
        <v>14.9</v>
      </c>
      <c r="H555" s="2" t="s">
        <v>2232</v>
      </c>
      <c r="I555" s="4">
        <v>7.5</v>
      </c>
      <c r="J555" s="2" t="b">
        <v>0</v>
      </c>
      <c r="K555" s="2" t="s">
        <v>2308</v>
      </c>
      <c r="L555" s="2" t="s">
        <v>10</v>
      </c>
      <c r="M555" s="2" t="s">
        <v>4740</v>
      </c>
      <c r="N555" s="2" t="s">
        <v>4741</v>
      </c>
      <c r="O555" s="2" t="s">
        <v>2306</v>
      </c>
      <c r="P555" s="2" t="s">
        <v>4688</v>
      </c>
      <c r="Q555" s="2"/>
    </row>
    <row r="556" spans="1:17" ht="199.5" x14ac:dyDescent="0.25">
      <c r="A556" s="2" t="s">
        <v>1326</v>
      </c>
      <c r="B556" s="2" t="s">
        <v>1327</v>
      </c>
      <c r="C556" s="3" t="s">
        <v>5353</v>
      </c>
      <c r="D556" s="4">
        <v>0</v>
      </c>
      <c r="E556" s="4">
        <v>24</v>
      </c>
      <c r="F556" s="4">
        <v>24</v>
      </c>
      <c r="G556" s="4">
        <v>13.55</v>
      </c>
      <c r="H556" s="2" t="s">
        <v>953</v>
      </c>
      <c r="I556" s="4">
        <v>5.75</v>
      </c>
      <c r="J556" s="2" t="b">
        <v>1</v>
      </c>
      <c r="K556" s="2" t="s">
        <v>4716</v>
      </c>
      <c r="L556" s="2" t="s">
        <v>10</v>
      </c>
      <c r="M556" s="2"/>
      <c r="N556" s="2" t="s">
        <v>4745</v>
      </c>
      <c r="O556" s="2" t="s">
        <v>4719</v>
      </c>
      <c r="P556" s="2" t="s">
        <v>4688</v>
      </c>
      <c r="Q556" s="2" t="s">
        <v>5809</v>
      </c>
    </row>
    <row r="557" spans="1:17" ht="327.75" x14ac:dyDescent="0.25">
      <c r="A557" s="2" t="s">
        <v>1883</v>
      </c>
      <c r="B557" s="2" t="s">
        <v>1884</v>
      </c>
      <c r="C557" s="3" t="s">
        <v>5453</v>
      </c>
      <c r="D557" s="4">
        <v>0</v>
      </c>
      <c r="E557" s="4">
        <v>9</v>
      </c>
      <c r="F557" s="4">
        <v>10</v>
      </c>
      <c r="G557" s="4">
        <v>23.8</v>
      </c>
      <c r="H557" s="2" t="s">
        <v>953</v>
      </c>
      <c r="I557" s="4">
        <v>10.5</v>
      </c>
      <c r="J557" s="2" t="b">
        <v>1</v>
      </c>
      <c r="K557" s="2" t="s">
        <v>4716</v>
      </c>
      <c r="L557" s="2" t="s">
        <v>10</v>
      </c>
      <c r="M557" s="2" t="s">
        <v>4869</v>
      </c>
      <c r="N557" s="2" t="s">
        <v>4745</v>
      </c>
      <c r="O557" s="2" t="s">
        <v>4719</v>
      </c>
      <c r="P557" s="2" t="s">
        <v>4688</v>
      </c>
      <c r="Q557" s="2" t="s">
        <v>5810</v>
      </c>
    </row>
    <row r="558" spans="1:17" ht="256.5" x14ac:dyDescent="0.25">
      <c r="A558" s="2" t="s">
        <v>1881</v>
      </c>
      <c r="B558" s="2" t="s">
        <v>1882</v>
      </c>
      <c r="C558" s="3" t="s">
        <v>5452</v>
      </c>
      <c r="D558" s="4">
        <v>0</v>
      </c>
      <c r="E558" s="4">
        <v>8</v>
      </c>
      <c r="F558" s="4">
        <v>8</v>
      </c>
      <c r="G558" s="4">
        <v>24.35</v>
      </c>
      <c r="H558" s="2" t="s">
        <v>953</v>
      </c>
      <c r="I558" s="4">
        <v>10.75</v>
      </c>
      <c r="J558" s="2" t="b">
        <v>1</v>
      </c>
      <c r="K558" s="2" t="s">
        <v>4709</v>
      </c>
      <c r="L558" s="2" t="s">
        <v>10</v>
      </c>
      <c r="M558" s="2" t="s">
        <v>4869</v>
      </c>
      <c r="N558" s="2" t="s">
        <v>4745</v>
      </c>
      <c r="O558" s="2" t="s">
        <v>4689</v>
      </c>
      <c r="P558" s="2" t="s">
        <v>4688</v>
      </c>
      <c r="Q558" s="2" t="s">
        <v>5811</v>
      </c>
    </row>
    <row r="559" spans="1:17" x14ac:dyDescent="0.25">
      <c r="A559" s="2" t="s">
        <v>3481</v>
      </c>
      <c r="B559" s="2" t="s">
        <v>3482</v>
      </c>
      <c r="C559" s="3"/>
      <c r="D559" s="4">
        <v>0</v>
      </c>
      <c r="E559" s="4">
        <v>0</v>
      </c>
      <c r="F559" s="4">
        <v>0</v>
      </c>
      <c r="G559" s="4">
        <v>18.399999999999999</v>
      </c>
      <c r="H559" s="2" t="s">
        <v>3477</v>
      </c>
      <c r="I559" s="4">
        <v>8</v>
      </c>
      <c r="J559" s="2" t="b">
        <v>0</v>
      </c>
      <c r="K559" s="2" t="s">
        <v>4716</v>
      </c>
      <c r="L559" s="2" t="s">
        <v>10</v>
      </c>
      <c r="M559" s="2" t="s">
        <v>4846</v>
      </c>
      <c r="N559" s="2" t="s">
        <v>4745</v>
      </c>
      <c r="O559" s="2" t="s">
        <v>4719</v>
      </c>
      <c r="P559" s="2" t="s">
        <v>4688</v>
      </c>
      <c r="Q559" s="2"/>
    </row>
    <row r="560" spans="1:17" x14ac:dyDescent="0.25">
      <c r="A560" s="2" t="s">
        <v>3483</v>
      </c>
      <c r="B560" s="2" t="s">
        <v>3484</v>
      </c>
      <c r="C560" s="3"/>
      <c r="D560" s="4">
        <v>0</v>
      </c>
      <c r="E560" s="4">
        <v>0</v>
      </c>
      <c r="F560" s="4">
        <v>0</v>
      </c>
      <c r="G560" s="4">
        <v>19.5</v>
      </c>
      <c r="H560" s="2" t="s">
        <v>3477</v>
      </c>
      <c r="I560" s="4">
        <v>8.75</v>
      </c>
      <c r="J560" s="2" t="b">
        <v>0</v>
      </c>
      <c r="K560" s="2" t="s">
        <v>4709</v>
      </c>
      <c r="L560" s="2" t="s">
        <v>10</v>
      </c>
      <c r="M560" s="2" t="s">
        <v>4846</v>
      </c>
      <c r="N560" s="2" t="s">
        <v>4745</v>
      </c>
      <c r="O560" s="2" t="s">
        <v>4689</v>
      </c>
      <c r="P560" s="2" t="s">
        <v>4688</v>
      </c>
      <c r="Q560" s="2"/>
    </row>
    <row r="561" spans="1:17" ht="228" x14ac:dyDescent="0.25">
      <c r="A561" s="2" t="s">
        <v>1266</v>
      </c>
      <c r="B561" s="2" t="s">
        <v>1267</v>
      </c>
      <c r="C561" s="3" t="s">
        <v>5336</v>
      </c>
      <c r="D561" s="4">
        <v>0</v>
      </c>
      <c r="E561" s="4">
        <v>30</v>
      </c>
      <c r="F561" s="4">
        <v>30</v>
      </c>
      <c r="G561" s="4">
        <v>6.1</v>
      </c>
      <c r="H561" s="2" t="s">
        <v>2224</v>
      </c>
      <c r="I561" s="4">
        <v>2.75</v>
      </c>
      <c r="J561" s="2" t="b">
        <v>1</v>
      </c>
      <c r="K561" s="2" t="s">
        <v>2308</v>
      </c>
      <c r="L561" s="2" t="s">
        <v>10</v>
      </c>
      <c r="M561" s="2" t="s">
        <v>4749</v>
      </c>
      <c r="N561" s="2" t="s">
        <v>4745</v>
      </c>
      <c r="O561" s="2" t="s">
        <v>2306</v>
      </c>
      <c r="P561" s="2" t="s">
        <v>4688</v>
      </c>
      <c r="Q561" s="2" t="s">
        <v>5717</v>
      </c>
    </row>
    <row r="562" spans="1:17" ht="228" x14ac:dyDescent="0.25">
      <c r="A562" s="2" t="s">
        <v>1254</v>
      </c>
      <c r="B562" s="2" t="s">
        <v>1255</v>
      </c>
      <c r="C562" s="3" t="s">
        <v>5333</v>
      </c>
      <c r="D562" s="4">
        <v>0</v>
      </c>
      <c r="E562" s="4">
        <v>22</v>
      </c>
      <c r="F562" s="4">
        <v>22</v>
      </c>
      <c r="G562" s="4">
        <v>6.1</v>
      </c>
      <c r="H562" s="2" t="s">
        <v>2224</v>
      </c>
      <c r="I562" s="4">
        <v>2.75</v>
      </c>
      <c r="J562" s="2" t="b">
        <v>1</v>
      </c>
      <c r="K562" s="2" t="s">
        <v>4716</v>
      </c>
      <c r="L562" s="2" t="s">
        <v>10</v>
      </c>
      <c r="M562" s="2" t="s">
        <v>4749</v>
      </c>
      <c r="N562" s="2" t="s">
        <v>4745</v>
      </c>
      <c r="O562" s="2" t="s">
        <v>4719</v>
      </c>
      <c r="P562" s="2" t="s">
        <v>4688</v>
      </c>
      <c r="Q562" s="2" t="s">
        <v>5718</v>
      </c>
    </row>
    <row r="563" spans="1:17" ht="213.75" x14ac:dyDescent="0.25">
      <c r="A563" s="2" t="s">
        <v>1262</v>
      </c>
      <c r="B563" s="2" t="s">
        <v>1263</v>
      </c>
      <c r="C563" s="3" t="s">
        <v>5335</v>
      </c>
      <c r="D563" s="4">
        <v>0</v>
      </c>
      <c r="E563" s="4">
        <v>25</v>
      </c>
      <c r="F563" s="4">
        <v>25</v>
      </c>
      <c r="G563" s="4">
        <v>6.1</v>
      </c>
      <c r="H563" s="2" t="s">
        <v>2224</v>
      </c>
      <c r="I563" s="4">
        <v>2.75</v>
      </c>
      <c r="J563" s="2" t="b">
        <v>1</v>
      </c>
      <c r="K563" s="2" t="s">
        <v>4709</v>
      </c>
      <c r="L563" s="2" t="s">
        <v>10</v>
      </c>
      <c r="M563" s="2" t="s">
        <v>4749</v>
      </c>
      <c r="N563" s="2" t="s">
        <v>4745</v>
      </c>
      <c r="O563" s="2" t="s">
        <v>4689</v>
      </c>
      <c r="P563" s="2" t="s">
        <v>4688</v>
      </c>
      <c r="Q563" s="2" t="s">
        <v>5719</v>
      </c>
    </row>
    <row r="564" spans="1:17" ht="242.25" x14ac:dyDescent="0.25">
      <c r="A564" s="2" t="s">
        <v>710</v>
      </c>
      <c r="B564" s="2" t="s">
        <v>711</v>
      </c>
      <c r="C564" s="3" t="s">
        <v>5251</v>
      </c>
      <c r="D564" s="4">
        <v>0</v>
      </c>
      <c r="E564" s="4">
        <v>23</v>
      </c>
      <c r="F564" s="4">
        <v>23</v>
      </c>
      <c r="G564" s="4">
        <v>6.2</v>
      </c>
      <c r="H564" s="2" t="s">
        <v>2224</v>
      </c>
      <c r="I564" s="4">
        <v>2.75</v>
      </c>
      <c r="J564" s="2" t="b">
        <v>1</v>
      </c>
      <c r="K564" s="2" t="s">
        <v>4716</v>
      </c>
      <c r="L564" s="2" t="s">
        <v>10</v>
      </c>
      <c r="M564" s="2" t="s">
        <v>4744</v>
      </c>
      <c r="N564" s="2" t="s">
        <v>4745</v>
      </c>
      <c r="O564" s="2" t="s">
        <v>4719</v>
      </c>
      <c r="P564" s="2" t="s">
        <v>4688</v>
      </c>
      <c r="Q564" s="2" t="s">
        <v>5720</v>
      </c>
    </row>
    <row r="565" spans="1:17" ht="228" x14ac:dyDescent="0.25">
      <c r="A565" s="2" t="s">
        <v>253</v>
      </c>
      <c r="B565" s="2" t="s">
        <v>254</v>
      </c>
      <c r="C565" s="3" t="s">
        <v>5188</v>
      </c>
      <c r="D565" s="4">
        <v>0</v>
      </c>
      <c r="E565" s="4">
        <v>5</v>
      </c>
      <c r="F565" s="4">
        <v>5</v>
      </c>
      <c r="G565" s="4">
        <v>24.5</v>
      </c>
      <c r="H565" s="2" t="s">
        <v>2224</v>
      </c>
      <c r="I565" s="4">
        <v>10.9</v>
      </c>
      <c r="J565" s="2" t="b">
        <v>1</v>
      </c>
      <c r="K565" s="2" t="s">
        <v>2301</v>
      </c>
      <c r="L565" s="2" t="s">
        <v>10</v>
      </c>
      <c r="M565" s="2" t="s">
        <v>4749</v>
      </c>
      <c r="N565" s="2" t="s">
        <v>4745</v>
      </c>
      <c r="O565" s="2" t="s">
        <v>4689</v>
      </c>
      <c r="P565" s="2"/>
      <c r="Q565" s="2" t="s">
        <v>5613</v>
      </c>
    </row>
    <row r="566" spans="1:17" ht="256.5" x14ac:dyDescent="0.25">
      <c r="A566" s="2" t="s">
        <v>251</v>
      </c>
      <c r="B566" s="2" t="s">
        <v>252</v>
      </c>
      <c r="C566" s="3" t="s">
        <v>5187</v>
      </c>
      <c r="D566" s="4">
        <v>0</v>
      </c>
      <c r="E566" s="4">
        <v>4</v>
      </c>
      <c r="F566" s="4">
        <v>4</v>
      </c>
      <c r="G566" s="4">
        <v>17.600000000000001</v>
      </c>
      <c r="H566" s="2" t="s">
        <v>2224</v>
      </c>
      <c r="I566" s="4">
        <v>7.7</v>
      </c>
      <c r="J566" s="2" t="b">
        <v>1</v>
      </c>
      <c r="K566" s="2" t="s">
        <v>2301</v>
      </c>
      <c r="L566" s="2" t="s">
        <v>10</v>
      </c>
      <c r="M566" s="2" t="s">
        <v>4749</v>
      </c>
      <c r="N566" s="2" t="s">
        <v>4745</v>
      </c>
      <c r="O566" s="2" t="s">
        <v>4719</v>
      </c>
      <c r="P566" s="2"/>
      <c r="Q566" s="2" t="s">
        <v>5614</v>
      </c>
    </row>
    <row r="567" spans="1:17" ht="242.25" x14ac:dyDescent="0.25">
      <c r="A567" s="2" t="s">
        <v>235</v>
      </c>
      <c r="B567" s="2" t="s">
        <v>236</v>
      </c>
      <c r="C567" s="3" t="s">
        <v>5179</v>
      </c>
      <c r="D567" s="4">
        <v>0</v>
      </c>
      <c r="E567" s="4">
        <v>5</v>
      </c>
      <c r="F567" s="4">
        <v>5</v>
      </c>
      <c r="G567" s="4">
        <v>17.350000000000001</v>
      </c>
      <c r="H567" s="2" t="s">
        <v>2224</v>
      </c>
      <c r="I567" s="4">
        <v>7.7</v>
      </c>
      <c r="J567" s="2" t="b">
        <v>1</v>
      </c>
      <c r="K567" s="2" t="s">
        <v>2301</v>
      </c>
      <c r="L567" s="2" t="s">
        <v>10</v>
      </c>
      <c r="M567" s="2" t="s">
        <v>4749</v>
      </c>
      <c r="N567" s="2" t="s">
        <v>4745</v>
      </c>
      <c r="O567" s="2" t="s">
        <v>4719</v>
      </c>
      <c r="P567" s="2"/>
      <c r="Q567" s="2" t="s">
        <v>5615</v>
      </c>
    </row>
    <row r="568" spans="1:17" ht="285" x14ac:dyDescent="0.25">
      <c r="A568" s="2" t="s">
        <v>223</v>
      </c>
      <c r="B568" s="2" t="s">
        <v>224</v>
      </c>
      <c r="C568" s="3" t="s">
        <v>5178</v>
      </c>
      <c r="D568" s="4">
        <v>0</v>
      </c>
      <c r="E568" s="4">
        <v>12</v>
      </c>
      <c r="F568" s="4">
        <v>12</v>
      </c>
      <c r="G568" s="4">
        <v>24.6</v>
      </c>
      <c r="H568" s="2" t="s">
        <v>2224</v>
      </c>
      <c r="I568" s="4">
        <v>11</v>
      </c>
      <c r="J568" s="2" t="b">
        <v>1</v>
      </c>
      <c r="K568" s="2" t="s">
        <v>2301</v>
      </c>
      <c r="L568" s="2" t="s">
        <v>10</v>
      </c>
      <c r="M568" s="2" t="s">
        <v>4744</v>
      </c>
      <c r="N568" s="2" t="s">
        <v>4745</v>
      </c>
      <c r="O568" s="2" t="s">
        <v>4719</v>
      </c>
      <c r="P568" s="2"/>
      <c r="Q568" s="2" t="s">
        <v>5616</v>
      </c>
    </row>
    <row r="569" spans="1:17" ht="285" x14ac:dyDescent="0.25">
      <c r="A569" s="2" t="s">
        <v>249</v>
      </c>
      <c r="B569" s="2" t="s">
        <v>250</v>
      </c>
      <c r="C569" s="3" t="s">
        <v>5186</v>
      </c>
      <c r="D569" s="4">
        <v>0</v>
      </c>
      <c r="E569" s="4">
        <v>22</v>
      </c>
      <c r="F569" s="4">
        <v>22</v>
      </c>
      <c r="G569" s="4">
        <v>18.7</v>
      </c>
      <c r="H569" s="2" t="s">
        <v>2224</v>
      </c>
      <c r="I569" s="4">
        <v>8.1999999999999993</v>
      </c>
      <c r="J569" s="2" t="b">
        <v>1</v>
      </c>
      <c r="K569" s="2" t="s">
        <v>2301</v>
      </c>
      <c r="L569" s="2" t="s">
        <v>10</v>
      </c>
      <c r="M569" s="2" t="s">
        <v>4749</v>
      </c>
      <c r="N569" s="2" t="s">
        <v>4745</v>
      </c>
      <c r="O569" s="2" t="s">
        <v>2306</v>
      </c>
      <c r="P569" s="2"/>
      <c r="Q569" s="2" t="s">
        <v>5617</v>
      </c>
    </row>
    <row r="570" spans="1:17" ht="285" x14ac:dyDescent="0.25">
      <c r="A570" s="2" t="s">
        <v>266</v>
      </c>
      <c r="B570" s="2" t="s">
        <v>267</v>
      </c>
      <c r="C570" s="3" t="s">
        <v>5191</v>
      </c>
      <c r="D570" s="4">
        <v>0</v>
      </c>
      <c r="E570" s="4">
        <v>20</v>
      </c>
      <c r="F570" s="4">
        <v>20</v>
      </c>
      <c r="G570" s="4">
        <v>18.7</v>
      </c>
      <c r="H570" s="2" t="s">
        <v>2224</v>
      </c>
      <c r="I570" s="4">
        <v>8.1999999999999993</v>
      </c>
      <c r="J570" s="2" t="b">
        <v>1</v>
      </c>
      <c r="K570" s="2" t="s">
        <v>2301</v>
      </c>
      <c r="L570" s="2" t="s">
        <v>10</v>
      </c>
      <c r="M570" s="2" t="s">
        <v>263</v>
      </c>
      <c r="N570" s="2" t="s">
        <v>4743</v>
      </c>
      <c r="O570" s="2" t="s">
        <v>4689</v>
      </c>
      <c r="P570" s="2"/>
      <c r="Q570" s="2" t="s">
        <v>5618</v>
      </c>
    </row>
    <row r="571" spans="1:17" ht="285" x14ac:dyDescent="0.25">
      <c r="A571" s="2" t="s">
        <v>221</v>
      </c>
      <c r="B571" s="2" t="s">
        <v>222</v>
      </c>
      <c r="C571" s="3" t="s">
        <v>5177</v>
      </c>
      <c r="D571" s="4">
        <v>0</v>
      </c>
      <c r="E571" s="4">
        <v>5</v>
      </c>
      <c r="F571" s="4">
        <v>5</v>
      </c>
      <c r="G571" s="4">
        <v>44</v>
      </c>
      <c r="H571" s="2" t="s">
        <v>2224</v>
      </c>
      <c r="I571" s="4">
        <v>19.600000000000001</v>
      </c>
      <c r="J571" s="2" t="b">
        <v>1</v>
      </c>
      <c r="K571" s="2" t="s">
        <v>2301</v>
      </c>
      <c r="L571" s="2" t="s">
        <v>10</v>
      </c>
      <c r="M571" s="2" t="s">
        <v>4744</v>
      </c>
      <c r="N571" s="2" t="s">
        <v>4745</v>
      </c>
      <c r="O571" s="2" t="s">
        <v>4719</v>
      </c>
      <c r="P571" s="2"/>
      <c r="Q571" s="2" t="s">
        <v>5616</v>
      </c>
    </row>
    <row r="572" spans="1:17" ht="285" x14ac:dyDescent="0.25">
      <c r="A572" s="2" t="s">
        <v>247</v>
      </c>
      <c r="B572" s="2" t="s">
        <v>248</v>
      </c>
      <c r="C572" s="3" t="s">
        <v>5185</v>
      </c>
      <c r="D572" s="4">
        <v>0</v>
      </c>
      <c r="E572" s="4">
        <v>29</v>
      </c>
      <c r="F572" s="4">
        <v>29</v>
      </c>
      <c r="G572" s="4">
        <v>34.4</v>
      </c>
      <c r="H572" s="2" t="s">
        <v>2224</v>
      </c>
      <c r="I572" s="4">
        <v>15.3</v>
      </c>
      <c r="J572" s="2" t="b">
        <v>1</v>
      </c>
      <c r="K572" s="2" t="s">
        <v>2301</v>
      </c>
      <c r="L572" s="2" t="s">
        <v>10</v>
      </c>
      <c r="M572" s="2" t="s">
        <v>4749</v>
      </c>
      <c r="N572" s="2" t="s">
        <v>4745</v>
      </c>
      <c r="O572" s="2" t="s">
        <v>2306</v>
      </c>
      <c r="P572" s="2"/>
      <c r="Q572" s="2" t="s">
        <v>5617</v>
      </c>
    </row>
    <row r="573" spans="1:17" ht="285" x14ac:dyDescent="0.25">
      <c r="A573" s="2" t="s">
        <v>264</v>
      </c>
      <c r="B573" s="2" t="s">
        <v>265</v>
      </c>
      <c r="C573" s="3" t="s">
        <v>5190</v>
      </c>
      <c r="D573" s="4">
        <v>0</v>
      </c>
      <c r="E573" s="4">
        <v>13</v>
      </c>
      <c r="F573" s="4">
        <v>13</v>
      </c>
      <c r="G573" s="4">
        <v>34.299999999999997</v>
      </c>
      <c r="H573" s="2" t="s">
        <v>2224</v>
      </c>
      <c r="I573" s="4">
        <v>14.85</v>
      </c>
      <c r="J573" s="2" t="b">
        <v>1</v>
      </c>
      <c r="K573" s="2" t="s">
        <v>2301</v>
      </c>
      <c r="L573" s="2" t="s">
        <v>10</v>
      </c>
      <c r="M573" s="2" t="s">
        <v>263</v>
      </c>
      <c r="N573" s="2" t="s">
        <v>4743</v>
      </c>
      <c r="O573" s="2" t="s">
        <v>4689</v>
      </c>
      <c r="P573" s="2"/>
      <c r="Q573" s="2" t="s">
        <v>5618</v>
      </c>
    </row>
    <row r="574" spans="1:17" x14ac:dyDescent="0.25">
      <c r="A574" s="2" t="s">
        <v>1475</v>
      </c>
      <c r="B574" s="2" t="s">
        <v>1476</v>
      </c>
      <c r="C574" s="3"/>
      <c r="D574" s="4">
        <v>0</v>
      </c>
      <c r="E574" s="4">
        <v>16</v>
      </c>
      <c r="F574" s="4">
        <v>16</v>
      </c>
      <c r="G574" s="4">
        <v>11.35</v>
      </c>
      <c r="H574" s="2" t="s">
        <v>2224</v>
      </c>
      <c r="I574" s="4">
        <v>5.2</v>
      </c>
      <c r="J574" s="2" t="b">
        <v>1</v>
      </c>
      <c r="K574" s="2" t="s">
        <v>4716</v>
      </c>
      <c r="L574" s="2" t="s">
        <v>10</v>
      </c>
      <c r="M574" s="2" t="s">
        <v>4850</v>
      </c>
      <c r="N574" s="2" t="s">
        <v>4745</v>
      </c>
      <c r="O574" s="2" t="s">
        <v>4719</v>
      </c>
      <c r="P574" s="2" t="s">
        <v>4688</v>
      </c>
      <c r="Q574" s="2"/>
    </row>
    <row r="575" spans="1:17" x14ac:dyDescent="0.25">
      <c r="A575" s="2" t="s">
        <v>3004</v>
      </c>
      <c r="B575" s="2" t="s">
        <v>3005</v>
      </c>
      <c r="C575" s="3"/>
      <c r="D575" s="4">
        <v>0</v>
      </c>
      <c r="E575" s="4">
        <v>0</v>
      </c>
      <c r="F575" s="4">
        <v>0</v>
      </c>
      <c r="G575" s="4">
        <v>27</v>
      </c>
      <c r="H575" s="2" t="s">
        <v>3001</v>
      </c>
      <c r="I575" s="4">
        <v>12.5</v>
      </c>
      <c r="J575" s="2" t="b">
        <v>0</v>
      </c>
      <c r="K575" s="2" t="s">
        <v>2308</v>
      </c>
      <c r="L575" s="2" t="s">
        <v>10</v>
      </c>
      <c r="M575" s="2" t="s">
        <v>4740</v>
      </c>
      <c r="N575" s="2" t="s">
        <v>4741</v>
      </c>
      <c r="O575" s="2" t="s">
        <v>2306</v>
      </c>
      <c r="P575" s="2" t="s">
        <v>4688</v>
      </c>
      <c r="Q575" s="2"/>
    </row>
    <row r="576" spans="1:17" x14ac:dyDescent="0.25">
      <c r="A576" s="2" t="s">
        <v>678</v>
      </c>
      <c r="B576" s="2" t="s">
        <v>679</v>
      </c>
      <c r="C576" s="3"/>
      <c r="D576" s="4">
        <v>0</v>
      </c>
      <c r="E576" s="4">
        <v>0</v>
      </c>
      <c r="F576" s="4">
        <v>0</v>
      </c>
      <c r="G576" s="4">
        <v>10.050000000000001</v>
      </c>
      <c r="H576" s="2" t="s">
        <v>2242</v>
      </c>
      <c r="I576" s="4">
        <v>4.6500000000000004</v>
      </c>
      <c r="J576" s="2" t="b">
        <v>1</v>
      </c>
      <c r="K576" s="2" t="s">
        <v>2308</v>
      </c>
      <c r="L576" s="2" t="s">
        <v>10</v>
      </c>
      <c r="M576" s="2" t="s">
        <v>4740</v>
      </c>
      <c r="N576" s="2" t="s">
        <v>4741</v>
      </c>
      <c r="O576" s="2" t="s">
        <v>2306</v>
      </c>
      <c r="P576" s="2" t="s">
        <v>4688</v>
      </c>
      <c r="Q576" s="2"/>
    </row>
    <row r="577" spans="1:17" x14ac:dyDescent="0.25">
      <c r="A577" s="2" t="s">
        <v>674</v>
      </c>
      <c r="B577" s="2" t="s">
        <v>675</v>
      </c>
      <c r="C577" s="3"/>
      <c r="D577" s="4">
        <v>0</v>
      </c>
      <c r="E577" s="4">
        <v>0</v>
      </c>
      <c r="F577" s="4">
        <v>0</v>
      </c>
      <c r="G577" s="4">
        <v>10.050000000000001</v>
      </c>
      <c r="H577" s="2" t="s">
        <v>2242</v>
      </c>
      <c r="I577" s="4">
        <v>4.6500000000000004</v>
      </c>
      <c r="J577" s="2" t="b">
        <v>1</v>
      </c>
      <c r="K577" s="2" t="s">
        <v>4709</v>
      </c>
      <c r="L577" s="2" t="s">
        <v>10</v>
      </c>
      <c r="M577" s="2" t="s">
        <v>4740</v>
      </c>
      <c r="N577" s="2" t="s">
        <v>4741</v>
      </c>
      <c r="O577" s="2" t="s">
        <v>4689</v>
      </c>
      <c r="P577" s="2" t="s">
        <v>4688</v>
      </c>
      <c r="Q577" s="2"/>
    </row>
    <row r="578" spans="1:17" x14ac:dyDescent="0.25">
      <c r="A578" s="2" t="s">
        <v>668</v>
      </c>
      <c r="B578" s="2" t="s">
        <v>669</v>
      </c>
      <c r="C578" s="3"/>
      <c r="D578" s="4">
        <v>0</v>
      </c>
      <c r="E578" s="4">
        <v>0</v>
      </c>
      <c r="F578" s="4">
        <v>0</v>
      </c>
      <c r="G578" s="4">
        <v>14.8</v>
      </c>
      <c r="H578" s="2" t="s">
        <v>2242</v>
      </c>
      <c r="I578" s="4">
        <v>6.85</v>
      </c>
      <c r="J578" s="2" t="b">
        <v>1</v>
      </c>
      <c r="K578" s="2" t="s">
        <v>2308</v>
      </c>
      <c r="L578" s="2" t="s">
        <v>10</v>
      </c>
      <c r="M578" s="2" t="s">
        <v>4740</v>
      </c>
      <c r="N578" s="2" t="s">
        <v>4741</v>
      </c>
      <c r="O578" s="2" t="s">
        <v>2306</v>
      </c>
      <c r="P578" s="2" t="s">
        <v>4688</v>
      </c>
      <c r="Q578" s="2"/>
    </row>
    <row r="579" spans="1:17" x14ac:dyDescent="0.25">
      <c r="A579" s="2" t="s">
        <v>670</v>
      </c>
      <c r="B579" s="2" t="s">
        <v>671</v>
      </c>
      <c r="C579" s="3"/>
      <c r="D579" s="4">
        <v>0</v>
      </c>
      <c r="E579" s="4">
        <v>0</v>
      </c>
      <c r="F579" s="4">
        <v>0</v>
      </c>
      <c r="G579" s="4">
        <v>14.8</v>
      </c>
      <c r="H579" s="2" t="s">
        <v>2242</v>
      </c>
      <c r="I579" s="4">
        <v>6.85</v>
      </c>
      <c r="J579" s="2" t="b">
        <v>1</v>
      </c>
      <c r="K579" s="2" t="s">
        <v>4716</v>
      </c>
      <c r="L579" s="2" t="s">
        <v>10</v>
      </c>
      <c r="M579" s="2" t="s">
        <v>4740</v>
      </c>
      <c r="N579" s="2" t="s">
        <v>4741</v>
      </c>
      <c r="O579" s="2" t="s">
        <v>4719</v>
      </c>
      <c r="P579" s="2" t="s">
        <v>4688</v>
      </c>
      <c r="Q579" s="2"/>
    </row>
    <row r="580" spans="1:17" x14ac:dyDescent="0.25">
      <c r="A580" s="2" t="s">
        <v>1298</v>
      </c>
      <c r="B580" s="2" t="s">
        <v>1299</v>
      </c>
      <c r="C580" s="3"/>
      <c r="D580" s="4">
        <v>0</v>
      </c>
      <c r="E580" s="4">
        <v>0</v>
      </c>
      <c r="F580" s="4">
        <v>0</v>
      </c>
      <c r="G580" s="4">
        <v>6.4</v>
      </c>
      <c r="H580" s="2" t="s">
        <v>2242</v>
      </c>
      <c r="I580" s="4">
        <v>2.95</v>
      </c>
      <c r="J580" s="2" t="b">
        <v>1</v>
      </c>
      <c r="K580" s="2" t="s">
        <v>2308</v>
      </c>
      <c r="L580" s="2" t="s">
        <v>10</v>
      </c>
      <c r="M580" s="2" t="s">
        <v>4849</v>
      </c>
      <c r="N580" s="2" t="s">
        <v>4741</v>
      </c>
      <c r="O580" s="2" t="s">
        <v>2306</v>
      </c>
      <c r="P580" s="2" t="s">
        <v>4688</v>
      </c>
      <c r="Q580" s="2"/>
    </row>
    <row r="581" spans="1:17" x14ac:dyDescent="0.25">
      <c r="A581" s="2" t="s">
        <v>3664</v>
      </c>
      <c r="B581" s="2" t="s">
        <v>3665</v>
      </c>
      <c r="C581" s="3"/>
      <c r="D581" s="4">
        <v>0</v>
      </c>
      <c r="E581" s="4">
        <v>0</v>
      </c>
      <c r="F581" s="4">
        <v>0</v>
      </c>
      <c r="G581" s="4">
        <v>15.55</v>
      </c>
      <c r="H581" s="2" t="s">
        <v>2242</v>
      </c>
      <c r="I581" s="4">
        <v>7.4</v>
      </c>
      <c r="J581" s="2" t="b">
        <v>0</v>
      </c>
      <c r="K581" s="2" t="s">
        <v>2308</v>
      </c>
      <c r="L581" s="2" t="s">
        <v>10</v>
      </c>
      <c r="M581" s="2" t="s">
        <v>4849</v>
      </c>
      <c r="N581" s="2" t="s">
        <v>4741</v>
      </c>
      <c r="O581" s="2" t="s">
        <v>2306</v>
      </c>
      <c r="P581" s="2" t="s">
        <v>4688</v>
      </c>
      <c r="Q581" s="2"/>
    </row>
    <row r="582" spans="1:17" x14ac:dyDescent="0.25">
      <c r="A582" s="2" t="s">
        <v>1296</v>
      </c>
      <c r="B582" s="2" t="s">
        <v>1297</v>
      </c>
      <c r="C582" s="3"/>
      <c r="D582" s="4">
        <v>0</v>
      </c>
      <c r="E582" s="4">
        <v>0</v>
      </c>
      <c r="F582" s="4">
        <v>0</v>
      </c>
      <c r="G582" s="4">
        <v>6.4</v>
      </c>
      <c r="H582" s="2" t="s">
        <v>2242</v>
      </c>
      <c r="I582" s="4">
        <v>2.95</v>
      </c>
      <c r="J582" s="2" t="b">
        <v>1</v>
      </c>
      <c r="K582" s="2" t="s">
        <v>4709</v>
      </c>
      <c r="L582" s="2" t="s">
        <v>10</v>
      </c>
      <c r="M582" s="2" t="s">
        <v>4849</v>
      </c>
      <c r="N582" s="2" t="s">
        <v>4741</v>
      </c>
      <c r="O582" s="2" t="s">
        <v>4689</v>
      </c>
      <c r="P582" s="2" t="s">
        <v>4688</v>
      </c>
      <c r="Q582" s="2"/>
    </row>
    <row r="583" spans="1:17" x14ac:dyDescent="0.25">
      <c r="A583" s="2" t="s">
        <v>2597</v>
      </c>
      <c r="B583" s="2" t="s">
        <v>2598</v>
      </c>
      <c r="C583" s="3"/>
      <c r="D583" s="4">
        <v>0</v>
      </c>
      <c r="E583" s="4">
        <v>0</v>
      </c>
      <c r="F583" s="4">
        <v>0</v>
      </c>
      <c r="G583" s="4">
        <v>23.1</v>
      </c>
      <c r="H583" s="2" t="s">
        <v>2242</v>
      </c>
      <c r="I583" s="4">
        <v>10.7</v>
      </c>
      <c r="J583" s="2" t="b">
        <v>0</v>
      </c>
      <c r="K583" s="2" t="s">
        <v>2301</v>
      </c>
      <c r="L583" s="2" t="s">
        <v>10</v>
      </c>
      <c r="M583" s="2" t="s">
        <v>4849</v>
      </c>
      <c r="N583" s="2" t="s">
        <v>4741</v>
      </c>
      <c r="O583" s="2" t="s">
        <v>2306</v>
      </c>
      <c r="P583" s="2"/>
      <c r="Q583" s="2"/>
    </row>
    <row r="584" spans="1:17" x14ac:dyDescent="0.25">
      <c r="A584" s="2" t="s">
        <v>2593</v>
      </c>
      <c r="B584" s="2" t="s">
        <v>2594</v>
      </c>
      <c r="C584" s="3"/>
      <c r="D584" s="4">
        <v>0</v>
      </c>
      <c r="E584" s="4">
        <v>0</v>
      </c>
      <c r="F584" s="4">
        <v>0</v>
      </c>
      <c r="G584" s="4">
        <v>23.1</v>
      </c>
      <c r="H584" s="2" t="s">
        <v>2242</v>
      </c>
      <c r="I584" s="4">
        <v>10.7</v>
      </c>
      <c r="J584" s="2" t="b">
        <v>0</v>
      </c>
      <c r="K584" s="2" t="s">
        <v>2301</v>
      </c>
      <c r="L584" s="2" t="s">
        <v>10</v>
      </c>
      <c r="M584" s="2" t="s">
        <v>4849</v>
      </c>
      <c r="N584" s="2" t="s">
        <v>4741</v>
      </c>
      <c r="O584" s="2" t="s">
        <v>4689</v>
      </c>
      <c r="P584" s="2"/>
      <c r="Q584" s="2"/>
    </row>
    <row r="585" spans="1:17" x14ac:dyDescent="0.25">
      <c r="A585" s="2" t="s">
        <v>2595</v>
      </c>
      <c r="B585" s="2" t="s">
        <v>2596</v>
      </c>
      <c r="C585" s="3"/>
      <c r="D585" s="4">
        <v>0</v>
      </c>
      <c r="E585" s="4">
        <v>0</v>
      </c>
      <c r="F585" s="4">
        <v>0</v>
      </c>
      <c r="G585" s="4">
        <v>39.950000000000003</v>
      </c>
      <c r="H585" s="2" t="s">
        <v>2242</v>
      </c>
      <c r="I585" s="4">
        <v>18.5</v>
      </c>
      <c r="J585" s="2" t="b">
        <v>0</v>
      </c>
      <c r="K585" s="2" t="s">
        <v>2301</v>
      </c>
      <c r="L585" s="2" t="s">
        <v>10</v>
      </c>
      <c r="M585" s="2" t="s">
        <v>4849</v>
      </c>
      <c r="N585" s="2" t="s">
        <v>4741</v>
      </c>
      <c r="O585" s="2" t="s">
        <v>2306</v>
      </c>
      <c r="P585" s="2"/>
      <c r="Q585" s="2"/>
    </row>
    <row r="586" spans="1:17" x14ac:dyDescent="0.25">
      <c r="A586" s="2" t="s">
        <v>2591</v>
      </c>
      <c r="B586" s="2" t="s">
        <v>2592</v>
      </c>
      <c r="C586" s="3"/>
      <c r="D586" s="4">
        <v>0</v>
      </c>
      <c r="E586" s="4">
        <v>0</v>
      </c>
      <c r="F586" s="4">
        <v>0</v>
      </c>
      <c r="G586" s="4">
        <v>39.950000000000003</v>
      </c>
      <c r="H586" s="2" t="s">
        <v>2242</v>
      </c>
      <c r="I586" s="4">
        <v>18.5</v>
      </c>
      <c r="J586" s="2" t="b">
        <v>0</v>
      </c>
      <c r="K586" s="2" t="s">
        <v>2301</v>
      </c>
      <c r="L586" s="2" t="s">
        <v>10</v>
      </c>
      <c r="M586" s="2" t="s">
        <v>4849</v>
      </c>
      <c r="N586" s="2" t="s">
        <v>4741</v>
      </c>
      <c r="O586" s="2" t="s">
        <v>4689</v>
      </c>
      <c r="P586" s="2"/>
      <c r="Q586" s="2"/>
    </row>
    <row r="587" spans="1:17" x14ac:dyDescent="0.25">
      <c r="A587" s="2" t="s">
        <v>666</v>
      </c>
      <c r="B587" s="2" t="s">
        <v>667</v>
      </c>
      <c r="C587" s="3"/>
      <c r="D587" s="4">
        <v>0</v>
      </c>
      <c r="E587" s="4">
        <v>0</v>
      </c>
      <c r="F587" s="4">
        <v>0</v>
      </c>
      <c r="G587" s="4">
        <v>14.8</v>
      </c>
      <c r="H587" s="2" t="s">
        <v>2242</v>
      </c>
      <c r="I587" s="4">
        <v>6.85</v>
      </c>
      <c r="J587" s="2" t="b">
        <v>1</v>
      </c>
      <c r="K587" s="2" t="s">
        <v>4709</v>
      </c>
      <c r="L587" s="2" t="s">
        <v>10</v>
      </c>
      <c r="M587" s="2" t="s">
        <v>4740</v>
      </c>
      <c r="N587" s="2" t="s">
        <v>4741</v>
      </c>
      <c r="O587" s="2" t="s">
        <v>4689</v>
      </c>
      <c r="P587" s="2" t="s">
        <v>4688</v>
      </c>
      <c r="Q587" s="2"/>
    </row>
    <row r="588" spans="1:17" x14ac:dyDescent="0.25">
      <c r="A588" s="2" t="s">
        <v>3741</v>
      </c>
      <c r="B588" s="2" t="s">
        <v>3742</v>
      </c>
      <c r="C588" s="3"/>
      <c r="D588" s="4">
        <v>0</v>
      </c>
      <c r="E588" s="4">
        <v>0</v>
      </c>
      <c r="F588" s="4">
        <v>0</v>
      </c>
      <c r="G588" s="4">
        <v>16.95</v>
      </c>
      <c r="H588" s="2" t="s">
        <v>2218</v>
      </c>
      <c r="I588" s="4">
        <v>8.657</v>
      </c>
      <c r="J588" s="2" t="b">
        <v>0</v>
      </c>
      <c r="K588" s="2" t="s">
        <v>4693</v>
      </c>
      <c r="L588" s="2" t="s">
        <v>10</v>
      </c>
      <c r="M588" s="2"/>
      <c r="N588" s="2" t="s">
        <v>4694</v>
      </c>
      <c r="O588" s="2"/>
      <c r="P588" s="2"/>
      <c r="Q588" s="2"/>
    </row>
    <row r="589" spans="1:17" ht="270.75" x14ac:dyDescent="0.25">
      <c r="A589" s="2" t="s">
        <v>760</v>
      </c>
      <c r="B589" s="2" t="s">
        <v>761</v>
      </c>
      <c r="C589" s="3" t="s">
        <v>5268</v>
      </c>
      <c r="D589" s="4">
        <v>0</v>
      </c>
      <c r="E589" s="4">
        <v>20</v>
      </c>
      <c r="F589" s="4">
        <v>20</v>
      </c>
      <c r="G589" s="4">
        <v>11.9</v>
      </c>
      <c r="H589" s="2" t="s">
        <v>2234</v>
      </c>
      <c r="I589" s="4">
        <v>5</v>
      </c>
      <c r="J589" s="2" t="b">
        <v>1</v>
      </c>
      <c r="K589" s="2" t="s">
        <v>4709</v>
      </c>
      <c r="L589" s="2" t="s">
        <v>10</v>
      </c>
      <c r="M589" s="2" t="s">
        <v>4839</v>
      </c>
      <c r="N589" s="2" t="s">
        <v>4745</v>
      </c>
      <c r="O589" s="2" t="s">
        <v>4689</v>
      </c>
      <c r="P589" s="2" t="s">
        <v>4688</v>
      </c>
      <c r="Q589" s="2" t="s">
        <v>5721</v>
      </c>
    </row>
    <row r="590" spans="1:17" ht="299.25" x14ac:dyDescent="0.25">
      <c r="A590" s="2" t="s">
        <v>728</v>
      </c>
      <c r="B590" s="2" t="s">
        <v>729</v>
      </c>
      <c r="C590" s="3" t="s">
        <v>5255</v>
      </c>
      <c r="D590" s="4">
        <v>0</v>
      </c>
      <c r="E590" s="4">
        <v>3</v>
      </c>
      <c r="F590" s="4">
        <v>3</v>
      </c>
      <c r="G590" s="4">
        <v>20.8</v>
      </c>
      <c r="H590" s="2" t="s">
        <v>2234</v>
      </c>
      <c r="I590" s="4">
        <v>9.4</v>
      </c>
      <c r="J590" s="2" t="b">
        <v>1</v>
      </c>
      <c r="K590" s="2" t="s">
        <v>4716</v>
      </c>
      <c r="L590" s="2" t="s">
        <v>10</v>
      </c>
      <c r="M590" s="2" t="s">
        <v>4744</v>
      </c>
      <c r="N590" s="2" t="s">
        <v>4745</v>
      </c>
      <c r="O590" s="2" t="s">
        <v>4719</v>
      </c>
      <c r="P590" s="2" t="s">
        <v>4688</v>
      </c>
      <c r="Q590" s="2" t="s">
        <v>5706</v>
      </c>
    </row>
    <row r="591" spans="1:17" ht="299.25" x14ac:dyDescent="0.25">
      <c r="A591" s="2" t="s">
        <v>740</v>
      </c>
      <c r="B591" s="2" t="s">
        <v>741</v>
      </c>
      <c r="C591" s="3" t="s">
        <v>5258</v>
      </c>
      <c r="D591" s="4">
        <v>0</v>
      </c>
      <c r="E591" s="4">
        <v>0</v>
      </c>
      <c r="F591" s="4">
        <v>0</v>
      </c>
      <c r="G591" s="4">
        <v>25.15</v>
      </c>
      <c r="H591" s="2" t="s">
        <v>2234</v>
      </c>
      <c r="I591" s="4">
        <v>12</v>
      </c>
      <c r="J591" s="2" t="b">
        <v>1</v>
      </c>
      <c r="K591" s="2" t="s">
        <v>4716</v>
      </c>
      <c r="L591" s="2" t="s">
        <v>10</v>
      </c>
      <c r="M591" s="2" t="s">
        <v>4836</v>
      </c>
      <c r="N591" s="2" t="s">
        <v>4745</v>
      </c>
      <c r="O591" s="2" t="s">
        <v>4719</v>
      </c>
      <c r="P591" s="2" t="s">
        <v>4688</v>
      </c>
      <c r="Q591" s="2" t="s">
        <v>5707</v>
      </c>
    </row>
    <row r="592" spans="1:17" ht="285" x14ac:dyDescent="0.25">
      <c r="A592" s="2" t="s">
        <v>752</v>
      </c>
      <c r="B592" s="2" t="s">
        <v>753</v>
      </c>
      <c r="C592" s="3" t="s">
        <v>5264</v>
      </c>
      <c r="D592" s="4">
        <v>0</v>
      </c>
      <c r="E592" s="4">
        <v>2</v>
      </c>
      <c r="F592" s="4">
        <v>2</v>
      </c>
      <c r="G592" s="4">
        <v>25.15</v>
      </c>
      <c r="H592" s="2" t="s">
        <v>2234</v>
      </c>
      <c r="I592" s="4">
        <v>12</v>
      </c>
      <c r="J592" s="2" t="b">
        <v>1</v>
      </c>
      <c r="K592" s="2" t="s">
        <v>4716</v>
      </c>
      <c r="L592" s="2" t="s">
        <v>10</v>
      </c>
      <c r="M592" s="2" t="s">
        <v>4839</v>
      </c>
      <c r="N592" s="2" t="s">
        <v>4745</v>
      </c>
      <c r="O592" s="2" t="s">
        <v>4719</v>
      </c>
      <c r="P592" s="2" t="s">
        <v>4688</v>
      </c>
      <c r="Q592" s="2" t="s">
        <v>5710</v>
      </c>
    </row>
    <row r="593" spans="1:17" ht="299.25" x14ac:dyDescent="0.25">
      <c r="A593" s="2" t="s">
        <v>742</v>
      </c>
      <c r="B593" s="2" t="s">
        <v>743</v>
      </c>
      <c r="C593" s="3" t="s">
        <v>5259</v>
      </c>
      <c r="D593" s="4">
        <v>0</v>
      </c>
      <c r="E593" s="4">
        <v>0</v>
      </c>
      <c r="F593" s="4">
        <v>0</v>
      </c>
      <c r="G593" s="4">
        <v>33.5</v>
      </c>
      <c r="H593" s="2" t="s">
        <v>2234</v>
      </c>
      <c r="I593" s="4">
        <v>15.2</v>
      </c>
      <c r="J593" s="2" t="b">
        <v>1</v>
      </c>
      <c r="K593" s="2" t="s">
        <v>4716</v>
      </c>
      <c r="L593" s="2" t="s">
        <v>10</v>
      </c>
      <c r="M593" s="2" t="s">
        <v>4839</v>
      </c>
      <c r="N593" s="2" t="s">
        <v>4745</v>
      </c>
      <c r="O593" s="2" t="s">
        <v>4719</v>
      </c>
      <c r="P593" s="2" t="s">
        <v>4688</v>
      </c>
      <c r="Q593" s="2" t="s">
        <v>5709</v>
      </c>
    </row>
    <row r="594" spans="1:17" ht="285" x14ac:dyDescent="0.25">
      <c r="A594" s="2" t="s">
        <v>744</v>
      </c>
      <c r="B594" s="2" t="s">
        <v>745</v>
      </c>
      <c r="C594" s="3" t="s">
        <v>5260</v>
      </c>
      <c r="D594" s="4">
        <v>0</v>
      </c>
      <c r="E594" s="4">
        <v>0</v>
      </c>
      <c r="F594" s="4">
        <v>0</v>
      </c>
      <c r="G594" s="4">
        <v>55.1</v>
      </c>
      <c r="H594" s="2" t="s">
        <v>2234</v>
      </c>
      <c r="I594" s="4">
        <v>25.5</v>
      </c>
      <c r="J594" s="2" t="b">
        <v>1</v>
      </c>
      <c r="K594" s="2" t="s">
        <v>4716</v>
      </c>
      <c r="L594" s="2" t="s">
        <v>10</v>
      </c>
      <c r="M594" s="2" t="s">
        <v>4839</v>
      </c>
      <c r="N594" s="2" t="s">
        <v>4745</v>
      </c>
      <c r="O594" s="2" t="s">
        <v>4719</v>
      </c>
      <c r="P594" s="2" t="s">
        <v>4688</v>
      </c>
      <c r="Q594" s="2" t="s">
        <v>5710</v>
      </c>
    </row>
    <row r="595" spans="1:17" ht="213.75" x14ac:dyDescent="0.25">
      <c r="A595" s="2" t="s">
        <v>924</v>
      </c>
      <c r="B595" s="2" t="s">
        <v>925</v>
      </c>
      <c r="C595" s="3" t="s">
        <v>4870</v>
      </c>
      <c r="D595" s="4">
        <v>0</v>
      </c>
      <c r="E595" s="4">
        <v>21</v>
      </c>
      <c r="F595" s="4">
        <v>21</v>
      </c>
      <c r="G595" s="4">
        <v>25.9</v>
      </c>
      <c r="H595" s="2" t="s">
        <v>2219</v>
      </c>
      <c r="I595" s="4">
        <v>12</v>
      </c>
      <c r="J595" s="2" t="b">
        <v>1</v>
      </c>
      <c r="K595" s="2" t="s">
        <v>4709</v>
      </c>
      <c r="L595" s="2" t="s">
        <v>10</v>
      </c>
      <c r="M595" s="2" t="s">
        <v>4871</v>
      </c>
      <c r="N595" s="2" t="s">
        <v>4762</v>
      </c>
      <c r="O595" s="2" t="s">
        <v>4689</v>
      </c>
      <c r="P595" s="2" t="s">
        <v>4688</v>
      </c>
      <c r="Q595" s="2" t="s">
        <v>5655</v>
      </c>
    </row>
    <row r="596" spans="1:17" ht="213.75" x14ac:dyDescent="0.25">
      <c r="A596" s="2" t="s">
        <v>192</v>
      </c>
      <c r="B596" s="2" t="s">
        <v>193</v>
      </c>
      <c r="C596" s="3" t="s">
        <v>4872</v>
      </c>
      <c r="D596" s="4">
        <v>0</v>
      </c>
      <c r="E596" s="4">
        <v>21</v>
      </c>
      <c r="F596" s="4">
        <v>21</v>
      </c>
      <c r="G596" s="4">
        <v>12.95</v>
      </c>
      <c r="H596" s="2" t="s">
        <v>2219</v>
      </c>
      <c r="I596" s="4">
        <v>6</v>
      </c>
      <c r="J596" s="2" t="b">
        <v>1</v>
      </c>
      <c r="K596" s="2" t="s">
        <v>4709</v>
      </c>
      <c r="L596" s="2" t="s">
        <v>10</v>
      </c>
      <c r="M596" s="2" t="s">
        <v>4873</v>
      </c>
      <c r="N596" s="2" t="s">
        <v>4762</v>
      </c>
      <c r="O596" s="2" t="s">
        <v>4689</v>
      </c>
      <c r="P596" s="2" t="s">
        <v>4688</v>
      </c>
      <c r="Q596" s="2" t="s">
        <v>5656</v>
      </c>
    </row>
    <row r="597" spans="1:17" ht="270.75" x14ac:dyDescent="0.25">
      <c r="A597" s="2" t="s">
        <v>204</v>
      </c>
      <c r="B597" s="2" t="s">
        <v>205</v>
      </c>
      <c r="C597" s="3" t="s">
        <v>4874</v>
      </c>
      <c r="D597" s="4">
        <v>0</v>
      </c>
      <c r="E597" s="4">
        <v>88</v>
      </c>
      <c r="F597" s="4">
        <v>88</v>
      </c>
      <c r="G597" s="4">
        <v>17.75</v>
      </c>
      <c r="H597" s="2" t="s">
        <v>206</v>
      </c>
      <c r="I597" s="4">
        <v>6.5</v>
      </c>
      <c r="J597" s="2" t="b">
        <v>1</v>
      </c>
      <c r="K597" s="2" t="s">
        <v>4709</v>
      </c>
      <c r="L597" s="2" t="s">
        <v>10</v>
      </c>
      <c r="M597" s="2" t="s">
        <v>4767</v>
      </c>
      <c r="N597" s="2" t="s">
        <v>4762</v>
      </c>
      <c r="O597" s="2" t="s">
        <v>4689</v>
      </c>
      <c r="P597" s="2" t="s">
        <v>4688</v>
      </c>
      <c r="Q597" s="2" t="s">
        <v>5657</v>
      </c>
    </row>
    <row r="598" spans="1:17" ht="270.75" x14ac:dyDescent="0.25">
      <c r="A598" s="2" t="s">
        <v>824</v>
      </c>
      <c r="B598" s="2" t="s">
        <v>825</v>
      </c>
      <c r="C598" s="3" t="s">
        <v>4875</v>
      </c>
      <c r="D598" s="4">
        <v>0</v>
      </c>
      <c r="E598" s="4">
        <v>22</v>
      </c>
      <c r="F598" s="4">
        <v>22</v>
      </c>
      <c r="G598" s="4">
        <v>22.45</v>
      </c>
      <c r="H598" s="2" t="s">
        <v>206</v>
      </c>
      <c r="I598" s="4">
        <v>8.6</v>
      </c>
      <c r="J598" s="2" t="b">
        <v>1</v>
      </c>
      <c r="K598" s="2" t="s">
        <v>4709</v>
      </c>
      <c r="L598" s="2" t="s">
        <v>10</v>
      </c>
      <c r="M598" s="2" t="s">
        <v>4774</v>
      </c>
      <c r="N598" s="2" t="s">
        <v>4762</v>
      </c>
      <c r="O598" s="2" t="s">
        <v>4689</v>
      </c>
      <c r="P598" s="2" t="s">
        <v>4688</v>
      </c>
      <c r="Q598" s="2" t="s">
        <v>5658</v>
      </c>
    </row>
    <row r="599" spans="1:17" ht="270.75" x14ac:dyDescent="0.25">
      <c r="A599" s="2" t="s">
        <v>820</v>
      </c>
      <c r="B599" s="2" t="s">
        <v>821</v>
      </c>
      <c r="C599" s="3" t="s">
        <v>4876</v>
      </c>
      <c r="D599" s="4">
        <v>0</v>
      </c>
      <c r="E599" s="4">
        <v>24</v>
      </c>
      <c r="F599" s="4">
        <v>24</v>
      </c>
      <c r="G599" s="4">
        <v>30.65</v>
      </c>
      <c r="H599" s="2" t="s">
        <v>206</v>
      </c>
      <c r="I599" s="4">
        <v>12.3</v>
      </c>
      <c r="J599" s="2" t="b">
        <v>1</v>
      </c>
      <c r="K599" s="2" t="s">
        <v>4709</v>
      </c>
      <c r="L599" s="2" t="s">
        <v>10</v>
      </c>
      <c r="M599" s="2" t="s">
        <v>4774</v>
      </c>
      <c r="N599" s="2" t="s">
        <v>4762</v>
      </c>
      <c r="O599" s="2" t="s">
        <v>4689</v>
      </c>
      <c r="P599" s="2" t="s">
        <v>4688</v>
      </c>
      <c r="Q599" s="2" t="s">
        <v>5659</v>
      </c>
    </row>
    <row r="600" spans="1:17" x14ac:dyDescent="0.25">
      <c r="A600" s="2" t="s">
        <v>2577</v>
      </c>
      <c r="B600" s="2" t="s">
        <v>2578</v>
      </c>
      <c r="C600" s="3"/>
      <c r="D600" s="4">
        <v>0</v>
      </c>
      <c r="E600" s="4">
        <v>0</v>
      </c>
      <c r="F600" s="4">
        <v>0</v>
      </c>
      <c r="G600" s="4">
        <v>14</v>
      </c>
      <c r="H600" s="2" t="s">
        <v>2579</v>
      </c>
      <c r="I600" s="4">
        <v>6.95</v>
      </c>
      <c r="J600" s="2" t="b">
        <v>0</v>
      </c>
      <c r="K600" s="2" t="s">
        <v>2301</v>
      </c>
      <c r="L600" s="2" t="s">
        <v>10</v>
      </c>
      <c r="M600" s="2" t="s">
        <v>4756</v>
      </c>
      <c r="N600" s="2" t="s">
        <v>4745</v>
      </c>
      <c r="O600" s="2" t="s">
        <v>4719</v>
      </c>
      <c r="P600" s="2"/>
      <c r="Q600" s="2"/>
    </row>
    <row r="601" spans="1:17" x14ac:dyDescent="0.25">
      <c r="A601" s="2" t="s">
        <v>3094</v>
      </c>
      <c r="B601" s="2" t="s">
        <v>3095</v>
      </c>
      <c r="C601" s="3"/>
      <c r="D601" s="4">
        <v>0</v>
      </c>
      <c r="E601" s="4">
        <v>0</v>
      </c>
      <c r="F601" s="4">
        <v>0</v>
      </c>
      <c r="G601" s="4">
        <v>10.95</v>
      </c>
      <c r="H601" s="2" t="s">
        <v>2579</v>
      </c>
      <c r="I601" s="4">
        <v>5.0599999999999996</v>
      </c>
      <c r="J601" s="2" t="b">
        <v>0</v>
      </c>
      <c r="K601" s="2" t="s">
        <v>4716</v>
      </c>
      <c r="L601" s="2" t="s">
        <v>10</v>
      </c>
      <c r="M601" s="2" t="s">
        <v>4840</v>
      </c>
      <c r="N601" s="2" t="s">
        <v>4745</v>
      </c>
      <c r="O601" s="2" t="s">
        <v>4719</v>
      </c>
      <c r="P601" s="2" t="s">
        <v>4688</v>
      </c>
      <c r="Q601" s="2"/>
    </row>
    <row r="602" spans="1:17" ht="242.25" x14ac:dyDescent="0.25">
      <c r="A602" s="2" t="s">
        <v>968</v>
      </c>
      <c r="B602" s="2" t="s">
        <v>969</v>
      </c>
      <c r="C602" s="3" t="s">
        <v>5287</v>
      </c>
      <c r="D602" s="4">
        <v>0</v>
      </c>
      <c r="E602" s="4">
        <v>1</v>
      </c>
      <c r="F602" s="4">
        <v>1</v>
      </c>
      <c r="G602" s="4">
        <v>10.199999999999999</v>
      </c>
      <c r="H602" s="2" t="s">
        <v>2237</v>
      </c>
      <c r="I602" s="4">
        <v>4.7080000000000002</v>
      </c>
      <c r="J602" s="2" t="b">
        <v>1</v>
      </c>
      <c r="K602" s="2" t="s">
        <v>4709</v>
      </c>
      <c r="L602" s="2" t="s">
        <v>10</v>
      </c>
      <c r="M602" s="2" t="s">
        <v>4859</v>
      </c>
      <c r="N602" s="2" t="s">
        <v>4743</v>
      </c>
      <c r="O602" s="2" t="s">
        <v>4689</v>
      </c>
      <c r="P602" s="2" t="s">
        <v>4688</v>
      </c>
      <c r="Q602" s="2" t="s">
        <v>5797</v>
      </c>
    </row>
    <row r="603" spans="1:17" x14ac:dyDescent="0.25">
      <c r="A603" s="2" t="s">
        <v>4383</v>
      </c>
      <c r="B603" s="2" t="s">
        <v>4384</v>
      </c>
      <c r="C603" s="3"/>
      <c r="D603" s="4">
        <v>0</v>
      </c>
      <c r="E603" s="4">
        <v>0</v>
      </c>
      <c r="F603" s="4">
        <v>0</v>
      </c>
      <c r="G603" s="4">
        <v>14.05</v>
      </c>
      <c r="H603" s="2" t="s">
        <v>3404</v>
      </c>
      <c r="I603" s="4">
        <v>6.5</v>
      </c>
      <c r="J603" s="2" t="b">
        <v>0</v>
      </c>
      <c r="K603" s="2" t="s">
        <v>4709</v>
      </c>
      <c r="L603" s="2" t="s">
        <v>10</v>
      </c>
      <c r="M603" s="2" t="s">
        <v>4751</v>
      </c>
      <c r="N603" s="2" t="s">
        <v>4752</v>
      </c>
      <c r="O603" s="2" t="s">
        <v>4689</v>
      </c>
      <c r="P603" s="2" t="s">
        <v>4688</v>
      </c>
      <c r="Q603" s="2"/>
    </row>
    <row r="604" spans="1:17" x14ac:dyDescent="0.25">
      <c r="A604" s="2" t="s">
        <v>4385</v>
      </c>
      <c r="B604" s="2" t="s">
        <v>4386</v>
      </c>
      <c r="C604" s="3"/>
      <c r="D604" s="4">
        <v>0</v>
      </c>
      <c r="E604" s="4">
        <v>0</v>
      </c>
      <c r="F604" s="4">
        <v>0</v>
      </c>
      <c r="G604" s="4">
        <v>14.05</v>
      </c>
      <c r="H604" s="2" t="s">
        <v>3404</v>
      </c>
      <c r="I604" s="4">
        <v>6.5</v>
      </c>
      <c r="J604" s="2" t="b">
        <v>0</v>
      </c>
      <c r="K604" s="2" t="s">
        <v>4716</v>
      </c>
      <c r="L604" s="2" t="s">
        <v>10</v>
      </c>
      <c r="M604" s="2" t="s">
        <v>4751</v>
      </c>
      <c r="N604" s="2" t="s">
        <v>4752</v>
      </c>
      <c r="O604" s="2" t="s">
        <v>4719</v>
      </c>
      <c r="P604" s="2" t="s">
        <v>4688</v>
      </c>
      <c r="Q604" s="2"/>
    </row>
    <row r="605" spans="1:17" x14ac:dyDescent="0.25">
      <c r="A605" s="2" t="s">
        <v>3364</v>
      </c>
      <c r="B605" s="2" t="s">
        <v>3365</v>
      </c>
      <c r="C605" s="3"/>
      <c r="D605" s="4">
        <v>0</v>
      </c>
      <c r="E605" s="4">
        <v>0</v>
      </c>
      <c r="F605" s="4">
        <v>0</v>
      </c>
      <c r="G605" s="4">
        <v>9.1</v>
      </c>
      <c r="H605" s="2" t="s">
        <v>2235</v>
      </c>
      <c r="I605" s="4">
        <v>4.2</v>
      </c>
      <c r="J605" s="2" t="b">
        <v>0</v>
      </c>
      <c r="K605" s="2" t="s">
        <v>4716</v>
      </c>
      <c r="L605" s="2" t="s">
        <v>10</v>
      </c>
      <c r="M605" s="2" t="s">
        <v>4746</v>
      </c>
      <c r="N605" s="2" t="s">
        <v>4741</v>
      </c>
      <c r="O605" s="2" t="s">
        <v>4719</v>
      </c>
      <c r="P605" s="2" t="s">
        <v>4688</v>
      </c>
      <c r="Q605" s="2"/>
    </row>
    <row r="606" spans="1:17" ht="242.25" x14ac:dyDescent="0.25">
      <c r="A606" s="2" t="s">
        <v>1324</v>
      </c>
      <c r="B606" s="2" t="s">
        <v>1325</v>
      </c>
      <c r="C606" s="3" t="s">
        <v>5352</v>
      </c>
      <c r="D606" s="4">
        <v>0</v>
      </c>
      <c r="E606" s="4">
        <v>14</v>
      </c>
      <c r="F606" s="4">
        <v>14</v>
      </c>
      <c r="G606" s="4">
        <v>9.65</v>
      </c>
      <c r="H606" s="2" t="s">
        <v>2237</v>
      </c>
      <c r="I606" s="4">
        <v>4.4530000000000003</v>
      </c>
      <c r="J606" s="2" t="b">
        <v>1</v>
      </c>
      <c r="K606" s="2" t="s">
        <v>4716</v>
      </c>
      <c r="L606" s="2" t="s">
        <v>10</v>
      </c>
      <c r="M606" s="2" t="s">
        <v>263</v>
      </c>
      <c r="N606" s="2" t="s">
        <v>4743</v>
      </c>
      <c r="O606" s="2" t="s">
        <v>4719</v>
      </c>
      <c r="P606" s="2" t="s">
        <v>4688</v>
      </c>
      <c r="Q606" s="2" t="s">
        <v>5798</v>
      </c>
    </row>
    <row r="607" spans="1:17" ht="242.25" x14ac:dyDescent="0.25">
      <c r="A607" s="2" t="s">
        <v>1322</v>
      </c>
      <c r="B607" s="2" t="s">
        <v>1323</v>
      </c>
      <c r="C607" s="3" t="s">
        <v>5351</v>
      </c>
      <c r="D607" s="4">
        <v>0</v>
      </c>
      <c r="E607" s="4">
        <v>3</v>
      </c>
      <c r="F607" s="4">
        <v>3</v>
      </c>
      <c r="G607" s="4">
        <v>9.0500000000000007</v>
      </c>
      <c r="H607" s="2" t="s">
        <v>2237</v>
      </c>
      <c r="I607" s="4">
        <v>4.1890000000000001</v>
      </c>
      <c r="J607" s="2" t="b">
        <v>1</v>
      </c>
      <c r="K607" s="2" t="s">
        <v>4716</v>
      </c>
      <c r="L607" s="2" t="s">
        <v>10</v>
      </c>
      <c r="M607" s="2" t="s">
        <v>263</v>
      </c>
      <c r="N607" s="2" t="s">
        <v>4743</v>
      </c>
      <c r="O607" s="2" t="s">
        <v>4719</v>
      </c>
      <c r="P607" s="2" t="s">
        <v>4688</v>
      </c>
      <c r="Q607" s="2" t="s">
        <v>5799</v>
      </c>
    </row>
    <row r="608" spans="1:17" ht="156.75" x14ac:dyDescent="0.25">
      <c r="A608" s="2" t="s">
        <v>317</v>
      </c>
      <c r="B608" s="2" t="s">
        <v>318</v>
      </c>
      <c r="C608" s="3" t="s">
        <v>5193</v>
      </c>
      <c r="D608" s="4">
        <v>0</v>
      </c>
      <c r="E608" s="4">
        <v>24</v>
      </c>
      <c r="F608" s="4">
        <v>24</v>
      </c>
      <c r="G608" s="4">
        <v>4.55</v>
      </c>
      <c r="H608" s="2" t="s">
        <v>2237</v>
      </c>
      <c r="I608" s="4">
        <v>2.09</v>
      </c>
      <c r="J608" s="2" t="b">
        <v>1</v>
      </c>
      <c r="K608" s="2" t="s">
        <v>2307</v>
      </c>
      <c r="L608" s="2" t="s">
        <v>10</v>
      </c>
      <c r="M608" s="2"/>
      <c r="N608" s="2" t="s">
        <v>2307</v>
      </c>
      <c r="O608" s="2" t="s">
        <v>4877</v>
      </c>
      <c r="P608" s="2" t="s">
        <v>4804</v>
      </c>
      <c r="Q608" s="2" t="s">
        <v>6018</v>
      </c>
    </row>
    <row r="609" spans="1:17" ht="142.5" x14ac:dyDescent="0.25">
      <c r="A609" s="2" t="s">
        <v>321</v>
      </c>
      <c r="B609" s="2" t="s">
        <v>322</v>
      </c>
      <c r="C609" s="3" t="s">
        <v>5195</v>
      </c>
      <c r="D609" s="4">
        <v>0</v>
      </c>
      <c r="E609" s="4">
        <v>14</v>
      </c>
      <c r="F609" s="4">
        <v>14</v>
      </c>
      <c r="G609" s="4">
        <v>4.5</v>
      </c>
      <c r="H609" s="2" t="s">
        <v>2237</v>
      </c>
      <c r="I609" s="4">
        <v>2.08</v>
      </c>
      <c r="J609" s="2" t="b">
        <v>1</v>
      </c>
      <c r="K609" s="2" t="s">
        <v>2307</v>
      </c>
      <c r="L609" s="2" t="s">
        <v>10</v>
      </c>
      <c r="M609" s="2"/>
      <c r="N609" s="2" t="s">
        <v>2307</v>
      </c>
      <c r="O609" s="2" t="s">
        <v>4803</v>
      </c>
      <c r="P609" s="2" t="s">
        <v>4804</v>
      </c>
      <c r="Q609" s="2" t="s">
        <v>6019</v>
      </c>
    </row>
    <row r="610" spans="1:17" ht="156.75" x14ac:dyDescent="0.25">
      <c r="A610" s="2" t="s">
        <v>330</v>
      </c>
      <c r="B610" s="2" t="s">
        <v>331</v>
      </c>
      <c r="C610" s="3" t="s">
        <v>5198</v>
      </c>
      <c r="D610" s="4">
        <v>0</v>
      </c>
      <c r="E610" s="4">
        <v>25</v>
      </c>
      <c r="F610" s="4">
        <v>25</v>
      </c>
      <c r="G610" s="4">
        <v>5.35</v>
      </c>
      <c r="H610" s="2" t="s">
        <v>2237</v>
      </c>
      <c r="I610" s="4">
        <v>2.4700000000000002</v>
      </c>
      <c r="J610" s="2" t="b">
        <v>1</v>
      </c>
      <c r="K610" s="2" t="s">
        <v>2307</v>
      </c>
      <c r="L610" s="2" t="s">
        <v>10</v>
      </c>
      <c r="M610" s="2"/>
      <c r="N610" s="2" t="s">
        <v>2307</v>
      </c>
      <c r="O610" s="2" t="s">
        <v>314</v>
      </c>
      <c r="P610" s="2" t="s">
        <v>4804</v>
      </c>
      <c r="Q610" s="2" t="s">
        <v>6020</v>
      </c>
    </row>
    <row r="611" spans="1:17" ht="128.25" x14ac:dyDescent="0.25">
      <c r="A611" s="2" t="s">
        <v>327</v>
      </c>
      <c r="B611" s="2" t="s">
        <v>2667</v>
      </c>
      <c r="C611" s="3" t="s">
        <v>5197</v>
      </c>
      <c r="D611" s="4">
        <v>0</v>
      </c>
      <c r="E611" s="4">
        <v>12</v>
      </c>
      <c r="F611" s="4">
        <v>12</v>
      </c>
      <c r="G611" s="4">
        <v>5</v>
      </c>
      <c r="H611" s="2" t="s">
        <v>2237</v>
      </c>
      <c r="I611" s="4">
        <v>2.3199999999999998</v>
      </c>
      <c r="J611" s="2" t="b">
        <v>1</v>
      </c>
      <c r="K611" s="2" t="s">
        <v>2307</v>
      </c>
      <c r="L611" s="2" t="s">
        <v>10</v>
      </c>
      <c r="M611" s="2"/>
      <c r="N611" s="2" t="s">
        <v>2307</v>
      </c>
      <c r="O611" s="2" t="s">
        <v>4803</v>
      </c>
      <c r="P611" s="2" t="s">
        <v>4804</v>
      </c>
      <c r="Q611" s="2" t="s">
        <v>6019</v>
      </c>
    </row>
    <row r="612" spans="1:17" ht="128.25" x14ac:dyDescent="0.25">
      <c r="A612" s="2" t="s">
        <v>315</v>
      </c>
      <c r="B612" s="2" t="s">
        <v>316</v>
      </c>
      <c r="C612" s="3" t="s">
        <v>5192</v>
      </c>
      <c r="D612" s="4">
        <v>0</v>
      </c>
      <c r="E612" s="4">
        <v>14</v>
      </c>
      <c r="F612" s="4">
        <v>14</v>
      </c>
      <c r="G612" s="4">
        <v>4.95</v>
      </c>
      <c r="H612" s="2" t="s">
        <v>2237</v>
      </c>
      <c r="I612" s="4">
        <v>2.2799999999999998</v>
      </c>
      <c r="J612" s="2" t="b">
        <v>1</v>
      </c>
      <c r="K612" s="2" t="s">
        <v>2307</v>
      </c>
      <c r="L612" s="2" t="s">
        <v>10</v>
      </c>
      <c r="M612" s="2"/>
      <c r="N612" s="2" t="s">
        <v>2307</v>
      </c>
      <c r="O612" s="2" t="s">
        <v>2305</v>
      </c>
      <c r="P612" s="2" t="s">
        <v>4804</v>
      </c>
      <c r="Q612" s="2" t="s">
        <v>6021</v>
      </c>
    </row>
    <row r="613" spans="1:17" ht="156.75" x14ac:dyDescent="0.25">
      <c r="A613" s="2" t="s">
        <v>319</v>
      </c>
      <c r="B613" s="2" t="s">
        <v>320</v>
      </c>
      <c r="C613" s="3" t="s">
        <v>5194</v>
      </c>
      <c r="D613" s="4">
        <v>0</v>
      </c>
      <c r="E613" s="4">
        <v>15</v>
      </c>
      <c r="F613" s="4">
        <v>15</v>
      </c>
      <c r="G613" s="4">
        <v>10.1</v>
      </c>
      <c r="H613" s="2" t="s">
        <v>2237</v>
      </c>
      <c r="I613" s="4">
        <v>4.66</v>
      </c>
      <c r="J613" s="2" t="b">
        <v>1</v>
      </c>
      <c r="K613" s="2" t="s">
        <v>2307</v>
      </c>
      <c r="L613" s="2" t="s">
        <v>10</v>
      </c>
      <c r="M613" s="2"/>
      <c r="N613" s="2" t="s">
        <v>2307</v>
      </c>
      <c r="O613" s="2" t="s">
        <v>4877</v>
      </c>
      <c r="P613" s="2" t="s">
        <v>4688</v>
      </c>
      <c r="Q613" s="2" t="s">
        <v>6022</v>
      </c>
    </row>
    <row r="614" spans="1:17" ht="142.5" x14ac:dyDescent="0.25">
      <c r="A614" s="2" t="s">
        <v>323</v>
      </c>
      <c r="B614" s="2" t="s">
        <v>324</v>
      </c>
      <c r="C614" s="3" t="s">
        <v>5195</v>
      </c>
      <c r="D614" s="4">
        <v>0</v>
      </c>
      <c r="E614" s="4">
        <v>6</v>
      </c>
      <c r="F614" s="4">
        <v>7</v>
      </c>
      <c r="G614" s="4">
        <v>10</v>
      </c>
      <c r="H614" s="2" t="s">
        <v>2237</v>
      </c>
      <c r="I614" s="4">
        <v>4.62</v>
      </c>
      <c r="J614" s="2" t="b">
        <v>1</v>
      </c>
      <c r="K614" s="2" t="s">
        <v>2307</v>
      </c>
      <c r="L614" s="2" t="s">
        <v>10</v>
      </c>
      <c r="M614" s="2"/>
      <c r="N614" s="2" t="s">
        <v>2307</v>
      </c>
      <c r="O614" s="2" t="s">
        <v>4803</v>
      </c>
      <c r="P614" s="2" t="s">
        <v>4688</v>
      </c>
      <c r="Q614" s="2" t="s">
        <v>6023</v>
      </c>
    </row>
    <row r="615" spans="1:17" ht="156.75" x14ac:dyDescent="0.25">
      <c r="A615" s="2" t="s">
        <v>332</v>
      </c>
      <c r="B615" s="2" t="s">
        <v>333</v>
      </c>
      <c r="C615" s="3" t="s">
        <v>5199</v>
      </c>
      <c r="D615" s="4">
        <v>0</v>
      </c>
      <c r="E615" s="4">
        <v>12</v>
      </c>
      <c r="F615" s="4">
        <v>12</v>
      </c>
      <c r="G615" s="4">
        <v>11.55</v>
      </c>
      <c r="H615" s="2" t="s">
        <v>2237</v>
      </c>
      <c r="I615" s="4">
        <v>5.35</v>
      </c>
      <c r="J615" s="2" t="b">
        <v>1</v>
      </c>
      <c r="K615" s="2" t="s">
        <v>2307</v>
      </c>
      <c r="L615" s="2" t="s">
        <v>10</v>
      </c>
      <c r="M615" s="2"/>
      <c r="N615" s="2" t="s">
        <v>2307</v>
      </c>
      <c r="O615" s="2" t="s">
        <v>314</v>
      </c>
      <c r="P615" s="2" t="s">
        <v>4688</v>
      </c>
      <c r="Q615" s="2" t="s">
        <v>6024</v>
      </c>
    </row>
    <row r="616" spans="1:17" ht="299.25" x14ac:dyDescent="0.25">
      <c r="A616" s="2" t="s">
        <v>964</v>
      </c>
      <c r="B616" s="2" t="s">
        <v>965</v>
      </c>
      <c r="C616" s="3" t="s">
        <v>5285</v>
      </c>
      <c r="D616" s="4">
        <v>0</v>
      </c>
      <c r="E616" s="4">
        <v>0</v>
      </c>
      <c r="F616" s="4">
        <v>0</v>
      </c>
      <c r="G616" s="4">
        <v>39.1</v>
      </c>
      <c r="H616" s="2" t="s">
        <v>2237</v>
      </c>
      <c r="I616" s="4">
        <v>18.093</v>
      </c>
      <c r="J616" s="2" t="b">
        <v>1</v>
      </c>
      <c r="K616" s="2" t="s">
        <v>4716</v>
      </c>
      <c r="L616" s="2" t="s">
        <v>10</v>
      </c>
      <c r="M616" s="2" t="s">
        <v>4859</v>
      </c>
      <c r="N616" s="2" t="s">
        <v>4743</v>
      </c>
      <c r="O616" s="2" t="s">
        <v>4719</v>
      </c>
      <c r="P616" s="2" t="s">
        <v>4688</v>
      </c>
      <c r="Q616" s="2" t="s">
        <v>5795</v>
      </c>
    </row>
    <row r="617" spans="1:17" ht="299.25" x14ac:dyDescent="0.25">
      <c r="A617" s="2" t="s">
        <v>962</v>
      </c>
      <c r="B617" s="2" t="s">
        <v>963</v>
      </c>
      <c r="C617" s="3" t="s">
        <v>5284</v>
      </c>
      <c r="D617" s="4">
        <v>0</v>
      </c>
      <c r="E617" s="4">
        <v>1</v>
      </c>
      <c r="F617" s="4">
        <v>1</v>
      </c>
      <c r="G617" s="4">
        <v>94.3</v>
      </c>
      <c r="H617" s="2" t="s">
        <v>2237</v>
      </c>
      <c r="I617" s="4">
        <v>43.665999999999997</v>
      </c>
      <c r="J617" s="2" t="b">
        <v>1</v>
      </c>
      <c r="K617" s="2" t="s">
        <v>4716</v>
      </c>
      <c r="L617" s="2" t="s">
        <v>10</v>
      </c>
      <c r="M617" s="2" t="s">
        <v>4859</v>
      </c>
      <c r="N617" s="2" t="s">
        <v>4743</v>
      </c>
      <c r="O617" s="2" t="s">
        <v>4719</v>
      </c>
      <c r="P617" s="2" t="s">
        <v>4688</v>
      </c>
      <c r="Q617" s="2" t="s">
        <v>5795</v>
      </c>
    </row>
    <row r="618" spans="1:17" x14ac:dyDescent="0.25">
      <c r="A618" s="2" t="s">
        <v>1415</v>
      </c>
      <c r="B618" s="2" t="s">
        <v>1416</v>
      </c>
      <c r="C618" s="3"/>
      <c r="D618" s="4">
        <v>0</v>
      </c>
      <c r="E618" s="4">
        <v>8</v>
      </c>
      <c r="F618" s="4">
        <v>8</v>
      </c>
      <c r="G618" s="4">
        <v>8.85</v>
      </c>
      <c r="H618" s="2" t="s">
        <v>2243</v>
      </c>
      <c r="I618" s="4">
        <v>3.8</v>
      </c>
      <c r="J618" s="2" t="b">
        <v>1</v>
      </c>
      <c r="K618" s="2" t="s">
        <v>4716</v>
      </c>
      <c r="L618" s="2" t="s">
        <v>10</v>
      </c>
      <c r="M618" s="2" t="s">
        <v>4743</v>
      </c>
      <c r="N618" s="2" t="s">
        <v>4743</v>
      </c>
      <c r="O618" s="2" t="s">
        <v>4719</v>
      </c>
      <c r="P618" s="2" t="s">
        <v>4688</v>
      </c>
      <c r="Q618" s="2"/>
    </row>
    <row r="619" spans="1:17" x14ac:dyDescent="0.25">
      <c r="A619" s="2" t="s">
        <v>1413</v>
      </c>
      <c r="B619" s="2" t="s">
        <v>1414</v>
      </c>
      <c r="C619" s="3"/>
      <c r="D619" s="4">
        <v>0</v>
      </c>
      <c r="E619" s="4">
        <v>0</v>
      </c>
      <c r="F619" s="4">
        <v>0</v>
      </c>
      <c r="G619" s="4">
        <v>18.649999999999999</v>
      </c>
      <c r="H619" s="2" t="s">
        <v>2243</v>
      </c>
      <c r="I619" s="4">
        <v>8.4</v>
      </c>
      <c r="J619" s="2" t="b">
        <v>1</v>
      </c>
      <c r="K619" s="2" t="s">
        <v>4716</v>
      </c>
      <c r="L619" s="2" t="s">
        <v>10</v>
      </c>
      <c r="M619" s="2" t="s">
        <v>4743</v>
      </c>
      <c r="N619" s="2" t="s">
        <v>4743</v>
      </c>
      <c r="O619" s="2" t="s">
        <v>4719</v>
      </c>
      <c r="P619" s="2" t="s">
        <v>4688</v>
      </c>
      <c r="Q619" s="2"/>
    </row>
    <row r="620" spans="1:17" x14ac:dyDescent="0.25">
      <c r="A620" s="2" t="s">
        <v>1242</v>
      </c>
      <c r="B620" s="2" t="s">
        <v>1243</v>
      </c>
      <c r="C620" s="3"/>
      <c r="D620" s="4">
        <v>0</v>
      </c>
      <c r="E620" s="4">
        <v>9</v>
      </c>
      <c r="F620" s="4">
        <v>9</v>
      </c>
      <c r="G620" s="4">
        <v>11.5</v>
      </c>
      <c r="H620" s="2" t="s">
        <v>2243</v>
      </c>
      <c r="I620" s="4">
        <v>5</v>
      </c>
      <c r="J620" s="2" t="b">
        <v>1</v>
      </c>
      <c r="K620" s="2" t="s">
        <v>4709</v>
      </c>
      <c r="L620" s="2" t="s">
        <v>10</v>
      </c>
      <c r="M620" s="2" t="s">
        <v>4878</v>
      </c>
      <c r="N620" s="2" t="s">
        <v>4743</v>
      </c>
      <c r="O620" s="2" t="s">
        <v>4689</v>
      </c>
      <c r="P620" s="2" t="s">
        <v>4688</v>
      </c>
      <c r="Q620" s="2"/>
    </row>
    <row r="621" spans="1:17" x14ac:dyDescent="0.25">
      <c r="A621" s="2" t="s">
        <v>1318</v>
      </c>
      <c r="B621" s="2" t="s">
        <v>1319</v>
      </c>
      <c r="C621" s="3"/>
      <c r="D621" s="4">
        <v>0</v>
      </c>
      <c r="E621" s="4">
        <v>0</v>
      </c>
      <c r="F621" s="4">
        <v>0</v>
      </c>
      <c r="G621" s="4">
        <v>10.35</v>
      </c>
      <c r="H621" s="2" t="s">
        <v>2243</v>
      </c>
      <c r="I621" s="4">
        <v>4.5</v>
      </c>
      <c r="J621" s="2" t="b">
        <v>1</v>
      </c>
      <c r="K621" s="2" t="s">
        <v>4716</v>
      </c>
      <c r="L621" s="2" t="s">
        <v>10</v>
      </c>
      <c r="M621" s="2" t="s">
        <v>263</v>
      </c>
      <c r="N621" s="2" t="s">
        <v>4743</v>
      </c>
      <c r="O621" s="2" t="s">
        <v>4719</v>
      </c>
      <c r="P621" s="2" t="s">
        <v>4688</v>
      </c>
      <c r="Q621" s="2"/>
    </row>
    <row r="622" spans="1:17" x14ac:dyDescent="0.25">
      <c r="A622" s="2" t="s">
        <v>516</v>
      </c>
      <c r="B622" s="2" t="s">
        <v>517</v>
      </c>
      <c r="C622" s="3"/>
      <c r="D622" s="4">
        <v>0</v>
      </c>
      <c r="E622" s="4">
        <v>13</v>
      </c>
      <c r="F622" s="4">
        <v>13</v>
      </c>
      <c r="G622" s="4">
        <v>9</v>
      </c>
      <c r="H622" s="2" t="s">
        <v>2243</v>
      </c>
      <c r="I622" s="4">
        <v>3.8</v>
      </c>
      <c r="J622" s="2" t="b">
        <v>1</v>
      </c>
      <c r="K622" s="2" t="s">
        <v>4716</v>
      </c>
      <c r="L622" s="2" t="s">
        <v>10</v>
      </c>
      <c r="M622" s="2" t="s">
        <v>4879</v>
      </c>
      <c r="N622" s="2" t="s">
        <v>4755</v>
      </c>
      <c r="O622" s="2" t="s">
        <v>4719</v>
      </c>
      <c r="P622" s="2" t="s">
        <v>4688</v>
      </c>
      <c r="Q622" s="2"/>
    </row>
    <row r="623" spans="1:17" x14ac:dyDescent="0.25">
      <c r="A623" s="2" t="s">
        <v>514</v>
      </c>
      <c r="B623" s="2" t="s">
        <v>515</v>
      </c>
      <c r="C623" s="3"/>
      <c r="D623" s="4">
        <v>0</v>
      </c>
      <c r="E623" s="4">
        <v>15</v>
      </c>
      <c r="F623" s="4">
        <v>15</v>
      </c>
      <c r="G623" s="4">
        <v>9</v>
      </c>
      <c r="H623" s="2" t="s">
        <v>2243</v>
      </c>
      <c r="I623" s="4">
        <v>3.8</v>
      </c>
      <c r="J623" s="2" t="b">
        <v>1</v>
      </c>
      <c r="K623" s="2" t="s">
        <v>4709</v>
      </c>
      <c r="L623" s="2" t="s">
        <v>10</v>
      </c>
      <c r="M623" s="2" t="s">
        <v>4879</v>
      </c>
      <c r="N623" s="2" t="s">
        <v>4755</v>
      </c>
      <c r="O623" s="2" t="s">
        <v>4689</v>
      </c>
      <c r="P623" s="2" t="s">
        <v>4688</v>
      </c>
      <c r="Q623" s="2"/>
    </row>
    <row r="624" spans="1:17" x14ac:dyDescent="0.25">
      <c r="A624" s="2" t="s">
        <v>1975</v>
      </c>
      <c r="B624" s="2" t="s">
        <v>1976</v>
      </c>
      <c r="C624" s="3"/>
      <c r="D624" s="4">
        <v>0</v>
      </c>
      <c r="E624" s="4">
        <v>13</v>
      </c>
      <c r="F624" s="4">
        <v>13</v>
      </c>
      <c r="G624" s="4">
        <v>8.5</v>
      </c>
      <c r="H624" s="2" t="s">
        <v>2243</v>
      </c>
      <c r="I624" s="4">
        <v>3</v>
      </c>
      <c r="J624" s="2" t="b">
        <v>1</v>
      </c>
      <c r="K624" s="2" t="s">
        <v>4716</v>
      </c>
      <c r="L624" s="2" t="s">
        <v>10</v>
      </c>
      <c r="M624" s="2" t="s">
        <v>4751</v>
      </c>
      <c r="N624" s="2" t="s">
        <v>4752</v>
      </c>
      <c r="O624" s="2" t="s">
        <v>4719</v>
      </c>
      <c r="P624" s="2" t="s">
        <v>4688</v>
      </c>
      <c r="Q624" s="2"/>
    </row>
    <row r="625" spans="1:17" x14ac:dyDescent="0.25">
      <c r="A625" s="2" t="s">
        <v>1166</v>
      </c>
      <c r="B625" s="2" t="s">
        <v>1167</v>
      </c>
      <c r="C625" s="3"/>
      <c r="D625" s="4">
        <v>0</v>
      </c>
      <c r="E625" s="4">
        <v>6</v>
      </c>
      <c r="F625" s="4">
        <v>6</v>
      </c>
      <c r="G625" s="4">
        <v>11.45</v>
      </c>
      <c r="H625" s="2" t="s">
        <v>2243</v>
      </c>
      <c r="I625" s="4">
        <v>5</v>
      </c>
      <c r="J625" s="2" t="b">
        <v>1</v>
      </c>
      <c r="K625" s="2" t="s">
        <v>4716</v>
      </c>
      <c r="L625" s="2" t="s">
        <v>10</v>
      </c>
      <c r="M625" s="2" t="s">
        <v>4866</v>
      </c>
      <c r="N625" s="2" t="s">
        <v>4743</v>
      </c>
      <c r="O625" s="2" t="s">
        <v>4719</v>
      </c>
      <c r="P625" s="2" t="s">
        <v>4688</v>
      </c>
      <c r="Q625" s="2"/>
    </row>
    <row r="626" spans="1:17" x14ac:dyDescent="0.25">
      <c r="A626" s="2" t="s">
        <v>1973</v>
      </c>
      <c r="B626" s="2" t="s">
        <v>1974</v>
      </c>
      <c r="C626" s="3"/>
      <c r="D626" s="4">
        <v>0</v>
      </c>
      <c r="E626" s="4">
        <v>15</v>
      </c>
      <c r="F626" s="4">
        <v>15</v>
      </c>
      <c r="G626" s="4">
        <v>8.5</v>
      </c>
      <c r="H626" s="2" t="s">
        <v>2243</v>
      </c>
      <c r="I626" s="4">
        <v>3</v>
      </c>
      <c r="J626" s="2" t="b">
        <v>1</v>
      </c>
      <c r="K626" s="2" t="s">
        <v>4709</v>
      </c>
      <c r="L626" s="2" t="s">
        <v>10</v>
      </c>
      <c r="M626" s="2" t="s">
        <v>4751</v>
      </c>
      <c r="N626" s="2" t="s">
        <v>4752</v>
      </c>
      <c r="O626" s="2" t="s">
        <v>4689</v>
      </c>
      <c r="P626" s="2" t="s">
        <v>4688</v>
      </c>
      <c r="Q626" s="2"/>
    </row>
    <row r="627" spans="1:17" ht="313.5" x14ac:dyDescent="0.25">
      <c r="A627" s="2" t="s">
        <v>880</v>
      </c>
      <c r="B627" s="2" t="s">
        <v>881</v>
      </c>
      <c r="C627" s="3" t="s">
        <v>4880</v>
      </c>
      <c r="D627" s="4">
        <v>0</v>
      </c>
      <c r="E627" s="4">
        <v>3</v>
      </c>
      <c r="F627" s="4">
        <v>3</v>
      </c>
      <c r="G627" s="4">
        <v>38.6</v>
      </c>
      <c r="H627" s="2" t="s">
        <v>2229</v>
      </c>
      <c r="I627" s="4">
        <v>17.37</v>
      </c>
      <c r="J627" s="2" t="b">
        <v>1</v>
      </c>
      <c r="K627" s="2" t="s">
        <v>4805</v>
      </c>
      <c r="L627" s="2" t="s">
        <v>10</v>
      </c>
      <c r="M627" s="2" t="s">
        <v>4806</v>
      </c>
      <c r="N627" s="2" t="s">
        <v>4806</v>
      </c>
      <c r="O627" s="2"/>
      <c r="P627" s="2" t="s">
        <v>4688</v>
      </c>
      <c r="Q627" s="2" t="s">
        <v>5889</v>
      </c>
    </row>
    <row r="628" spans="1:17" x14ac:dyDescent="0.25">
      <c r="A628" s="2" t="s">
        <v>3693</v>
      </c>
      <c r="B628" s="2" t="s">
        <v>3694</v>
      </c>
      <c r="C628" s="3"/>
      <c r="D628" s="4">
        <v>0</v>
      </c>
      <c r="E628" s="4">
        <v>0</v>
      </c>
      <c r="F628" s="4">
        <v>0</v>
      </c>
      <c r="G628" s="4">
        <v>16.3</v>
      </c>
      <c r="H628" s="2" t="s">
        <v>2223</v>
      </c>
      <c r="I628" s="4">
        <v>7.55</v>
      </c>
      <c r="J628" s="2" t="b">
        <v>0</v>
      </c>
      <c r="K628" s="2" t="s">
        <v>4709</v>
      </c>
      <c r="L628" s="2" t="s">
        <v>10</v>
      </c>
      <c r="M628" s="2" t="s">
        <v>4750</v>
      </c>
      <c r="N628" s="2" t="s">
        <v>4741</v>
      </c>
      <c r="O628" s="2" t="s">
        <v>4689</v>
      </c>
      <c r="P628" s="2" t="s">
        <v>4688</v>
      </c>
      <c r="Q628" s="2"/>
    </row>
    <row r="629" spans="1:17" x14ac:dyDescent="0.25">
      <c r="A629" s="2" t="s">
        <v>1955</v>
      </c>
      <c r="B629" s="2" t="s">
        <v>1956</v>
      </c>
      <c r="C629" s="3"/>
      <c r="D629" s="4">
        <v>0</v>
      </c>
      <c r="E629" s="4">
        <v>0</v>
      </c>
      <c r="F629" s="4">
        <v>0</v>
      </c>
      <c r="G629" s="4">
        <v>0</v>
      </c>
      <c r="H629" s="2" t="s">
        <v>2224</v>
      </c>
      <c r="I629" s="4">
        <v>34.26</v>
      </c>
      <c r="J629" s="2" t="b">
        <v>1</v>
      </c>
      <c r="K629" s="2" t="s">
        <v>43</v>
      </c>
      <c r="L629" s="2" t="s">
        <v>10</v>
      </c>
      <c r="M629" s="2"/>
      <c r="N629" s="2"/>
      <c r="O629" s="2"/>
      <c r="P629" s="2"/>
      <c r="Q629" s="2"/>
    </row>
    <row r="630" spans="1:17" ht="370.5" x14ac:dyDescent="0.25">
      <c r="A630" s="2" t="s">
        <v>838</v>
      </c>
      <c r="B630" s="2" t="s">
        <v>839</v>
      </c>
      <c r="C630" s="3" t="s">
        <v>4881</v>
      </c>
      <c r="D630" s="4">
        <v>0</v>
      </c>
      <c r="E630" s="4">
        <v>21</v>
      </c>
      <c r="F630" s="4">
        <v>21</v>
      </c>
      <c r="G630" s="4">
        <v>42</v>
      </c>
      <c r="H630" s="2" t="s">
        <v>2228</v>
      </c>
      <c r="I630" s="4">
        <v>21</v>
      </c>
      <c r="J630" s="2" t="b">
        <v>1</v>
      </c>
      <c r="K630" s="2" t="s">
        <v>4805</v>
      </c>
      <c r="L630" s="2" t="s">
        <v>10</v>
      </c>
      <c r="M630" s="2" t="s">
        <v>4806</v>
      </c>
      <c r="N630" s="2" t="s">
        <v>4806</v>
      </c>
      <c r="O630" s="2"/>
      <c r="P630" s="2" t="s">
        <v>4688</v>
      </c>
      <c r="Q630" s="2" t="s">
        <v>5782</v>
      </c>
    </row>
    <row r="631" spans="1:17" ht="342" x14ac:dyDescent="0.25">
      <c r="A631" s="2" t="s">
        <v>842</v>
      </c>
      <c r="B631" s="2" t="s">
        <v>843</v>
      </c>
      <c r="C631" s="3" t="s">
        <v>4882</v>
      </c>
      <c r="D631" s="4">
        <v>0</v>
      </c>
      <c r="E631" s="4">
        <v>23</v>
      </c>
      <c r="F631" s="4">
        <v>23</v>
      </c>
      <c r="G631" s="4">
        <v>42</v>
      </c>
      <c r="H631" s="2" t="s">
        <v>2228</v>
      </c>
      <c r="I631" s="4">
        <v>21</v>
      </c>
      <c r="J631" s="2" t="b">
        <v>1</v>
      </c>
      <c r="K631" s="2" t="s">
        <v>4805</v>
      </c>
      <c r="L631" s="2" t="s">
        <v>10</v>
      </c>
      <c r="M631" s="2" t="s">
        <v>4806</v>
      </c>
      <c r="N631" s="2" t="s">
        <v>4806</v>
      </c>
      <c r="O631" s="2"/>
      <c r="P631" s="2" t="s">
        <v>4688</v>
      </c>
      <c r="Q631" s="2" t="s">
        <v>5783</v>
      </c>
    </row>
    <row r="632" spans="1:17" ht="342" x14ac:dyDescent="0.25">
      <c r="A632" s="2" t="s">
        <v>856</v>
      </c>
      <c r="B632" s="2" t="s">
        <v>857</v>
      </c>
      <c r="C632" s="3" t="s">
        <v>4883</v>
      </c>
      <c r="D632" s="4">
        <v>0</v>
      </c>
      <c r="E632" s="4">
        <v>16</v>
      </c>
      <c r="F632" s="4">
        <v>16</v>
      </c>
      <c r="G632" s="4">
        <v>44</v>
      </c>
      <c r="H632" s="2" t="s">
        <v>2228</v>
      </c>
      <c r="I632" s="4">
        <v>22</v>
      </c>
      <c r="J632" s="2" t="b">
        <v>1</v>
      </c>
      <c r="K632" s="2" t="s">
        <v>4805</v>
      </c>
      <c r="L632" s="2" t="s">
        <v>10</v>
      </c>
      <c r="M632" s="2" t="s">
        <v>4806</v>
      </c>
      <c r="N632" s="2" t="s">
        <v>4806</v>
      </c>
      <c r="O632" s="2" t="s">
        <v>2306</v>
      </c>
      <c r="P632" s="2" t="s">
        <v>4688</v>
      </c>
      <c r="Q632" s="2" t="s">
        <v>5784</v>
      </c>
    </row>
    <row r="633" spans="1:17" ht="370.5" x14ac:dyDescent="0.25">
      <c r="A633" s="2" t="s">
        <v>848</v>
      </c>
      <c r="B633" s="2" t="s">
        <v>849</v>
      </c>
      <c r="C633" s="3" t="s">
        <v>4884</v>
      </c>
      <c r="D633" s="4">
        <v>0</v>
      </c>
      <c r="E633" s="4">
        <v>36</v>
      </c>
      <c r="F633" s="4">
        <v>36</v>
      </c>
      <c r="G633" s="4">
        <v>32</v>
      </c>
      <c r="H633" s="2" t="s">
        <v>2228</v>
      </c>
      <c r="I633" s="4">
        <v>16</v>
      </c>
      <c r="J633" s="2" t="b">
        <v>1</v>
      </c>
      <c r="K633" s="2" t="s">
        <v>4805</v>
      </c>
      <c r="L633" s="2" t="s">
        <v>10</v>
      </c>
      <c r="M633" s="2" t="s">
        <v>4806</v>
      </c>
      <c r="N633" s="2" t="s">
        <v>4806</v>
      </c>
      <c r="O633" s="2"/>
      <c r="P633" s="2" t="s">
        <v>4688</v>
      </c>
      <c r="Q633" s="2" t="s">
        <v>5785</v>
      </c>
    </row>
    <row r="634" spans="1:17" ht="370.5" x14ac:dyDescent="0.25">
      <c r="A634" s="2" t="s">
        <v>852</v>
      </c>
      <c r="B634" s="2" t="s">
        <v>853</v>
      </c>
      <c r="C634" s="3" t="s">
        <v>4885</v>
      </c>
      <c r="D634" s="4">
        <v>0</v>
      </c>
      <c r="E634" s="4">
        <v>3</v>
      </c>
      <c r="F634" s="4">
        <v>3</v>
      </c>
      <c r="G634" s="4">
        <v>68</v>
      </c>
      <c r="H634" s="2" t="s">
        <v>2228</v>
      </c>
      <c r="I634" s="4">
        <v>34</v>
      </c>
      <c r="J634" s="2" t="b">
        <v>1</v>
      </c>
      <c r="K634" s="2" t="s">
        <v>4805</v>
      </c>
      <c r="L634" s="2" t="s">
        <v>10</v>
      </c>
      <c r="M634" s="2" t="s">
        <v>4806</v>
      </c>
      <c r="N634" s="2" t="s">
        <v>4806</v>
      </c>
      <c r="O634" s="2"/>
      <c r="P634" s="2" t="s">
        <v>2303</v>
      </c>
      <c r="Q634" s="2" t="s">
        <v>5785</v>
      </c>
    </row>
    <row r="635" spans="1:17" ht="342" x14ac:dyDescent="0.25">
      <c r="A635" s="2" t="s">
        <v>854</v>
      </c>
      <c r="B635" s="2" t="s">
        <v>855</v>
      </c>
      <c r="C635" s="3" t="s">
        <v>4886</v>
      </c>
      <c r="D635" s="4">
        <v>0</v>
      </c>
      <c r="E635" s="4">
        <v>13</v>
      </c>
      <c r="F635" s="4">
        <v>13</v>
      </c>
      <c r="G635" s="4">
        <v>32</v>
      </c>
      <c r="H635" s="2" t="s">
        <v>2228</v>
      </c>
      <c r="I635" s="4">
        <v>16</v>
      </c>
      <c r="J635" s="2" t="b">
        <v>1</v>
      </c>
      <c r="K635" s="2" t="s">
        <v>4805</v>
      </c>
      <c r="L635" s="2" t="s">
        <v>10</v>
      </c>
      <c r="M635" s="2" t="s">
        <v>4806</v>
      </c>
      <c r="N635" s="2" t="s">
        <v>4806</v>
      </c>
      <c r="O635" s="2" t="s">
        <v>2306</v>
      </c>
      <c r="P635" s="2" t="s">
        <v>4688</v>
      </c>
      <c r="Q635" s="2" t="s">
        <v>5786</v>
      </c>
    </row>
    <row r="636" spans="1:17" ht="213.75" x14ac:dyDescent="0.25">
      <c r="A636" s="2" t="s">
        <v>58</v>
      </c>
      <c r="B636" s="2" t="s">
        <v>59</v>
      </c>
      <c r="C636" s="3" t="s">
        <v>2387</v>
      </c>
      <c r="D636" s="4">
        <v>0</v>
      </c>
      <c r="E636" s="4">
        <v>23</v>
      </c>
      <c r="F636" s="4">
        <v>23</v>
      </c>
      <c r="G636" s="4">
        <v>19.25</v>
      </c>
      <c r="H636" s="2" t="s">
        <v>2230</v>
      </c>
      <c r="I636" s="4">
        <v>8.9</v>
      </c>
      <c r="J636" s="2" t="b">
        <v>1</v>
      </c>
      <c r="K636" s="2" t="s">
        <v>2308</v>
      </c>
      <c r="L636" s="2" t="s">
        <v>10</v>
      </c>
      <c r="M636" s="2" t="s">
        <v>4828</v>
      </c>
      <c r="N636" s="2" t="s">
        <v>4741</v>
      </c>
      <c r="O636" s="2" t="s">
        <v>2306</v>
      </c>
      <c r="P636" s="2" t="s">
        <v>4688</v>
      </c>
      <c r="Q636" s="2" t="s">
        <v>5689</v>
      </c>
    </row>
    <row r="637" spans="1:17" x14ac:dyDescent="0.25">
      <c r="A637" s="2" t="s">
        <v>4389</v>
      </c>
      <c r="B637" s="2" t="s">
        <v>4390</v>
      </c>
      <c r="C637" s="3"/>
      <c r="D637" s="4">
        <v>0</v>
      </c>
      <c r="E637" s="4">
        <v>0</v>
      </c>
      <c r="F637" s="4">
        <v>0</v>
      </c>
      <c r="G637" s="4">
        <v>24.5</v>
      </c>
      <c r="H637" s="2" t="s">
        <v>2230</v>
      </c>
      <c r="I637" s="4">
        <v>12</v>
      </c>
      <c r="J637" s="2" t="b">
        <v>0</v>
      </c>
      <c r="K637" s="2" t="s">
        <v>4716</v>
      </c>
      <c r="L637" s="2" t="s">
        <v>10</v>
      </c>
      <c r="M637" s="2" t="s">
        <v>4751</v>
      </c>
      <c r="N637" s="2" t="s">
        <v>4752</v>
      </c>
      <c r="O637" s="2" t="s">
        <v>4719</v>
      </c>
      <c r="P637" s="2" t="s">
        <v>4688</v>
      </c>
      <c r="Q637" s="2"/>
    </row>
    <row r="638" spans="1:17" x14ac:dyDescent="0.25">
      <c r="A638" s="2" t="s">
        <v>2377</v>
      </c>
      <c r="B638" s="2" t="s">
        <v>2378</v>
      </c>
      <c r="C638" s="3"/>
      <c r="D638" s="4">
        <v>0</v>
      </c>
      <c r="E638" s="4">
        <v>0</v>
      </c>
      <c r="F638" s="4">
        <v>0</v>
      </c>
      <c r="G638" s="4">
        <v>29.5</v>
      </c>
      <c r="H638" s="2" t="s">
        <v>2230</v>
      </c>
      <c r="I638" s="4">
        <v>14</v>
      </c>
      <c r="J638" s="2" t="b">
        <v>0</v>
      </c>
      <c r="K638" s="2" t="s">
        <v>4709</v>
      </c>
      <c r="L638" s="2" t="s">
        <v>10</v>
      </c>
      <c r="M638" s="2" t="s">
        <v>4828</v>
      </c>
      <c r="N638" s="2" t="s">
        <v>4741</v>
      </c>
      <c r="O638" s="2" t="s">
        <v>4689</v>
      </c>
      <c r="P638" s="2" t="s">
        <v>4688</v>
      </c>
      <c r="Q638" s="2"/>
    </row>
    <row r="639" spans="1:17" ht="185.25" x14ac:dyDescent="0.25">
      <c r="A639" s="2" t="s">
        <v>56</v>
      </c>
      <c r="B639" s="2" t="s">
        <v>57</v>
      </c>
      <c r="C639" s="3" t="s">
        <v>2386</v>
      </c>
      <c r="D639" s="4">
        <v>0</v>
      </c>
      <c r="E639" s="4">
        <v>9</v>
      </c>
      <c r="F639" s="4">
        <v>9</v>
      </c>
      <c r="G639" s="4">
        <v>22.7</v>
      </c>
      <c r="H639" s="2" t="s">
        <v>2230</v>
      </c>
      <c r="I639" s="4">
        <v>10.5</v>
      </c>
      <c r="J639" s="2" t="b">
        <v>1</v>
      </c>
      <c r="K639" s="2" t="s">
        <v>4709</v>
      </c>
      <c r="L639" s="2" t="s">
        <v>10</v>
      </c>
      <c r="M639" s="2" t="s">
        <v>4828</v>
      </c>
      <c r="N639" s="2" t="s">
        <v>4741</v>
      </c>
      <c r="O639" s="2" t="s">
        <v>4689</v>
      </c>
      <c r="P639" s="2" t="s">
        <v>4688</v>
      </c>
      <c r="Q639" s="2" t="s">
        <v>5690</v>
      </c>
    </row>
    <row r="640" spans="1:17" x14ac:dyDescent="0.25">
      <c r="A640" s="2" t="s">
        <v>2993</v>
      </c>
      <c r="B640" s="2" t="s">
        <v>2994</v>
      </c>
      <c r="C640" s="3"/>
      <c r="D640" s="4">
        <v>0</v>
      </c>
      <c r="E640" s="4">
        <v>0</v>
      </c>
      <c r="F640" s="4">
        <v>0</v>
      </c>
      <c r="G640" s="4">
        <v>5.5</v>
      </c>
      <c r="H640" s="2" t="s">
        <v>2218</v>
      </c>
      <c r="I640" s="4">
        <v>3.456</v>
      </c>
      <c r="J640" s="2" t="b">
        <v>0</v>
      </c>
      <c r="K640" s="2" t="s">
        <v>2308</v>
      </c>
      <c r="L640" s="2" t="s">
        <v>10</v>
      </c>
      <c r="M640" s="2" t="s">
        <v>4740</v>
      </c>
      <c r="N640" s="2" t="s">
        <v>4741</v>
      </c>
      <c r="O640" s="2" t="s">
        <v>2306</v>
      </c>
      <c r="P640" s="2" t="s">
        <v>4688</v>
      </c>
      <c r="Q640" s="2"/>
    </row>
    <row r="641" spans="1:17" x14ac:dyDescent="0.25">
      <c r="A641" s="2" t="s">
        <v>2991</v>
      </c>
      <c r="B641" s="2" t="s">
        <v>2992</v>
      </c>
      <c r="C641" s="3"/>
      <c r="D641" s="4">
        <v>0</v>
      </c>
      <c r="E641" s="4">
        <v>0</v>
      </c>
      <c r="F641" s="4">
        <v>0</v>
      </c>
      <c r="G641" s="4">
        <v>5.5</v>
      </c>
      <c r="H641" s="2" t="s">
        <v>2218</v>
      </c>
      <c r="I641" s="4">
        <v>3.456</v>
      </c>
      <c r="J641" s="2" t="b">
        <v>0</v>
      </c>
      <c r="K641" s="2" t="s">
        <v>4709</v>
      </c>
      <c r="L641" s="2" t="s">
        <v>10</v>
      </c>
      <c r="M641" s="2" t="s">
        <v>4740</v>
      </c>
      <c r="N641" s="2" t="s">
        <v>4741</v>
      </c>
      <c r="O641" s="2" t="s">
        <v>4689</v>
      </c>
      <c r="P641" s="2" t="s">
        <v>4688</v>
      </c>
      <c r="Q641" s="2"/>
    </row>
    <row r="642" spans="1:17" x14ac:dyDescent="0.25">
      <c r="A642" s="2" t="s">
        <v>2828</v>
      </c>
      <c r="B642" s="2" t="s">
        <v>2829</v>
      </c>
      <c r="C642" s="3"/>
      <c r="D642" s="4">
        <v>0</v>
      </c>
      <c r="E642" s="4">
        <v>0</v>
      </c>
      <c r="F642" s="4">
        <v>0</v>
      </c>
      <c r="G642" s="4">
        <v>14.5</v>
      </c>
      <c r="H642" s="2" t="s">
        <v>2218</v>
      </c>
      <c r="I642" s="4">
        <v>8.3800000000000008</v>
      </c>
      <c r="J642" s="2" t="b">
        <v>0</v>
      </c>
      <c r="K642" s="2" t="s">
        <v>4716</v>
      </c>
      <c r="L642" s="2" t="s">
        <v>10</v>
      </c>
      <c r="M642" s="2" t="s">
        <v>4759</v>
      </c>
      <c r="N642" s="2" t="s">
        <v>4757</v>
      </c>
      <c r="O642" s="2" t="s">
        <v>4719</v>
      </c>
      <c r="P642" s="2" t="s">
        <v>4688</v>
      </c>
      <c r="Q642" s="2"/>
    </row>
    <row r="643" spans="1:17" x14ac:dyDescent="0.25">
      <c r="A643" s="2" t="s">
        <v>3149</v>
      </c>
      <c r="B643" s="2" t="s">
        <v>3150</v>
      </c>
      <c r="C643" s="3"/>
      <c r="D643" s="4">
        <v>0</v>
      </c>
      <c r="E643" s="4">
        <v>0</v>
      </c>
      <c r="F643" s="4">
        <v>0</v>
      </c>
      <c r="G643" s="4">
        <v>26.4</v>
      </c>
      <c r="H643" s="2" t="s">
        <v>2218</v>
      </c>
      <c r="I643" s="4">
        <v>13.2</v>
      </c>
      <c r="J643" s="2" t="b">
        <v>0</v>
      </c>
      <c r="K643" s="2" t="s">
        <v>4709</v>
      </c>
      <c r="L643" s="2" t="s">
        <v>10</v>
      </c>
      <c r="M643" s="2" t="s">
        <v>4774</v>
      </c>
      <c r="N643" s="2" t="s">
        <v>4762</v>
      </c>
      <c r="O643" s="2" t="s">
        <v>4689</v>
      </c>
      <c r="P643" s="2" t="s">
        <v>4688</v>
      </c>
      <c r="Q643" s="2"/>
    </row>
    <row r="644" spans="1:17" x14ac:dyDescent="0.25">
      <c r="A644" s="2" t="s">
        <v>2933</v>
      </c>
      <c r="B644" s="2" t="s">
        <v>2934</v>
      </c>
      <c r="C644" s="3"/>
      <c r="D644" s="4">
        <v>0</v>
      </c>
      <c r="E644" s="4">
        <v>0</v>
      </c>
      <c r="F644" s="4">
        <v>0</v>
      </c>
      <c r="G644" s="4">
        <v>44.8</v>
      </c>
      <c r="H644" s="2" t="s">
        <v>2232</v>
      </c>
      <c r="I644" s="4">
        <v>21</v>
      </c>
      <c r="J644" s="2" t="b">
        <v>0</v>
      </c>
      <c r="K644" s="2" t="s">
        <v>4709</v>
      </c>
      <c r="L644" s="2" t="s">
        <v>10</v>
      </c>
      <c r="M644" s="2" t="s">
        <v>4832</v>
      </c>
      <c r="N644" s="2" t="s">
        <v>4741</v>
      </c>
      <c r="O644" s="2" t="s">
        <v>4689</v>
      </c>
      <c r="P644" s="2" t="s">
        <v>4688</v>
      </c>
      <c r="Q644" s="2"/>
    </row>
    <row r="645" spans="1:17" x14ac:dyDescent="0.25">
      <c r="A645" s="2" t="s">
        <v>3910</v>
      </c>
      <c r="B645" s="2" t="s">
        <v>3911</v>
      </c>
      <c r="C645" s="3"/>
      <c r="D645" s="4">
        <v>0</v>
      </c>
      <c r="E645" s="4">
        <v>0</v>
      </c>
      <c r="F645" s="4">
        <v>0</v>
      </c>
      <c r="G645" s="4">
        <v>44.75</v>
      </c>
      <c r="H645" s="2" t="s">
        <v>3912</v>
      </c>
      <c r="I645" s="4">
        <v>20.5</v>
      </c>
      <c r="J645" s="2" t="b">
        <v>0</v>
      </c>
      <c r="K645" s="2" t="s">
        <v>4709</v>
      </c>
      <c r="L645" s="2" t="s">
        <v>10</v>
      </c>
      <c r="M645" s="2" t="s">
        <v>4887</v>
      </c>
      <c r="N645" s="2" t="s">
        <v>4741</v>
      </c>
      <c r="O645" s="2" t="s">
        <v>4689</v>
      </c>
      <c r="P645" s="2" t="s">
        <v>4688</v>
      </c>
      <c r="Q645" s="2"/>
    </row>
    <row r="646" spans="1:17" x14ac:dyDescent="0.25">
      <c r="A646" s="2" t="s">
        <v>3913</v>
      </c>
      <c r="B646" s="2" t="s">
        <v>3914</v>
      </c>
      <c r="C646" s="3"/>
      <c r="D646" s="4">
        <v>0</v>
      </c>
      <c r="E646" s="4">
        <v>0</v>
      </c>
      <c r="F646" s="4">
        <v>0</v>
      </c>
      <c r="G646" s="4">
        <v>40.85</v>
      </c>
      <c r="H646" s="2" t="s">
        <v>3912</v>
      </c>
      <c r="I646" s="4">
        <v>19</v>
      </c>
      <c r="J646" s="2" t="b">
        <v>0</v>
      </c>
      <c r="K646" s="2" t="s">
        <v>2308</v>
      </c>
      <c r="L646" s="2" t="s">
        <v>10</v>
      </c>
      <c r="M646" s="2" t="s">
        <v>4887</v>
      </c>
      <c r="N646" s="2" t="s">
        <v>4741</v>
      </c>
      <c r="O646" s="2" t="s">
        <v>2306</v>
      </c>
      <c r="P646" s="2" t="s">
        <v>4688</v>
      </c>
      <c r="Q646" s="2"/>
    </row>
    <row r="647" spans="1:17" x14ac:dyDescent="0.25">
      <c r="A647" s="2" t="s">
        <v>3915</v>
      </c>
      <c r="B647" s="2" t="s">
        <v>3916</v>
      </c>
      <c r="C647" s="3"/>
      <c r="D647" s="4">
        <v>0</v>
      </c>
      <c r="E647" s="4">
        <v>0</v>
      </c>
      <c r="F647" s="4">
        <v>0</v>
      </c>
      <c r="G647" s="4">
        <v>44.8</v>
      </c>
      <c r="H647" s="2" t="s">
        <v>3912</v>
      </c>
      <c r="I647" s="4">
        <v>20.5</v>
      </c>
      <c r="J647" s="2" t="b">
        <v>0</v>
      </c>
      <c r="K647" s="2" t="s">
        <v>4716</v>
      </c>
      <c r="L647" s="2" t="s">
        <v>10</v>
      </c>
      <c r="M647" s="2" t="s">
        <v>4887</v>
      </c>
      <c r="N647" s="2" t="s">
        <v>4741</v>
      </c>
      <c r="O647" s="2" t="s">
        <v>4719</v>
      </c>
      <c r="P647" s="2" t="s">
        <v>4688</v>
      </c>
      <c r="Q647" s="2"/>
    </row>
    <row r="648" spans="1:17" x14ac:dyDescent="0.25">
      <c r="A648" s="2" t="s">
        <v>2371</v>
      </c>
      <c r="B648" s="2" t="s">
        <v>2372</v>
      </c>
      <c r="C648" s="3"/>
      <c r="D648" s="4">
        <v>0</v>
      </c>
      <c r="E648" s="4">
        <v>0</v>
      </c>
      <c r="F648" s="4">
        <v>0</v>
      </c>
      <c r="G648" s="4">
        <v>26.4</v>
      </c>
      <c r="H648" s="2" t="s">
        <v>2370</v>
      </c>
      <c r="I648" s="4">
        <v>12.2</v>
      </c>
      <c r="J648" s="2" t="b">
        <v>0</v>
      </c>
      <c r="K648" s="2" t="s">
        <v>2308</v>
      </c>
      <c r="L648" s="2" t="s">
        <v>10</v>
      </c>
      <c r="M648" s="2" t="s">
        <v>4828</v>
      </c>
      <c r="N648" s="2" t="s">
        <v>4741</v>
      </c>
      <c r="O648" s="2" t="s">
        <v>2306</v>
      </c>
      <c r="P648" s="2" t="s">
        <v>4688</v>
      </c>
      <c r="Q648" s="2"/>
    </row>
    <row r="649" spans="1:17" x14ac:dyDescent="0.25">
      <c r="A649" s="2" t="s">
        <v>2368</v>
      </c>
      <c r="B649" s="2" t="s">
        <v>2369</v>
      </c>
      <c r="C649" s="3"/>
      <c r="D649" s="4">
        <v>0</v>
      </c>
      <c r="E649" s="4">
        <v>0</v>
      </c>
      <c r="F649" s="4">
        <v>0</v>
      </c>
      <c r="G649" s="4">
        <v>32.4</v>
      </c>
      <c r="H649" s="2" t="s">
        <v>2370</v>
      </c>
      <c r="I649" s="4">
        <v>15</v>
      </c>
      <c r="J649" s="2" t="b">
        <v>0</v>
      </c>
      <c r="K649" s="2" t="s">
        <v>4709</v>
      </c>
      <c r="L649" s="2" t="s">
        <v>10</v>
      </c>
      <c r="M649" s="2" t="s">
        <v>4828</v>
      </c>
      <c r="N649" s="2" t="s">
        <v>4741</v>
      </c>
      <c r="O649" s="2" t="s">
        <v>4689</v>
      </c>
      <c r="P649" s="2" t="s">
        <v>4688</v>
      </c>
      <c r="Q649" s="2"/>
    </row>
    <row r="650" spans="1:17" ht="142.5" x14ac:dyDescent="0.25">
      <c r="A650" s="2" t="s">
        <v>868</v>
      </c>
      <c r="B650" s="2" t="s">
        <v>869</v>
      </c>
      <c r="C650" s="3" t="s">
        <v>4888</v>
      </c>
      <c r="D650" s="4">
        <v>0</v>
      </c>
      <c r="E650" s="4">
        <v>0</v>
      </c>
      <c r="F650" s="4">
        <v>0</v>
      </c>
      <c r="G650" s="4">
        <v>59</v>
      </c>
      <c r="H650" s="2" t="s">
        <v>2244</v>
      </c>
      <c r="I650" s="4">
        <v>32.75</v>
      </c>
      <c r="J650" s="2" t="b">
        <v>1</v>
      </c>
      <c r="K650" s="2" t="s">
        <v>4805</v>
      </c>
      <c r="L650" s="2" t="s">
        <v>10</v>
      </c>
      <c r="M650" s="2" t="s">
        <v>4806</v>
      </c>
      <c r="N650" s="2" t="s">
        <v>4806</v>
      </c>
      <c r="O650" s="2"/>
      <c r="P650" s="2" t="s">
        <v>4688</v>
      </c>
      <c r="Q650" s="2" t="s">
        <v>5897</v>
      </c>
    </row>
    <row r="651" spans="1:17" ht="156.75" x14ac:dyDescent="0.25">
      <c r="A651" s="2" t="s">
        <v>876</v>
      </c>
      <c r="B651" s="2" t="s">
        <v>877</v>
      </c>
      <c r="C651" s="3" t="s">
        <v>4889</v>
      </c>
      <c r="D651" s="4">
        <v>0</v>
      </c>
      <c r="E651" s="4">
        <v>0</v>
      </c>
      <c r="F651" s="4">
        <v>0</v>
      </c>
      <c r="G651" s="4">
        <v>99</v>
      </c>
      <c r="H651" s="2" t="s">
        <v>2244</v>
      </c>
      <c r="I651" s="4">
        <v>53.9</v>
      </c>
      <c r="J651" s="2" t="b">
        <v>1</v>
      </c>
      <c r="K651" s="2" t="s">
        <v>4805</v>
      </c>
      <c r="L651" s="2" t="s">
        <v>10</v>
      </c>
      <c r="M651" s="2" t="s">
        <v>4806</v>
      </c>
      <c r="N651" s="2" t="s">
        <v>4806</v>
      </c>
      <c r="O651" s="2"/>
      <c r="P651" s="2" t="s">
        <v>4688</v>
      </c>
      <c r="Q651" s="2" t="s">
        <v>5898</v>
      </c>
    </row>
    <row r="652" spans="1:17" ht="142.5" x14ac:dyDescent="0.25">
      <c r="A652" s="2" t="s">
        <v>878</v>
      </c>
      <c r="B652" s="2" t="s">
        <v>879</v>
      </c>
      <c r="C652" s="3" t="s">
        <v>4890</v>
      </c>
      <c r="D652" s="4">
        <v>0</v>
      </c>
      <c r="E652" s="4">
        <v>0</v>
      </c>
      <c r="F652" s="4">
        <v>0</v>
      </c>
      <c r="G652" s="4">
        <v>99</v>
      </c>
      <c r="H652" s="2" t="s">
        <v>2244</v>
      </c>
      <c r="I652" s="4">
        <v>51.4</v>
      </c>
      <c r="J652" s="2" t="b">
        <v>1</v>
      </c>
      <c r="K652" s="2" t="s">
        <v>4805</v>
      </c>
      <c r="L652" s="2" t="s">
        <v>10</v>
      </c>
      <c r="M652" s="2" t="s">
        <v>4806</v>
      </c>
      <c r="N652" s="2" t="s">
        <v>4806</v>
      </c>
      <c r="O652" s="2" t="s">
        <v>2306</v>
      </c>
      <c r="P652" s="2" t="s">
        <v>4688</v>
      </c>
      <c r="Q652" s="2" t="s">
        <v>5899</v>
      </c>
    </row>
    <row r="653" spans="1:17" x14ac:dyDescent="0.25">
      <c r="A653" s="2" t="s">
        <v>3695</v>
      </c>
      <c r="B653" s="2" t="s">
        <v>3696</v>
      </c>
      <c r="C653" s="3"/>
      <c r="D653" s="4">
        <v>0</v>
      </c>
      <c r="E653" s="4">
        <v>0</v>
      </c>
      <c r="F653" s="4">
        <v>0</v>
      </c>
      <c r="G653" s="4">
        <v>20.45</v>
      </c>
      <c r="H653" s="2" t="s">
        <v>2223</v>
      </c>
      <c r="I653" s="4">
        <v>9.4499999999999993</v>
      </c>
      <c r="J653" s="2" t="b">
        <v>0</v>
      </c>
      <c r="K653" s="2" t="s">
        <v>2308</v>
      </c>
      <c r="L653" s="2" t="s">
        <v>10</v>
      </c>
      <c r="M653" s="2" t="s">
        <v>4750</v>
      </c>
      <c r="N653" s="2" t="s">
        <v>4741</v>
      </c>
      <c r="O653" s="2" t="s">
        <v>2306</v>
      </c>
      <c r="P653" s="2" t="s">
        <v>2303</v>
      </c>
      <c r="Q653" s="2"/>
    </row>
    <row r="654" spans="1:17" x14ac:dyDescent="0.25">
      <c r="A654" s="2" t="s">
        <v>472</v>
      </c>
      <c r="B654" s="2" t="s">
        <v>473</v>
      </c>
      <c r="C654" s="3"/>
      <c r="D654" s="4">
        <v>0</v>
      </c>
      <c r="E654" s="4">
        <v>1</v>
      </c>
      <c r="F654" s="4">
        <v>1</v>
      </c>
      <c r="G654" s="4">
        <v>0.3</v>
      </c>
      <c r="H654" s="2" t="s">
        <v>2241</v>
      </c>
      <c r="I654" s="4">
        <v>0</v>
      </c>
      <c r="J654" s="2" t="b">
        <v>1</v>
      </c>
      <c r="K654" s="2" t="s">
        <v>4691</v>
      </c>
      <c r="L654" s="2" t="s">
        <v>10</v>
      </c>
      <c r="M654" s="2"/>
      <c r="N654" s="2" t="s">
        <v>4855</v>
      </c>
      <c r="O654" s="2"/>
      <c r="P654" s="2"/>
      <c r="Q654" s="2"/>
    </row>
    <row r="655" spans="1:17" x14ac:dyDescent="0.25">
      <c r="A655" s="2" t="s">
        <v>2818</v>
      </c>
      <c r="B655" s="2" t="s">
        <v>2819</v>
      </c>
      <c r="C655" s="3"/>
      <c r="D655" s="4">
        <v>0</v>
      </c>
      <c r="E655" s="4">
        <v>0</v>
      </c>
      <c r="F655" s="4">
        <v>0</v>
      </c>
      <c r="G655" s="4">
        <v>0.4</v>
      </c>
      <c r="H655" s="2"/>
      <c r="I655" s="4">
        <v>0</v>
      </c>
      <c r="J655" s="2" t="b">
        <v>0</v>
      </c>
      <c r="K655" s="2" t="s">
        <v>4691</v>
      </c>
      <c r="L655" s="2" t="s">
        <v>10</v>
      </c>
      <c r="M655" s="2"/>
      <c r="N655" s="2" t="s">
        <v>4855</v>
      </c>
      <c r="O655" s="2"/>
      <c r="P655" s="2"/>
      <c r="Q655" s="2"/>
    </row>
    <row r="656" spans="1:17" x14ac:dyDescent="0.25">
      <c r="A656" s="2" t="s">
        <v>474</v>
      </c>
      <c r="B656" s="2" t="s">
        <v>475</v>
      </c>
      <c r="C656" s="3"/>
      <c r="D656" s="4">
        <v>0</v>
      </c>
      <c r="E656" s="4">
        <v>9</v>
      </c>
      <c r="F656" s="4">
        <v>9</v>
      </c>
      <c r="G656" s="4">
        <v>0.8</v>
      </c>
      <c r="H656" s="2" t="s">
        <v>2241</v>
      </c>
      <c r="I656" s="4">
        <v>0</v>
      </c>
      <c r="J656" s="2" t="b">
        <v>1</v>
      </c>
      <c r="K656" s="2" t="s">
        <v>4691</v>
      </c>
      <c r="L656" s="2" t="s">
        <v>10</v>
      </c>
      <c r="M656" s="2"/>
      <c r="N656" s="2" t="s">
        <v>4855</v>
      </c>
      <c r="O656" s="2"/>
      <c r="P656" s="2"/>
      <c r="Q656" s="2"/>
    </row>
    <row r="657" spans="1:17" x14ac:dyDescent="0.25">
      <c r="A657" s="2" t="s">
        <v>2820</v>
      </c>
      <c r="B657" s="2" t="s">
        <v>2821</v>
      </c>
      <c r="C657" s="3"/>
      <c r="D657" s="4">
        <v>0</v>
      </c>
      <c r="E657" s="4">
        <v>0</v>
      </c>
      <c r="F657" s="4">
        <v>0</v>
      </c>
      <c r="G657" s="4">
        <v>1.8</v>
      </c>
      <c r="H657" s="2"/>
      <c r="I657" s="4">
        <v>0</v>
      </c>
      <c r="J657" s="2" t="b">
        <v>0</v>
      </c>
      <c r="K657" s="2" t="s">
        <v>4691</v>
      </c>
      <c r="L657" s="2" t="s">
        <v>10</v>
      </c>
      <c r="M657" s="2"/>
      <c r="N657" s="2" t="s">
        <v>4855</v>
      </c>
      <c r="O657" s="2"/>
      <c r="P657" s="2"/>
      <c r="Q657" s="2"/>
    </row>
    <row r="658" spans="1:17" x14ac:dyDescent="0.25">
      <c r="A658" s="2" t="s">
        <v>2816</v>
      </c>
      <c r="B658" s="2" t="s">
        <v>2817</v>
      </c>
      <c r="C658" s="3"/>
      <c r="D658" s="4">
        <v>0</v>
      </c>
      <c r="E658" s="4">
        <v>0</v>
      </c>
      <c r="F658" s="4">
        <v>0</v>
      </c>
      <c r="G658" s="4">
        <v>0.5</v>
      </c>
      <c r="H658" s="2"/>
      <c r="I658" s="4">
        <v>0</v>
      </c>
      <c r="J658" s="2" t="b">
        <v>0</v>
      </c>
      <c r="K658" s="2" t="s">
        <v>4691</v>
      </c>
      <c r="L658" s="2" t="s">
        <v>10</v>
      </c>
      <c r="M658" s="2"/>
      <c r="N658" s="2" t="s">
        <v>4855</v>
      </c>
      <c r="O658" s="2"/>
      <c r="P658" s="2"/>
      <c r="Q658" s="2"/>
    </row>
    <row r="659" spans="1:17" ht="228" x14ac:dyDescent="0.25">
      <c r="A659" s="2" t="s">
        <v>1548</v>
      </c>
      <c r="B659" s="2" t="s">
        <v>1549</v>
      </c>
      <c r="C659" s="3" t="s">
        <v>5383</v>
      </c>
      <c r="D659" s="4">
        <v>0</v>
      </c>
      <c r="E659" s="4">
        <v>15</v>
      </c>
      <c r="F659" s="4">
        <v>15</v>
      </c>
      <c r="G659" s="4">
        <v>10.199999999999999</v>
      </c>
      <c r="H659" s="2" t="s">
        <v>2237</v>
      </c>
      <c r="I659" s="4">
        <v>4.7083000000000004</v>
      </c>
      <c r="J659" s="2" t="b">
        <v>1</v>
      </c>
      <c r="K659" s="2" t="s">
        <v>4716</v>
      </c>
      <c r="L659" s="2" t="s">
        <v>10</v>
      </c>
      <c r="M659" s="2" t="s">
        <v>4860</v>
      </c>
      <c r="N659" s="2" t="s">
        <v>4743</v>
      </c>
      <c r="O659" s="2" t="s">
        <v>4719</v>
      </c>
      <c r="P659" s="2" t="s">
        <v>4688</v>
      </c>
      <c r="Q659" s="2" t="s">
        <v>5800</v>
      </c>
    </row>
    <row r="660" spans="1:17" x14ac:dyDescent="0.25">
      <c r="A660" s="2" t="s">
        <v>2073</v>
      </c>
      <c r="B660" s="2" t="s">
        <v>2074</v>
      </c>
      <c r="C660" s="3"/>
      <c r="D660" s="4">
        <v>0</v>
      </c>
      <c r="E660" s="4">
        <v>0</v>
      </c>
      <c r="F660" s="4">
        <v>0</v>
      </c>
      <c r="G660" s="4">
        <v>42.9</v>
      </c>
      <c r="H660" s="2" t="s">
        <v>469</v>
      </c>
      <c r="I660" s="4">
        <v>20.401700000000002</v>
      </c>
      <c r="J660" s="2" t="b">
        <v>1</v>
      </c>
      <c r="K660" s="2" t="s">
        <v>4693</v>
      </c>
      <c r="L660" s="2" t="s">
        <v>10</v>
      </c>
      <c r="M660" s="2"/>
      <c r="N660" s="2" t="s">
        <v>4698</v>
      </c>
      <c r="O660" s="2"/>
      <c r="P660" s="2" t="s">
        <v>4696</v>
      </c>
      <c r="Q660" s="2"/>
    </row>
    <row r="661" spans="1:17" x14ac:dyDescent="0.25">
      <c r="A661" s="2" t="s">
        <v>4550</v>
      </c>
      <c r="B661" s="2" t="s">
        <v>4551</v>
      </c>
      <c r="C661" s="3"/>
      <c r="D661" s="4">
        <v>0</v>
      </c>
      <c r="E661" s="4">
        <v>0</v>
      </c>
      <c r="F661" s="4">
        <v>0</v>
      </c>
      <c r="G661" s="4">
        <v>51.35</v>
      </c>
      <c r="H661" s="2" t="s">
        <v>469</v>
      </c>
      <c r="I661" s="4">
        <v>24.846</v>
      </c>
      <c r="J661" s="2" t="b">
        <v>0</v>
      </c>
      <c r="K661" s="2" t="s">
        <v>4693</v>
      </c>
      <c r="L661" s="2" t="s">
        <v>10</v>
      </c>
      <c r="M661" s="2"/>
      <c r="N661" s="2" t="s">
        <v>4698</v>
      </c>
      <c r="O661" s="2"/>
      <c r="P661" s="2"/>
      <c r="Q661" s="2"/>
    </row>
    <row r="662" spans="1:17" x14ac:dyDescent="0.25">
      <c r="A662" s="2" t="s">
        <v>2071</v>
      </c>
      <c r="B662" s="2" t="s">
        <v>2072</v>
      </c>
      <c r="C662" s="3"/>
      <c r="D662" s="4">
        <v>0</v>
      </c>
      <c r="E662" s="4">
        <v>0</v>
      </c>
      <c r="F662" s="4">
        <v>0</v>
      </c>
      <c r="G662" s="4">
        <v>63.75</v>
      </c>
      <c r="H662" s="2" t="s">
        <v>469</v>
      </c>
      <c r="I662" s="4">
        <v>31.734999999999999</v>
      </c>
      <c r="J662" s="2" t="b">
        <v>1</v>
      </c>
      <c r="K662" s="2" t="s">
        <v>4693</v>
      </c>
      <c r="L662" s="2" t="s">
        <v>10</v>
      </c>
      <c r="M662" s="2"/>
      <c r="N662" s="2" t="s">
        <v>4698</v>
      </c>
      <c r="O662" s="2"/>
      <c r="P662" s="2" t="s">
        <v>4696</v>
      </c>
      <c r="Q662" s="2"/>
    </row>
    <row r="663" spans="1:17" x14ac:dyDescent="0.25">
      <c r="A663" s="2" t="s">
        <v>4548</v>
      </c>
      <c r="B663" s="2" t="s">
        <v>4549</v>
      </c>
      <c r="C663" s="3"/>
      <c r="D663" s="4">
        <v>0</v>
      </c>
      <c r="E663" s="4">
        <v>0</v>
      </c>
      <c r="F663" s="4">
        <v>0</v>
      </c>
      <c r="G663" s="4">
        <v>163.95</v>
      </c>
      <c r="H663" s="2" t="s">
        <v>469</v>
      </c>
      <c r="I663" s="4">
        <v>81.956999999999994</v>
      </c>
      <c r="J663" s="2" t="b">
        <v>0</v>
      </c>
      <c r="K663" s="2" t="s">
        <v>4693</v>
      </c>
      <c r="L663" s="2" t="s">
        <v>10</v>
      </c>
      <c r="M663" s="2"/>
      <c r="N663" s="2" t="s">
        <v>4698</v>
      </c>
      <c r="O663" s="2"/>
      <c r="P663" s="2"/>
      <c r="Q663" s="2"/>
    </row>
    <row r="664" spans="1:17" x14ac:dyDescent="0.25">
      <c r="A664" s="2" t="s">
        <v>4544</v>
      </c>
      <c r="B664" s="2" t="s">
        <v>4545</v>
      </c>
      <c r="C664" s="3"/>
      <c r="D664" s="4">
        <v>0</v>
      </c>
      <c r="E664" s="4">
        <v>0</v>
      </c>
      <c r="F664" s="4">
        <v>0</v>
      </c>
      <c r="G664" s="4">
        <v>63.6</v>
      </c>
      <c r="H664" s="2" t="s">
        <v>469</v>
      </c>
      <c r="I664" s="4">
        <v>29.445</v>
      </c>
      <c r="J664" s="2" t="b">
        <v>0</v>
      </c>
      <c r="K664" s="2" t="s">
        <v>4693</v>
      </c>
      <c r="L664" s="2" t="s">
        <v>10</v>
      </c>
      <c r="M664" s="2"/>
      <c r="N664" s="2" t="s">
        <v>4698</v>
      </c>
      <c r="O664" s="2"/>
      <c r="P664" s="2"/>
      <c r="Q664" s="2"/>
    </row>
    <row r="665" spans="1:17" ht="228" x14ac:dyDescent="0.25">
      <c r="A665" s="2" t="s">
        <v>1153</v>
      </c>
      <c r="B665" s="2" t="s">
        <v>1154</v>
      </c>
      <c r="C665" s="3" t="s">
        <v>5310</v>
      </c>
      <c r="D665" s="4">
        <v>0</v>
      </c>
      <c r="E665" s="4">
        <v>4</v>
      </c>
      <c r="F665" s="4">
        <v>4</v>
      </c>
      <c r="G665" s="4">
        <v>46.9</v>
      </c>
      <c r="H665" s="2" t="s">
        <v>469</v>
      </c>
      <c r="I665" s="4">
        <v>23.44</v>
      </c>
      <c r="J665" s="2" t="b">
        <v>1</v>
      </c>
      <c r="K665" s="2" t="s">
        <v>4693</v>
      </c>
      <c r="L665" s="2" t="s">
        <v>10</v>
      </c>
      <c r="M665" s="2"/>
      <c r="N665" s="2" t="s">
        <v>4702</v>
      </c>
      <c r="O665" s="2"/>
      <c r="P665" s="2" t="s">
        <v>4696</v>
      </c>
      <c r="Q665" s="2" t="s">
        <v>5910</v>
      </c>
    </row>
    <row r="666" spans="1:17" ht="213.75" x14ac:dyDescent="0.25">
      <c r="A666" s="2" t="s">
        <v>1552</v>
      </c>
      <c r="B666" s="2" t="s">
        <v>1553</v>
      </c>
      <c r="C666" s="3" t="s">
        <v>5384</v>
      </c>
      <c r="D666" s="4">
        <v>0</v>
      </c>
      <c r="E666" s="4">
        <v>6</v>
      </c>
      <c r="F666" s="4">
        <v>6</v>
      </c>
      <c r="G666" s="4">
        <v>44.95</v>
      </c>
      <c r="H666" s="2" t="s">
        <v>469</v>
      </c>
      <c r="I666" s="4">
        <v>22.458300000000001</v>
      </c>
      <c r="J666" s="2" t="b">
        <v>1</v>
      </c>
      <c r="K666" s="2" t="s">
        <v>4693</v>
      </c>
      <c r="L666" s="2" t="s">
        <v>10</v>
      </c>
      <c r="M666" s="2"/>
      <c r="N666" s="2" t="s">
        <v>4702</v>
      </c>
      <c r="O666" s="2"/>
      <c r="P666" s="2"/>
      <c r="Q666" s="2" t="s">
        <v>5911</v>
      </c>
    </row>
    <row r="667" spans="1:17" ht="228" x14ac:dyDescent="0.25">
      <c r="A667" s="2" t="s">
        <v>1095</v>
      </c>
      <c r="B667" s="2" t="s">
        <v>1096</v>
      </c>
      <c r="C667" s="3" t="s">
        <v>5297</v>
      </c>
      <c r="D667" s="4">
        <v>0</v>
      </c>
      <c r="E667" s="4">
        <v>4</v>
      </c>
      <c r="F667" s="4">
        <v>4</v>
      </c>
      <c r="G667" s="4">
        <v>14.7</v>
      </c>
      <c r="H667" s="2" t="s">
        <v>469</v>
      </c>
      <c r="I667" s="4">
        <v>7.3259999999999996</v>
      </c>
      <c r="J667" s="2" t="b">
        <v>1</v>
      </c>
      <c r="K667" s="2" t="s">
        <v>4693</v>
      </c>
      <c r="L667" s="2" t="s">
        <v>10</v>
      </c>
      <c r="M667" s="2"/>
      <c r="N667" s="2" t="s">
        <v>4701</v>
      </c>
      <c r="O667" s="2"/>
      <c r="P667" s="2" t="s">
        <v>4695</v>
      </c>
      <c r="Q667" s="2" t="s">
        <v>5751</v>
      </c>
    </row>
    <row r="668" spans="1:17" ht="242.25" x14ac:dyDescent="0.25">
      <c r="A668" s="2" t="s">
        <v>1097</v>
      </c>
      <c r="B668" s="2" t="s">
        <v>1098</v>
      </c>
      <c r="C668" s="3" t="s">
        <v>5298</v>
      </c>
      <c r="D668" s="4">
        <v>0</v>
      </c>
      <c r="E668" s="4">
        <v>4</v>
      </c>
      <c r="F668" s="4">
        <v>4</v>
      </c>
      <c r="G668" s="4">
        <v>14.7</v>
      </c>
      <c r="H668" s="2" t="s">
        <v>469</v>
      </c>
      <c r="I668" s="4">
        <v>7.3259999999999996</v>
      </c>
      <c r="J668" s="2" t="b">
        <v>1</v>
      </c>
      <c r="K668" s="2" t="s">
        <v>4693</v>
      </c>
      <c r="L668" s="2" t="s">
        <v>10</v>
      </c>
      <c r="M668" s="2"/>
      <c r="N668" s="2" t="s">
        <v>4701</v>
      </c>
      <c r="O668" s="2"/>
      <c r="P668" s="2" t="s">
        <v>4695</v>
      </c>
      <c r="Q668" s="2" t="s">
        <v>5752</v>
      </c>
    </row>
    <row r="669" spans="1:17" ht="256.5" x14ac:dyDescent="0.25">
      <c r="A669" s="2" t="s">
        <v>1766</v>
      </c>
      <c r="B669" s="2" t="s">
        <v>6481</v>
      </c>
      <c r="C669" s="3" t="s">
        <v>5430</v>
      </c>
      <c r="D669" s="4">
        <v>0</v>
      </c>
      <c r="E669" s="4">
        <v>0</v>
      </c>
      <c r="F669" s="4">
        <v>0</v>
      </c>
      <c r="G669" s="4">
        <v>38</v>
      </c>
      <c r="H669" s="2" t="s">
        <v>469</v>
      </c>
      <c r="I669" s="4">
        <v>19</v>
      </c>
      <c r="J669" s="2" t="b">
        <v>0</v>
      </c>
      <c r="K669" s="2" t="s">
        <v>4693</v>
      </c>
      <c r="L669" s="2" t="s">
        <v>10</v>
      </c>
      <c r="M669" s="2"/>
      <c r="N669" s="2" t="s">
        <v>4703</v>
      </c>
      <c r="O669" s="2"/>
      <c r="P669" s="2" t="s">
        <v>4696</v>
      </c>
      <c r="Q669" s="2" t="s">
        <v>5881</v>
      </c>
    </row>
    <row r="670" spans="1:17" ht="270.75" x14ac:dyDescent="0.25">
      <c r="A670" s="2" t="s">
        <v>1764</v>
      </c>
      <c r="B670" s="2" t="s">
        <v>1765</v>
      </c>
      <c r="C670" s="3" t="s">
        <v>5429</v>
      </c>
      <c r="D670" s="4">
        <v>0</v>
      </c>
      <c r="E670" s="4">
        <v>4</v>
      </c>
      <c r="F670" s="4">
        <v>4</v>
      </c>
      <c r="G670" s="4">
        <v>32.700000000000003</v>
      </c>
      <c r="H670" s="2" t="s">
        <v>469</v>
      </c>
      <c r="I670" s="4">
        <v>16.350000000000001</v>
      </c>
      <c r="J670" s="2" t="b">
        <v>1</v>
      </c>
      <c r="K670" s="2" t="s">
        <v>4693</v>
      </c>
      <c r="L670" s="2" t="s">
        <v>10</v>
      </c>
      <c r="M670" s="2"/>
      <c r="N670" s="2" t="s">
        <v>4703</v>
      </c>
      <c r="O670" s="2"/>
      <c r="P670" s="2" t="s">
        <v>4695</v>
      </c>
      <c r="Q670" s="2" t="s">
        <v>5882</v>
      </c>
    </row>
    <row r="671" spans="1:17" ht="199.5" x14ac:dyDescent="0.25">
      <c r="A671" s="2" t="s">
        <v>1429</v>
      </c>
      <c r="B671" s="2" t="s">
        <v>1430</v>
      </c>
      <c r="C671" s="3" t="s">
        <v>5364</v>
      </c>
      <c r="D671" s="4">
        <v>0</v>
      </c>
      <c r="E671" s="4">
        <v>6</v>
      </c>
      <c r="F671" s="4">
        <v>6</v>
      </c>
      <c r="G671" s="4">
        <v>34.299999999999997</v>
      </c>
      <c r="H671" s="2" t="s">
        <v>469</v>
      </c>
      <c r="I671" s="4">
        <v>17.14</v>
      </c>
      <c r="J671" s="2" t="b">
        <v>1</v>
      </c>
      <c r="K671" s="2" t="s">
        <v>4693</v>
      </c>
      <c r="L671" s="2" t="s">
        <v>10</v>
      </c>
      <c r="M671" s="2"/>
      <c r="N671" s="2" t="s">
        <v>4694</v>
      </c>
      <c r="O671" s="2"/>
      <c r="P671" s="2" t="s">
        <v>4696</v>
      </c>
      <c r="Q671" s="2" t="s">
        <v>5753</v>
      </c>
    </row>
    <row r="672" spans="1:17" x14ac:dyDescent="0.25">
      <c r="A672" s="2" t="s">
        <v>1863</v>
      </c>
      <c r="B672" s="2" t="s">
        <v>1864</v>
      </c>
      <c r="C672" s="3"/>
      <c r="D672" s="4">
        <v>0</v>
      </c>
      <c r="E672" s="4">
        <v>6</v>
      </c>
      <c r="F672" s="4">
        <v>6</v>
      </c>
      <c r="G672" s="4">
        <v>9.5</v>
      </c>
      <c r="H672" s="2" t="s">
        <v>469</v>
      </c>
      <c r="I672" s="4">
        <v>4.76</v>
      </c>
      <c r="J672" s="2" t="b">
        <v>1</v>
      </c>
      <c r="K672" s="2" t="s">
        <v>4686</v>
      </c>
      <c r="L672" s="2" t="s">
        <v>27</v>
      </c>
      <c r="M672" s="2"/>
      <c r="N672" s="2"/>
      <c r="O672" s="2"/>
      <c r="P672" s="2"/>
      <c r="Q672" s="2"/>
    </row>
    <row r="673" spans="1:17" x14ac:dyDescent="0.25">
      <c r="A673" s="2" t="s">
        <v>2584</v>
      </c>
      <c r="B673" s="2" t="s">
        <v>2585</v>
      </c>
      <c r="C673" s="3"/>
      <c r="D673" s="4">
        <v>0</v>
      </c>
      <c r="E673" s="4">
        <v>0</v>
      </c>
      <c r="F673" s="4">
        <v>0</v>
      </c>
      <c r="G673" s="4">
        <v>41.9</v>
      </c>
      <c r="H673" s="2" t="s">
        <v>2224</v>
      </c>
      <c r="I673" s="4">
        <v>18.399999999999999</v>
      </c>
      <c r="J673" s="2" t="b">
        <v>0</v>
      </c>
      <c r="K673" s="2" t="s">
        <v>2301</v>
      </c>
      <c r="L673" s="2" t="s">
        <v>10</v>
      </c>
      <c r="M673" s="2" t="s">
        <v>4749</v>
      </c>
      <c r="N673" s="2" t="s">
        <v>4745</v>
      </c>
      <c r="O673" s="2" t="s">
        <v>4689</v>
      </c>
      <c r="P673" s="2"/>
      <c r="Q673" s="2"/>
    </row>
    <row r="674" spans="1:17" x14ac:dyDescent="0.25">
      <c r="A674" s="2" t="s">
        <v>2968</v>
      </c>
      <c r="B674" s="2" t="s">
        <v>2969</v>
      </c>
      <c r="C674" s="3"/>
      <c r="D674" s="4">
        <v>0</v>
      </c>
      <c r="E674" s="4">
        <v>0</v>
      </c>
      <c r="F674" s="4">
        <v>0</v>
      </c>
      <c r="G674" s="4">
        <v>11.3</v>
      </c>
      <c r="H674" s="2" t="s">
        <v>2218</v>
      </c>
      <c r="I674" s="4">
        <v>6.53</v>
      </c>
      <c r="J674" s="2" t="b">
        <v>0</v>
      </c>
      <c r="K674" s="2" t="s">
        <v>2308</v>
      </c>
      <c r="L674" s="2" t="s">
        <v>10</v>
      </c>
      <c r="M674" s="2" t="s">
        <v>4740</v>
      </c>
      <c r="N674" s="2" t="s">
        <v>4741</v>
      </c>
      <c r="O674" s="2" t="s">
        <v>2306</v>
      </c>
      <c r="P674" s="2" t="s">
        <v>4688</v>
      </c>
      <c r="Q674" s="2"/>
    </row>
    <row r="675" spans="1:17" x14ac:dyDescent="0.25">
      <c r="A675" s="2" t="s">
        <v>2409</v>
      </c>
      <c r="B675" s="2" t="s">
        <v>2410</v>
      </c>
      <c r="C675" s="3"/>
      <c r="D675" s="4">
        <v>0</v>
      </c>
      <c r="E675" s="4">
        <v>0</v>
      </c>
      <c r="F675" s="4">
        <v>0</v>
      </c>
      <c r="G675" s="4">
        <v>6.65</v>
      </c>
      <c r="H675" s="2" t="s">
        <v>2218</v>
      </c>
      <c r="I675" s="4">
        <v>3.08</v>
      </c>
      <c r="J675" s="2" t="b">
        <v>0</v>
      </c>
      <c r="K675" s="2" t="s">
        <v>2308</v>
      </c>
      <c r="L675" s="2" t="s">
        <v>10</v>
      </c>
      <c r="M675" s="2"/>
      <c r="N675" s="2" t="s">
        <v>4819</v>
      </c>
      <c r="O675" s="2" t="s">
        <v>2306</v>
      </c>
      <c r="P675" s="2" t="s">
        <v>4688</v>
      </c>
      <c r="Q675" s="2"/>
    </row>
    <row r="676" spans="1:17" x14ac:dyDescent="0.25">
      <c r="A676" s="2" t="s">
        <v>2411</v>
      </c>
      <c r="B676" s="2" t="s">
        <v>2412</v>
      </c>
      <c r="C676" s="3"/>
      <c r="D676" s="4">
        <v>0</v>
      </c>
      <c r="E676" s="4">
        <v>0</v>
      </c>
      <c r="F676" s="4">
        <v>0</v>
      </c>
      <c r="G676" s="4">
        <v>5</v>
      </c>
      <c r="H676" s="2" t="s">
        <v>2218</v>
      </c>
      <c r="I676" s="4">
        <v>2.3199999999999998</v>
      </c>
      <c r="J676" s="2" t="b">
        <v>0</v>
      </c>
      <c r="K676" s="2" t="s">
        <v>2308</v>
      </c>
      <c r="L676" s="2" t="s">
        <v>10</v>
      </c>
      <c r="M676" s="2"/>
      <c r="N676" s="2" t="s">
        <v>4819</v>
      </c>
      <c r="O676" s="2" t="s">
        <v>2306</v>
      </c>
      <c r="P676" s="2" t="s">
        <v>4833</v>
      </c>
      <c r="Q676" s="2"/>
    </row>
    <row r="677" spans="1:17" ht="199.5" x14ac:dyDescent="0.25">
      <c r="A677" s="2" t="s">
        <v>1332</v>
      </c>
      <c r="B677" s="2" t="s">
        <v>1333</v>
      </c>
      <c r="C677" s="3" t="s">
        <v>3698</v>
      </c>
      <c r="D677" s="4">
        <v>12</v>
      </c>
      <c r="E677" s="4">
        <v>35</v>
      </c>
      <c r="F677" s="4">
        <v>23</v>
      </c>
      <c r="G677" s="4">
        <v>7.35</v>
      </c>
      <c r="H677" s="2" t="s">
        <v>2223</v>
      </c>
      <c r="I677" s="4">
        <v>3.4</v>
      </c>
      <c r="J677" s="2" t="b">
        <v>1</v>
      </c>
      <c r="K677" s="2" t="s">
        <v>4716</v>
      </c>
      <c r="L677" s="2" t="s">
        <v>10</v>
      </c>
      <c r="M677" s="2" t="s">
        <v>4750</v>
      </c>
      <c r="N677" s="2" t="s">
        <v>4741</v>
      </c>
      <c r="O677" s="2" t="s">
        <v>4719</v>
      </c>
      <c r="P677" s="2" t="s">
        <v>4688</v>
      </c>
      <c r="Q677" s="2" t="s">
        <v>5691</v>
      </c>
    </row>
    <row r="678" spans="1:17" x14ac:dyDescent="0.25">
      <c r="A678" s="2" t="s">
        <v>3040</v>
      </c>
      <c r="B678" s="2" t="s">
        <v>3041</v>
      </c>
      <c r="C678" s="3"/>
      <c r="D678" s="4">
        <v>0</v>
      </c>
      <c r="E678" s="4">
        <v>0</v>
      </c>
      <c r="F678" s="4">
        <v>0</v>
      </c>
      <c r="G678" s="4">
        <v>8.9</v>
      </c>
      <c r="H678" s="2" t="s">
        <v>2978</v>
      </c>
      <c r="I678" s="4">
        <v>3.9</v>
      </c>
      <c r="J678" s="2" t="b">
        <v>0</v>
      </c>
      <c r="K678" s="2" t="s">
        <v>2308</v>
      </c>
      <c r="L678" s="2" t="s">
        <v>10</v>
      </c>
      <c r="M678" s="2" t="s">
        <v>4740</v>
      </c>
      <c r="N678" s="2" t="s">
        <v>4741</v>
      </c>
      <c r="O678" s="2" t="s">
        <v>2306</v>
      </c>
      <c r="P678" s="2" t="s">
        <v>4688</v>
      </c>
      <c r="Q678" s="2"/>
    </row>
    <row r="679" spans="1:17" x14ac:dyDescent="0.25">
      <c r="A679" s="2" t="s">
        <v>958</v>
      </c>
      <c r="B679" s="2" t="s">
        <v>959</v>
      </c>
      <c r="C679" s="3"/>
      <c r="D679" s="4">
        <v>0</v>
      </c>
      <c r="E679" s="4">
        <v>0</v>
      </c>
      <c r="F679" s="4">
        <v>0</v>
      </c>
      <c r="G679" s="4">
        <v>15</v>
      </c>
      <c r="H679" s="2" t="s">
        <v>2241</v>
      </c>
      <c r="I679" s="4">
        <v>0</v>
      </c>
      <c r="J679" s="2" t="b">
        <v>1</v>
      </c>
      <c r="K679" s="2" t="s">
        <v>4691</v>
      </c>
      <c r="L679" s="2" t="s">
        <v>10</v>
      </c>
      <c r="M679" s="2"/>
      <c r="N679" s="2"/>
      <c r="O679" s="2"/>
      <c r="P679" s="2"/>
      <c r="Q679" s="2"/>
    </row>
    <row r="680" spans="1:17" ht="213.75" x14ac:dyDescent="0.25">
      <c r="A680" s="2" t="s">
        <v>1855</v>
      </c>
      <c r="B680" s="2" t="s">
        <v>1856</v>
      </c>
      <c r="C680" s="3" t="s">
        <v>4891</v>
      </c>
      <c r="D680" s="4">
        <v>0</v>
      </c>
      <c r="E680" s="4">
        <v>8</v>
      </c>
      <c r="F680" s="4">
        <v>8</v>
      </c>
      <c r="G680" s="4">
        <v>30.25</v>
      </c>
      <c r="H680" s="2" t="s">
        <v>2219</v>
      </c>
      <c r="I680" s="4">
        <v>14</v>
      </c>
      <c r="J680" s="2" t="b">
        <v>1</v>
      </c>
      <c r="K680" s="2" t="s">
        <v>4709</v>
      </c>
      <c r="L680" s="2" t="s">
        <v>10</v>
      </c>
      <c r="M680" s="2" t="s">
        <v>4801</v>
      </c>
      <c r="N680" s="2" t="s">
        <v>4762</v>
      </c>
      <c r="O680" s="2" t="s">
        <v>4689</v>
      </c>
      <c r="P680" s="2" t="s">
        <v>4688</v>
      </c>
      <c r="Q680" s="2" t="s">
        <v>5660</v>
      </c>
    </row>
    <row r="681" spans="1:17" ht="213.75" x14ac:dyDescent="0.25">
      <c r="A681" s="2" t="s">
        <v>932</v>
      </c>
      <c r="B681" s="2" t="s">
        <v>933</v>
      </c>
      <c r="C681" s="3" t="s">
        <v>4892</v>
      </c>
      <c r="D681" s="4">
        <v>0</v>
      </c>
      <c r="E681" s="4">
        <v>9</v>
      </c>
      <c r="F681" s="4">
        <v>9</v>
      </c>
      <c r="G681" s="4">
        <v>25.5</v>
      </c>
      <c r="H681" s="2" t="s">
        <v>2219</v>
      </c>
      <c r="I681" s="4">
        <v>11.8</v>
      </c>
      <c r="J681" s="2" t="b">
        <v>1</v>
      </c>
      <c r="K681" s="2" t="s">
        <v>4716</v>
      </c>
      <c r="L681" s="2" t="s">
        <v>10</v>
      </c>
      <c r="M681" s="2" t="s">
        <v>4871</v>
      </c>
      <c r="N681" s="2" t="s">
        <v>4762</v>
      </c>
      <c r="O681" s="2" t="s">
        <v>4719</v>
      </c>
      <c r="P681" s="2" t="s">
        <v>4688</v>
      </c>
      <c r="Q681" s="2" t="s">
        <v>5661</v>
      </c>
    </row>
    <row r="682" spans="1:17" ht="213.75" x14ac:dyDescent="0.25">
      <c r="A682" s="2" t="s">
        <v>2075</v>
      </c>
      <c r="B682" s="2" t="s">
        <v>2076</v>
      </c>
      <c r="C682" s="3" t="s">
        <v>5479</v>
      </c>
      <c r="D682" s="4">
        <v>0</v>
      </c>
      <c r="E682" s="4">
        <v>3</v>
      </c>
      <c r="F682" s="4">
        <v>3</v>
      </c>
      <c r="G682" s="4">
        <v>59</v>
      </c>
      <c r="H682" s="2" t="s">
        <v>2219</v>
      </c>
      <c r="I682" s="4">
        <v>29.5</v>
      </c>
      <c r="J682" s="2" t="b">
        <v>1</v>
      </c>
      <c r="K682" s="2" t="s">
        <v>4693</v>
      </c>
      <c r="L682" s="2" t="s">
        <v>10</v>
      </c>
      <c r="M682" s="2"/>
      <c r="N682" s="2" t="s">
        <v>4698</v>
      </c>
      <c r="O682" s="2"/>
      <c r="P682" s="2" t="s">
        <v>4695</v>
      </c>
      <c r="Q682" s="2" t="s">
        <v>5876</v>
      </c>
    </row>
    <row r="683" spans="1:17" x14ac:dyDescent="0.25">
      <c r="A683" s="2" t="s">
        <v>2158</v>
      </c>
      <c r="B683" s="2" t="s">
        <v>2159</v>
      </c>
      <c r="C683" s="3"/>
      <c r="D683" s="4">
        <v>0</v>
      </c>
      <c r="E683" s="4">
        <v>0</v>
      </c>
      <c r="F683" s="4">
        <v>0</v>
      </c>
      <c r="G683" s="4">
        <v>86</v>
      </c>
      <c r="H683" s="2" t="s">
        <v>2219</v>
      </c>
      <c r="I683" s="4">
        <v>43</v>
      </c>
      <c r="J683" s="2" t="b">
        <v>1</v>
      </c>
      <c r="K683" s="2" t="s">
        <v>4693</v>
      </c>
      <c r="L683" s="2" t="s">
        <v>10</v>
      </c>
      <c r="M683" s="2"/>
      <c r="N683" s="2" t="s">
        <v>4698</v>
      </c>
      <c r="O683" s="2"/>
      <c r="P683" s="2" t="s">
        <v>4695</v>
      </c>
      <c r="Q683" s="2"/>
    </row>
    <row r="684" spans="1:17" ht="256.5" x14ac:dyDescent="0.25">
      <c r="A684" s="2" t="s">
        <v>1701</v>
      </c>
      <c r="B684" s="2" t="s">
        <v>1702</v>
      </c>
      <c r="C684" s="3" t="s">
        <v>5410</v>
      </c>
      <c r="D684" s="4">
        <v>0</v>
      </c>
      <c r="E684" s="4">
        <v>0</v>
      </c>
      <c r="F684" s="4">
        <v>0</v>
      </c>
      <c r="G684" s="4">
        <v>40</v>
      </c>
      <c r="H684" s="2" t="s">
        <v>2219</v>
      </c>
      <c r="I684" s="4">
        <v>20</v>
      </c>
      <c r="J684" s="2" t="b">
        <v>1</v>
      </c>
      <c r="K684" s="2" t="s">
        <v>4693</v>
      </c>
      <c r="L684" s="2" t="s">
        <v>10</v>
      </c>
      <c r="M684" s="2"/>
      <c r="N684" s="2" t="s">
        <v>4703</v>
      </c>
      <c r="O684" s="2"/>
      <c r="P684" s="2" t="s">
        <v>4696</v>
      </c>
      <c r="Q684" s="2" t="s">
        <v>5877</v>
      </c>
    </row>
    <row r="685" spans="1:17" ht="256.5" x14ac:dyDescent="0.25">
      <c r="A685" s="2" t="s">
        <v>1703</v>
      </c>
      <c r="B685" s="2" t="s">
        <v>1704</v>
      </c>
      <c r="C685" s="3" t="s">
        <v>5411</v>
      </c>
      <c r="D685" s="4">
        <v>0</v>
      </c>
      <c r="E685" s="4">
        <v>0</v>
      </c>
      <c r="F685" s="4">
        <v>0</v>
      </c>
      <c r="G685" s="4">
        <v>61.6</v>
      </c>
      <c r="H685" s="2" t="s">
        <v>2219</v>
      </c>
      <c r="I685" s="4">
        <v>30.8</v>
      </c>
      <c r="J685" s="2" t="b">
        <v>1</v>
      </c>
      <c r="K685" s="2" t="s">
        <v>4693</v>
      </c>
      <c r="L685" s="2" t="s">
        <v>10</v>
      </c>
      <c r="M685" s="2"/>
      <c r="N685" s="2" t="s">
        <v>4703</v>
      </c>
      <c r="O685" s="2"/>
      <c r="P685" s="2" t="s">
        <v>4696</v>
      </c>
      <c r="Q685" s="2" t="s">
        <v>5878</v>
      </c>
    </row>
    <row r="686" spans="1:17" ht="242.25" x14ac:dyDescent="0.25">
      <c r="A686" s="2" t="s">
        <v>1705</v>
      </c>
      <c r="B686" s="2" t="s">
        <v>1706</v>
      </c>
      <c r="C686" s="3" t="s">
        <v>5412</v>
      </c>
      <c r="D686" s="4">
        <v>0</v>
      </c>
      <c r="E686" s="4">
        <v>3</v>
      </c>
      <c r="F686" s="4">
        <v>3</v>
      </c>
      <c r="G686" s="4">
        <v>78</v>
      </c>
      <c r="H686" s="2" t="s">
        <v>2219</v>
      </c>
      <c r="I686" s="4">
        <v>39</v>
      </c>
      <c r="J686" s="2" t="b">
        <v>1</v>
      </c>
      <c r="K686" s="2" t="s">
        <v>4693</v>
      </c>
      <c r="L686" s="2" t="s">
        <v>10</v>
      </c>
      <c r="M686" s="2"/>
      <c r="N686" s="2" t="s">
        <v>4703</v>
      </c>
      <c r="O686" s="2"/>
      <c r="P686" s="2" t="s">
        <v>4696</v>
      </c>
      <c r="Q686" s="2" t="s">
        <v>5879</v>
      </c>
    </row>
    <row r="687" spans="1:17" x14ac:dyDescent="0.25">
      <c r="A687" s="2" t="s">
        <v>2601</v>
      </c>
      <c r="B687" s="2" t="s">
        <v>2602</v>
      </c>
      <c r="C687" s="3"/>
      <c r="D687" s="4">
        <v>0</v>
      </c>
      <c r="E687" s="4">
        <v>0</v>
      </c>
      <c r="F687" s="4">
        <v>0</v>
      </c>
      <c r="G687" s="4">
        <v>19.75</v>
      </c>
      <c r="H687" s="2" t="s">
        <v>2225</v>
      </c>
      <c r="I687" s="4">
        <v>9.14</v>
      </c>
      <c r="J687" s="2" t="b">
        <v>0</v>
      </c>
      <c r="K687" s="2" t="s">
        <v>2301</v>
      </c>
      <c r="L687" s="2" t="s">
        <v>10</v>
      </c>
      <c r="M687" s="2" t="s">
        <v>263</v>
      </c>
      <c r="N687" s="2" t="s">
        <v>4743</v>
      </c>
      <c r="O687" s="2" t="s">
        <v>4689</v>
      </c>
      <c r="P687" s="2"/>
      <c r="Q687" s="2"/>
    </row>
    <row r="688" spans="1:17" x14ac:dyDescent="0.25">
      <c r="A688" s="2" t="s">
        <v>3084</v>
      </c>
      <c r="B688" s="2" t="s">
        <v>3085</v>
      </c>
      <c r="C688" s="3"/>
      <c r="D688" s="4">
        <v>0</v>
      </c>
      <c r="E688" s="4">
        <v>0</v>
      </c>
      <c r="F688" s="4">
        <v>0</v>
      </c>
      <c r="G688" s="4">
        <v>8.1999999999999993</v>
      </c>
      <c r="H688" s="2" t="s">
        <v>2527</v>
      </c>
      <c r="I688" s="4">
        <v>3.5</v>
      </c>
      <c r="J688" s="2" t="b">
        <v>0</v>
      </c>
      <c r="K688" s="2" t="s">
        <v>4716</v>
      </c>
      <c r="L688" s="2" t="s">
        <v>10</v>
      </c>
      <c r="M688" s="2" t="s">
        <v>4744</v>
      </c>
      <c r="N688" s="2" t="s">
        <v>4745</v>
      </c>
      <c r="O688" s="2" t="s">
        <v>4719</v>
      </c>
      <c r="P688" s="2" t="s">
        <v>4688</v>
      </c>
      <c r="Q688" s="2"/>
    </row>
    <row r="689" spans="1:17" x14ac:dyDescent="0.25">
      <c r="A689" s="2" t="s">
        <v>3098</v>
      </c>
      <c r="B689" s="2" t="s">
        <v>3099</v>
      </c>
      <c r="C689" s="3"/>
      <c r="D689" s="4">
        <v>0</v>
      </c>
      <c r="E689" s="4">
        <v>0</v>
      </c>
      <c r="F689" s="4">
        <v>0</v>
      </c>
      <c r="G689" s="4">
        <v>10.199999999999999</v>
      </c>
      <c r="H689" s="2" t="s">
        <v>2527</v>
      </c>
      <c r="I689" s="4">
        <v>4.4000000000000004</v>
      </c>
      <c r="J689" s="2" t="b">
        <v>0</v>
      </c>
      <c r="K689" s="2" t="s">
        <v>4716</v>
      </c>
      <c r="L689" s="2" t="s">
        <v>10</v>
      </c>
      <c r="M689" s="2" t="s">
        <v>4840</v>
      </c>
      <c r="N689" s="2" t="s">
        <v>4745</v>
      </c>
      <c r="O689" s="2" t="s">
        <v>4719</v>
      </c>
      <c r="P689" s="2" t="s">
        <v>4688</v>
      </c>
      <c r="Q689" s="2"/>
    </row>
    <row r="690" spans="1:17" x14ac:dyDescent="0.25">
      <c r="A690" s="2" t="s">
        <v>2176</v>
      </c>
      <c r="B690" s="2" t="s">
        <v>2177</v>
      </c>
      <c r="C690" s="3"/>
      <c r="D690" s="4">
        <v>0</v>
      </c>
      <c r="E690" s="4">
        <v>0</v>
      </c>
      <c r="F690" s="4">
        <v>0</v>
      </c>
      <c r="G690" s="4">
        <v>46.8</v>
      </c>
      <c r="H690" s="2" t="s">
        <v>464</v>
      </c>
      <c r="I690" s="4">
        <v>28.1</v>
      </c>
      <c r="J690" s="2" t="b">
        <v>1</v>
      </c>
      <c r="K690" s="2" t="s">
        <v>4693</v>
      </c>
      <c r="L690" s="2" t="s">
        <v>10</v>
      </c>
      <c r="M690" s="2"/>
      <c r="N690" s="2" t="s">
        <v>4698</v>
      </c>
      <c r="O690" s="2"/>
      <c r="P690" s="2" t="s">
        <v>4696</v>
      </c>
      <c r="Q690" s="2"/>
    </row>
    <row r="691" spans="1:17" x14ac:dyDescent="0.25">
      <c r="A691" s="2" t="s">
        <v>2097</v>
      </c>
      <c r="B691" s="2" t="s">
        <v>2098</v>
      </c>
      <c r="C691" s="3"/>
      <c r="D691" s="4">
        <v>0</v>
      </c>
      <c r="E691" s="4">
        <v>0</v>
      </c>
      <c r="F691" s="4">
        <v>0</v>
      </c>
      <c r="G691" s="4">
        <v>49.8</v>
      </c>
      <c r="H691" s="2" t="s">
        <v>2221</v>
      </c>
      <c r="I691" s="4">
        <v>24.901700000000002</v>
      </c>
      <c r="J691" s="2" t="b">
        <v>1</v>
      </c>
      <c r="K691" s="2" t="s">
        <v>4693</v>
      </c>
      <c r="L691" s="2" t="s">
        <v>10</v>
      </c>
      <c r="M691" s="2"/>
      <c r="N691" s="2" t="s">
        <v>4698</v>
      </c>
      <c r="O691" s="2"/>
      <c r="P691" s="2" t="s">
        <v>4696</v>
      </c>
      <c r="Q691" s="2"/>
    </row>
    <row r="692" spans="1:17" x14ac:dyDescent="0.25">
      <c r="A692" s="2" t="s">
        <v>4599</v>
      </c>
      <c r="B692" s="2" t="s">
        <v>4600</v>
      </c>
      <c r="C692" s="3"/>
      <c r="D692" s="4">
        <v>0</v>
      </c>
      <c r="E692" s="4">
        <v>0</v>
      </c>
      <c r="F692" s="4">
        <v>0</v>
      </c>
      <c r="G692" s="4">
        <v>79.900000000000006</v>
      </c>
      <c r="H692" s="2" t="s">
        <v>464</v>
      </c>
      <c r="I692" s="4">
        <v>39.15</v>
      </c>
      <c r="J692" s="2" t="b">
        <v>0</v>
      </c>
      <c r="K692" s="2" t="s">
        <v>4693</v>
      </c>
      <c r="L692" s="2" t="s">
        <v>10</v>
      </c>
      <c r="M692" s="2"/>
      <c r="N692" s="2" t="s">
        <v>4698</v>
      </c>
      <c r="O692" s="2"/>
      <c r="P692" s="2"/>
      <c r="Q692" s="2"/>
    </row>
    <row r="693" spans="1:17" x14ac:dyDescent="0.25">
      <c r="A693" s="2" t="s">
        <v>4601</v>
      </c>
      <c r="B693" s="2" t="s">
        <v>4602</v>
      </c>
      <c r="C693" s="3"/>
      <c r="D693" s="4">
        <v>0</v>
      </c>
      <c r="E693" s="4">
        <v>0</v>
      </c>
      <c r="F693" s="4">
        <v>0</v>
      </c>
      <c r="G693" s="4">
        <v>122.9</v>
      </c>
      <c r="H693" s="2" t="s">
        <v>464</v>
      </c>
      <c r="I693" s="4">
        <v>74.373999999999995</v>
      </c>
      <c r="J693" s="2" t="b">
        <v>0</v>
      </c>
      <c r="K693" s="2" t="s">
        <v>4693</v>
      </c>
      <c r="L693" s="2" t="s">
        <v>10</v>
      </c>
      <c r="M693" s="2"/>
      <c r="N693" s="2" t="s">
        <v>4698</v>
      </c>
      <c r="O693" s="2"/>
      <c r="P693" s="2"/>
      <c r="Q693" s="2"/>
    </row>
    <row r="694" spans="1:17" x14ac:dyDescent="0.25">
      <c r="A694" s="2" t="s">
        <v>4581</v>
      </c>
      <c r="B694" s="2" t="s">
        <v>4582</v>
      </c>
      <c r="C694" s="3"/>
      <c r="D694" s="4">
        <v>0</v>
      </c>
      <c r="E694" s="4">
        <v>0</v>
      </c>
      <c r="F694" s="4">
        <v>0</v>
      </c>
      <c r="G694" s="4">
        <v>108.65</v>
      </c>
      <c r="H694" s="2" t="s">
        <v>464</v>
      </c>
      <c r="I694" s="4">
        <v>53.35</v>
      </c>
      <c r="J694" s="2" t="b">
        <v>0</v>
      </c>
      <c r="K694" s="2" t="s">
        <v>4693</v>
      </c>
      <c r="L694" s="2" t="s">
        <v>10</v>
      </c>
      <c r="M694" s="2"/>
      <c r="N694" s="2" t="s">
        <v>4698</v>
      </c>
      <c r="O694" s="2"/>
      <c r="P694" s="2"/>
      <c r="Q694" s="2"/>
    </row>
    <row r="695" spans="1:17" x14ac:dyDescent="0.25">
      <c r="A695" s="2" t="s">
        <v>2186</v>
      </c>
      <c r="B695" s="2" t="s">
        <v>2187</v>
      </c>
      <c r="C695" s="3"/>
      <c r="D695" s="4">
        <v>0</v>
      </c>
      <c r="E695" s="4">
        <v>0</v>
      </c>
      <c r="F695" s="4">
        <v>0</v>
      </c>
      <c r="G695" s="4">
        <v>39.9</v>
      </c>
      <c r="H695" s="2" t="s">
        <v>464</v>
      </c>
      <c r="I695" s="4">
        <v>23.94</v>
      </c>
      <c r="J695" s="2" t="b">
        <v>1</v>
      </c>
      <c r="K695" s="2" t="s">
        <v>4693</v>
      </c>
      <c r="L695" s="2" t="s">
        <v>10</v>
      </c>
      <c r="M695" s="2"/>
      <c r="N695" s="2" t="s">
        <v>4698</v>
      </c>
      <c r="O695" s="2"/>
      <c r="P695" s="2" t="s">
        <v>4695</v>
      </c>
      <c r="Q695" s="2"/>
    </row>
    <row r="696" spans="1:17" x14ac:dyDescent="0.25">
      <c r="A696" s="2" t="s">
        <v>1743</v>
      </c>
      <c r="B696" s="2" t="s">
        <v>2209</v>
      </c>
      <c r="C696" s="3"/>
      <c r="D696" s="4">
        <v>0</v>
      </c>
      <c r="E696" s="4">
        <v>0</v>
      </c>
      <c r="F696" s="4">
        <v>0</v>
      </c>
      <c r="G696" s="4">
        <v>85.1</v>
      </c>
      <c r="H696" s="2" t="s">
        <v>464</v>
      </c>
      <c r="I696" s="4">
        <v>42.55</v>
      </c>
      <c r="J696" s="2" t="b">
        <v>1</v>
      </c>
      <c r="K696" s="2" t="s">
        <v>4693</v>
      </c>
      <c r="L696" s="2" t="s">
        <v>10</v>
      </c>
      <c r="M696" s="2"/>
      <c r="N696" s="2" t="s">
        <v>4703</v>
      </c>
      <c r="O696" s="2"/>
      <c r="P696" s="2" t="s">
        <v>4696</v>
      </c>
      <c r="Q696" s="2"/>
    </row>
    <row r="697" spans="1:17" x14ac:dyDescent="0.25">
      <c r="A697" s="2" t="s">
        <v>4093</v>
      </c>
      <c r="B697" s="2" t="s">
        <v>4094</v>
      </c>
      <c r="C697" s="3"/>
      <c r="D697" s="4">
        <v>0</v>
      </c>
      <c r="E697" s="4">
        <v>0</v>
      </c>
      <c r="F697" s="4">
        <v>0</v>
      </c>
      <c r="G697" s="4">
        <v>42.6</v>
      </c>
      <c r="H697" s="2" t="s">
        <v>464</v>
      </c>
      <c r="I697" s="4">
        <v>25.228200000000001</v>
      </c>
      <c r="J697" s="2" t="b">
        <v>0</v>
      </c>
      <c r="K697" s="2" t="s">
        <v>4693</v>
      </c>
      <c r="L697" s="2" t="s">
        <v>10</v>
      </c>
      <c r="M697" s="2"/>
      <c r="N697" s="2" t="s">
        <v>4703</v>
      </c>
      <c r="O697" s="2"/>
      <c r="P697" s="2"/>
      <c r="Q697" s="2"/>
    </row>
    <row r="698" spans="1:17" ht="228" x14ac:dyDescent="0.25">
      <c r="A698" s="2" t="s">
        <v>1252</v>
      </c>
      <c r="B698" s="2" t="s">
        <v>1253</v>
      </c>
      <c r="C698" s="3" t="s">
        <v>5332</v>
      </c>
      <c r="D698" s="4">
        <v>0</v>
      </c>
      <c r="E698" s="4">
        <v>15</v>
      </c>
      <c r="F698" s="4">
        <v>15</v>
      </c>
      <c r="G698" s="4">
        <v>5</v>
      </c>
      <c r="H698" s="2" t="s">
        <v>2224</v>
      </c>
      <c r="I698" s="4">
        <v>2.2000000000000002</v>
      </c>
      <c r="J698" s="2" t="b">
        <v>1</v>
      </c>
      <c r="K698" s="2" t="s">
        <v>4716</v>
      </c>
      <c r="L698" s="2" t="s">
        <v>10</v>
      </c>
      <c r="M698" s="2" t="s">
        <v>4749</v>
      </c>
      <c r="N698" s="2" t="s">
        <v>4745</v>
      </c>
      <c r="O698" s="2" t="s">
        <v>4719</v>
      </c>
      <c r="P698" s="2" t="s">
        <v>4688</v>
      </c>
      <c r="Q698" s="2" t="s">
        <v>5722</v>
      </c>
    </row>
    <row r="699" spans="1:17" ht="213.75" x14ac:dyDescent="0.25">
      <c r="A699" s="2" t="s">
        <v>1270</v>
      </c>
      <c r="B699" s="2" t="s">
        <v>1271</v>
      </c>
      <c r="C699" s="3" t="s">
        <v>5338</v>
      </c>
      <c r="D699" s="4">
        <v>0</v>
      </c>
      <c r="E699" s="4">
        <v>16</v>
      </c>
      <c r="F699" s="4">
        <v>16</v>
      </c>
      <c r="G699" s="4">
        <v>5</v>
      </c>
      <c r="H699" s="2" t="s">
        <v>2224</v>
      </c>
      <c r="I699" s="4">
        <v>2.2000000000000002</v>
      </c>
      <c r="J699" s="2" t="b">
        <v>1</v>
      </c>
      <c r="K699" s="2" t="s">
        <v>4716</v>
      </c>
      <c r="L699" s="2" t="s">
        <v>10</v>
      </c>
      <c r="M699" s="2" t="s">
        <v>4749</v>
      </c>
      <c r="N699" s="2" t="s">
        <v>4745</v>
      </c>
      <c r="O699" s="2" t="s">
        <v>4719</v>
      </c>
      <c r="P699" s="2" t="s">
        <v>4688</v>
      </c>
      <c r="Q699" s="2" t="s">
        <v>5723</v>
      </c>
    </row>
    <row r="700" spans="1:17" x14ac:dyDescent="0.25">
      <c r="A700" s="2" t="s">
        <v>3765</v>
      </c>
      <c r="B700" s="2" t="s">
        <v>3766</v>
      </c>
      <c r="C700" s="3"/>
      <c r="D700" s="4">
        <v>0</v>
      </c>
      <c r="E700" s="4">
        <v>0</v>
      </c>
      <c r="F700" s="4">
        <v>0</v>
      </c>
      <c r="G700" s="4">
        <v>8.9</v>
      </c>
      <c r="H700" s="2" t="s">
        <v>3363</v>
      </c>
      <c r="I700" s="4">
        <v>1.8</v>
      </c>
      <c r="J700" s="2" t="b">
        <v>0</v>
      </c>
      <c r="K700" s="2" t="s">
        <v>4709</v>
      </c>
      <c r="L700" s="2" t="s">
        <v>10</v>
      </c>
      <c r="M700" s="2" t="s">
        <v>4830</v>
      </c>
      <c r="N700" s="2" t="s">
        <v>4745</v>
      </c>
      <c r="O700" s="2" t="s">
        <v>4689</v>
      </c>
      <c r="P700" s="2" t="s">
        <v>4688</v>
      </c>
      <c r="Q700" s="2"/>
    </row>
    <row r="701" spans="1:17" x14ac:dyDescent="0.25">
      <c r="A701" s="2" t="s">
        <v>3361</v>
      </c>
      <c r="B701" s="2" t="s">
        <v>3362</v>
      </c>
      <c r="C701" s="3"/>
      <c r="D701" s="4">
        <v>0</v>
      </c>
      <c r="E701" s="4">
        <v>0</v>
      </c>
      <c r="F701" s="4">
        <v>0</v>
      </c>
      <c r="G701" s="4">
        <v>5.9</v>
      </c>
      <c r="H701" s="2" t="s">
        <v>3363</v>
      </c>
      <c r="I701" s="4">
        <v>1.1499999999999999</v>
      </c>
      <c r="J701" s="2" t="b">
        <v>0</v>
      </c>
      <c r="K701" s="2" t="s">
        <v>4716</v>
      </c>
      <c r="L701" s="2" t="s">
        <v>10</v>
      </c>
      <c r="M701" s="2" t="s">
        <v>4845</v>
      </c>
      <c r="N701" s="2" t="s">
        <v>4745</v>
      </c>
      <c r="O701" s="2" t="s">
        <v>4719</v>
      </c>
      <c r="P701" s="2" t="s">
        <v>4688</v>
      </c>
      <c r="Q701" s="2"/>
    </row>
    <row r="702" spans="1:17" x14ac:dyDescent="0.25">
      <c r="A702" s="2" t="s">
        <v>4322</v>
      </c>
      <c r="B702" s="2" t="s">
        <v>4323</v>
      </c>
      <c r="C702" s="3"/>
      <c r="D702" s="4">
        <v>0</v>
      </c>
      <c r="E702" s="4">
        <v>0</v>
      </c>
      <c r="F702" s="4">
        <v>0</v>
      </c>
      <c r="G702" s="4">
        <v>36</v>
      </c>
      <c r="H702" s="2" t="s">
        <v>464</v>
      </c>
      <c r="I702" s="4">
        <v>17.957999999999998</v>
      </c>
      <c r="J702" s="2" t="b">
        <v>0</v>
      </c>
      <c r="K702" s="2" t="s">
        <v>4693</v>
      </c>
      <c r="L702" s="2" t="s">
        <v>10</v>
      </c>
      <c r="M702" s="2"/>
      <c r="N702" s="2" t="s">
        <v>4703</v>
      </c>
      <c r="O702" s="2"/>
      <c r="P702" s="2"/>
      <c r="Q702" s="2"/>
    </row>
    <row r="703" spans="1:17" x14ac:dyDescent="0.25">
      <c r="A703" s="2" t="s">
        <v>4318</v>
      </c>
      <c r="B703" s="2" t="s">
        <v>4319</v>
      </c>
      <c r="C703" s="3"/>
      <c r="D703" s="4">
        <v>0</v>
      </c>
      <c r="E703" s="4">
        <v>0</v>
      </c>
      <c r="F703" s="4">
        <v>0</v>
      </c>
      <c r="G703" s="4">
        <v>36.299999999999997</v>
      </c>
      <c r="H703" s="2" t="s">
        <v>464</v>
      </c>
      <c r="I703" s="4">
        <v>18.16</v>
      </c>
      <c r="J703" s="2" t="b">
        <v>0</v>
      </c>
      <c r="K703" s="2" t="s">
        <v>4693</v>
      </c>
      <c r="L703" s="2" t="s">
        <v>10</v>
      </c>
      <c r="M703" s="2"/>
      <c r="N703" s="2" t="s">
        <v>4703</v>
      </c>
      <c r="O703" s="2"/>
      <c r="P703" s="2"/>
      <c r="Q703" s="2"/>
    </row>
    <row r="704" spans="1:17" x14ac:dyDescent="0.25">
      <c r="A704" s="2" t="s">
        <v>4324</v>
      </c>
      <c r="B704" s="2" t="s">
        <v>4325</v>
      </c>
      <c r="C704" s="3"/>
      <c r="D704" s="4">
        <v>0</v>
      </c>
      <c r="E704" s="4">
        <v>0</v>
      </c>
      <c r="F704" s="4">
        <v>0</v>
      </c>
      <c r="G704" s="4">
        <v>36.299999999999997</v>
      </c>
      <c r="H704" s="2" t="s">
        <v>464</v>
      </c>
      <c r="I704" s="4">
        <v>17.833200000000001</v>
      </c>
      <c r="J704" s="2" t="b">
        <v>0</v>
      </c>
      <c r="K704" s="2" t="s">
        <v>4693</v>
      </c>
      <c r="L704" s="2" t="s">
        <v>10</v>
      </c>
      <c r="M704" s="2"/>
      <c r="N704" s="2" t="s">
        <v>4703</v>
      </c>
      <c r="O704" s="2"/>
      <c r="P704" s="2"/>
      <c r="Q704" s="2"/>
    </row>
    <row r="705" spans="1:17" x14ac:dyDescent="0.25">
      <c r="A705" s="2" t="s">
        <v>4326</v>
      </c>
      <c r="B705" s="2" t="s">
        <v>4327</v>
      </c>
      <c r="C705" s="3"/>
      <c r="D705" s="4">
        <v>0</v>
      </c>
      <c r="E705" s="4">
        <v>0</v>
      </c>
      <c r="F705" s="4">
        <v>0</v>
      </c>
      <c r="G705" s="4">
        <v>35.65</v>
      </c>
      <c r="H705" s="2" t="s">
        <v>464</v>
      </c>
      <c r="I705" s="4">
        <v>17.833200000000001</v>
      </c>
      <c r="J705" s="2" t="b">
        <v>0</v>
      </c>
      <c r="K705" s="2" t="s">
        <v>4693</v>
      </c>
      <c r="L705" s="2" t="s">
        <v>10</v>
      </c>
      <c r="M705" s="2"/>
      <c r="N705" s="2" t="s">
        <v>4703</v>
      </c>
      <c r="O705" s="2"/>
      <c r="P705" s="2"/>
      <c r="Q705" s="2"/>
    </row>
    <row r="706" spans="1:17" x14ac:dyDescent="0.25">
      <c r="A706" s="2" t="s">
        <v>4320</v>
      </c>
      <c r="B706" s="2" t="s">
        <v>4321</v>
      </c>
      <c r="C706" s="3"/>
      <c r="D706" s="4">
        <v>0</v>
      </c>
      <c r="E706" s="4">
        <v>0</v>
      </c>
      <c r="F706" s="4">
        <v>0</v>
      </c>
      <c r="G706" s="4">
        <v>35.65</v>
      </c>
      <c r="H706" s="2" t="s">
        <v>464</v>
      </c>
      <c r="I706" s="4">
        <v>17.829999999999998</v>
      </c>
      <c r="J706" s="2" t="b">
        <v>0</v>
      </c>
      <c r="K706" s="2" t="s">
        <v>4693</v>
      </c>
      <c r="L706" s="2" t="s">
        <v>10</v>
      </c>
      <c r="M706" s="2"/>
      <c r="N706" s="2" t="s">
        <v>4703</v>
      </c>
      <c r="O706" s="2"/>
      <c r="P706" s="2"/>
      <c r="Q706" s="2"/>
    </row>
    <row r="707" spans="1:17" x14ac:dyDescent="0.25">
      <c r="A707" s="2" t="s">
        <v>4328</v>
      </c>
      <c r="B707" s="2" t="s">
        <v>4329</v>
      </c>
      <c r="C707" s="3"/>
      <c r="D707" s="4">
        <v>0</v>
      </c>
      <c r="E707" s="4">
        <v>0</v>
      </c>
      <c r="F707" s="4">
        <v>0</v>
      </c>
      <c r="G707" s="4">
        <v>42.9</v>
      </c>
      <c r="H707" s="2" t="s">
        <v>464</v>
      </c>
      <c r="I707" s="4">
        <v>21.44</v>
      </c>
      <c r="J707" s="2" t="b">
        <v>0</v>
      </c>
      <c r="K707" s="2" t="s">
        <v>4693</v>
      </c>
      <c r="L707" s="2" t="s">
        <v>10</v>
      </c>
      <c r="M707" s="2"/>
      <c r="N707" s="2" t="s">
        <v>4703</v>
      </c>
      <c r="O707" s="2"/>
      <c r="P707" s="2"/>
      <c r="Q707" s="2"/>
    </row>
    <row r="708" spans="1:17" x14ac:dyDescent="0.25">
      <c r="A708" s="2" t="s">
        <v>4332</v>
      </c>
      <c r="B708" s="2" t="s">
        <v>4333</v>
      </c>
      <c r="C708" s="3"/>
      <c r="D708" s="4">
        <v>0</v>
      </c>
      <c r="E708" s="4">
        <v>0</v>
      </c>
      <c r="F708" s="4">
        <v>0</v>
      </c>
      <c r="G708" s="4">
        <v>20</v>
      </c>
      <c r="H708" s="2" t="s">
        <v>464</v>
      </c>
      <c r="I708" s="4">
        <v>9.85</v>
      </c>
      <c r="J708" s="2" t="b">
        <v>0</v>
      </c>
      <c r="K708" s="2" t="s">
        <v>4693</v>
      </c>
      <c r="L708" s="2" t="s">
        <v>10</v>
      </c>
      <c r="M708" s="2"/>
      <c r="N708" s="2" t="s">
        <v>4703</v>
      </c>
      <c r="O708" s="2"/>
      <c r="P708" s="2"/>
      <c r="Q708" s="2"/>
    </row>
    <row r="709" spans="1:17" x14ac:dyDescent="0.25">
      <c r="A709" s="2" t="s">
        <v>4330</v>
      </c>
      <c r="B709" s="2" t="s">
        <v>4331</v>
      </c>
      <c r="C709" s="3"/>
      <c r="D709" s="4">
        <v>0</v>
      </c>
      <c r="E709" s="4">
        <v>0</v>
      </c>
      <c r="F709" s="4">
        <v>0</v>
      </c>
      <c r="G709" s="4">
        <v>20</v>
      </c>
      <c r="H709" s="2" t="s">
        <v>464</v>
      </c>
      <c r="I709" s="4">
        <v>9.85</v>
      </c>
      <c r="J709" s="2" t="b">
        <v>0</v>
      </c>
      <c r="K709" s="2" t="s">
        <v>4693</v>
      </c>
      <c r="L709" s="2" t="s">
        <v>10</v>
      </c>
      <c r="M709" s="2"/>
      <c r="N709" s="2" t="s">
        <v>4703</v>
      </c>
      <c r="O709" s="2"/>
      <c r="P709" s="2"/>
      <c r="Q709" s="2"/>
    </row>
    <row r="710" spans="1:17" x14ac:dyDescent="0.25">
      <c r="A710" s="2" t="s">
        <v>184</v>
      </c>
      <c r="B710" s="2" t="s">
        <v>185</v>
      </c>
      <c r="C710" s="3"/>
      <c r="D710" s="4">
        <v>0</v>
      </c>
      <c r="E710" s="4">
        <v>0</v>
      </c>
      <c r="F710" s="4">
        <v>0</v>
      </c>
      <c r="G710" s="4">
        <v>42.1</v>
      </c>
      <c r="H710" s="2" t="s">
        <v>2245</v>
      </c>
      <c r="I710" s="4">
        <v>19.5</v>
      </c>
      <c r="J710" s="2" t="b">
        <v>1</v>
      </c>
      <c r="K710" s="2" t="s">
        <v>4716</v>
      </c>
      <c r="L710" s="2" t="s">
        <v>10</v>
      </c>
      <c r="M710" s="2" t="s">
        <v>4893</v>
      </c>
      <c r="N710" s="2" t="s">
        <v>4741</v>
      </c>
      <c r="O710" s="2" t="s">
        <v>4719</v>
      </c>
      <c r="P710" s="2" t="s">
        <v>4688</v>
      </c>
      <c r="Q710" s="2"/>
    </row>
    <row r="711" spans="1:17" x14ac:dyDescent="0.25">
      <c r="A711" s="2" t="s">
        <v>182</v>
      </c>
      <c r="B711" s="2" t="s">
        <v>183</v>
      </c>
      <c r="C711" s="3"/>
      <c r="D711" s="4">
        <v>0</v>
      </c>
      <c r="E711" s="4">
        <v>4</v>
      </c>
      <c r="F711" s="4">
        <v>4</v>
      </c>
      <c r="G711" s="4">
        <v>42.1</v>
      </c>
      <c r="H711" s="2" t="s">
        <v>2245</v>
      </c>
      <c r="I711" s="4">
        <v>19.5</v>
      </c>
      <c r="J711" s="2" t="b">
        <v>1</v>
      </c>
      <c r="K711" s="2" t="s">
        <v>4709</v>
      </c>
      <c r="L711" s="2" t="s">
        <v>10</v>
      </c>
      <c r="M711" s="2" t="s">
        <v>4893</v>
      </c>
      <c r="N711" s="2" t="s">
        <v>4741</v>
      </c>
      <c r="O711" s="2" t="s">
        <v>4689</v>
      </c>
      <c r="P711" s="2" t="s">
        <v>4688</v>
      </c>
      <c r="Q711" s="2"/>
    </row>
    <row r="712" spans="1:17" ht="356.25" x14ac:dyDescent="0.25">
      <c r="A712" s="2" t="s">
        <v>892</v>
      </c>
      <c r="B712" s="2" t="s">
        <v>893</v>
      </c>
      <c r="C712" s="3" t="s">
        <v>4894</v>
      </c>
      <c r="D712" s="4">
        <v>0</v>
      </c>
      <c r="E712" s="4">
        <v>1</v>
      </c>
      <c r="F712" s="4">
        <v>1</v>
      </c>
      <c r="G712" s="4">
        <v>52</v>
      </c>
      <c r="H712" s="2" t="s">
        <v>2229</v>
      </c>
      <c r="I712" s="4">
        <v>23.4</v>
      </c>
      <c r="J712" s="2" t="b">
        <v>1</v>
      </c>
      <c r="K712" s="2" t="s">
        <v>4805</v>
      </c>
      <c r="L712" s="2" t="s">
        <v>10</v>
      </c>
      <c r="M712" s="2" t="s">
        <v>4806</v>
      </c>
      <c r="N712" s="2" t="s">
        <v>4806</v>
      </c>
      <c r="O712" s="2"/>
      <c r="P712" s="2" t="s">
        <v>4688</v>
      </c>
      <c r="Q712" s="2" t="s">
        <v>5890</v>
      </c>
    </row>
    <row r="713" spans="1:17" ht="342" x14ac:dyDescent="0.25">
      <c r="A713" s="2" t="s">
        <v>890</v>
      </c>
      <c r="B713" s="2" t="s">
        <v>891</v>
      </c>
      <c r="C713" s="3" t="s">
        <v>4895</v>
      </c>
      <c r="D713" s="4">
        <v>0</v>
      </c>
      <c r="E713" s="4">
        <v>5</v>
      </c>
      <c r="F713" s="4">
        <v>5</v>
      </c>
      <c r="G713" s="4">
        <v>69</v>
      </c>
      <c r="H713" s="2" t="s">
        <v>2229</v>
      </c>
      <c r="I713" s="4">
        <v>31.05</v>
      </c>
      <c r="J713" s="2" t="b">
        <v>1</v>
      </c>
      <c r="K713" s="2" t="s">
        <v>4805</v>
      </c>
      <c r="L713" s="2" t="s">
        <v>10</v>
      </c>
      <c r="M713" s="2" t="s">
        <v>4806</v>
      </c>
      <c r="N713" s="2" t="s">
        <v>4806</v>
      </c>
      <c r="O713" s="2"/>
      <c r="P713" s="2" t="s">
        <v>4688</v>
      </c>
      <c r="Q713" s="2" t="s">
        <v>5891</v>
      </c>
    </row>
    <row r="714" spans="1:17" ht="313.5" x14ac:dyDescent="0.25">
      <c r="A714" s="2" t="s">
        <v>884</v>
      </c>
      <c r="B714" s="2" t="s">
        <v>885</v>
      </c>
      <c r="C714" s="3" t="s">
        <v>4896</v>
      </c>
      <c r="D714" s="4">
        <v>0</v>
      </c>
      <c r="E714" s="4">
        <v>2</v>
      </c>
      <c r="F714" s="4">
        <v>2</v>
      </c>
      <c r="G714" s="4">
        <v>48.3</v>
      </c>
      <c r="H714" s="2" t="s">
        <v>2229</v>
      </c>
      <c r="I714" s="4">
        <v>20.7</v>
      </c>
      <c r="J714" s="2" t="b">
        <v>1</v>
      </c>
      <c r="K714" s="2" t="s">
        <v>4805</v>
      </c>
      <c r="L714" s="2" t="s">
        <v>10</v>
      </c>
      <c r="M714" s="2" t="s">
        <v>4806</v>
      </c>
      <c r="N714" s="2" t="s">
        <v>4806</v>
      </c>
      <c r="O714" s="2"/>
      <c r="P714" s="2" t="s">
        <v>4688</v>
      </c>
      <c r="Q714" s="2" t="s">
        <v>5892</v>
      </c>
    </row>
    <row r="715" spans="1:17" ht="342" x14ac:dyDescent="0.25">
      <c r="A715" s="2" t="s">
        <v>902</v>
      </c>
      <c r="B715" s="2" t="s">
        <v>903</v>
      </c>
      <c r="C715" s="3" t="s">
        <v>4897</v>
      </c>
      <c r="D715" s="4">
        <v>0</v>
      </c>
      <c r="E715" s="4">
        <v>0</v>
      </c>
      <c r="F715" s="4">
        <v>0</v>
      </c>
      <c r="G715" s="4">
        <v>91.8</v>
      </c>
      <c r="H715" s="2" t="s">
        <v>2229</v>
      </c>
      <c r="I715" s="4">
        <v>41.31</v>
      </c>
      <c r="J715" s="2" t="b">
        <v>1</v>
      </c>
      <c r="K715" s="2" t="s">
        <v>4805</v>
      </c>
      <c r="L715" s="2" t="s">
        <v>10</v>
      </c>
      <c r="M715" s="2" t="s">
        <v>4806</v>
      </c>
      <c r="N715" s="2" t="s">
        <v>4806</v>
      </c>
      <c r="O715" s="2"/>
      <c r="P715" s="2" t="s">
        <v>2303</v>
      </c>
      <c r="Q715" s="2" t="s">
        <v>5888</v>
      </c>
    </row>
    <row r="716" spans="1:17" x14ac:dyDescent="0.25">
      <c r="A716" s="2" t="s">
        <v>306</v>
      </c>
      <c r="B716" s="2" t="s">
        <v>307</v>
      </c>
      <c r="C716" s="3"/>
      <c r="D716" s="4">
        <v>0</v>
      </c>
      <c r="E716" s="4">
        <v>0</v>
      </c>
      <c r="F716" s="4">
        <v>0</v>
      </c>
      <c r="G716" s="4">
        <v>3.45</v>
      </c>
      <c r="H716" s="2" t="s">
        <v>2246</v>
      </c>
      <c r="I716" s="4">
        <v>1.5649999999999999</v>
      </c>
      <c r="J716" s="2" t="b">
        <v>1</v>
      </c>
      <c r="K716" s="2" t="s">
        <v>2307</v>
      </c>
      <c r="L716" s="2" t="s">
        <v>10</v>
      </c>
      <c r="M716" s="2"/>
      <c r="N716" s="2" t="s">
        <v>2307</v>
      </c>
      <c r="O716" s="2" t="s">
        <v>2305</v>
      </c>
      <c r="P716" s="2" t="s">
        <v>4804</v>
      </c>
      <c r="Q716" s="2"/>
    </row>
    <row r="717" spans="1:17" x14ac:dyDescent="0.25">
      <c r="A717" s="2" t="s">
        <v>310</v>
      </c>
      <c r="B717" s="2" t="s">
        <v>311</v>
      </c>
      <c r="C717" s="3"/>
      <c r="D717" s="4">
        <v>0</v>
      </c>
      <c r="E717" s="4">
        <v>0</v>
      </c>
      <c r="F717" s="4">
        <v>0</v>
      </c>
      <c r="G717" s="4">
        <v>3.45</v>
      </c>
      <c r="H717" s="2" t="s">
        <v>2246</v>
      </c>
      <c r="I717" s="4">
        <v>1.665</v>
      </c>
      <c r="J717" s="2" t="b">
        <v>1</v>
      </c>
      <c r="K717" s="2" t="s">
        <v>2307</v>
      </c>
      <c r="L717" s="2" t="s">
        <v>10</v>
      </c>
      <c r="M717" s="2"/>
      <c r="N717" s="2" t="s">
        <v>2307</v>
      </c>
      <c r="O717" s="2" t="s">
        <v>4803</v>
      </c>
      <c r="P717" s="2" t="s">
        <v>4804</v>
      </c>
      <c r="Q717" s="2"/>
    </row>
    <row r="718" spans="1:17" x14ac:dyDescent="0.25">
      <c r="A718" s="2" t="s">
        <v>2761</v>
      </c>
      <c r="B718" s="2" t="s">
        <v>2762</v>
      </c>
      <c r="C718" s="3"/>
      <c r="D718" s="4">
        <v>0</v>
      </c>
      <c r="E718" s="4">
        <v>0</v>
      </c>
      <c r="F718" s="4">
        <v>0</v>
      </c>
      <c r="G718" s="4">
        <v>3.9</v>
      </c>
      <c r="H718" s="2" t="s">
        <v>2246</v>
      </c>
      <c r="I718" s="4">
        <v>1.8140000000000001</v>
      </c>
      <c r="J718" s="2" t="b">
        <v>0</v>
      </c>
      <c r="K718" s="2" t="s">
        <v>2307</v>
      </c>
      <c r="L718" s="2" t="s">
        <v>10</v>
      </c>
      <c r="M718" s="2"/>
      <c r="N718" s="2" t="s">
        <v>2307</v>
      </c>
      <c r="O718" s="2" t="s">
        <v>4877</v>
      </c>
      <c r="P718" s="2" t="s">
        <v>4804</v>
      </c>
      <c r="Q718" s="2"/>
    </row>
    <row r="719" spans="1:17" x14ac:dyDescent="0.25">
      <c r="A719" s="2" t="s">
        <v>2763</v>
      </c>
      <c r="B719" s="2" t="s">
        <v>2764</v>
      </c>
      <c r="C719" s="3"/>
      <c r="D719" s="4">
        <v>0</v>
      </c>
      <c r="E719" s="4">
        <v>0</v>
      </c>
      <c r="F719" s="4">
        <v>0</v>
      </c>
      <c r="G719" s="4">
        <v>3.85</v>
      </c>
      <c r="H719" s="2" t="s">
        <v>2246</v>
      </c>
      <c r="I719" s="4">
        <v>1.8140000000000001</v>
      </c>
      <c r="J719" s="2" t="b">
        <v>0</v>
      </c>
      <c r="K719" s="2" t="s">
        <v>2307</v>
      </c>
      <c r="L719" s="2" t="s">
        <v>10</v>
      </c>
      <c r="M719" s="2"/>
      <c r="N719" s="2" t="s">
        <v>2307</v>
      </c>
      <c r="O719" s="2" t="s">
        <v>4803</v>
      </c>
      <c r="P719" s="2" t="s">
        <v>4804</v>
      </c>
      <c r="Q719" s="2"/>
    </row>
    <row r="720" spans="1:17" x14ac:dyDescent="0.25">
      <c r="A720" s="2" t="s">
        <v>2755</v>
      </c>
      <c r="B720" s="2" t="s">
        <v>2756</v>
      </c>
      <c r="C720" s="3"/>
      <c r="D720" s="4">
        <v>0</v>
      </c>
      <c r="E720" s="4">
        <v>0</v>
      </c>
      <c r="F720" s="4">
        <v>0</v>
      </c>
      <c r="G720" s="4">
        <v>4</v>
      </c>
      <c r="H720" s="2" t="s">
        <v>2246</v>
      </c>
      <c r="I720" s="4">
        <v>1.8140000000000001</v>
      </c>
      <c r="J720" s="2" t="b">
        <v>0</v>
      </c>
      <c r="K720" s="2" t="s">
        <v>2307</v>
      </c>
      <c r="L720" s="2" t="s">
        <v>10</v>
      </c>
      <c r="M720" s="2"/>
      <c r="N720" s="2" t="s">
        <v>2307</v>
      </c>
      <c r="O720" s="2" t="s">
        <v>2305</v>
      </c>
      <c r="P720" s="2" t="s">
        <v>4804</v>
      </c>
      <c r="Q720" s="2"/>
    </row>
    <row r="721" spans="1:17" x14ac:dyDescent="0.25">
      <c r="A721" s="2" t="s">
        <v>411</v>
      </c>
      <c r="B721" s="2" t="s">
        <v>412</v>
      </c>
      <c r="C721" s="3"/>
      <c r="D721" s="4">
        <v>0</v>
      </c>
      <c r="E721" s="4">
        <v>4</v>
      </c>
      <c r="F721" s="4">
        <v>4</v>
      </c>
      <c r="G721" s="4">
        <v>4.0999999999999996</v>
      </c>
      <c r="H721" s="2" t="s">
        <v>2246</v>
      </c>
      <c r="I721" s="4">
        <v>1.99</v>
      </c>
      <c r="J721" s="2" t="b">
        <v>1</v>
      </c>
      <c r="K721" s="2" t="s">
        <v>2307</v>
      </c>
      <c r="L721" s="2" t="s">
        <v>10</v>
      </c>
      <c r="M721" s="2"/>
      <c r="N721" s="2" t="s">
        <v>2307</v>
      </c>
      <c r="O721" s="2" t="s">
        <v>314</v>
      </c>
      <c r="P721" s="2" t="s">
        <v>4804</v>
      </c>
      <c r="Q721" s="2"/>
    </row>
    <row r="722" spans="1:17" x14ac:dyDescent="0.25">
      <c r="A722" s="2" t="s">
        <v>2757</v>
      </c>
      <c r="B722" s="2" t="s">
        <v>2758</v>
      </c>
      <c r="C722" s="3"/>
      <c r="D722" s="4">
        <v>0</v>
      </c>
      <c r="E722" s="4">
        <v>0</v>
      </c>
      <c r="F722" s="4">
        <v>0</v>
      </c>
      <c r="G722" s="4">
        <v>4.0999999999999996</v>
      </c>
      <c r="H722" s="2" t="s">
        <v>2246</v>
      </c>
      <c r="I722" s="4">
        <v>7.0999999999999994E-2</v>
      </c>
      <c r="J722" s="2" t="b">
        <v>0</v>
      </c>
      <c r="K722" s="2" t="s">
        <v>2307</v>
      </c>
      <c r="L722" s="2" t="s">
        <v>10</v>
      </c>
      <c r="M722" s="2"/>
      <c r="N722" s="2" t="s">
        <v>2307</v>
      </c>
      <c r="O722" s="2"/>
      <c r="P722" s="2" t="s">
        <v>4804</v>
      </c>
      <c r="Q722" s="2"/>
    </row>
    <row r="723" spans="1:17" ht="199.5" x14ac:dyDescent="0.25">
      <c r="A723" s="2" t="s">
        <v>381</v>
      </c>
      <c r="B723" s="2" t="s">
        <v>382</v>
      </c>
      <c r="C723" s="3" t="s">
        <v>5207</v>
      </c>
      <c r="D723" s="4">
        <v>0</v>
      </c>
      <c r="E723" s="4">
        <v>2</v>
      </c>
      <c r="F723" s="4">
        <v>2</v>
      </c>
      <c r="G723" s="4">
        <v>3.6</v>
      </c>
      <c r="H723" s="2" t="s">
        <v>2246</v>
      </c>
      <c r="I723" s="4">
        <v>1.6639999999999999</v>
      </c>
      <c r="J723" s="2" t="b">
        <v>1</v>
      </c>
      <c r="K723" s="2" t="s">
        <v>2307</v>
      </c>
      <c r="L723" s="2" t="s">
        <v>10</v>
      </c>
      <c r="M723" s="2"/>
      <c r="N723" s="2" t="s">
        <v>2307</v>
      </c>
      <c r="O723" s="2" t="s">
        <v>4877</v>
      </c>
      <c r="P723" s="2" t="s">
        <v>4804</v>
      </c>
      <c r="Q723" s="2" t="s">
        <v>5665</v>
      </c>
    </row>
    <row r="724" spans="1:17" ht="199.5" x14ac:dyDescent="0.25">
      <c r="A724" s="2" t="s">
        <v>383</v>
      </c>
      <c r="B724" s="2" t="s">
        <v>384</v>
      </c>
      <c r="C724" s="3" t="s">
        <v>5209</v>
      </c>
      <c r="D724" s="4">
        <v>0</v>
      </c>
      <c r="E724" s="4">
        <v>1</v>
      </c>
      <c r="F724" s="4">
        <v>1</v>
      </c>
      <c r="G724" s="4">
        <v>3.6</v>
      </c>
      <c r="H724" s="2" t="s">
        <v>2246</v>
      </c>
      <c r="I724" s="4">
        <v>1.6639999999999999</v>
      </c>
      <c r="J724" s="2" t="b">
        <v>1</v>
      </c>
      <c r="K724" s="2" t="s">
        <v>2307</v>
      </c>
      <c r="L724" s="2" t="s">
        <v>10</v>
      </c>
      <c r="M724" s="2"/>
      <c r="N724" s="2" t="s">
        <v>2307</v>
      </c>
      <c r="O724" s="2" t="s">
        <v>4803</v>
      </c>
      <c r="P724" s="2" t="s">
        <v>4804</v>
      </c>
      <c r="Q724" s="2" t="s">
        <v>5665</v>
      </c>
    </row>
    <row r="725" spans="1:17" x14ac:dyDescent="0.25">
      <c r="A725" s="2" t="s">
        <v>2699</v>
      </c>
      <c r="B725" s="2" t="s">
        <v>2700</v>
      </c>
      <c r="C725" s="3"/>
      <c r="D725" s="4">
        <v>0</v>
      </c>
      <c r="E725" s="4">
        <v>0</v>
      </c>
      <c r="F725" s="4">
        <v>0</v>
      </c>
      <c r="G725" s="4">
        <v>3.85</v>
      </c>
      <c r="H725" s="2" t="s">
        <v>2246</v>
      </c>
      <c r="I725" s="4">
        <v>1.863</v>
      </c>
      <c r="J725" s="2" t="b">
        <v>0</v>
      </c>
      <c r="K725" s="2" t="s">
        <v>2307</v>
      </c>
      <c r="L725" s="2" t="s">
        <v>10</v>
      </c>
      <c r="M725" s="2"/>
      <c r="N725" s="2" t="s">
        <v>2307</v>
      </c>
      <c r="O725" s="2"/>
      <c r="P725" s="2"/>
      <c r="Q725" s="2"/>
    </row>
    <row r="726" spans="1:17" x14ac:dyDescent="0.25">
      <c r="A726" s="2" t="s">
        <v>2701</v>
      </c>
      <c r="B726" s="2" t="s">
        <v>2702</v>
      </c>
      <c r="C726" s="3"/>
      <c r="D726" s="4">
        <v>0</v>
      </c>
      <c r="E726" s="4">
        <v>0</v>
      </c>
      <c r="F726" s="4">
        <v>0</v>
      </c>
      <c r="G726" s="4">
        <v>3.85</v>
      </c>
      <c r="H726" s="2" t="s">
        <v>2246</v>
      </c>
      <c r="I726" s="4">
        <v>1.863</v>
      </c>
      <c r="J726" s="2" t="b">
        <v>0</v>
      </c>
      <c r="K726" s="2" t="s">
        <v>2307</v>
      </c>
      <c r="L726" s="2" t="s">
        <v>10</v>
      </c>
      <c r="M726" s="2"/>
      <c r="N726" s="2" t="s">
        <v>2307</v>
      </c>
      <c r="O726" s="2"/>
      <c r="P726" s="2"/>
      <c r="Q726" s="2"/>
    </row>
    <row r="727" spans="1:17" x14ac:dyDescent="0.25">
      <c r="A727" s="2" t="s">
        <v>2705</v>
      </c>
      <c r="B727" s="2" t="s">
        <v>2706</v>
      </c>
      <c r="C727" s="3"/>
      <c r="D727" s="4">
        <v>0</v>
      </c>
      <c r="E727" s="4">
        <v>0</v>
      </c>
      <c r="F727" s="4">
        <v>0</v>
      </c>
      <c r="G727" s="4">
        <v>3.85</v>
      </c>
      <c r="H727" s="2" t="s">
        <v>2246</v>
      </c>
      <c r="I727" s="4">
        <v>1.863</v>
      </c>
      <c r="J727" s="2" t="b">
        <v>0</v>
      </c>
      <c r="K727" s="2" t="s">
        <v>2307</v>
      </c>
      <c r="L727" s="2" t="s">
        <v>10</v>
      </c>
      <c r="M727" s="2"/>
      <c r="N727" s="2" t="s">
        <v>2307</v>
      </c>
      <c r="O727" s="2"/>
      <c r="P727" s="2"/>
      <c r="Q727" s="2"/>
    </row>
    <row r="728" spans="1:17" x14ac:dyDescent="0.25">
      <c r="A728" s="2" t="s">
        <v>2703</v>
      </c>
      <c r="B728" s="2" t="s">
        <v>2704</v>
      </c>
      <c r="C728" s="3"/>
      <c r="D728" s="4">
        <v>0</v>
      </c>
      <c r="E728" s="4">
        <v>0</v>
      </c>
      <c r="F728" s="4">
        <v>0</v>
      </c>
      <c r="G728" s="4">
        <v>3.95</v>
      </c>
      <c r="H728" s="2" t="s">
        <v>2246</v>
      </c>
      <c r="I728" s="4">
        <v>1.865</v>
      </c>
      <c r="J728" s="2" t="b">
        <v>0</v>
      </c>
      <c r="K728" s="2" t="s">
        <v>2307</v>
      </c>
      <c r="L728" s="2" t="s">
        <v>10</v>
      </c>
      <c r="M728" s="2"/>
      <c r="N728" s="2" t="s">
        <v>2307</v>
      </c>
      <c r="O728" s="2"/>
      <c r="P728" s="2"/>
      <c r="Q728" s="2"/>
    </row>
    <row r="729" spans="1:17" x14ac:dyDescent="0.25">
      <c r="A729" s="2" t="s">
        <v>2707</v>
      </c>
      <c r="B729" s="2" t="s">
        <v>2708</v>
      </c>
      <c r="C729" s="3"/>
      <c r="D729" s="4">
        <v>0</v>
      </c>
      <c r="E729" s="4">
        <v>0</v>
      </c>
      <c r="F729" s="4">
        <v>0</v>
      </c>
      <c r="G729" s="4">
        <v>3.85</v>
      </c>
      <c r="H729" s="2" t="s">
        <v>2246</v>
      </c>
      <c r="I729" s="4">
        <v>1.8129999999999999</v>
      </c>
      <c r="J729" s="2" t="b">
        <v>0</v>
      </c>
      <c r="K729" s="2" t="s">
        <v>2307</v>
      </c>
      <c r="L729" s="2" t="s">
        <v>10</v>
      </c>
      <c r="M729" s="2"/>
      <c r="N729" s="2" t="s">
        <v>2307</v>
      </c>
      <c r="O729" s="2"/>
      <c r="P729" s="2"/>
      <c r="Q729" s="2"/>
    </row>
    <row r="730" spans="1:17" ht="114" x14ac:dyDescent="0.25">
      <c r="A730" s="2" t="s">
        <v>435</v>
      </c>
      <c r="B730" s="2" t="s">
        <v>436</v>
      </c>
      <c r="C730" s="3" t="s">
        <v>5218</v>
      </c>
      <c r="D730" s="4">
        <v>0</v>
      </c>
      <c r="E730" s="4">
        <v>16</v>
      </c>
      <c r="F730" s="4">
        <v>16</v>
      </c>
      <c r="G730" s="4">
        <v>3.35</v>
      </c>
      <c r="H730" s="2" t="s">
        <v>2246</v>
      </c>
      <c r="I730" s="4">
        <v>1.615</v>
      </c>
      <c r="J730" s="2" t="b">
        <v>1</v>
      </c>
      <c r="K730" s="2" t="s">
        <v>2307</v>
      </c>
      <c r="L730" s="2" t="s">
        <v>10</v>
      </c>
      <c r="M730" s="2"/>
      <c r="N730" s="2" t="s">
        <v>2307</v>
      </c>
      <c r="O730" s="2" t="s">
        <v>4803</v>
      </c>
      <c r="P730" s="2" t="s">
        <v>4804</v>
      </c>
      <c r="Q730" s="2" t="s">
        <v>5666</v>
      </c>
    </row>
    <row r="731" spans="1:17" x14ac:dyDescent="0.25">
      <c r="A731" s="2" t="s">
        <v>308</v>
      </c>
      <c r="B731" s="2" t="s">
        <v>309</v>
      </c>
      <c r="C731" s="3"/>
      <c r="D731" s="4">
        <v>0</v>
      </c>
      <c r="E731" s="4">
        <v>10</v>
      </c>
      <c r="F731" s="4">
        <v>10</v>
      </c>
      <c r="G731" s="4">
        <v>3.45</v>
      </c>
      <c r="H731" s="2" t="s">
        <v>2246</v>
      </c>
      <c r="I731" s="4">
        <v>1.665</v>
      </c>
      <c r="J731" s="2" t="b">
        <v>1</v>
      </c>
      <c r="K731" s="2" t="s">
        <v>2307</v>
      </c>
      <c r="L731" s="2" t="s">
        <v>10</v>
      </c>
      <c r="M731" s="2"/>
      <c r="N731" s="2" t="s">
        <v>2307</v>
      </c>
      <c r="O731" s="2" t="s">
        <v>4877</v>
      </c>
      <c r="P731" s="2" t="s">
        <v>4804</v>
      </c>
      <c r="Q731" s="2"/>
    </row>
    <row r="732" spans="1:17" x14ac:dyDescent="0.25">
      <c r="A732" s="2" t="s">
        <v>2753</v>
      </c>
      <c r="B732" s="2" t="s">
        <v>2754</v>
      </c>
      <c r="C732" s="3"/>
      <c r="D732" s="4">
        <v>0</v>
      </c>
      <c r="E732" s="4">
        <v>0</v>
      </c>
      <c r="F732" s="4">
        <v>0</v>
      </c>
      <c r="G732" s="4">
        <v>4.55</v>
      </c>
      <c r="H732" s="2" t="s">
        <v>2246</v>
      </c>
      <c r="I732" s="4">
        <v>2.125</v>
      </c>
      <c r="J732" s="2" t="b">
        <v>0</v>
      </c>
      <c r="K732" s="2" t="s">
        <v>2307</v>
      </c>
      <c r="L732" s="2" t="s">
        <v>10</v>
      </c>
      <c r="M732" s="2"/>
      <c r="N732" s="2" t="s">
        <v>2307</v>
      </c>
      <c r="O732" s="2"/>
      <c r="P732" s="2"/>
      <c r="Q732" s="2"/>
    </row>
    <row r="733" spans="1:17" x14ac:dyDescent="0.25">
      <c r="A733" s="2" t="s">
        <v>2741</v>
      </c>
      <c r="B733" s="2" t="s">
        <v>2742</v>
      </c>
      <c r="C733" s="3"/>
      <c r="D733" s="4">
        <v>0</v>
      </c>
      <c r="E733" s="4">
        <v>0</v>
      </c>
      <c r="F733" s="4">
        <v>0</v>
      </c>
      <c r="G733" s="4">
        <v>4.3499999999999996</v>
      </c>
      <c r="H733" s="2" t="s">
        <v>2246</v>
      </c>
      <c r="I733" s="4">
        <v>2.0680000000000001</v>
      </c>
      <c r="J733" s="2" t="b">
        <v>0</v>
      </c>
      <c r="K733" s="2" t="s">
        <v>2307</v>
      </c>
      <c r="L733" s="2" t="s">
        <v>10</v>
      </c>
      <c r="M733" s="2"/>
      <c r="N733" s="2" t="s">
        <v>2307</v>
      </c>
      <c r="O733" s="2"/>
      <c r="P733" s="2"/>
      <c r="Q733" s="2"/>
    </row>
    <row r="734" spans="1:17" x14ac:dyDescent="0.25">
      <c r="A734" s="2" t="s">
        <v>2737</v>
      </c>
      <c r="B734" s="2" t="s">
        <v>2738</v>
      </c>
      <c r="C734" s="3"/>
      <c r="D734" s="4">
        <v>0</v>
      </c>
      <c r="E734" s="4">
        <v>0</v>
      </c>
      <c r="F734" s="4">
        <v>0</v>
      </c>
      <c r="G734" s="4">
        <v>4.3499999999999996</v>
      </c>
      <c r="H734" s="2" t="s">
        <v>2246</v>
      </c>
      <c r="I734" s="4">
        <v>2.0680000000000001</v>
      </c>
      <c r="J734" s="2" t="b">
        <v>0</v>
      </c>
      <c r="K734" s="2" t="s">
        <v>2307</v>
      </c>
      <c r="L734" s="2" t="s">
        <v>10</v>
      </c>
      <c r="M734" s="2"/>
      <c r="N734" s="2" t="s">
        <v>2307</v>
      </c>
      <c r="O734" s="2"/>
      <c r="P734" s="2"/>
      <c r="Q734" s="2"/>
    </row>
    <row r="735" spans="1:17" x14ac:dyDescent="0.25">
      <c r="A735" s="2" t="s">
        <v>2739</v>
      </c>
      <c r="B735" s="2" t="s">
        <v>2740</v>
      </c>
      <c r="C735" s="3"/>
      <c r="D735" s="4">
        <v>0</v>
      </c>
      <c r="E735" s="4">
        <v>0</v>
      </c>
      <c r="F735" s="4">
        <v>0</v>
      </c>
      <c r="G735" s="4">
        <v>4.3499999999999996</v>
      </c>
      <c r="H735" s="2" t="s">
        <v>2246</v>
      </c>
      <c r="I735" s="4">
        <v>2.0674999999999999</v>
      </c>
      <c r="J735" s="2" t="b">
        <v>0</v>
      </c>
      <c r="K735" s="2" t="s">
        <v>2307</v>
      </c>
      <c r="L735" s="2" t="s">
        <v>10</v>
      </c>
      <c r="M735" s="2"/>
      <c r="N735" s="2" t="s">
        <v>2307</v>
      </c>
      <c r="O735" s="2"/>
      <c r="P735" s="2"/>
      <c r="Q735" s="2"/>
    </row>
    <row r="736" spans="1:17" x14ac:dyDescent="0.25">
      <c r="A736" s="2" t="s">
        <v>2743</v>
      </c>
      <c r="B736" s="2" t="s">
        <v>2744</v>
      </c>
      <c r="C736" s="3"/>
      <c r="D736" s="4">
        <v>0</v>
      </c>
      <c r="E736" s="4">
        <v>0</v>
      </c>
      <c r="F736" s="4">
        <v>0</v>
      </c>
      <c r="G736" s="4">
        <v>4.45</v>
      </c>
      <c r="H736" s="2" t="s">
        <v>2246</v>
      </c>
      <c r="I736" s="4">
        <v>2.117</v>
      </c>
      <c r="J736" s="2" t="b">
        <v>0</v>
      </c>
      <c r="K736" s="2" t="s">
        <v>2307</v>
      </c>
      <c r="L736" s="2" t="s">
        <v>10</v>
      </c>
      <c r="M736" s="2"/>
      <c r="N736" s="2" t="s">
        <v>2307</v>
      </c>
      <c r="O736" s="2"/>
      <c r="P736" s="2"/>
      <c r="Q736" s="2"/>
    </row>
    <row r="737" spans="1:17" x14ac:dyDescent="0.25">
      <c r="A737" s="2" t="s">
        <v>2731</v>
      </c>
      <c r="B737" s="2" t="s">
        <v>2732</v>
      </c>
      <c r="C737" s="3"/>
      <c r="D737" s="4">
        <v>0</v>
      </c>
      <c r="E737" s="4">
        <v>0</v>
      </c>
      <c r="F737" s="4">
        <v>0</v>
      </c>
      <c r="G737" s="4">
        <v>3.65</v>
      </c>
      <c r="H737" s="2" t="s">
        <v>2246</v>
      </c>
      <c r="I737" s="4">
        <v>1.6830000000000001</v>
      </c>
      <c r="J737" s="2" t="b">
        <v>0</v>
      </c>
      <c r="K737" s="2" t="s">
        <v>2307</v>
      </c>
      <c r="L737" s="2" t="s">
        <v>10</v>
      </c>
      <c r="M737" s="2"/>
      <c r="N737" s="2" t="s">
        <v>2307</v>
      </c>
      <c r="O737" s="2"/>
      <c r="P737" s="2"/>
      <c r="Q737" s="2"/>
    </row>
    <row r="738" spans="1:17" x14ac:dyDescent="0.25">
      <c r="A738" s="2" t="s">
        <v>2735</v>
      </c>
      <c r="B738" s="2" t="s">
        <v>2736</v>
      </c>
      <c r="C738" s="3"/>
      <c r="D738" s="4">
        <v>0</v>
      </c>
      <c r="E738" s="4">
        <v>0</v>
      </c>
      <c r="F738" s="4">
        <v>0</v>
      </c>
      <c r="G738" s="4">
        <v>3.8</v>
      </c>
      <c r="H738" s="2" t="s">
        <v>2246</v>
      </c>
      <c r="I738" s="4">
        <v>1.7330000000000001</v>
      </c>
      <c r="J738" s="2" t="b">
        <v>0</v>
      </c>
      <c r="K738" s="2" t="s">
        <v>2307</v>
      </c>
      <c r="L738" s="2" t="s">
        <v>10</v>
      </c>
      <c r="M738" s="2"/>
      <c r="N738" s="2" t="s">
        <v>2307</v>
      </c>
      <c r="O738" s="2"/>
      <c r="P738" s="2"/>
      <c r="Q738" s="2"/>
    </row>
    <row r="739" spans="1:17" x14ac:dyDescent="0.25">
      <c r="A739" s="2" t="s">
        <v>2733</v>
      </c>
      <c r="B739" s="2" t="s">
        <v>2734</v>
      </c>
      <c r="C739" s="3"/>
      <c r="D739" s="4">
        <v>0</v>
      </c>
      <c r="E739" s="4">
        <v>0</v>
      </c>
      <c r="F739" s="4">
        <v>0</v>
      </c>
      <c r="G739" s="4">
        <v>3.65</v>
      </c>
      <c r="H739" s="2" t="s">
        <v>2246</v>
      </c>
      <c r="I739" s="4">
        <v>1.6830000000000001</v>
      </c>
      <c r="J739" s="2" t="b">
        <v>0</v>
      </c>
      <c r="K739" s="2" t="s">
        <v>2307</v>
      </c>
      <c r="L739" s="2" t="s">
        <v>10</v>
      </c>
      <c r="M739" s="2"/>
      <c r="N739" s="2" t="s">
        <v>2307</v>
      </c>
      <c r="O739" s="2"/>
      <c r="P739" s="2"/>
      <c r="Q739" s="2"/>
    </row>
    <row r="740" spans="1:17" x14ac:dyDescent="0.25">
      <c r="A740" s="2" t="s">
        <v>2779</v>
      </c>
      <c r="B740" s="2" t="s">
        <v>2780</v>
      </c>
      <c r="C740" s="3"/>
      <c r="D740" s="4">
        <v>0</v>
      </c>
      <c r="E740" s="4">
        <v>0</v>
      </c>
      <c r="F740" s="4">
        <v>0</v>
      </c>
      <c r="G740" s="4">
        <v>4.0999999999999996</v>
      </c>
      <c r="H740" s="2" t="s">
        <v>2246</v>
      </c>
      <c r="I740" s="4">
        <v>1.853</v>
      </c>
      <c r="J740" s="2" t="b">
        <v>0</v>
      </c>
      <c r="K740" s="2" t="s">
        <v>2307</v>
      </c>
      <c r="L740" s="2" t="s">
        <v>10</v>
      </c>
      <c r="M740" s="2"/>
      <c r="N740" s="2" t="s">
        <v>2307</v>
      </c>
      <c r="O740" s="2"/>
      <c r="P740" s="2"/>
      <c r="Q740" s="2"/>
    </row>
    <row r="741" spans="1:17" x14ac:dyDescent="0.25">
      <c r="A741" s="2" t="s">
        <v>2781</v>
      </c>
      <c r="B741" s="2" t="s">
        <v>2782</v>
      </c>
      <c r="C741" s="3"/>
      <c r="D741" s="4">
        <v>0</v>
      </c>
      <c r="E741" s="4">
        <v>0</v>
      </c>
      <c r="F741" s="4">
        <v>0</v>
      </c>
      <c r="G741" s="4">
        <v>4.0999999999999996</v>
      </c>
      <c r="H741" s="2" t="s">
        <v>2246</v>
      </c>
      <c r="I741" s="4">
        <v>1.853</v>
      </c>
      <c r="J741" s="2" t="b">
        <v>0</v>
      </c>
      <c r="K741" s="2" t="s">
        <v>2307</v>
      </c>
      <c r="L741" s="2" t="s">
        <v>10</v>
      </c>
      <c r="M741" s="2"/>
      <c r="N741" s="2" t="s">
        <v>2307</v>
      </c>
      <c r="O741" s="2"/>
      <c r="P741" s="2"/>
      <c r="Q741" s="2"/>
    </row>
    <row r="742" spans="1:17" x14ac:dyDescent="0.25">
      <c r="A742" s="2" t="s">
        <v>2783</v>
      </c>
      <c r="B742" s="2" t="s">
        <v>2784</v>
      </c>
      <c r="C742" s="3"/>
      <c r="D742" s="4">
        <v>0</v>
      </c>
      <c r="E742" s="4">
        <v>0</v>
      </c>
      <c r="F742" s="4">
        <v>0</v>
      </c>
      <c r="G742" s="4">
        <v>4.0999999999999996</v>
      </c>
      <c r="H742" s="2" t="s">
        <v>2246</v>
      </c>
      <c r="I742" s="4">
        <v>1.853</v>
      </c>
      <c r="J742" s="2" t="b">
        <v>0</v>
      </c>
      <c r="K742" s="2" t="s">
        <v>2307</v>
      </c>
      <c r="L742" s="2" t="s">
        <v>10</v>
      </c>
      <c r="M742" s="2"/>
      <c r="N742" s="2" t="s">
        <v>2307</v>
      </c>
      <c r="O742" s="2"/>
      <c r="P742" s="2"/>
      <c r="Q742" s="2"/>
    </row>
    <row r="743" spans="1:17" x14ac:dyDescent="0.25">
      <c r="A743" s="2" t="s">
        <v>2775</v>
      </c>
      <c r="B743" s="2" t="s">
        <v>2776</v>
      </c>
      <c r="C743" s="3"/>
      <c r="D743" s="4">
        <v>0</v>
      </c>
      <c r="E743" s="4">
        <v>0</v>
      </c>
      <c r="F743" s="4">
        <v>0</v>
      </c>
      <c r="G743" s="4">
        <v>4.0999999999999996</v>
      </c>
      <c r="H743" s="2" t="s">
        <v>2246</v>
      </c>
      <c r="I743" s="4">
        <v>1.853</v>
      </c>
      <c r="J743" s="2" t="b">
        <v>0</v>
      </c>
      <c r="K743" s="2" t="s">
        <v>2307</v>
      </c>
      <c r="L743" s="2" t="s">
        <v>10</v>
      </c>
      <c r="M743" s="2"/>
      <c r="N743" s="2" t="s">
        <v>2307</v>
      </c>
      <c r="O743" s="2"/>
      <c r="P743" s="2"/>
      <c r="Q743" s="2"/>
    </row>
    <row r="744" spans="1:17" x14ac:dyDescent="0.25">
      <c r="A744" s="2" t="s">
        <v>2785</v>
      </c>
      <c r="B744" s="2" t="s">
        <v>2786</v>
      </c>
      <c r="C744" s="3"/>
      <c r="D744" s="4">
        <v>0</v>
      </c>
      <c r="E744" s="4">
        <v>0</v>
      </c>
      <c r="F744" s="4">
        <v>0</v>
      </c>
      <c r="G744" s="4">
        <v>4.0999999999999996</v>
      </c>
      <c r="H744" s="2" t="s">
        <v>2246</v>
      </c>
      <c r="I744" s="4">
        <v>1.853</v>
      </c>
      <c r="J744" s="2" t="b">
        <v>0</v>
      </c>
      <c r="K744" s="2" t="s">
        <v>2307</v>
      </c>
      <c r="L744" s="2" t="s">
        <v>10</v>
      </c>
      <c r="M744" s="2"/>
      <c r="N744" s="2" t="s">
        <v>2307</v>
      </c>
      <c r="O744" s="2"/>
      <c r="P744" s="2"/>
      <c r="Q744" s="2"/>
    </row>
    <row r="745" spans="1:17" x14ac:dyDescent="0.25">
      <c r="A745" s="2" t="s">
        <v>2777</v>
      </c>
      <c r="B745" s="2" t="s">
        <v>2778</v>
      </c>
      <c r="C745" s="3"/>
      <c r="D745" s="4">
        <v>0</v>
      </c>
      <c r="E745" s="4">
        <v>0</v>
      </c>
      <c r="F745" s="4">
        <v>0</v>
      </c>
      <c r="G745" s="4">
        <v>4.0999999999999996</v>
      </c>
      <c r="H745" s="2" t="s">
        <v>2246</v>
      </c>
      <c r="I745" s="4">
        <v>1.853</v>
      </c>
      <c r="J745" s="2" t="b">
        <v>0</v>
      </c>
      <c r="K745" s="2" t="s">
        <v>2307</v>
      </c>
      <c r="L745" s="2" t="s">
        <v>10</v>
      </c>
      <c r="M745" s="2"/>
      <c r="N745" s="2" t="s">
        <v>2307</v>
      </c>
      <c r="O745" s="2"/>
      <c r="P745" s="2"/>
      <c r="Q745" s="2"/>
    </row>
    <row r="746" spans="1:17" ht="199.5" x14ac:dyDescent="0.25">
      <c r="A746" s="2" t="s">
        <v>379</v>
      </c>
      <c r="B746" s="2" t="s">
        <v>380</v>
      </c>
      <c r="C746" s="3" t="s">
        <v>5205</v>
      </c>
      <c r="D746" s="4">
        <v>0</v>
      </c>
      <c r="E746" s="4">
        <v>4</v>
      </c>
      <c r="F746" s="4">
        <v>4</v>
      </c>
      <c r="G746" s="4">
        <v>3.6</v>
      </c>
      <c r="H746" s="2" t="s">
        <v>2246</v>
      </c>
      <c r="I746" s="4">
        <v>1.6675</v>
      </c>
      <c r="J746" s="2" t="b">
        <v>1</v>
      </c>
      <c r="K746" s="2" t="s">
        <v>2307</v>
      </c>
      <c r="L746" s="2" t="s">
        <v>10</v>
      </c>
      <c r="M746" s="2"/>
      <c r="N746" s="2" t="s">
        <v>2307</v>
      </c>
      <c r="O746" s="2" t="s">
        <v>2305</v>
      </c>
      <c r="P746" s="2" t="s">
        <v>4804</v>
      </c>
      <c r="Q746" s="2" t="s">
        <v>5665</v>
      </c>
    </row>
    <row r="747" spans="1:17" x14ac:dyDescent="0.25">
      <c r="A747" s="2" t="s">
        <v>131</v>
      </c>
      <c r="B747" s="2" t="s">
        <v>132</v>
      </c>
      <c r="C747" s="3"/>
      <c r="D747" s="4">
        <v>0</v>
      </c>
      <c r="E747" s="4">
        <v>1</v>
      </c>
      <c r="F747" s="4">
        <v>1</v>
      </c>
      <c r="G747" s="4">
        <v>80.5</v>
      </c>
      <c r="H747" s="2" t="s">
        <v>66</v>
      </c>
      <c r="I747" s="4">
        <v>40.24</v>
      </c>
      <c r="J747" s="2" t="b">
        <v>1</v>
      </c>
      <c r="K747" s="2" t="s">
        <v>4693</v>
      </c>
      <c r="L747" s="2" t="s">
        <v>10</v>
      </c>
      <c r="M747" s="2"/>
      <c r="N747" s="2" t="s">
        <v>5925</v>
      </c>
      <c r="O747" s="2"/>
      <c r="P747" s="2"/>
      <c r="Q747" s="2"/>
    </row>
    <row r="748" spans="1:17" x14ac:dyDescent="0.25">
      <c r="A748" s="2" t="s">
        <v>129</v>
      </c>
      <c r="B748" s="2" t="s">
        <v>130</v>
      </c>
      <c r="C748" s="3"/>
      <c r="D748" s="4">
        <v>0</v>
      </c>
      <c r="E748" s="4">
        <v>1</v>
      </c>
      <c r="F748" s="4">
        <v>1</v>
      </c>
      <c r="G748" s="4">
        <v>71.349999999999994</v>
      </c>
      <c r="H748" s="2" t="s">
        <v>66</v>
      </c>
      <c r="I748" s="4">
        <v>35.659999999999997</v>
      </c>
      <c r="J748" s="2" t="b">
        <v>1</v>
      </c>
      <c r="K748" s="2" t="s">
        <v>4693</v>
      </c>
      <c r="L748" s="2" t="s">
        <v>10</v>
      </c>
      <c r="M748" s="2"/>
      <c r="N748" s="2" t="s">
        <v>5925</v>
      </c>
      <c r="O748" s="2"/>
      <c r="P748" s="2"/>
      <c r="Q748" s="2"/>
    </row>
    <row r="749" spans="1:17" x14ac:dyDescent="0.25">
      <c r="A749" s="2" t="s">
        <v>127</v>
      </c>
      <c r="B749" s="2" t="s">
        <v>128</v>
      </c>
      <c r="C749" s="3"/>
      <c r="D749" s="4">
        <v>0</v>
      </c>
      <c r="E749" s="4">
        <v>1</v>
      </c>
      <c r="F749" s="4">
        <v>1</v>
      </c>
      <c r="G749" s="4">
        <v>72.95</v>
      </c>
      <c r="H749" s="2" t="s">
        <v>66</v>
      </c>
      <c r="I749" s="4">
        <v>36.479999999999997</v>
      </c>
      <c r="J749" s="2" t="b">
        <v>1</v>
      </c>
      <c r="K749" s="2" t="s">
        <v>4693</v>
      </c>
      <c r="L749" s="2" t="s">
        <v>10</v>
      </c>
      <c r="M749" s="2"/>
      <c r="N749" s="2" t="s">
        <v>5925</v>
      </c>
      <c r="O749" s="2"/>
      <c r="P749" s="2"/>
      <c r="Q749" s="2"/>
    </row>
    <row r="750" spans="1:17" x14ac:dyDescent="0.25">
      <c r="A750" s="2" t="s">
        <v>125</v>
      </c>
      <c r="B750" s="2" t="s">
        <v>126</v>
      </c>
      <c r="C750" s="3"/>
      <c r="D750" s="4">
        <v>0</v>
      </c>
      <c r="E750" s="4">
        <v>1</v>
      </c>
      <c r="F750" s="4">
        <v>1</v>
      </c>
      <c r="G750" s="4">
        <v>87.95</v>
      </c>
      <c r="H750" s="2" t="s">
        <v>66</v>
      </c>
      <c r="I750" s="4">
        <v>43.97</v>
      </c>
      <c r="J750" s="2" t="b">
        <v>1</v>
      </c>
      <c r="K750" s="2" t="s">
        <v>4693</v>
      </c>
      <c r="L750" s="2" t="s">
        <v>10</v>
      </c>
      <c r="M750" s="2"/>
      <c r="N750" s="2" t="s">
        <v>5925</v>
      </c>
      <c r="O750" s="2"/>
      <c r="P750" s="2"/>
      <c r="Q750" s="2"/>
    </row>
    <row r="751" spans="1:17" x14ac:dyDescent="0.25">
      <c r="A751" s="2" t="s">
        <v>123</v>
      </c>
      <c r="B751" s="2" t="s">
        <v>124</v>
      </c>
      <c r="C751" s="3"/>
      <c r="D751" s="4">
        <v>0</v>
      </c>
      <c r="E751" s="4">
        <v>1</v>
      </c>
      <c r="F751" s="4">
        <v>1</v>
      </c>
      <c r="G751" s="4">
        <v>80.099999999999994</v>
      </c>
      <c r="H751" s="2" t="s">
        <v>66</v>
      </c>
      <c r="I751" s="4">
        <v>40.04</v>
      </c>
      <c r="J751" s="2" t="b">
        <v>1</v>
      </c>
      <c r="K751" s="2" t="s">
        <v>4693</v>
      </c>
      <c r="L751" s="2" t="s">
        <v>10</v>
      </c>
      <c r="M751" s="2"/>
      <c r="N751" s="2" t="s">
        <v>5925</v>
      </c>
      <c r="O751" s="2"/>
      <c r="P751" s="2"/>
      <c r="Q751" s="2"/>
    </row>
    <row r="752" spans="1:17" x14ac:dyDescent="0.25">
      <c r="A752" s="2" t="s">
        <v>121</v>
      </c>
      <c r="B752" s="2" t="s">
        <v>122</v>
      </c>
      <c r="C752" s="3"/>
      <c r="D752" s="4">
        <v>0</v>
      </c>
      <c r="E752" s="4">
        <v>1</v>
      </c>
      <c r="F752" s="4">
        <v>1</v>
      </c>
      <c r="G752" s="4">
        <v>86</v>
      </c>
      <c r="H752" s="2" t="s">
        <v>66</v>
      </c>
      <c r="I752" s="4">
        <v>43</v>
      </c>
      <c r="J752" s="2" t="b">
        <v>1</v>
      </c>
      <c r="K752" s="2" t="s">
        <v>4693</v>
      </c>
      <c r="L752" s="2" t="s">
        <v>10</v>
      </c>
      <c r="M752" s="2"/>
      <c r="N752" s="2" t="s">
        <v>5925</v>
      </c>
      <c r="O752" s="2"/>
      <c r="P752" s="2"/>
      <c r="Q752" s="2"/>
    </row>
    <row r="753" spans="1:17" x14ac:dyDescent="0.25">
      <c r="A753" s="2" t="s">
        <v>119</v>
      </c>
      <c r="B753" s="2" t="s">
        <v>120</v>
      </c>
      <c r="C753" s="3"/>
      <c r="D753" s="4">
        <v>0</v>
      </c>
      <c r="E753" s="4">
        <v>1</v>
      </c>
      <c r="F753" s="4">
        <v>1</v>
      </c>
      <c r="G753" s="4">
        <v>79.55</v>
      </c>
      <c r="H753" s="2" t="s">
        <v>66</v>
      </c>
      <c r="I753" s="4">
        <v>39.76</v>
      </c>
      <c r="J753" s="2" t="b">
        <v>1</v>
      </c>
      <c r="K753" s="2" t="s">
        <v>4693</v>
      </c>
      <c r="L753" s="2" t="s">
        <v>10</v>
      </c>
      <c r="M753" s="2"/>
      <c r="N753" s="2" t="s">
        <v>5925</v>
      </c>
      <c r="O753" s="2"/>
      <c r="P753" s="2"/>
      <c r="Q753" s="2"/>
    </row>
    <row r="754" spans="1:17" x14ac:dyDescent="0.25">
      <c r="A754" s="2" t="s">
        <v>117</v>
      </c>
      <c r="B754" s="2" t="s">
        <v>118</v>
      </c>
      <c r="C754" s="3"/>
      <c r="D754" s="4">
        <v>0</v>
      </c>
      <c r="E754" s="4">
        <v>1</v>
      </c>
      <c r="F754" s="4">
        <v>1</v>
      </c>
      <c r="G754" s="4">
        <v>96.4</v>
      </c>
      <c r="H754" s="2" t="s">
        <v>66</v>
      </c>
      <c r="I754" s="4">
        <v>48.16</v>
      </c>
      <c r="J754" s="2" t="b">
        <v>1</v>
      </c>
      <c r="K754" s="2" t="s">
        <v>4693</v>
      </c>
      <c r="L754" s="2" t="s">
        <v>10</v>
      </c>
      <c r="M754" s="2"/>
      <c r="N754" s="2" t="s">
        <v>5925</v>
      </c>
      <c r="O754" s="2"/>
      <c r="P754" s="2" t="s">
        <v>4696</v>
      </c>
      <c r="Q754" s="2"/>
    </row>
    <row r="755" spans="1:17" x14ac:dyDescent="0.25">
      <c r="A755" s="2" t="s">
        <v>115</v>
      </c>
      <c r="B755" s="2" t="s">
        <v>116</v>
      </c>
      <c r="C755" s="3"/>
      <c r="D755" s="4">
        <v>0</v>
      </c>
      <c r="E755" s="4">
        <v>1</v>
      </c>
      <c r="F755" s="4">
        <v>1</v>
      </c>
      <c r="G755" s="4">
        <v>86</v>
      </c>
      <c r="H755" s="2" t="s">
        <v>66</v>
      </c>
      <c r="I755" s="4">
        <v>42.99</v>
      </c>
      <c r="J755" s="2" t="b">
        <v>1</v>
      </c>
      <c r="K755" s="2" t="s">
        <v>4693</v>
      </c>
      <c r="L755" s="2" t="s">
        <v>10</v>
      </c>
      <c r="M755" s="2"/>
      <c r="N755" s="2" t="s">
        <v>5925</v>
      </c>
      <c r="O755" s="2"/>
      <c r="P755" s="2"/>
      <c r="Q755" s="2"/>
    </row>
    <row r="756" spans="1:17" x14ac:dyDescent="0.25">
      <c r="A756" s="2" t="s">
        <v>113</v>
      </c>
      <c r="B756" s="2" t="s">
        <v>114</v>
      </c>
      <c r="C756" s="3"/>
      <c r="D756" s="4">
        <v>0</v>
      </c>
      <c r="E756" s="4">
        <v>0</v>
      </c>
      <c r="F756" s="4">
        <v>0</v>
      </c>
      <c r="G756" s="4">
        <v>94.1</v>
      </c>
      <c r="H756" s="2" t="s">
        <v>66</v>
      </c>
      <c r="I756" s="4">
        <v>47.04</v>
      </c>
      <c r="J756" s="2" t="b">
        <v>1</v>
      </c>
      <c r="K756" s="2" t="s">
        <v>4693</v>
      </c>
      <c r="L756" s="2" t="s">
        <v>10</v>
      </c>
      <c r="M756" s="2"/>
      <c r="N756" s="2" t="s">
        <v>5925</v>
      </c>
      <c r="O756" s="2"/>
      <c r="P756" s="2"/>
      <c r="Q756" s="2"/>
    </row>
    <row r="757" spans="1:17" x14ac:dyDescent="0.25">
      <c r="A757" s="2" t="s">
        <v>111</v>
      </c>
      <c r="B757" s="2" t="s">
        <v>112</v>
      </c>
      <c r="C757" s="3"/>
      <c r="D757" s="4">
        <v>0</v>
      </c>
      <c r="E757" s="4">
        <v>1</v>
      </c>
      <c r="F757" s="4">
        <v>1</v>
      </c>
      <c r="G757" s="4">
        <v>106</v>
      </c>
      <c r="H757" s="2" t="s">
        <v>66</v>
      </c>
      <c r="I757" s="4">
        <v>52.99</v>
      </c>
      <c r="J757" s="2" t="b">
        <v>1</v>
      </c>
      <c r="K757" s="2" t="s">
        <v>4693</v>
      </c>
      <c r="L757" s="2" t="s">
        <v>10</v>
      </c>
      <c r="M757" s="2"/>
      <c r="N757" s="2" t="s">
        <v>5925</v>
      </c>
      <c r="O757" s="2"/>
      <c r="P757" s="2" t="s">
        <v>4696</v>
      </c>
      <c r="Q757" s="2"/>
    </row>
    <row r="758" spans="1:17" ht="285" x14ac:dyDescent="0.25">
      <c r="A758" s="2" t="s">
        <v>153</v>
      </c>
      <c r="B758" s="2" t="s">
        <v>154</v>
      </c>
      <c r="C758" s="3" t="s">
        <v>5172</v>
      </c>
      <c r="D758" s="4">
        <v>0</v>
      </c>
      <c r="E758" s="4">
        <v>2</v>
      </c>
      <c r="F758" s="4">
        <v>2</v>
      </c>
      <c r="G758" s="4">
        <v>76.7</v>
      </c>
      <c r="H758" s="2" t="s">
        <v>66</v>
      </c>
      <c r="I758" s="4">
        <v>38.326700000000002</v>
      </c>
      <c r="J758" s="2" t="b">
        <v>1</v>
      </c>
      <c r="K758" s="2" t="s">
        <v>4693</v>
      </c>
      <c r="L758" s="2" t="s">
        <v>10</v>
      </c>
      <c r="M758" s="2"/>
      <c r="N758" s="2" t="s">
        <v>5925</v>
      </c>
      <c r="O758" s="2"/>
      <c r="P758" s="2" t="s">
        <v>4696</v>
      </c>
      <c r="Q758" s="2" t="s">
        <v>5754</v>
      </c>
    </row>
    <row r="759" spans="1:17" ht="256.5" x14ac:dyDescent="0.25">
      <c r="A759" s="2" t="s">
        <v>147</v>
      </c>
      <c r="B759" s="2" t="s">
        <v>148</v>
      </c>
      <c r="C759" s="3" t="s">
        <v>5169</v>
      </c>
      <c r="D759" s="4">
        <v>0</v>
      </c>
      <c r="E759" s="4">
        <v>5</v>
      </c>
      <c r="F759" s="4">
        <v>5</v>
      </c>
      <c r="G759" s="4">
        <v>43.1</v>
      </c>
      <c r="H759" s="2" t="s">
        <v>66</v>
      </c>
      <c r="I759" s="4">
        <v>21.545999999999999</v>
      </c>
      <c r="J759" s="2" t="b">
        <v>1</v>
      </c>
      <c r="K759" s="2" t="s">
        <v>4693</v>
      </c>
      <c r="L759" s="2" t="s">
        <v>10</v>
      </c>
      <c r="M759" s="2"/>
      <c r="N759" s="2" t="s">
        <v>5925</v>
      </c>
      <c r="O759" s="2"/>
      <c r="P759" s="2" t="s">
        <v>4695</v>
      </c>
      <c r="Q759" s="2" t="s">
        <v>5755</v>
      </c>
    </row>
    <row r="760" spans="1:17" x14ac:dyDescent="0.25">
      <c r="A760" s="2" t="s">
        <v>109</v>
      </c>
      <c r="B760" s="2" t="s">
        <v>110</v>
      </c>
      <c r="C760" s="3"/>
      <c r="D760" s="4">
        <v>0</v>
      </c>
      <c r="E760" s="4">
        <v>1</v>
      </c>
      <c r="F760" s="4">
        <v>1</v>
      </c>
      <c r="G760" s="4">
        <v>107.95</v>
      </c>
      <c r="H760" s="2" t="s">
        <v>66</v>
      </c>
      <c r="I760" s="4">
        <v>53.97</v>
      </c>
      <c r="J760" s="2" t="b">
        <v>1</v>
      </c>
      <c r="K760" s="2" t="s">
        <v>4693</v>
      </c>
      <c r="L760" s="2" t="s">
        <v>10</v>
      </c>
      <c r="M760" s="2"/>
      <c r="N760" s="2" t="s">
        <v>5925</v>
      </c>
      <c r="O760" s="2"/>
      <c r="P760" s="2"/>
      <c r="Q760" s="2"/>
    </row>
    <row r="761" spans="1:17" x14ac:dyDescent="0.25">
      <c r="A761" s="2" t="s">
        <v>107</v>
      </c>
      <c r="B761" s="2" t="s">
        <v>108</v>
      </c>
      <c r="C761" s="3"/>
      <c r="D761" s="4">
        <v>0</v>
      </c>
      <c r="E761" s="4">
        <v>1</v>
      </c>
      <c r="F761" s="4">
        <v>1</v>
      </c>
      <c r="G761" s="4">
        <v>91.8</v>
      </c>
      <c r="H761" s="2" t="s">
        <v>66</v>
      </c>
      <c r="I761" s="4">
        <v>45.902099999999997</v>
      </c>
      <c r="J761" s="2" t="b">
        <v>1</v>
      </c>
      <c r="K761" s="2" t="s">
        <v>4693</v>
      </c>
      <c r="L761" s="2" t="s">
        <v>10</v>
      </c>
      <c r="M761" s="2"/>
      <c r="N761" s="2" t="s">
        <v>5925</v>
      </c>
      <c r="O761" s="2"/>
      <c r="P761" s="2"/>
      <c r="Q761" s="2"/>
    </row>
    <row r="762" spans="1:17" x14ac:dyDescent="0.25">
      <c r="A762" s="2" t="s">
        <v>105</v>
      </c>
      <c r="B762" s="2" t="s">
        <v>106</v>
      </c>
      <c r="C762" s="3"/>
      <c r="D762" s="4">
        <v>0</v>
      </c>
      <c r="E762" s="4">
        <v>1</v>
      </c>
      <c r="F762" s="4">
        <v>1</v>
      </c>
      <c r="G762" s="4">
        <v>102.4</v>
      </c>
      <c r="H762" s="2" t="s">
        <v>66</v>
      </c>
      <c r="I762" s="4">
        <v>51.19</v>
      </c>
      <c r="J762" s="2" t="b">
        <v>1</v>
      </c>
      <c r="K762" s="2" t="s">
        <v>4693</v>
      </c>
      <c r="L762" s="2" t="s">
        <v>10</v>
      </c>
      <c r="M762" s="2"/>
      <c r="N762" s="2" t="s">
        <v>5925</v>
      </c>
      <c r="O762" s="2"/>
      <c r="P762" s="2"/>
      <c r="Q762" s="2"/>
    </row>
    <row r="763" spans="1:17" x14ac:dyDescent="0.25">
      <c r="A763" s="2" t="s">
        <v>103</v>
      </c>
      <c r="B763" s="2" t="s">
        <v>104</v>
      </c>
      <c r="C763" s="3"/>
      <c r="D763" s="4">
        <v>0</v>
      </c>
      <c r="E763" s="4">
        <v>1</v>
      </c>
      <c r="F763" s="4">
        <v>1</v>
      </c>
      <c r="G763" s="4">
        <v>110.25</v>
      </c>
      <c r="H763" s="2" t="s">
        <v>66</v>
      </c>
      <c r="I763" s="4">
        <v>55.12</v>
      </c>
      <c r="J763" s="2" t="b">
        <v>1</v>
      </c>
      <c r="K763" s="2" t="s">
        <v>4693</v>
      </c>
      <c r="L763" s="2" t="s">
        <v>10</v>
      </c>
      <c r="M763" s="2"/>
      <c r="N763" s="2" t="s">
        <v>5925</v>
      </c>
      <c r="O763" s="2"/>
      <c r="P763" s="2"/>
      <c r="Q763" s="2"/>
    </row>
    <row r="764" spans="1:17" x14ac:dyDescent="0.25">
      <c r="A764" s="2" t="s">
        <v>101</v>
      </c>
      <c r="B764" s="2" t="s">
        <v>102</v>
      </c>
      <c r="C764" s="3"/>
      <c r="D764" s="4">
        <v>0</v>
      </c>
      <c r="E764" s="4">
        <v>1</v>
      </c>
      <c r="F764" s="4">
        <v>1</v>
      </c>
      <c r="G764" s="4">
        <v>113.8</v>
      </c>
      <c r="H764" s="2" t="s">
        <v>66</v>
      </c>
      <c r="I764" s="4">
        <v>56.88</v>
      </c>
      <c r="J764" s="2" t="b">
        <v>1</v>
      </c>
      <c r="K764" s="2" t="s">
        <v>4693</v>
      </c>
      <c r="L764" s="2" t="s">
        <v>10</v>
      </c>
      <c r="M764" s="2"/>
      <c r="N764" s="2" t="s">
        <v>5925</v>
      </c>
      <c r="O764" s="2"/>
      <c r="P764" s="2" t="s">
        <v>4696</v>
      </c>
      <c r="Q764" s="2"/>
    </row>
    <row r="765" spans="1:17" x14ac:dyDescent="0.25">
      <c r="A765" s="2" t="s">
        <v>99</v>
      </c>
      <c r="B765" s="2" t="s">
        <v>100</v>
      </c>
      <c r="C765" s="3"/>
      <c r="D765" s="4">
        <v>0</v>
      </c>
      <c r="E765" s="4">
        <v>1</v>
      </c>
      <c r="F765" s="4">
        <v>1</v>
      </c>
      <c r="G765" s="4">
        <v>107</v>
      </c>
      <c r="H765" s="2" t="s">
        <v>66</v>
      </c>
      <c r="I765" s="4">
        <v>53.5</v>
      </c>
      <c r="J765" s="2" t="b">
        <v>1</v>
      </c>
      <c r="K765" s="2" t="s">
        <v>4693</v>
      </c>
      <c r="L765" s="2" t="s">
        <v>10</v>
      </c>
      <c r="M765" s="2"/>
      <c r="N765" s="2" t="s">
        <v>5925</v>
      </c>
      <c r="O765" s="2"/>
      <c r="P765" s="2"/>
      <c r="Q765" s="2"/>
    </row>
    <row r="766" spans="1:17" x14ac:dyDescent="0.25">
      <c r="A766" s="2" t="s">
        <v>97</v>
      </c>
      <c r="B766" s="2" t="s">
        <v>98</v>
      </c>
      <c r="C766" s="3"/>
      <c r="D766" s="4">
        <v>0</v>
      </c>
      <c r="E766" s="4">
        <v>2</v>
      </c>
      <c r="F766" s="4">
        <v>2</v>
      </c>
      <c r="G766" s="4">
        <v>115.55</v>
      </c>
      <c r="H766" s="2" t="s">
        <v>66</v>
      </c>
      <c r="I766" s="4">
        <v>57.765000000000001</v>
      </c>
      <c r="J766" s="2" t="b">
        <v>1</v>
      </c>
      <c r="K766" s="2" t="s">
        <v>4693</v>
      </c>
      <c r="L766" s="2" t="s">
        <v>10</v>
      </c>
      <c r="M766" s="2"/>
      <c r="N766" s="2" t="s">
        <v>5925</v>
      </c>
      <c r="O766" s="2"/>
      <c r="P766" s="2" t="s">
        <v>4696</v>
      </c>
      <c r="Q766" s="2"/>
    </row>
    <row r="767" spans="1:17" x14ac:dyDescent="0.25">
      <c r="A767" s="2" t="s">
        <v>95</v>
      </c>
      <c r="B767" s="2" t="s">
        <v>96</v>
      </c>
      <c r="C767" s="3"/>
      <c r="D767" s="4">
        <v>0</v>
      </c>
      <c r="E767" s="4">
        <v>1</v>
      </c>
      <c r="F767" s="4">
        <v>1</v>
      </c>
      <c r="G767" s="4">
        <v>112.25</v>
      </c>
      <c r="H767" s="2" t="s">
        <v>66</v>
      </c>
      <c r="I767" s="4">
        <v>56.115000000000002</v>
      </c>
      <c r="J767" s="2" t="b">
        <v>1</v>
      </c>
      <c r="K767" s="2" t="s">
        <v>4693</v>
      </c>
      <c r="L767" s="2" t="s">
        <v>10</v>
      </c>
      <c r="M767" s="2"/>
      <c r="N767" s="2" t="s">
        <v>5925</v>
      </c>
      <c r="O767" s="2"/>
      <c r="P767" s="2"/>
      <c r="Q767" s="2"/>
    </row>
    <row r="768" spans="1:17" x14ac:dyDescent="0.25">
      <c r="A768" s="2" t="s">
        <v>93</v>
      </c>
      <c r="B768" s="2" t="s">
        <v>94</v>
      </c>
      <c r="C768" s="3"/>
      <c r="D768" s="4">
        <v>0</v>
      </c>
      <c r="E768" s="4">
        <v>1</v>
      </c>
      <c r="F768" s="4">
        <v>1</v>
      </c>
      <c r="G768" s="4">
        <v>123.75</v>
      </c>
      <c r="H768" s="2" t="s">
        <v>66</v>
      </c>
      <c r="I768" s="4">
        <v>61.87</v>
      </c>
      <c r="J768" s="2" t="b">
        <v>1</v>
      </c>
      <c r="K768" s="2" t="s">
        <v>4693</v>
      </c>
      <c r="L768" s="2" t="s">
        <v>10</v>
      </c>
      <c r="M768" s="2"/>
      <c r="N768" s="2" t="s">
        <v>5925</v>
      </c>
      <c r="O768" s="2"/>
      <c r="P768" s="2"/>
      <c r="Q768" s="2"/>
    </row>
    <row r="769" spans="1:17" x14ac:dyDescent="0.25">
      <c r="A769" s="2" t="s">
        <v>2415</v>
      </c>
      <c r="B769" s="2" t="s">
        <v>2416</v>
      </c>
      <c r="C769" s="3"/>
      <c r="D769" s="4">
        <v>0</v>
      </c>
      <c r="E769" s="4">
        <v>0</v>
      </c>
      <c r="F769" s="4">
        <v>0</v>
      </c>
      <c r="G769" s="4">
        <v>134.94999999999999</v>
      </c>
      <c r="H769" s="2" t="s">
        <v>66</v>
      </c>
      <c r="I769" s="4">
        <v>61.482100000000003</v>
      </c>
      <c r="J769" s="2" t="b">
        <v>0</v>
      </c>
      <c r="K769" s="2" t="s">
        <v>4693</v>
      </c>
      <c r="L769" s="2" t="s">
        <v>10</v>
      </c>
      <c r="M769" s="2"/>
      <c r="N769" s="2" t="s">
        <v>5925</v>
      </c>
      <c r="O769" s="2"/>
      <c r="P769" s="2"/>
      <c r="Q769" s="2"/>
    </row>
    <row r="770" spans="1:17" x14ac:dyDescent="0.25">
      <c r="A770" s="2" t="s">
        <v>91</v>
      </c>
      <c r="B770" s="2" t="s">
        <v>92</v>
      </c>
      <c r="C770" s="3"/>
      <c r="D770" s="4">
        <v>0</v>
      </c>
      <c r="E770" s="4">
        <v>1</v>
      </c>
      <c r="F770" s="4">
        <v>1</v>
      </c>
      <c r="G770" s="4">
        <v>137.65</v>
      </c>
      <c r="H770" s="2" t="s">
        <v>66</v>
      </c>
      <c r="I770" s="4">
        <v>68.81</v>
      </c>
      <c r="J770" s="2" t="b">
        <v>1</v>
      </c>
      <c r="K770" s="2" t="s">
        <v>4693</v>
      </c>
      <c r="L770" s="2" t="s">
        <v>10</v>
      </c>
      <c r="M770" s="2"/>
      <c r="N770" s="2" t="s">
        <v>5925</v>
      </c>
      <c r="O770" s="2"/>
      <c r="P770" s="2"/>
      <c r="Q770" s="2"/>
    </row>
    <row r="771" spans="1:17" x14ac:dyDescent="0.25">
      <c r="A771" s="2" t="s">
        <v>85</v>
      </c>
      <c r="B771" s="2" t="s">
        <v>86</v>
      </c>
      <c r="C771" s="3"/>
      <c r="D771" s="4">
        <v>0</v>
      </c>
      <c r="E771" s="4">
        <v>1</v>
      </c>
      <c r="F771" s="4">
        <v>1</v>
      </c>
      <c r="G771" s="4">
        <v>179.8</v>
      </c>
      <c r="H771" s="2" t="s">
        <v>66</v>
      </c>
      <c r="I771" s="4">
        <v>89.9</v>
      </c>
      <c r="J771" s="2" t="b">
        <v>1</v>
      </c>
      <c r="K771" s="2" t="s">
        <v>4693</v>
      </c>
      <c r="L771" s="2" t="s">
        <v>10</v>
      </c>
      <c r="M771" s="2"/>
      <c r="N771" s="2" t="s">
        <v>5925</v>
      </c>
      <c r="O771" s="2"/>
      <c r="P771" s="2"/>
      <c r="Q771" s="2"/>
    </row>
    <row r="772" spans="1:17" x14ac:dyDescent="0.25">
      <c r="A772" s="2" t="s">
        <v>83</v>
      </c>
      <c r="B772" s="2" t="s">
        <v>84</v>
      </c>
      <c r="C772" s="3"/>
      <c r="D772" s="4">
        <v>0</v>
      </c>
      <c r="E772" s="4">
        <v>1</v>
      </c>
      <c r="F772" s="4">
        <v>1</v>
      </c>
      <c r="G772" s="4">
        <v>187.1</v>
      </c>
      <c r="H772" s="2" t="s">
        <v>66</v>
      </c>
      <c r="I772" s="4">
        <v>93.54</v>
      </c>
      <c r="J772" s="2" t="b">
        <v>1</v>
      </c>
      <c r="K772" s="2" t="s">
        <v>4693</v>
      </c>
      <c r="L772" s="2" t="s">
        <v>10</v>
      </c>
      <c r="M772" s="2"/>
      <c r="N772" s="2" t="s">
        <v>5925</v>
      </c>
      <c r="O772" s="2"/>
      <c r="P772" s="2"/>
      <c r="Q772" s="2"/>
    </row>
    <row r="773" spans="1:17" x14ac:dyDescent="0.25">
      <c r="A773" s="2" t="s">
        <v>81</v>
      </c>
      <c r="B773" s="2" t="s">
        <v>82</v>
      </c>
      <c r="C773" s="3"/>
      <c r="D773" s="4">
        <v>0</v>
      </c>
      <c r="E773" s="4">
        <v>1</v>
      </c>
      <c r="F773" s="4">
        <v>1</v>
      </c>
      <c r="G773" s="4">
        <v>170.65</v>
      </c>
      <c r="H773" s="2" t="s">
        <v>66</v>
      </c>
      <c r="I773" s="4">
        <v>85.314999999999998</v>
      </c>
      <c r="J773" s="2" t="b">
        <v>1</v>
      </c>
      <c r="K773" s="2" t="s">
        <v>4693</v>
      </c>
      <c r="L773" s="2" t="s">
        <v>10</v>
      </c>
      <c r="M773" s="2"/>
      <c r="N773" s="2" t="s">
        <v>5925</v>
      </c>
      <c r="O773" s="2"/>
      <c r="P773" s="2"/>
      <c r="Q773" s="2"/>
    </row>
    <row r="774" spans="1:17" x14ac:dyDescent="0.25">
      <c r="A774" s="2" t="s">
        <v>79</v>
      </c>
      <c r="B774" s="2" t="s">
        <v>80</v>
      </c>
      <c r="C774" s="3"/>
      <c r="D774" s="4">
        <v>0</v>
      </c>
      <c r="E774" s="4">
        <v>1</v>
      </c>
      <c r="F774" s="4">
        <v>1</v>
      </c>
      <c r="G774" s="4">
        <v>177.9</v>
      </c>
      <c r="H774" s="2" t="s">
        <v>66</v>
      </c>
      <c r="I774" s="4">
        <v>88.93</v>
      </c>
      <c r="J774" s="2" t="b">
        <v>1</v>
      </c>
      <c r="K774" s="2" t="s">
        <v>4693</v>
      </c>
      <c r="L774" s="2" t="s">
        <v>10</v>
      </c>
      <c r="M774" s="2"/>
      <c r="N774" s="2" t="s">
        <v>5925</v>
      </c>
      <c r="O774" s="2"/>
      <c r="P774" s="2"/>
      <c r="Q774" s="2"/>
    </row>
    <row r="775" spans="1:17" x14ac:dyDescent="0.25">
      <c r="A775" s="2" t="s">
        <v>2413</v>
      </c>
      <c r="B775" s="2" t="s">
        <v>2414</v>
      </c>
      <c r="C775" s="3"/>
      <c r="D775" s="4">
        <v>0</v>
      </c>
      <c r="E775" s="4">
        <v>0</v>
      </c>
      <c r="F775" s="4">
        <v>0</v>
      </c>
      <c r="G775" s="4">
        <v>209.8</v>
      </c>
      <c r="H775" s="2" t="s">
        <v>66</v>
      </c>
      <c r="I775" s="4">
        <v>104.9421</v>
      </c>
      <c r="J775" s="2" t="b">
        <v>0</v>
      </c>
      <c r="K775" s="2" t="s">
        <v>4693</v>
      </c>
      <c r="L775" s="2" t="s">
        <v>10</v>
      </c>
      <c r="M775" s="2"/>
      <c r="N775" s="2" t="s">
        <v>5925</v>
      </c>
      <c r="O775" s="2"/>
      <c r="P775" s="2"/>
      <c r="Q775" s="2"/>
    </row>
    <row r="776" spans="1:17" x14ac:dyDescent="0.25">
      <c r="A776" s="2" t="s">
        <v>77</v>
      </c>
      <c r="B776" s="2" t="s">
        <v>78</v>
      </c>
      <c r="C776" s="3"/>
      <c r="D776" s="4">
        <v>0</v>
      </c>
      <c r="E776" s="4">
        <v>0</v>
      </c>
      <c r="F776" s="4">
        <v>0</v>
      </c>
      <c r="G776" s="4">
        <v>178.75</v>
      </c>
      <c r="H776" s="2" t="s">
        <v>66</v>
      </c>
      <c r="I776" s="4">
        <v>82.11</v>
      </c>
      <c r="J776" s="2" t="b">
        <v>1</v>
      </c>
      <c r="K776" s="2" t="s">
        <v>4693</v>
      </c>
      <c r="L776" s="2" t="s">
        <v>10</v>
      </c>
      <c r="M776" s="2"/>
      <c r="N776" s="2" t="s">
        <v>5925</v>
      </c>
      <c r="O776" s="2"/>
      <c r="P776" s="2" t="s">
        <v>4695</v>
      </c>
      <c r="Q776" s="2"/>
    </row>
    <row r="777" spans="1:17" x14ac:dyDescent="0.25">
      <c r="A777" s="2" t="s">
        <v>75</v>
      </c>
      <c r="B777" s="2" t="s">
        <v>76</v>
      </c>
      <c r="C777" s="3"/>
      <c r="D777" s="4">
        <v>0</v>
      </c>
      <c r="E777" s="4">
        <v>0</v>
      </c>
      <c r="F777" s="4">
        <v>0</v>
      </c>
      <c r="G777" s="4">
        <v>215</v>
      </c>
      <c r="H777" s="2" t="s">
        <v>66</v>
      </c>
      <c r="I777" s="4">
        <v>97.49</v>
      </c>
      <c r="J777" s="2" t="b">
        <v>1</v>
      </c>
      <c r="K777" s="2" t="s">
        <v>4693</v>
      </c>
      <c r="L777" s="2" t="s">
        <v>10</v>
      </c>
      <c r="M777" s="2"/>
      <c r="N777" s="2" t="s">
        <v>5925</v>
      </c>
      <c r="O777" s="2"/>
      <c r="P777" s="2" t="s">
        <v>4695</v>
      </c>
      <c r="Q777" s="2"/>
    </row>
    <row r="778" spans="1:17" ht="285" x14ac:dyDescent="0.25">
      <c r="A778" s="2" t="s">
        <v>558</v>
      </c>
      <c r="B778" s="2" t="s">
        <v>559</v>
      </c>
      <c r="C778" s="3" t="s">
        <v>5238</v>
      </c>
      <c r="D778" s="4">
        <v>0</v>
      </c>
      <c r="E778" s="4">
        <v>4</v>
      </c>
      <c r="F778" s="4">
        <v>4</v>
      </c>
      <c r="G778" s="4">
        <v>62.15</v>
      </c>
      <c r="H778" s="2" t="s">
        <v>66</v>
      </c>
      <c r="I778" s="4">
        <v>31.065999999999999</v>
      </c>
      <c r="J778" s="2" t="b">
        <v>1</v>
      </c>
      <c r="K778" s="2" t="s">
        <v>4693</v>
      </c>
      <c r="L778" s="2" t="s">
        <v>10</v>
      </c>
      <c r="M778" s="2"/>
      <c r="N778" s="2" t="s">
        <v>4699</v>
      </c>
      <c r="O778" s="2"/>
      <c r="P778" s="2" t="s">
        <v>4696</v>
      </c>
      <c r="Q778" s="2" t="s">
        <v>5756</v>
      </c>
    </row>
    <row r="779" spans="1:17" x14ac:dyDescent="0.25">
      <c r="A779" s="2" t="s">
        <v>3280</v>
      </c>
      <c r="B779" s="2" t="s">
        <v>3281</v>
      </c>
      <c r="C779" s="3"/>
      <c r="D779" s="4">
        <v>0</v>
      </c>
      <c r="E779" s="4">
        <v>0</v>
      </c>
      <c r="F779" s="4">
        <v>0</v>
      </c>
      <c r="G779" s="4">
        <v>140.94999999999999</v>
      </c>
      <c r="H779" s="2" t="s">
        <v>66</v>
      </c>
      <c r="I779" s="4">
        <v>70.510000000000005</v>
      </c>
      <c r="J779" s="2" t="b">
        <v>0</v>
      </c>
      <c r="K779" s="2" t="s">
        <v>4693</v>
      </c>
      <c r="L779" s="2" t="s">
        <v>10</v>
      </c>
      <c r="M779" s="2"/>
      <c r="N779" s="2" t="s">
        <v>5926</v>
      </c>
      <c r="O779" s="2"/>
      <c r="P779" s="2"/>
      <c r="Q779" s="2"/>
    </row>
    <row r="780" spans="1:17" x14ac:dyDescent="0.25">
      <c r="A780" s="2" t="s">
        <v>3274</v>
      </c>
      <c r="B780" s="2" t="s">
        <v>3275</v>
      </c>
      <c r="C780" s="3"/>
      <c r="D780" s="4">
        <v>0</v>
      </c>
      <c r="E780" s="4">
        <v>0</v>
      </c>
      <c r="F780" s="4">
        <v>0</v>
      </c>
      <c r="G780" s="4">
        <v>52.5</v>
      </c>
      <c r="H780" s="2" t="s">
        <v>66</v>
      </c>
      <c r="I780" s="4">
        <v>25.04</v>
      </c>
      <c r="J780" s="2" t="b">
        <v>0</v>
      </c>
      <c r="K780" s="2" t="s">
        <v>4693</v>
      </c>
      <c r="L780" s="2" t="s">
        <v>10</v>
      </c>
      <c r="M780" s="2"/>
      <c r="N780" s="2" t="s">
        <v>5926</v>
      </c>
      <c r="O780" s="2"/>
      <c r="P780" s="2"/>
      <c r="Q780" s="2"/>
    </row>
    <row r="781" spans="1:17" x14ac:dyDescent="0.25">
      <c r="A781" s="2" t="s">
        <v>4671</v>
      </c>
      <c r="B781" s="2" t="s">
        <v>4672</v>
      </c>
      <c r="C781" s="3"/>
      <c r="D781" s="4">
        <v>0</v>
      </c>
      <c r="E781" s="4">
        <v>0</v>
      </c>
      <c r="F781" s="4">
        <v>0</v>
      </c>
      <c r="G781" s="4">
        <v>40.799999999999997</v>
      </c>
      <c r="H781" s="2" t="s">
        <v>66</v>
      </c>
      <c r="I781" s="4">
        <v>17.164200000000001</v>
      </c>
      <c r="J781" s="2" t="b">
        <v>0</v>
      </c>
      <c r="K781" s="2" t="s">
        <v>4693</v>
      </c>
      <c r="L781" s="2" t="s">
        <v>10</v>
      </c>
      <c r="M781" s="2"/>
      <c r="N781" s="2" t="s">
        <v>4698</v>
      </c>
      <c r="O781" s="2"/>
      <c r="P781" s="2"/>
      <c r="Q781" s="2"/>
    </row>
    <row r="782" spans="1:17" x14ac:dyDescent="0.25">
      <c r="A782" s="2" t="s">
        <v>4681</v>
      </c>
      <c r="B782" s="2" t="s">
        <v>4682</v>
      </c>
      <c r="C782" s="3"/>
      <c r="D782" s="4">
        <v>0</v>
      </c>
      <c r="E782" s="4">
        <v>0</v>
      </c>
      <c r="F782" s="4">
        <v>0</v>
      </c>
      <c r="G782" s="4">
        <v>69.849999999999994</v>
      </c>
      <c r="H782" s="2" t="s">
        <v>66</v>
      </c>
      <c r="I782" s="4">
        <v>34.909999999999997</v>
      </c>
      <c r="J782" s="2" t="b">
        <v>0</v>
      </c>
      <c r="K782" s="2" t="s">
        <v>4693</v>
      </c>
      <c r="L782" s="2" t="s">
        <v>10</v>
      </c>
      <c r="M782" s="2"/>
      <c r="N782" s="2" t="s">
        <v>4698</v>
      </c>
      <c r="O782" s="2"/>
      <c r="P782" s="2" t="s">
        <v>4696</v>
      </c>
      <c r="Q782" s="2"/>
    </row>
    <row r="783" spans="1:17" x14ac:dyDescent="0.25">
      <c r="A783" s="2" t="s">
        <v>1143</v>
      </c>
      <c r="B783" s="2" t="s">
        <v>1144</v>
      </c>
      <c r="C783" s="3"/>
      <c r="D783" s="4">
        <v>0</v>
      </c>
      <c r="E783" s="4">
        <v>0</v>
      </c>
      <c r="F783" s="4">
        <v>0</v>
      </c>
      <c r="G783" s="4">
        <v>13.75</v>
      </c>
      <c r="H783" s="2" t="s">
        <v>2247</v>
      </c>
      <c r="I783" s="4">
        <v>6.3</v>
      </c>
      <c r="J783" s="2" t="b">
        <v>1</v>
      </c>
      <c r="K783" s="2" t="s">
        <v>4716</v>
      </c>
      <c r="L783" s="2" t="s">
        <v>10</v>
      </c>
      <c r="M783" s="2" t="s">
        <v>4898</v>
      </c>
      <c r="N783" s="2" t="s">
        <v>4741</v>
      </c>
      <c r="O783" s="2" t="s">
        <v>4719</v>
      </c>
      <c r="P783" s="2" t="s">
        <v>4688</v>
      </c>
      <c r="Q783" s="2"/>
    </row>
    <row r="784" spans="1:17" x14ac:dyDescent="0.25">
      <c r="A784" s="2" t="s">
        <v>3532</v>
      </c>
      <c r="B784" s="2" t="s">
        <v>3533</v>
      </c>
      <c r="C784" s="3"/>
      <c r="D784" s="4">
        <v>0</v>
      </c>
      <c r="E784" s="4">
        <v>0</v>
      </c>
      <c r="F784" s="4">
        <v>0</v>
      </c>
      <c r="G784" s="4">
        <v>19.45</v>
      </c>
      <c r="H784" s="2" t="s">
        <v>2247</v>
      </c>
      <c r="I784" s="4">
        <v>9</v>
      </c>
      <c r="J784" s="2" t="b">
        <v>0</v>
      </c>
      <c r="K784" s="2" t="s">
        <v>4716</v>
      </c>
      <c r="L784" s="2" t="s">
        <v>10</v>
      </c>
      <c r="M784" s="2" t="s">
        <v>4898</v>
      </c>
      <c r="N784" s="2" t="s">
        <v>4741</v>
      </c>
      <c r="O784" s="2" t="s">
        <v>4719</v>
      </c>
      <c r="P784" s="2" t="s">
        <v>4688</v>
      </c>
      <c r="Q784" s="2"/>
    </row>
    <row r="785" spans="1:17" x14ac:dyDescent="0.25">
      <c r="A785" s="2" t="s">
        <v>1145</v>
      </c>
      <c r="B785" s="2" t="s">
        <v>1146</v>
      </c>
      <c r="C785" s="3"/>
      <c r="D785" s="4">
        <v>0</v>
      </c>
      <c r="E785" s="4">
        <v>9</v>
      </c>
      <c r="F785" s="4">
        <v>9</v>
      </c>
      <c r="G785" s="4">
        <v>19.350000000000001</v>
      </c>
      <c r="H785" s="2" t="s">
        <v>2247</v>
      </c>
      <c r="I785" s="4">
        <v>8.9499999999999993</v>
      </c>
      <c r="J785" s="2" t="b">
        <v>1</v>
      </c>
      <c r="K785" s="2" t="s">
        <v>4709</v>
      </c>
      <c r="L785" s="2" t="s">
        <v>10</v>
      </c>
      <c r="M785" s="2" t="s">
        <v>4898</v>
      </c>
      <c r="N785" s="2" t="s">
        <v>4741</v>
      </c>
      <c r="O785" s="2" t="s">
        <v>4689</v>
      </c>
      <c r="P785" s="2" t="s">
        <v>4688</v>
      </c>
      <c r="Q785" s="2"/>
    </row>
    <row r="786" spans="1:17" x14ac:dyDescent="0.25">
      <c r="A786" s="2" t="s">
        <v>1149</v>
      </c>
      <c r="B786" s="2" t="s">
        <v>1150</v>
      </c>
      <c r="C786" s="3"/>
      <c r="D786" s="4">
        <v>0</v>
      </c>
      <c r="E786" s="4">
        <v>4</v>
      </c>
      <c r="F786" s="4">
        <v>4</v>
      </c>
      <c r="G786" s="4">
        <v>19.350000000000001</v>
      </c>
      <c r="H786" s="2" t="s">
        <v>2247</v>
      </c>
      <c r="I786" s="4">
        <v>8.9499999999999993</v>
      </c>
      <c r="J786" s="2" t="b">
        <v>1</v>
      </c>
      <c r="K786" s="2" t="s">
        <v>4716</v>
      </c>
      <c r="L786" s="2" t="s">
        <v>10</v>
      </c>
      <c r="M786" s="2" t="s">
        <v>4898</v>
      </c>
      <c r="N786" s="2" t="s">
        <v>4741</v>
      </c>
      <c r="O786" s="2" t="s">
        <v>4719</v>
      </c>
      <c r="P786" s="2" t="s">
        <v>4688</v>
      </c>
      <c r="Q786" s="2"/>
    </row>
    <row r="787" spans="1:17" ht="370.5" x14ac:dyDescent="0.25">
      <c r="A787" s="2" t="s">
        <v>1679</v>
      </c>
      <c r="B787" s="2" t="s">
        <v>1680</v>
      </c>
      <c r="C787" s="3" t="s">
        <v>5402</v>
      </c>
      <c r="D787" s="4">
        <v>0</v>
      </c>
      <c r="E787" s="4">
        <v>0</v>
      </c>
      <c r="F787" s="4">
        <v>0</v>
      </c>
      <c r="G787" s="4">
        <v>113.6</v>
      </c>
      <c r="H787" s="2" t="s">
        <v>2233</v>
      </c>
      <c r="I787" s="4">
        <v>52.6</v>
      </c>
      <c r="J787" s="2" t="b">
        <v>1</v>
      </c>
      <c r="K787" s="2" t="s">
        <v>4716</v>
      </c>
      <c r="L787" s="2" t="s">
        <v>10</v>
      </c>
      <c r="M787" s="2" t="s">
        <v>4834</v>
      </c>
      <c r="N787" s="2" t="s">
        <v>4745</v>
      </c>
      <c r="O787" s="2" t="s">
        <v>4719</v>
      </c>
      <c r="P787" s="2" t="s">
        <v>4688</v>
      </c>
      <c r="Q787" s="2" t="s">
        <v>5703</v>
      </c>
    </row>
    <row r="788" spans="1:17" x14ac:dyDescent="0.25">
      <c r="A788" s="2" t="s">
        <v>4308</v>
      </c>
      <c r="B788" s="2" t="s">
        <v>4309</v>
      </c>
      <c r="C788" s="3"/>
      <c r="D788" s="4">
        <v>0</v>
      </c>
      <c r="E788" s="4">
        <v>0</v>
      </c>
      <c r="F788" s="4">
        <v>0</v>
      </c>
      <c r="G788" s="4">
        <v>5.95</v>
      </c>
      <c r="H788" s="2" t="s">
        <v>2260</v>
      </c>
      <c r="I788" s="4">
        <v>3.35</v>
      </c>
      <c r="J788" s="2" t="b">
        <v>0</v>
      </c>
      <c r="K788" s="2" t="s">
        <v>4686</v>
      </c>
      <c r="L788" s="2" t="s">
        <v>27</v>
      </c>
      <c r="M788" s="2"/>
      <c r="N788" s="2"/>
      <c r="O788" s="2"/>
      <c r="P788" s="2"/>
      <c r="Q788" s="2"/>
    </row>
    <row r="789" spans="1:17" x14ac:dyDescent="0.25">
      <c r="A789" s="2" t="s">
        <v>4294</v>
      </c>
      <c r="B789" s="2" t="s">
        <v>4295</v>
      </c>
      <c r="C789" s="3"/>
      <c r="D789" s="4">
        <v>0</v>
      </c>
      <c r="E789" s="4">
        <v>0</v>
      </c>
      <c r="F789" s="4">
        <v>0</v>
      </c>
      <c r="G789" s="4">
        <v>5.95</v>
      </c>
      <c r="H789" s="2" t="s">
        <v>2260</v>
      </c>
      <c r="I789" s="4">
        <v>3.35</v>
      </c>
      <c r="J789" s="2" t="b">
        <v>0</v>
      </c>
      <c r="K789" s="2" t="s">
        <v>4686</v>
      </c>
      <c r="L789" s="2" t="s">
        <v>27</v>
      </c>
      <c r="M789" s="2"/>
      <c r="N789" s="2"/>
      <c r="O789" s="2"/>
      <c r="P789" s="2"/>
      <c r="Q789" s="2"/>
    </row>
    <row r="790" spans="1:17" x14ac:dyDescent="0.25">
      <c r="A790" s="2" t="s">
        <v>4298</v>
      </c>
      <c r="B790" s="2" t="s">
        <v>4299</v>
      </c>
      <c r="C790" s="3"/>
      <c r="D790" s="4">
        <v>0</v>
      </c>
      <c r="E790" s="4">
        <v>0</v>
      </c>
      <c r="F790" s="4">
        <v>0</v>
      </c>
      <c r="G790" s="4">
        <v>5.95</v>
      </c>
      <c r="H790" s="2" t="s">
        <v>2260</v>
      </c>
      <c r="I790" s="4">
        <v>3.35</v>
      </c>
      <c r="J790" s="2" t="b">
        <v>0</v>
      </c>
      <c r="K790" s="2" t="s">
        <v>4686</v>
      </c>
      <c r="L790" s="2" t="s">
        <v>27</v>
      </c>
      <c r="M790" s="2"/>
      <c r="N790" s="2"/>
      <c r="O790" s="2"/>
      <c r="P790" s="2"/>
      <c r="Q790" s="2"/>
    </row>
    <row r="791" spans="1:17" x14ac:dyDescent="0.25">
      <c r="A791" s="2" t="s">
        <v>4304</v>
      </c>
      <c r="B791" s="2" t="s">
        <v>4305</v>
      </c>
      <c r="C791" s="3"/>
      <c r="D791" s="4">
        <v>0</v>
      </c>
      <c r="E791" s="4">
        <v>0</v>
      </c>
      <c r="F791" s="4">
        <v>0</v>
      </c>
      <c r="G791" s="4">
        <v>5.95</v>
      </c>
      <c r="H791" s="2" t="s">
        <v>2260</v>
      </c>
      <c r="I791" s="4">
        <v>3.35</v>
      </c>
      <c r="J791" s="2" t="b">
        <v>0</v>
      </c>
      <c r="K791" s="2" t="s">
        <v>4686</v>
      </c>
      <c r="L791" s="2" t="s">
        <v>27</v>
      </c>
      <c r="M791" s="2"/>
      <c r="N791" s="2"/>
      <c r="O791" s="2"/>
      <c r="P791" s="2"/>
      <c r="Q791" s="2"/>
    </row>
    <row r="792" spans="1:17" x14ac:dyDescent="0.25">
      <c r="A792" s="2" t="s">
        <v>4300</v>
      </c>
      <c r="B792" s="2" t="s">
        <v>4301</v>
      </c>
      <c r="C792" s="3"/>
      <c r="D792" s="4">
        <v>0</v>
      </c>
      <c r="E792" s="4">
        <v>0</v>
      </c>
      <c r="F792" s="4">
        <v>0</v>
      </c>
      <c r="G792" s="4">
        <v>5.95</v>
      </c>
      <c r="H792" s="2" t="s">
        <v>2260</v>
      </c>
      <c r="I792" s="4">
        <v>3.35</v>
      </c>
      <c r="J792" s="2" t="b">
        <v>0</v>
      </c>
      <c r="K792" s="2" t="s">
        <v>4686</v>
      </c>
      <c r="L792" s="2" t="s">
        <v>27</v>
      </c>
      <c r="M792" s="2"/>
      <c r="N792" s="2"/>
      <c r="O792" s="2"/>
      <c r="P792" s="2"/>
      <c r="Q792" s="2"/>
    </row>
    <row r="793" spans="1:17" x14ac:dyDescent="0.25">
      <c r="A793" s="2" t="s">
        <v>4302</v>
      </c>
      <c r="B793" s="2" t="s">
        <v>4303</v>
      </c>
      <c r="C793" s="3"/>
      <c r="D793" s="4">
        <v>0</v>
      </c>
      <c r="E793" s="4">
        <v>0</v>
      </c>
      <c r="F793" s="4">
        <v>0</v>
      </c>
      <c r="G793" s="4">
        <v>5.95</v>
      </c>
      <c r="H793" s="2" t="s">
        <v>2260</v>
      </c>
      <c r="I793" s="4">
        <v>3.35</v>
      </c>
      <c r="J793" s="2" t="b">
        <v>0</v>
      </c>
      <c r="K793" s="2" t="s">
        <v>4686</v>
      </c>
      <c r="L793" s="2" t="s">
        <v>27</v>
      </c>
      <c r="M793" s="2"/>
      <c r="N793" s="2"/>
      <c r="O793" s="2"/>
      <c r="P793" s="2"/>
      <c r="Q793" s="2"/>
    </row>
    <row r="794" spans="1:17" x14ac:dyDescent="0.25">
      <c r="A794" s="2" t="s">
        <v>4306</v>
      </c>
      <c r="B794" s="2" t="s">
        <v>4307</v>
      </c>
      <c r="C794" s="3"/>
      <c r="D794" s="4">
        <v>0</v>
      </c>
      <c r="E794" s="4">
        <v>0</v>
      </c>
      <c r="F794" s="4">
        <v>0</v>
      </c>
      <c r="G794" s="4">
        <v>5.95</v>
      </c>
      <c r="H794" s="2" t="s">
        <v>2260</v>
      </c>
      <c r="I794" s="4">
        <v>3.35</v>
      </c>
      <c r="J794" s="2" t="b">
        <v>0</v>
      </c>
      <c r="K794" s="2" t="s">
        <v>4686</v>
      </c>
      <c r="L794" s="2" t="s">
        <v>27</v>
      </c>
      <c r="M794" s="2"/>
      <c r="N794" s="2"/>
      <c r="O794" s="2"/>
      <c r="P794" s="2"/>
      <c r="Q794" s="2"/>
    </row>
    <row r="795" spans="1:17" x14ac:dyDescent="0.25">
      <c r="A795" s="2" t="s">
        <v>4296</v>
      </c>
      <c r="B795" s="2" t="s">
        <v>4297</v>
      </c>
      <c r="C795" s="3"/>
      <c r="D795" s="4">
        <v>0</v>
      </c>
      <c r="E795" s="4">
        <v>0</v>
      </c>
      <c r="F795" s="4">
        <v>0</v>
      </c>
      <c r="G795" s="4">
        <v>5.95</v>
      </c>
      <c r="H795" s="2" t="s">
        <v>2260</v>
      </c>
      <c r="I795" s="4">
        <v>3.35</v>
      </c>
      <c r="J795" s="2" t="b">
        <v>0</v>
      </c>
      <c r="K795" s="2" t="s">
        <v>4686</v>
      </c>
      <c r="L795" s="2" t="s">
        <v>27</v>
      </c>
      <c r="M795" s="2"/>
      <c r="N795" s="2"/>
      <c r="O795" s="2"/>
      <c r="P795" s="2"/>
      <c r="Q795" s="2"/>
    </row>
    <row r="796" spans="1:17" x14ac:dyDescent="0.25">
      <c r="A796" s="2" t="s">
        <v>4310</v>
      </c>
      <c r="B796" s="2" t="s">
        <v>4311</v>
      </c>
      <c r="C796" s="3"/>
      <c r="D796" s="4">
        <v>0</v>
      </c>
      <c r="E796" s="4">
        <v>0</v>
      </c>
      <c r="F796" s="4">
        <v>0</v>
      </c>
      <c r="G796" s="4">
        <v>5.95</v>
      </c>
      <c r="H796" s="2" t="s">
        <v>2260</v>
      </c>
      <c r="I796" s="4">
        <v>3.35</v>
      </c>
      <c r="J796" s="2" t="b">
        <v>0</v>
      </c>
      <c r="K796" s="2" t="s">
        <v>4686</v>
      </c>
      <c r="L796" s="2" t="s">
        <v>27</v>
      </c>
      <c r="M796" s="2"/>
      <c r="N796" s="2"/>
      <c r="O796" s="2"/>
      <c r="P796" s="2"/>
      <c r="Q796" s="2"/>
    </row>
    <row r="797" spans="1:17" x14ac:dyDescent="0.25">
      <c r="A797" s="2" t="s">
        <v>3565</v>
      </c>
      <c r="B797" s="2" t="s">
        <v>3566</v>
      </c>
      <c r="C797" s="3"/>
      <c r="D797" s="4">
        <v>0</v>
      </c>
      <c r="E797" s="4">
        <v>0</v>
      </c>
      <c r="F797" s="4">
        <v>0</v>
      </c>
      <c r="G797" s="4">
        <v>5.6</v>
      </c>
      <c r="H797" s="2" t="s">
        <v>2260</v>
      </c>
      <c r="I797" s="4">
        <v>3.4998</v>
      </c>
      <c r="J797" s="2" t="b">
        <v>0</v>
      </c>
      <c r="K797" s="2" t="s">
        <v>4686</v>
      </c>
      <c r="L797" s="2" t="s">
        <v>27</v>
      </c>
      <c r="M797" s="2"/>
      <c r="N797" s="2"/>
      <c r="O797" s="2"/>
      <c r="P797" s="2"/>
      <c r="Q797" s="2"/>
    </row>
    <row r="798" spans="1:17" x14ac:dyDescent="0.25">
      <c r="A798" s="2" t="s">
        <v>3769</v>
      </c>
      <c r="B798" s="2" t="s">
        <v>3770</v>
      </c>
      <c r="C798" s="3"/>
      <c r="D798" s="4">
        <v>0</v>
      </c>
      <c r="E798" s="4">
        <v>0</v>
      </c>
      <c r="F798" s="4">
        <v>0</v>
      </c>
      <c r="G798" s="4">
        <v>6.5</v>
      </c>
      <c r="H798" s="2" t="s">
        <v>2354</v>
      </c>
      <c r="I798" s="4">
        <v>3</v>
      </c>
      <c r="J798" s="2" t="b">
        <v>0</v>
      </c>
      <c r="K798" s="2" t="s">
        <v>4716</v>
      </c>
      <c r="L798" s="2" t="s">
        <v>10</v>
      </c>
      <c r="M798" s="2" t="s">
        <v>4830</v>
      </c>
      <c r="N798" s="2" t="s">
        <v>4745</v>
      </c>
      <c r="O798" s="2" t="s">
        <v>4719</v>
      </c>
      <c r="P798" s="2" t="s">
        <v>4688</v>
      </c>
      <c r="Q798" s="2"/>
    </row>
    <row r="799" spans="1:17" x14ac:dyDescent="0.25">
      <c r="A799" s="2" t="s">
        <v>3767</v>
      </c>
      <c r="B799" s="2" t="s">
        <v>3768</v>
      </c>
      <c r="C799" s="3"/>
      <c r="D799" s="4">
        <v>0</v>
      </c>
      <c r="E799" s="4">
        <v>0</v>
      </c>
      <c r="F799" s="4">
        <v>0</v>
      </c>
      <c r="G799" s="4">
        <v>6.5</v>
      </c>
      <c r="H799" s="2" t="s">
        <v>2354</v>
      </c>
      <c r="I799" s="4">
        <v>3</v>
      </c>
      <c r="J799" s="2" t="b">
        <v>0</v>
      </c>
      <c r="K799" s="2" t="s">
        <v>4709</v>
      </c>
      <c r="L799" s="2" t="s">
        <v>10</v>
      </c>
      <c r="M799" s="2" t="s">
        <v>4830</v>
      </c>
      <c r="N799" s="2" t="s">
        <v>4745</v>
      </c>
      <c r="O799" s="2" t="s">
        <v>4689</v>
      </c>
      <c r="P799" s="2" t="s">
        <v>4688</v>
      </c>
      <c r="Q799" s="2"/>
    </row>
    <row r="800" spans="1:17" x14ac:dyDescent="0.25">
      <c r="A800" s="2" t="s">
        <v>3778</v>
      </c>
      <c r="B800" s="2" t="s">
        <v>3779</v>
      </c>
      <c r="C800" s="3"/>
      <c r="D800" s="4">
        <v>0</v>
      </c>
      <c r="E800" s="4">
        <v>0</v>
      </c>
      <c r="F800" s="4">
        <v>0</v>
      </c>
      <c r="G800" s="4">
        <v>9.9499999999999993</v>
      </c>
      <c r="H800" s="2" t="s">
        <v>2354</v>
      </c>
      <c r="I800" s="4">
        <v>4.5999999999999996</v>
      </c>
      <c r="J800" s="2" t="b">
        <v>0</v>
      </c>
      <c r="K800" s="2" t="s">
        <v>4709</v>
      </c>
      <c r="L800" s="2" t="s">
        <v>10</v>
      </c>
      <c r="M800" s="2" t="s">
        <v>4830</v>
      </c>
      <c r="N800" s="2" t="s">
        <v>4745</v>
      </c>
      <c r="O800" s="2" t="s">
        <v>4689</v>
      </c>
      <c r="P800" s="2" t="s">
        <v>4688</v>
      </c>
      <c r="Q800" s="2"/>
    </row>
    <row r="801" spans="1:17" x14ac:dyDescent="0.25">
      <c r="A801" s="2" t="s">
        <v>3712</v>
      </c>
      <c r="B801" s="2" t="s">
        <v>3713</v>
      </c>
      <c r="C801" s="3"/>
      <c r="D801" s="4">
        <v>0</v>
      </c>
      <c r="E801" s="4">
        <v>0</v>
      </c>
      <c r="F801" s="4">
        <v>0</v>
      </c>
      <c r="G801" s="4">
        <v>5.2</v>
      </c>
      <c r="H801" s="2" t="s">
        <v>2354</v>
      </c>
      <c r="I801" s="4">
        <v>2.4</v>
      </c>
      <c r="J801" s="2" t="b">
        <v>0</v>
      </c>
      <c r="K801" s="2" t="s">
        <v>4716</v>
      </c>
      <c r="L801" s="2" t="s">
        <v>10</v>
      </c>
      <c r="M801" s="2" t="s">
        <v>4753</v>
      </c>
      <c r="N801" s="2" t="s">
        <v>4745</v>
      </c>
      <c r="O801" s="2" t="s">
        <v>4719</v>
      </c>
      <c r="P801" s="2" t="s">
        <v>4688</v>
      </c>
      <c r="Q801" s="2"/>
    </row>
    <row r="802" spans="1:17" x14ac:dyDescent="0.25">
      <c r="A802" s="2" t="s">
        <v>3710</v>
      </c>
      <c r="B802" s="2" t="s">
        <v>3711</v>
      </c>
      <c r="C802" s="3"/>
      <c r="D802" s="4">
        <v>0</v>
      </c>
      <c r="E802" s="4">
        <v>0</v>
      </c>
      <c r="F802" s="4">
        <v>0</v>
      </c>
      <c r="G802" s="4">
        <v>5.2</v>
      </c>
      <c r="H802" s="2" t="s">
        <v>2354</v>
      </c>
      <c r="I802" s="4">
        <v>2.4</v>
      </c>
      <c r="J802" s="2" t="b">
        <v>0</v>
      </c>
      <c r="K802" s="2" t="s">
        <v>2308</v>
      </c>
      <c r="L802" s="2" t="s">
        <v>10</v>
      </c>
      <c r="M802" s="2" t="s">
        <v>4753</v>
      </c>
      <c r="N802" s="2" t="s">
        <v>4745</v>
      </c>
      <c r="O802" s="2" t="s">
        <v>2306</v>
      </c>
      <c r="P802" s="2" t="s">
        <v>4688</v>
      </c>
      <c r="Q802" s="2"/>
    </row>
    <row r="803" spans="1:17" x14ac:dyDescent="0.25">
      <c r="A803" s="2" t="s">
        <v>3708</v>
      </c>
      <c r="B803" s="2" t="s">
        <v>3709</v>
      </c>
      <c r="C803" s="3"/>
      <c r="D803" s="4">
        <v>0</v>
      </c>
      <c r="E803" s="4">
        <v>0</v>
      </c>
      <c r="F803" s="4">
        <v>0</v>
      </c>
      <c r="G803" s="4">
        <v>5.2</v>
      </c>
      <c r="H803" s="2" t="s">
        <v>2354</v>
      </c>
      <c r="I803" s="4">
        <v>2.4</v>
      </c>
      <c r="J803" s="2" t="b">
        <v>0</v>
      </c>
      <c r="K803" s="2" t="s">
        <v>4709</v>
      </c>
      <c r="L803" s="2" t="s">
        <v>10</v>
      </c>
      <c r="M803" s="2" t="s">
        <v>4753</v>
      </c>
      <c r="N803" s="2" t="s">
        <v>4745</v>
      </c>
      <c r="O803" s="2" t="s">
        <v>4689</v>
      </c>
      <c r="P803" s="2" t="s">
        <v>4688</v>
      </c>
      <c r="Q803" s="2"/>
    </row>
    <row r="804" spans="1:17" x14ac:dyDescent="0.25">
      <c r="A804" s="2" t="s">
        <v>2620</v>
      </c>
      <c r="B804" s="2" t="s">
        <v>2621</v>
      </c>
      <c r="C804" s="3"/>
      <c r="D804" s="4">
        <v>0</v>
      </c>
      <c r="E804" s="4">
        <v>0</v>
      </c>
      <c r="F804" s="4">
        <v>0</v>
      </c>
      <c r="G804" s="4">
        <v>20.55</v>
      </c>
      <c r="H804" s="2" t="s">
        <v>2354</v>
      </c>
      <c r="I804" s="4">
        <v>9.5</v>
      </c>
      <c r="J804" s="2" t="b">
        <v>0</v>
      </c>
      <c r="K804" s="2" t="s">
        <v>2301</v>
      </c>
      <c r="L804" s="2" t="s">
        <v>10</v>
      </c>
      <c r="M804" s="2" t="s">
        <v>4753</v>
      </c>
      <c r="N804" s="2" t="s">
        <v>4745</v>
      </c>
      <c r="O804" s="2" t="s">
        <v>4719</v>
      </c>
      <c r="P804" s="2"/>
      <c r="Q804" s="2"/>
    </row>
    <row r="805" spans="1:17" x14ac:dyDescent="0.25">
      <c r="A805" s="2" t="s">
        <v>2618</v>
      </c>
      <c r="B805" s="2" t="s">
        <v>2619</v>
      </c>
      <c r="C805" s="3"/>
      <c r="D805" s="4">
        <v>0</v>
      </c>
      <c r="E805" s="4">
        <v>0</v>
      </c>
      <c r="F805" s="4">
        <v>0</v>
      </c>
      <c r="G805" s="4">
        <v>17.100000000000001</v>
      </c>
      <c r="H805" s="2" t="s">
        <v>2354</v>
      </c>
      <c r="I805" s="4">
        <v>7.9</v>
      </c>
      <c r="J805" s="2" t="b">
        <v>0</v>
      </c>
      <c r="K805" s="2" t="s">
        <v>2301</v>
      </c>
      <c r="L805" s="2" t="s">
        <v>10</v>
      </c>
      <c r="M805" s="2" t="s">
        <v>4753</v>
      </c>
      <c r="N805" s="2" t="s">
        <v>4745</v>
      </c>
      <c r="O805" s="2" t="s">
        <v>4719</v>
      </c>
      <c r="P805" s="2"/>
      <c r="Q805" s="2"/>
    </row>
    <row r="806" spans="1:17" x14ac:dyDescent="0.25">
      <c r="A806" s="2" t="s">
        <v>2624</v>
      </c>
      <c r="B806" s="2" t="s">
        <v>2625</v>
      </c>
      <c r="C806" s="3"/>
      <c r="D806" s="4">
        <v>0</v>
      </c>
      <c r="E806" s="4">
        <v>0</v>
      </c>
      <c r="F806" s="4">
        <v>0</v>
      </c>
      <c r="G806" s="4">
        <v>18.100000000000001</v>
      </c>
      <c r="H806" s="2" t="s">
        <v>2354</v>
      </c>
      <c r="I806" s="4">
        <v>8.3800000000000008</v>
      </c>
      <c r="J806" s="2" t="b">
        <v>0</v>
      </c>
      <c r="K806" s="2" t="s">
        <v>2301</v>
      </c>
      <c r="L806" s="2" t="s">
        <v>10</v>
      </c>
      <c r="M806" s="2" t="s">
        <v>4753</v>
      </c>
      <c r="N806" s="2" t="s">
        <v>4745</v>
      </c>
      <c r="O806" s="2" t="s">
        <v>4719</v>
      </c>
      <c r="P806" s="2"/>
      <c r="Q806" s="2"/>
    </row>
    <row r="807" spans="1:17" x14ac:dyDescent="0.25">
      <c r="A807" s="2" t="s">
        <v>2663</v>
      </c>
      <c r="B807" s="2" t="s">
        <v>2664</v>
      </c>
      <c r="C807" s="3"/>
      <c r="D807" s="4">
        <v>0</v>
      </c>
      <c r="E807" s="4">
        <v>0</v>
      </c>
      <c r="F807" s="4">
        <v>0</v>
      </c>
      <c r="G807" s="4">
        <v>19.45</v>
      </c>
      <c r="H807" s="2" t="s">
        <v>2354</v>
      </c>
      <c r="I807" s="4">
        <v>9</v>
      </c>
      <c r="J807" s="2" t="b">
        <v>0</v>
      </c>
      <c r="K807" s="2" t="s">
        <v>2301</v>
      </c>
      <c r="L807" s="2" t="s">
        <v>10</v>
      </c>
      <c r="M807" s="2" t="s">
        <v>4751</v>
      </c>
      <c r="N807" s="2" t="s">
        <v>4752</v>
      </c>
      <c r="O807" s="2" t="s">
        <v>2306</v>
      </c>
      <c r="P807" s="2"/>
      <c r="Q807" s="2"/>
    </row>
    <row r="808" spans="1:17" x14ac:dyDescent="0.25">
      <c r="A808" s="2" t="s">
        <v>2661</v>
      </c>
      <c r="B808" s="2" t="s">
        <v>2662</v>
      </c>
      <c r="C808" s="3"/>
      <c r="D808" s="4">
        <v>0</v>
      </c>
      <c r="E808" s="4">
        <v>0</v>
      </c>
      <c r="F808" s="4">
        <v>0</v>
      </c>
      <c r="G808" s="4">
        <v>34.35</v>
      </c>
      <c r="H808" s="2" t="s">
        <v>2354</v>
      </c>
      <c r="I808" s="4">
        <v>15.9</v>
      </c>
      <c r="J808" s="2" t="b">
        <v>0</v>
      </c>
      <c r="K808" s="2" t="s">
        <v>2301</v>
      </c>
      <c r="L808" s="2" t="s">
        <v>10</v>
      </c>
      <c r="M808" s="2" t="s">
        <v>4751</v>
      </c>
      <c r="N808" s="2" t="s">
        <v>4752</v>
      </c>
      <c r="O808" s="2" t="s">
        <v>2306</v>
      </c>
      <c r="P808" s="2"/>
      <c r="Q808" s="2"/>
    </row>
    <row r="809" spans="1:17" x14ac:dyDescent="0.25">
      <c r="A809" s="2" t="s">
        <v>4443</v>
      </c>
      <c r="B809" s="2" t="s">
        <v>4444</v>
      </c>
      <c r="C809" s="3"/>
      <c r="D809" s="4">
        <v>0</v>
      </c>
      <c r="E809" s="4">
        <v>0</v>
      </c>
      <c r="F809" s="4">
        <v>0</v>
      </c>
      <c r="G809" s="4">
        <v>14.9</v>
      </c>
      <c r="H809" s="2" t="s">
        <v>3363</v>
      </c>
      <c r="I809" s="4">
        <v>4.8</v>
      </c>
      <c r="J809" s="2" t="b">
        <v>0</v>
      </c>
      <c r="K809" s="2" t="s">
        <v>4716</v>
      </c>
      <c r="L809" s="2" t="s">
        <v>10</v>
      </c>
      <c r="M809" s="2" t="s">
        <v>4899</v>
      </c>
      <c r="N809" s="2" t="s">
        <v>4745</v>
      </c>
      <c r="O809" s="2" t="s">
        <v>4719</v>
      </c>
      <c r="P809" s="2" t="s">
        <v>4688</v>
      </c>
      <c r="Q809" s="2"/>
    </row>
    <row r="810" spans="1:17" x14ac:dyDescent="0.25">
      <c r="A810" s="2" t="s">
        <v>2995</v>
      </c>
      <c r="B810" s="2" t="s">
        <v>2996</v>
      </c>
      <c r="C810" s="3"/>
      <c r="D810" s="4">
        <v>0</v>
      </c>
      <c r="E810" s="4">
        <v>0</v>
      </c>
      <c r="F810" s="4">
        <v>0</v>
      </c>
      <c r="G810" s="4">
        <v>5.5</v>
      </c>
      <c r="H810" s="2" t="s">
        <v>2218</v>
      </c>
      <c r="I810" s="4">
        <v>3.456</v>
      </c>
      <c r="J810" s="2" t="b">
        <v>0</v>
      </c>
      <c r="K810" s="2" t="s">
        <v>4716</v>
      </c>
      <c r="L810" s="2" t="s">
        <v>10</v>
      </c>
      <c r="M810" s="2" t="s">
        <v>4740</v>
      </c>
      <c r="N810" s="2" t="s">
        <v>4741</v>
      </c>
      <c r="O810" s="2" t="s">
        <v>4719</v>
      </c>
      <c r="P810" s="2" t="s">
        <v>4688</v>
      </c>
      <c r="Q810" s="2"/>
    </row>
    <row r="811" spans="1:17" ht="242.25" x14ac:dyDescent="0.25">
      <c r="A811" s="2" t="s">
        <v>1994</v>
      </c>
      <c r="B811" s="2" t="s">
        <v>1995</v>
      </c>
      <c r="C811" s="3" t="s">
        <v>5466</v>
      </c>
      <c r="D811" s="4">
        <v>0</v>
      </c>
      <c r="E811" s="4">
        <v>5</v>
      </c>
      <c r="F811" s="4">
        <v>5</v>
      </c>
      <c r="G811" s="4">
        <v>11.5</v>
      </c>
      <c r="H811" s="2" t="s">
        <v>2248</v>
      </c>
      <c r="I811" s="4">
        <v>5.16</v>
      </c>
      <c r="J811" s="2" t="b">
        <v>1</v>
      </c>
      <c r="K811" s="2" t="s">
        <v>4709</v>
      </c>
      <c r="L811" s="2" t="s">
        <v>10</v>
      </c>
      <c r="M811" s="2" t="s">
        <v>4751</v>
      </c>
      <c r="N811" s="2" t="s">
        <v>4752</v>
      </c>
      <c r="O811" s="2" t="s">
        <v>4689</v>
      </c>
      <c r="P811" s="2" t="s">
        <v>4688</v>
      </c>
      <c r="Q811" s="2" t="s">
        <v>5855</v>
      </c>
    </row>
    <row r="812" spans="1:17" ht="228" x14ac:dyDescent="0.25">
      <c r="A812" s="2" t="s">
        <v>1282</v>
      </c>
      <c r="B812" s="2" t="s">
        <v>1283</v>
      </c>
      <c r="C812" s="3" t="s">
        <v>5342</v>
      </c>
      <c r="D812" s="4">
        <v>0</v>
      </c>
      <c r="E812" s="4">
        <v>2</v>
      </c>
      <c r="F812" s="4">
        <v>2</v>
      </c>
      <c r="G812" s="4">
        <v>9.9</v>
      </c>
      <c r="H812" s="2" t="s">
        <v>2248</v>
      </c>
      <c r="I812" s="4">
        <v>4.47</v>
      </c>
      <c r="J812" s="2" t="b">
        <v>1</v>
      </c>
      <c r="K812" s="2" t="s">
        <v>4709</v>
      </c>
      <c r="L812" s="2" t="s">
        <v>10</v>
      </c>
      <c r="M812" s="2" t="s">
        <v>4900</v>
      </c>
      <c r="N812" s="2" t="s">
        <v>4822</v>
      </c>
      <c r="O812" s="2" t="s">
        <v>4689</v>
      </c>
      <c r="P812" s="2" t="s">
        <v>4688</v>
      </c>
      <c r="Q812" s="2" t="s">
        <v>5856</v>
      </c>
    </row>
    <row r="813" spans="1:17" ht="242.25" x14ac:dyDescent="0.25">
      <c r="A813" s="2" t="s">
        <v>1284</v>
      </c>
      <c r="B813" s="2" t="s">
        <v>1285</v>
      </c>
      <c r="C813" s="3" t="s">
        <v>5343</v>
      </c>
      <c r="D813" s="4">
        <v>0</v>
      </c>
      <c r="E813" s="4">
        <v>0</v>
      </c>
      <c r="F813" s="4">
        <v>0</v>
      </c>
      <c r="G813" s="4">
        <v>10.15</v>
      </c>
      <c r="H813" s="2" t="s">
        <v>2248</v>
      </c>
      <c r="I813" s="4">
        <v>4.28</v>
      </c>
      <c r="J813" s="2" t="b">
        <v>1</v>
      </c>
      <c r="K813" s="2" t="s">
        <v>4716</v>
      </c>
      <c r="L813" s="2" t="s">
        <v>10</v>
      </c>
      <c r="M813" s="2" t="s">
        <v>4900</v>
      </c>
      <c r="N813" s="2" t="s">
        <v>4822</v>
      </c>
      <c r="O813" s="2" t="s">
        <v>4719</v>
      </c>
      <c r="P813" s="2" t="s">
        <v>4688</v>
      </c>
      <c r="Q813" s="2" t="s">
        <v>5857</v>
      </c>
    </row>
    <row r="814" spans="1:17" ht="228" x14ac:dyDescent="0.25">
      <c r="A814" s="2" t="s">
        <v>1533</v>
      </c>
      <c r="B814" s="2" t="s">
        <v>1534</v>
      </c>
      <c r="C814" s="3" t="s">
        <v>5382</v>
      </c>
      <c r="D814" s="4">
        <v>0</v>
      </c>
      <c r="E814" s="4">
        <v>10</v>
      </c>
      <c r="F814" s="4">
        <v>10</v>
      </c>
      <c r="G814" s="4">
        <v>18.95</v>
      </c>
      <c r="H814" s="2" t="s">
        <v>2248</v>
      </c>
      <c r="I814" s="4">
        <v>8.35</v>
      </c>
      <c r="J814" s="2" t="b">
        <v>1</v>
      </c>
      <c r="K814" s="2" t="s">
        <v>4709</v>
      </c>
      <c r="L814" s="2" t="s">
        <v>10</v>
      </c>
      <c r="M814" s="2" t="s">
        <v>4901</v>
      </c>
      <c r="N814" s="2" t="s">
        <v>4822</v>
      </c>
      <c r="O814" s="2" t="s">
        <v>4689</v>
      </c>
      <c r="P814" s="2" t="s">
        <v>4688</v>
      </c>
      <c r="Q814" s="2" t="s">
        <v>5858</v>
      </c>
    </row>
    <row r="815" spans="1:17" ht="242.25" x14ac:dyDescent="0.25">
      <c r="A815" s="2" t="s">
        <v>1993</v>
      </c>
      <c r="B815" s="11" t="s">
        <v>2204</v>
      </c>
      <c r="C815" s="3" t="s">
        <v>5155</v>
      </c>
      <c r="D815" s="4">
        <v>0</v>
      </c>
      <c r="E815" s="4">
        <v>1</v>
      </c>
      <c r="F815" s="4">
        <v>1</v>
      </c>
      <c r="G815" s="4">
        <v>17.850000000000001</v>
      </c>
      <c r="H815" s="2" t="s">
        <v>2248</v>
      </c>
      <c r="I815" s="4">
        <v>7.84</v>
      </c>
      <c r="J815" s="2" t="b">
        <v>1</v>
      </c>
      <c r="K815" s="2" t="s">
        <v>4709</v>
      </c>
      <c r="L815" s="2" t="s">
        <v>10</v>
      </c>
      <c r="M815" s="2" t="s">
        <v>4751</v>
      </c>
      <c r="N815" s="2" t="s">
        <v>4752</v>
      </c>
      <c r="O815" s="2" t="s">
        <v>4689</v>
      </c>
      <c r="P815" s="2" t="s">
        <v>4688</v>
      </c>
      <c r="Q815" s="2" t="s">
        <v>5859</v>
      </c>
    </row>
    <row r="816" spans="1:17" ht="242.25" x14ac:dyDescent="0.25">
      <c r="A816" s="2" t="s">
        <v>1286</v>
      </c>
      <c r="B816" s="2" t="s">
        <v>1287</v>
      </c>
      <c r="C816" s="3" t="s">
        <v>5344</v>
      </c>
      <c r="D816" s="4">
        <v>0</v>
      </c>
      <c r="E816" s="4">
        <v>4</v>
      </c>
      <c r="F816" s="4">
        <v>4</v>
      </c>
      <c r="G816" s="4">
        <v>18.850000000000001</v>
      </c>
      <c r="H816" s="2" t="s">
        <v>2248</v>
      </c>
      <c r="I816" s="4">
        <v>8.3000000000000007</v>
      </c>
      <c r="J816" s="2" t="b">
        <v>1</v>
      </c>
      <c r="K816" s="2" t="s">
        <v>4716</v>
      </c>
      <c r="L816" s="2" t="s">
        <v>10</v>
      </c>
      <c r="M816" s="2" t="s">
        <v>4900</v>
      </c>
      <c r="N816" s="2" t="s">
        <v>4822</v>
      </c>
      <c r="O816" s="2" t="s">
        <v>4719</v>
      </c>
      <c r="P816" s="2" t="s">
        <v>4688</v>
      </c>
      <c r="Q816" s="2" t="s">
        <v>5860</v>
      </c>
    </row>
    <row r="817" spans="1:17" x14ac:dyDescent="0.25">
      <c r="A817" s="2" t="s">
        <v>1176</v>
      </c>
      <c r="B817" s="2" t="s">
        <v>1177</v>
      </c>
      <c r="C817" s="3"/>
      <c r="D817" s="4">
        <v>0</v>
      </c>
      <c r="E817" s="4">
        <v>0</v>
      </c>
      <c r="F817" s="4">
        <v>0</v>
      </c>
      <c r="G817" s="4">
        <v>0</v>
      </c>
      <c r="H817" s="2" t="s">
        <v>2248</v>
      </c>
      <c r="I817" s="4">
        <v>1</v>
      </c>
      <c r="J817" s="2" t="b">
        <v>1</v>
      </c>
      <c r="K817" s="2" t="s">
        <v>43</v>
      </c>
      <c r="L817" s="2" t="s">
        <v>10</v>
      </c>
      <c r="M817" s="2"/>
      <c r="N817" s="2"/>
      <c r="O817" s="2"/>
      <c r="P817" s="2"/>
      <c r="Q817" s="2"/>
    </row>
    <row r="818" spans="1:17" x14ac:dyDescent="0.25">
      <c r="A818" s="2" t="s">
        <v>3271</v>
      </c>
      <c r="B818" s="2" t="s">
        <v>3272</v>
      </c>
      <c r="C818" s="3"/>
      <c r="D818" s="4">
        <v>0</v>
      </c>
      <c r="E818" s="4">
        <v>0</v>
      </c>
      <c r="F818" s="4">
        <v>0</v>
      </c>
      <c r="G818" s="4">
        <v>532</v>
      </c>
      <c r="H818" s="2" t="s">
        <v>3273</v>
      </c>
      <c r="I818" s="4">
        <v>266.69</v>
      </c>
      <c r="J818" s="2" t="b">
        <v>0</v>
      </c>
      <c r="K818" s="2" t="s">
        <v>4693</v>
      </c>
      <c r="L818" s="2" t="s">
        <v>10</v>
      </c>
      <c r="M818" s="2"/>
      <c r="N818" s="2" t="s">
        <v>5926</v>
      </c>
      <c r="O818" s="2"/>
      <c r="P818" s="2"/>
      <c r="Q818" s="2"/>
    </row>
    <row r="819" spans="1:17" x14ac:dyDescent="0.25">
      <c r="A819" s="2" t="s">
        <v>3295</v>
      </c>
      <c r="B819" s="2" t="s">
        <v>3296</v>
      </c>
      <c r="C819" s="3"/>
      <c r="D819" s="4">
        <v>0</v>
      </c>
      <c r="E819" s="4">
        <v>0</v>
      </c>
      <c r="F819" s="4">
        <v>0</v>
      </c>
      <c r="G819" s="4">
        <v>77.7</v>
      </c>
      <c r="H819" s="2" t="s">
        <v>3273</v>
      </c>
      <c r="I819" s="4">
        <v>38.85</v>
      </c>
      <c r="J819" s="2" t="b">
        <v>0</v>
      </c>
      <c r="K819" s="2" t="s">
        <v>4693</v>
      </c>
      <c r="L819" s="2" t="s">
        <v>10</v>
      </c>
      <c r="M819" s="2"/>
      <c r="N819" s="2" t="s">
        <v>5926</v>
      </c>
      <c r="O819" s="2"/>
      <c r="P819" s="2"/>
      <c r="Q819" s="2"/>
    </row>
    <row r="820" spans="1:17" x14ac:dyDescent="0.25">
      <c r="A820" s="2" t="s">
        <v>912</v>
      </c>
      <c r="B820" s="2" t="s">
        <v>913</v>
      </c>
      <c r="C820" s="3"/>
      <c r="D820" s="4">
        <v>0</v>
      </c>
      <c r="E820" s="4">
        <v>0</v>
      </c>
      <c r="F820" s="4">
        <v>0</v>
      </c>
      <c r="G820" s="4">
        <v>79</v>
      </c>
      <c r="H820" s="2" t="s">
        <v>2222</v>
      </c>
      <c r="I820" s="4">
        <v>46.41</v>
      </c>
      <c r="J820" s="2" t="b">
        <v>1</v>
      </c>
      <c r="K820" s="2" t="s">
        <v>4805</v>
      </c>
      <c r="L820" s="2" t="s">
        <v>10</v>
      </c>
      <c r="M820" s="2" t="s">
        <v>4806</v>
      </c>
      <c r="N820" s="2" t="s">
        <v>4806</v>
      </c>
      <c r="O820" s="2" t="s">
        <v>2306</v>
      </c>
      <c r="P820" s="2" t="s">
        <v>2303</v>
      </c>
      <c r="Q820" s="2"/>
    </row>
    <row r="821" spans="1:17" ht="242.25" x14ac:dyDescent="0.25">
      <c r="A821" s="2" t="s">
        <v>1260</v>
      </c>
      <c r="B821" s="2" t="s">
        <v>1261</v>
      </c>
      <c r="C821" s="3" t="s">
        <v>6158</v>
      </c>
      <c r="D821" s="4">
        <v>0</v>
      </c>
      <c r="E821" s="4">
        <v>21</v>
      </c>
      <c r="F821" s="4">
        <v>21</v>
      </c>
      <c r="G821" s="4">
        <v>12.95</v>
      </c>
      <c r="H821" s="2" t="s">
        <v>2224</v>
      </c>
      <c r="I821" s="4">
        <v>5.7</v>
      </c>
      <c r="J821" s="2" t="b">
        <v>1</v>
      </c>
      <c r="K821" s="2" t="s">
        <v>4709</v>
      </c>
      <c r="L821" s="2" t="s">
        <v>10</v>
      </c>
      <c r="M821" s="2" t="s">
        <v>4749</v>
      </c>
      <c r="N821" s="2" t="s">
        <v>4745</v>
      </c>
      <c r="O821" s="2" t="s">
        <v>4689</v>
      </c>
      <c r="P821" s="2" t="s">
        <v>4688</v>
      </c>
      <c r="Q821" s="2" t="s">
        <v>5724</v>
      </c>
    </row>
    <row r="822" spans="1:17" x14ac:dyDescent="0.25">
      <c r="A822" s="2" t="s">
        <v>3168</v>
      </c>
      <c r="B822" s="2" t="s">
        <v>3169</v>
      </c>
      <c r="C822" s="3"/>
      <c r="D822" s="4">
        <v>0</v>
      </c>
      <c r="E822" s="4">
        <v>0</v>
      </c>
      <c r="F822" s="4">
        <v>0</v>
      </c>
      <c r="G822" s="4">
        <v>79.900000000000006</v>
      </c>
      <c r="H822" s="2" t="s">
        <v>3153</v>
      </c>
      <c r="I822" s="4">
        <v>37</v>
      </c>
      <c r="J822" s="2" t="b">
        <v>0</v>
      </c>
      <c r="K822" s="2" t="s">
        <v>4805</v>
      </c>
      <c r="L822" s="2" t="s">
        <v>10</v>
      </c>
      <c r="M822" s="2" t="s">
        <v>4806</v>
      </c>
      <c r="N822" s="2" t="s">
        <v>4806</v>
      </c>
      <c r="O822" s="2"/>
      <c r="P822" s="2"/>
      <c r="Q822" s="2"/>
    </row>
    <row r="823" spans="1:17" x14ac:dyDescent="0.25">
      <c r="A823" s="2" t="s">
        <v>4166</v>
      </c>
      <c r="B823" s="2" t="s">
        <v>4167</v>
      </c>
      <c r="C823" s="3"/>
      <c r="D823" s="4">
        <v>0</v>
      </c>
      <c r="E823" s="4">
        <v>0</v>
      </c>
      <c r="F823" s="4">
        <v>0</v>
      </c>
      <c r="G823" s="4">
        <v>34.25</v>
      </c>
      <c r="H823" s="2" t="s">
        <v>2323</v>
      </c>
      <c r="I823" s="4">
        <v>15.85</v>
      </c>
      <c r="J823" s="2" t="b">
        <v>0</v>
      </c>
      <c r="K823" s="2" t="s">
        <v>4716</v>
      </c>
      <c r="L823" s="2" t="s">
        <v>10</v>
      </c>
      <c r="M823" s="2" t="s">
        <v>4801</v>
      </c>
      <c r="N823" s="2" t="s">
        <v>4762</v>
      </c>
      <c r="O823" s="2" t="s">
        <v>4719</v>
      </c>
      <c r="P823" s="2" t="s">
        <v>4688</v>
      </c>
      <c r="Q823" s="2"/>
    </row>
    <row r="824" spans="1:17" x14ac:dyDescent="0.25">
      <c r="A824" s="2" t="s">
        <v>4168</v>
      </c>
      <c r="B824" s="2" t="s">
        <v>4169</v>
      </c>
      <c r="C824" s="3"/>
      <c r="D824" s="4">
        <v>0</v>
      </c>
      <c r="E824" s="4">
        <v>0</v>
      </c>
      <c r="F824" s="4">
        <v>0</v>
      </c>
      <c r="G824" s="4">
        <v>29.7</v>
      </c>
      <c r="H824" s="2" t="s">
        <v>2323</v>
      </c>
      <c r="I824" s="4">
        <v>13.75</v>
      </c>
      <c r="J824" s="2" t="b">
        <v>0</v>
      </c>
      <c r="K824" s="2" t="s">
        <v>4716</v>
      </c>
      <c r="L824" s="2" t="s">
        <v>10</v>
      </c>
      <c r="M824" s="2" t="s">
        <v>4801</v>
      </c>
      <c r="N824" s="2" t="s">
        <v>4762</v>
      </c>
      <c r="O824" s="2" t="s">
        <v>4719</v>
      </c>
      <c r="P824" s="2" t="s">
        <v>4688</v>
      </c>
      <c r="Q824" s="2"/>
    </row>
    <row r="825" spans="1:17" x14ac:dyDescent="0.25">
      <c r="A825" s="2" t="s">
        <v>2465</v>
      </c>
      <c r="B825" s="2" t="s">
        <v>2466</v>
      </c>
      <c r="C825" s="3"/>
      <c r="D825" s="4">
        <v>0</v>
      </c>
      <c r="E825" s="4">
        <v>0</v>
      </c>
      <c r="F825" s="4">
        <v>0</v>
      </c>
      <c r="G825" s="4">
        <v>41.9</v>
      </c>
      <c r="H825" s="2" t="s">
        <v>2323</v>
      </c>
      <c r="I825" s="4">
        <v>18.350000000000001</v>
      </c>
      <c r="J825" s="2" t="b">
        <v>0</v>
      </c>
      <c r="K825" s="2" t="s">
        <v>4716</v>
      </c>
      <c r="L825" s="2" t="s">
        <v>10</v>
      </c>
      <c r="M825" s="2" t="s">
        <v>4902</v>
      </c>
      <c r="N825" s="2" t="s">
        <v>4762</v>
      </c>
      <c r="O825" s="2" t="s">
        <v>4719</v>
      </c>
      <c r="P825" s="2" t="s">
        <v>4688</v>
      </c>
      <c r="Q825" s="2"/>
    </row>
    <row r="826" spans="1:17" x14ac:dyDescent="0.25">
      <c r="A826" s="2" t="s">
        <v>2463</v>
      </c>
      <c r="B826" s="2" t="s">
        <v>2464</v>
      </c>
      <c r="C826" s="3"/>
      <c r="D826" s="4">
        <v>0</v>
      </c>
      <c r="E826" s="4">
        <v>0</v>
      </c>
      <c r="F826" s="4">
        <v>0</v>
      </c>
      <c r="G826" s="4">
        <v>50.45</v>
      </c>
      <c r="H826" s="2" t="s">
        <v>2323</v>
      </c>
      <c r="I826" s="4">
        <v>23.35</v>
      </c>
      <c r="J826" s="2" t="b">
        <v>0</v>
      </c>
      <c r="K826" s="2" t="s">
        <v>4716</v>
      </c>
      <c r="L826" s="2" t="s">
        <v>10</v>
      </c>
      <c r="M826" s="2" t="s">
        <v>4902</v>
      </c>
      <c r="N826" s="2" t="s">
        <v>4762</v>
      </c>
      <c r="O826" s="2" t="s">
        <v>4719</v>
      </c>
      <c r="P826" s="2" t="s">
        <v>4688</v>
      </c>
      <c r="Q826" s="2"/>
    </row>
    <row r="827" spans="1:17" x14ac:dyDescent="0.25">
      <c r="A827" s="2" t="s">
        <v>2488</v>
      </c>
      <c r="B827" s="2" t="s">
        <v>2489</v>
      </c>
      <c r="C827" s="3"/>
      <c r="D827" s="4">
        <v>0</v>
      </c>
      <c r="E827" s="4">
        <v>0</v>
      </c>
      <c r="F827" s="4">
        <v>0</v>
      </c>
      <c r="G827" s="4">
        <v>9.4</v>
      </c>
      <c r="H827" s="2" t="s">
        <v>2227</v>
      </c>
      <c r="I827" s="4">
        <v>3.75</v>
      </c>
      <c r="J827" s="2" t="b">
        <v>0</v>
      </c>
      <c r="K827" s="2" t="s">
        <v>4716</v>
      </c>
      <c r="L827" s="2" t="s">
        <v>10</v>
      </c>
      <c r="M827" s="2" t="s">
        <v>4768</v>
      </c>
      <c r="N827" s="2" t="s">
        <v>4762</v>
      </c>
      <c r="O827" s="2" t="s">
        <v>4719</v>
      </c>
      <c r="P827" s="2" t="s">
        <v>4688</v>
      </c>
      <c r="Q827" s="2"/>
    </row>
    <row r="828" spans="1:17" x14ac:dyDescent="0.25">
      <c r="A828" s="2" t="s">
        <v>2479</v>
      </c>
      <c r="B828" s="2" t="s">
        <v>2480</v>
      </c>
      <c r="C828" s="3"/>
      <c r="D828" s="4">
        <v>0</v>
      </c>
      <c r="E828" s="4">
        <v>0</v>
      </c>
      <c r="F828" s="4">
        <v>0</v>
      </c>
      <c r="G828" s="4">
        <v>8.9</v>
      </c>
      <c r="H828" s="2" t="s">
        <v>2227</v>
      </c>
      <c r="I828" s="4">
        <v>3.43</v>
      </c>
      <c r="J828" s="2" t="b">
        <v>0</v>
      </c>
      <c r="K828" s="2" t="s">
        <v>4709</v>
      </c>
      <c r="L828" s="2" t="s">
        <v>10</v>
      </c>
      <c r="M828" s="2" t="s">
        <v>4767</v>
      </c>
      <c r="N828" s="2" t="s">
        <v>4762</v>
      </c>
      <c r="O828" s="2" t="s">
        <v>4689</v>
      </c>
      <c r="P828" s="2" t="s">
        <v>4688</v>
      </c>
      <c r="Q828" s="2"/>
    </row>
    <row r="829" spans="1:17" x14ac:dyDescent="0.25">
      <c r="A829" s="2" t="s">
        <v>3799</v>
      </c>
      <c r="B829" s="2" t="s">
        <v>3800</v>
      </c>
      <c r="C829" s="3"/>
      <c r="D829" s="4">
        <v>0</v>
      </c>
      <c r="E829" s="4">
        <v>0</v>
      </c>
      <c r="F829" s="4">
        <v>0</v>
      </c>
      <c r="G829" s="4">
        <v>9.5</v>
      </c>
      <c r="H829" s="2" t="s">
        <v>2227</v>
      </c>
      <c r="I829" s="4">
        <v>3.5</v>
      </c>
      <c r="J829" s="2" t="b">
        <v>0</v>
      </c>
      <c r="K829" s="2" t="s">
        <v>4709</v>
      </c>
      <c r="L829" s="2" t="s">
        <v>10</v>
      </c>
      <c r="M829" s="2" t="s">
        <v>4903</v>
      </c>
      <c r="N829" s="2" t="s">
        <v>4762</v>
      </c>
      <c r="O829" s="2" t="s">
        <v>4689</v>
      </c>
      <c r="P829" s="2" t="s">
        <v>4688</v>
      </c>
      <c r="Q829" s="2"/>
    </row>
    <row r="830" spans="1:17" ht="242.25" x14ac:dyDescent="0.25">
      <c r="A830" s="2" t="s">
        <v>1827</v>
      </c>
      <c r="B830" s="2" t="s">
        <v>1828</v>
      </c>
      <c r="C830" s="3" t="s">
        <v>4904</v>
      </c>
      <c r="D830" s="4">
        <v>0</v>
      </c>
      <c r="E830" s="4">
        <v>0</v>
      </c>
      <c r="F830" s="4">
        <v>0</v>
      </c>
      <c r="G830" s="4">
        <v>15.2</v>
      </c>
      <c r="H830" s="2" t="s">
        <v>2227</v>
      </c>
      <c r="I830" s="4">
        <v>5.96</v>
      </c>
      <c r="J830" s="2" t="b">
        <v>1</v>
      </c>
      <c r="K830" s="2" t="s">
        <v>4709</v>
      </c>
      <c r="L830" s="2" t="s">
        <v>10</v>
      </c>
      <c r="M830" s="2" t="s">
        <v>4905</v>
      </c>
      <c r="N830" s="2" t="s">
        <v>4762</v>
      </c>
      <c r="O830" s="2" t="s">
        <v>4689</v>
      </c>
      <c r="P830" s="2" t="s">
        <v>4688</v>
      </c>
      <c r="Q830" s="2" t="s">
        <v>5904</v>
      </c>
    </row>
    <row r="831" spans="1:17" x14ac:dyDescent="0.25">
      <c r="A831" s="2" t="s">
        <v>1479</v>
      </c>
      <c r="B831" s="2" t="s">
        <v>1480</v>
      </c>
      <c r="C831" s="3"/>
      <c r="D831" s="4">
        <v>0</v>
      </c>
      <c r="E831" s="4">
        <v>0</v>
      </c>
      <c r="F831" s="4">
        <v>0</v>
      </c>
      <c r="G831" s="4">
        <v>4</v>
      </c>
      <c r="H831" s="2" t="s">
        <v>2241</v>
      </c>
      <c r="I831" s="4">
        <v>0</v>
      </c>
      <c r="J831" s="2" t="b">
        <v>1</v>
      </c>
      <c r="K831" s="2" t="s">
        <v>43</v>
      </c>
      <c r="L831" s="2" t="s">
        <v>10</v>
      </c>
      <c r="M831" s="2"/>
      <c r="N831" s="2"/>
      <c r="O831" s="2"/>
      <c r="P831" s="2"/>
      <c r="Q831" s="2"/>
    </row>
    <row r="832" spans="1:17" x14ac:dyDescent="0.25">
      <c r="A832" s="2" t="s">
        <v>3907</v>
      </c>
      <c r="B832" s="2" t="s">
        <v>3908</v>
      </c>
      <c r="C832" s="3"/>
      <c r="D832" s="4">
        <v>0</v>
      </c>
      <c r="E832" s="4">
        <v>0</v>
      </c>
      <c r="F832" s="4">
        <v>0</v>
      </c>
      <c r="G832" s="4">
        <v>4</v>
      </c>
      <c r="H832" s="2" t="s">
        <v>3909</v>
      </c>
      <c r="I832" s="4">
        <v>2.665</v>
      </c>
      <c r="J832" s="2" t="b">
        <v>0</v>
      </c>
      <c r="K832" s="2" t="s">
        <v>4686</v>
      </c>
      <c r="L832" s="2" t="s">
        <v>27</v>
      </c>
      <c r="M832" s="2"/>
      <c r="N832" s="2"/>
      <c r="O832" s="2"/>
      <c r="P832" s="2"/>
      <c r="Q832" s="2"/>
    </row>
    <row r="833" spans="1:17" x14ac:dyDescent="0.25">
      <c r="A833" s="2" t="s">
        <v>3231</v>
      </c>
      <c r="B833" s="2" t="s">
        <v>3232</v>
      </c>
      <c r="C833" s="3"/>
      <c r="D833" s="4">
        <v>0</v>
      </c>
      <c r="E833" s="4">
        <v>0</v>
      </c>
      <c r="F833" s="4">
        <v>0</v>
      </c>
      <c r="G833" s="4">
        <v>21.6</v>
      </c>
      <c r="H833" s="2" t="s">
        <v>2478</v>
      </c>
      <c r="I833" s="4">
        <v>10</v>
      </c>
      <c r="J833" s="2" t="b">
        <v>0</v>
      </c>
      <c r="K833" s="2" t="s">
        <v>4716</v>
      </c>
      <c r="L833" s="2" t="s">
        <v>10</v>
      </c>
      <c r="M833" s="2" t="s">
        <v>4906</v>
      </c>
      <c r="N833" s="2" t="s">
        <v>4762</v>
      </c>
      <c r="O833" s="2" t="s">
        <v>4719</v>
      </c>
      <c r="P833" s="2" t="s">
        <v>4688</v>
      </c>
      <c r="Q833" s="2"/>
    </row>
    <row r="834" spans="1:17" x14ac:dyDescent="0.25">
      <c r="A834" s="2" t="s">
        <v>4028</v>
      </c>
      <c r="B834" s="2" t="s">
        <v>4029</v>
      </c>
      <c r="C834" s="3"/>
      <c r="D834" s="4">
        <v>0</v>
      </c>
      <c r="E834" s="4">
        <v>0</v>
      </c>
      <c r="F834" s="4">
        <v>0</v>
      </c>
      <c r="G834" s="4">
        <v>37.799999999999997</v>
      </c>
      <c r="H834" s="2" t="s">
        <v>2478</v>
      </c>
      <c r="I834" s="4">
        <v>17.5</v>
      </c>
      <c r="J834" s="2" t="b">
        <v>0</v>
      </c>
      <c r="K834" s="2" t="s">
        <v>4709</v>
      </c>
      <c r="L834" s="2" t="s">
        <v>10</v>
      </c>
      <c r="M834" s="2" t="s">
        <v>4907</v>
      </c>
      <c r="N834" s="2" t="s">
        <v>4762</v>
      </c>
      <c r="O834" s="2" t="s">
        <v>4689</v>
      </c>
      <c r="P834" s="2" t="s">
        <v>4688</v>
      </c>
      <c r="Q834" s="2"/>
    </row>
    <row r="835" spans="1:17" x14ac:dyDescent="0.25">
      <c r="A835" s="2" t="s">
        <v>4024</v>
      </c>
      <c r="B835" s="2" t="s">
        <v>4025</v>
      </c>
      <c r="C835" s="3"/>
      <c r="D835" s="4">
        <v>0</v>
      </c>
      <c r="E835" s="4">
        <v>0</v>
      </c>
      <c r="F835" s="4">
        <v>0</v>
      </c>
      <c r="G835" s="4">
        <v>44.95</v>
      </c>
      <c r="H835" s="2" t="s">
        <v>2478</v>
      </c>
      <c r="I835" s="4">
        <v>20.833300000000001</v>
      </c>
      <c r="J835" s="2" t="b">
        <v>0</v>
      </c>
      <c r="K835" s="2" t="s">
        <v>4709</v>
      </c>
      <c r="L835" s="2" t="s">
        <v>10</v>
      </c>
      <c r="M835" s="2" t="s">
        <v>4907</v>
      </c>
      <c r="N835" s="2" t="s">
        <v>4762</v>
      </c>
      <c r="O835" s="2" t="s">
        <v>4689</v>
      </c>
      <c r="P835" s="2" t="s">
        <v>4688</v>
      </c>
      <c r="Q835" s="2"/>
    </row>
    <row r="836" spans="1:17" x14ac:dyDescent="0.25">
      <c r="A836" s="2" t="s">
        <v>2476</v>
      </c>
      <c r="B836" s="2" t="s">
        <v>2477</v>
      </c>
      <c r="C836" s="3"/>
      <c r="D836" s="4">
        <v>0</v>
      </c>
      <c r="E836" s="4">
        <v>0</v>
      </c>
      <c r="F836" s="4">
        <v>0</v>
      </c>
      <c r="G836" s="4">
        <v>9.9499999999999993</v>
      </c>
      <c r="H836" s="2" t="s">
        <v>2478</v>
      </c>
      <c r="I836" s="4">
        <v>4.5833000000000004</v>
      </c>
      <c r="J836" s="2" t="b">
        <v>0</v>
      </c>
      <c r="K836" s="2" t="s">
        <v>4709</v>
      </c>
      <c r="L836" s="2" t="s">
        <v>10</v>
      </c>
      <c r="M836" s="2" t="s">
        <v>4873</v>
      </c>
      <c r="N836" s="2" t="s">
        <v>4762</v>
      </c>
      <c r="O836" s="2" t="s">
        <v>4689</v>
      </c>
      <c r="P836" s="2" t="s">
        <v>4688</v>
      </c>
      <c r="Q836" s="2"/>
    </row>
    <row r="837" spans="1:17" x14ac:dyDescent="0.25">
      <c r="A837" s="2" t="s">
        <v>4176</v>
      </c>
      <c r="B837" s="2" t="s">
        <v>4177</v>
      </c>
      <c r="C837" s="3"/>
      <c r="D837" s="4">
        <v>0</v>
      </c>
      <c r="E837" s="4">
        <v>0</v>
      </c>
      <c r="F837" s="4">
        <v>0</v>
      </c>
      <c r="G837" s="4">
        <v>28.75</v>
      </c>
      <c r="H837" s="2" t="s">
        <v>2478</v>
      </c>
      <c r="I837" s="4">
        <v>13.333299999999999</v>
      </c>
      <c r="J837" s="2" t="b">
        <v>0</v>
      </c>
      <c r="K837" s="2" t="s">
        <v>4709</v>
      </c>
      <c r="L837" s="2" t="s">
        <v>10</v>
      </c>
      <c r="M837" s="2"/>
      <c r="N837" s="2" t="s">
        <v>4762</v>
      </c>
      <c r="O837" s="2" t="s">
        <v>4689</v>
      </c>
      <c r="P837" s="2" t="s">
        <v>4688</v>
      </c>
      <c r="Q837" s="2"/>
    </row>
    <row r="838" spans="1:17" x14ac:dyDescent="0.25">
      <c r="A838" s="2" t="s">
        <v>4174</v>
      </c>
      <c r="B838" s="2" t="s">
        <v>4175</v>
      </c>
      <c r="C838" s="3"/>
      <c r="D838" s="4">
        <v>0</v>
      </c>
      <c r="E838" s="4">
        <v>0</v>
      </c>
      <c r="F838" s="4">
        <v>0</v>
      </c>
      <c r="G838" s="4">
        <v>18.899999999999999</v>
      </c>
      <c r="H838" s="2" t="s">
        <v>2478</v>
      </c>
      <c r="I838" s="4">
        <v>8.75</v>
      </c>
      <c r="J838" s="2" t="b">
        <v>0</v>
      </c>
      <c r="K838" s="2" t="s">
        <v>4716</v>
      </c>
      <c r="L838" s="2" t="s">
        <v>10</v>
      </c>
      <c r="M838" s="2"/>
      <c r="N838" s="2" t="s">
        <v>4762</v>
      </c>
      <c r="O838" s="2" t="s">
        <v>4719</v>
      </c>
      <c r="P838" s="2" t="s">
        <v>4688</v>
      </c>
      <c r="Q838" s="2"/>
    </row>
    <row r="839" spans="1:17" x14ac:dyDescent="0.25">
      <c r="A839" s="2" t="s">
        <v>4012</v>
      </c>
      <c r="B839" s="2" t="s">
        <v>4013</v>
      </c>
      <c r="C839" s="3"/>
      <c r="D839" s="4">
        <v>0</v>
      </c>
      <c r="E839" s="4">
        <v>0</v>
      </c>
      <c r="F839" s="4">
        <v>0</v>
      </c>
      <c r="G839" s="4">
        <v>25.25</v>
      </c>
      <c r="H839" s="2" t="s">
        <v>3793</v>
      </c>
      <c r="I839" s="4">
        <v>11.7</v>
      </c>
      <c r="J839" s="2" t="b">
        <v>0</v>
      </c>
      <c r="K839" s="2" t="s">
        <v>4709</v>
      </c>
      <c r="L839" s="2" t="s">
        <v>10</v>
      </c>
      <c r="M839" s="2" t="s">
        <v>4797</v>
      </c>
      <c r="N839" s="2" t="s">
        <v>4762</v>
      </c>
      <c r="O839" s="2" t="s">
        <v>4689</v>
      </c>
      <c r="P839" s="2" t="s">
        <v>4688</v>
      </c>
      <c r="Q839" s="2"/>
    </row>
    <row r="840" spans="1:17" x14ac:dyDescent="0.25">
      <c r="A840" s="2" t="s">
        <v>3791</v>
      </c>
      <c r="B840" s="2" t="s">
        <v>3792</v>
      </c>
      <c r="C840" s="3"/>
      <c r="D840" s="4">
        <v>0</v>
      </c>
      <c r="E840" s="4">
        <v>0</v>
      </c>
      <c r="F840" s="4">
        <v>0</v>
      </c>
      <c r="G840" s="4">
        <v>14.55</v>
      </c>
      <c r="H840" s="2" t="s">
        <v>3793</v>
      </c>
      <c r="I840" s="4">
        <v>6.05</v>
      </c>
      <c r="J840" s="2" t="b">
        <v>0</v>
      </c>
      <c r="K840" s="2" t="s">
        <v>4709</v>
      </c>
      <c r="L840" s="2" t="s">
        <v>10</v>
      </c>
      <c r="M840" s="2"/>
      <c r="N840" s="2" t="s">
        <v>4762</v>
      </c>
      <c r="O840" s="2" t="s">
        <v>4689</v>
      </c>
      <c r="P840" s="2" t="s">
        <v>4688</v>
      </c>
      <c r="Q840" s="2"/>
    </row>
    <row r="841" spans="1:17" x14ac:dyDescent="0.25">
      <c r="A841" s="2" t="s">
        <v>1139</v>
      </c>
      <c r="B841" s="2" t="s">
        <v>1140</v>
      </c>
      <c r="C841" s="3"/>
      <c r="D841" s="4">
        <v>0</v>
      </c>
      <c r="E841" s="4">
        <v>6</v>
      </c>
      <c r="F841" s="4">
        <v>6</v>
      </c>
      <c r="G841" s="4">
        <v>13.75</v>
      </c>
      <c r="H841" s="2" t="s">
        <v>2247</v>
      </c>
      <c r="I841" s="4">
        <v>6.3</v>
      </c>
      <c r="J841" s="2" t="b">
        <v>1</v>
      </c>
      <c r="K841" s="2" t="s">
        <v>4709</v>
      </c>
      <c r="L841" s="2" t="s">
        <v>10</v>
      </c>
      <c r="M841" s="2" t="s">
        <v>4898</v>
      </c>
      <c r="N841" s="2" t="s">
        <v>4741</v>
      </c>
      <c r="O841" s="2" t="s">
        <v>4689</v>
      </c>
      <c r="P841" s="2" t="s">
        <v>4688</v>
      </c>
      <c r="Q841" s="2"/>
    </row>
    <row r="842" spans="1:17" x14ac:dyDescent="0.25">
      <c r="A842" s="2" t="s">
        <v>2693</v>
      </c>
      <c r="B842" s="2" t="s">
        <v>2694</v>
      </c>
      <c r="C842" s="3"/>
      <c r="D842" s="4">
        <v>0</v>
      </c>
      <c r="E842" s="4">
        <v>0</v>
      </c>
      <c r="F842" s="4">
        <v>0</v>
      </c>
      <c r="G842" s="4">
        <v>2.2999999999999998</v>
      </c>
      <c r="H842" s="2" t="s">
        <v>2216</v>
      </c>
      <c r="I842" s="4">
        <v>1.03</v>
      </c>
      <c r="J842" s="2" t="b">
        <v>0</v>
      </c>
      <c r="K842" s="2" t="s">
        <v>2307</v>
      </c>
      <c r="L842" s="2" t="s">
        <v>10</v>
      </c>
      <c r="M842" s="2"/>
      <c r="N842" s="2" t="s">
        <v>2307</v>
      </c>
      <c r="O842" s="2" t="s">
        <v>4803</v>
      </c>
      <c r="P842" s="2"/>
      <c r="Q842" s="2"/>
    </row>
    <row r="843" spans="1:17" x14ac:dyDescent="0.25">
      <c r="A843" s="2" t="s">
        <v>2687</v>
      </c>
      <c r="B843" s="2" t="s">
        <v>2688</v>
      </c>
      <c r="C843" s="3"/>
      <c r="D843" s="4">
        <v>0</v>
      </c>
      <c r="E843" s="4">
        <v>0</v>
      </c>
      <c r="F843" s="4">
        <v>0</v>
      </c>
      <c r="G843" s="4">
        <v>2.5</v>
      </c>
      <c r="H843" s="2" t="s">
        <v>2216</v>
      </c>
      <c r="I843" s="4">
        <v>1.1499999999999999</v>
      </c>
      <c r="J843" s="2" t="b">
        <v>0</v>
      </c>
      <c r="K843" s="2" t="s">
        <v>2307</v>
      </c>
      <c r="L843" s="2" t="s">
        <v>10</v>
      </c>
      <c r="M843" s="2"/>
      <c r="N843" s="2" t="s">
        <v>2307</v>
      </c>
      <c r="O843" s="2" t="s">
        <v>4877</v>
      </c>
      <c r="P843" s="2" t="s">
        <v>4804</v>
      </c>
      <c r="Q843" s="2"/>
    </row>
    <row r="844" spans="1:17" x14ac:dyDescent="0.25">
      <c r="A844" s="2" t="s">
        <v>2691</v>
      </c>
      <c r="B844" s="2" t="s">
        <v>2692</v>
      </c>
      <c r="C844" s="3"/>
      <c r="D844" s="4">
        <v>0</v>
      </c>
      <c r="E844" s="4">
        <v>0</v>
      </c>
      <c r="F844" s="4">
        <v>0</v>
      </c>
      <c r="G844" s="4">
        <v>2.65</v>
      </c>
      <c r="H844" s="2" t="s">
        <v>2216</v>
      </c>
      <c r="I844" s="4">
        <v>1.21</v>
      </c>
      <c r="J844" s="2" t="b">
        <v>0</v>
      </c>
      <c r="K844" s="2" t="s">
        <v>2307</v>
      </c>
      <c r="L844" s="2" t="s">
        <v>10</v>
      </c>
      <c r="M844" s="2"/>
      <c r="N844" s="2" t="s">
        <v>2307</v>
      </c>
      <c r="O844" s="2" t="s">
        <v>4803</v>
      </c>
      <c r="P844" s="2"/>
      <c r="Q844" s="2"/>
    </row>
    <row r="845" spans="1:17" x14ac:dyDescent="0.25">
      <c r="A845" s="2" t="s">
        <v>4219</v>
      </c>
      <c r="B845" s="2" t="s">
        <v>4220</v>
      </c>
      <c r="C845" s="3"/>
      <c r="D845" s="4">
        <v>0</v>
      </c>
      <c r="E845" s="4">
        <v>0</v>
      </c>
      <c r="F845" s="4">
        <v>0</v>
      </c>
      <c r="G845" s="4">
        <v>13.92</v>
      </c>
      <c r="H845" s="2" t="s">
        <v>2218</v>
      </c>
      <c r="I845" s="4">
        <v>8.7200000000000006</v>
      </c>
      <c r="J845" s="2" t="b">
        <v>0</v>
      </c>
      <c r="K845" s="2" t="s">
        <v>4716</v>
      </c>
      <c r="L845" s="2" t="s">
        <v>10</v>
      </c>
      <c r="M845" s="2" t="s">
        <v>4737</v>
      </c>
      <c r="N845" s="2" t="s">
        <v>4718</v>
      </c>
      <c r="O845" s="2" t="s">
        <v>4719</v>
      </c>
      <c r="P845" s="2" t="s">
        <v>4688</v>
      </c>
      <c r="Q845" s="2"/>
    </row>
    <row r="846" spans="1:17" x14ac:dyDescent="0.25">
      <c r="A846" s="2" t="s">
        <v>2862</v>
      </c>
      <c r="B846" s="2" t="s">
        <v>2863</v>
      </c>
      <c r="C846" s="3"/>
      <c r="D846" s="4">
        <v>0</v>
      </c>
      <c r="E846" s="4">
        <v>0</v>
      </c>
      <c r="F846" s="4">
        <v>0</v>
      </c>
      <c r="G846" s="4">
        <v>8.65</v>
      </c>
      <c r="H846" s="2" t="s">
        <v>2857</v>
      </c>
      <c r="I846" s="4">
        <v>3.5</v>
      </c>
      <c r="J846" s="2" t="b">
        <v>0</v>
      </c>
      <c r="K846" s="2" t="s">
        <v>4709</v>
      </c>
      <c r="L846" s="2" t="s">
        <v>10</v>
      </c>
      <c r="M846" s="2" t="s">
        <v>4856</v>
      </c>
      <c r="N846" s="2" t="s">
        <v>4857</v>
      </c>
      <c r="O846" s="2" t="s">
        <v>4689</v>
      </c>
      <c r="P846" s="2" t="s">
        <v>4688</v>
      </c>
      <c r="Q846" s="2"/>
    </row>
    <row r="847" spans="1:17" x14ac:dyDescent="0.25">
      <c r="A847" s="2" t="s">
        <v>2858</v>
      </c>
      <c r="B847" s="2" t="s">
        <v>2859</v>
      </c>
      <c r="C847" s="3"/>
      <c r="D847" s="4">
        <v>0</v>
      </c>
      <c r="E847" s="4">
        <v>0</v>
      </c>
      <c r="F847" s="4">
        <v>0</v>
      </c>
      <c r="G847" s="4">
        <v>9.75</v>
      </c>
      <c r="H847" s="2" t="s">
        <v>2857</v>
      </c>
      <c r="I847" s="4">
        <v>4</v>
      </c>
      <c r="J847" s="2" t="b">
        <v>0</v>
      </c>
      <c r="K847" s="2" t="s">
        <v>4709</v>
      </c>
      <c r="L847" s="2" t="s">
        <v>10</v>
      </c>
      <c r="M847" s="2" t="s">
        <v>4856</v>
      </c>
      <c r="N847" s="2" t="s">
        <v>4857</v>
      </c>
      <c r="O847" s="2" t="s">
        <v>4689</v>
      </c>
      <c r="P847" s="2" t="s">
        <v>4688</v>
      </c>
      <c r="Q847" s="2"/>
    </row>
    <row r="848" spans="1:17" x14ac:dyDescent="0.25">
      <c r="A848" s="2" t="s">
        <v>4510</v>
      </c>
      <c r="B848" s="2" t="s">
        <v>4511</v>
      </c>
      <c r="C848" s="3"/>
      <c r="D848" s="4">
        <v>0</v>
      </c>
      <c r="E848" s="4">
        <v>0</v>
      </c>
      <c r="F848" s="4">
        <v>0</v>
      </c>
      <c r="G848" s="4">
        <v>41.85</v>
      </c>
      <c r="H848" s="2" t="s">
        <v>2487</v>
      </c>
      <c r="I848" s="4">
        <v>17</v>
      </c>
      <c r="J848" s="2" t="b">
        <v>0</v>
      </c>
      <c r="K848" s="2" t="s">
        <v>4716</v>
      </c>
      <c r="L848" s="2" t="s">
        <v>10</v>
      </c>
      <c r="M848" s="2" t="s">
        <v>4908</v>
      </c>
      <c r="N848" s="2" t="s">
        <v>4762</v>
      </c>
      <c r="O848" s="2" t="s">
        <v>4719</v>
      </c>
      <c r="P848" s="2" t="s">
        <v>4688</v>
      </c>
      <c r="Q848" s="2"/>
    </row>
    <row r="849" spans="1:17" x14ac:dyDescent="0.25">
      <c r="A849" s="2" t="s">
        <v>169</v>
      </c>
      <c r="B849" s="2" t="s">
        <v>170</v>
      </c>
      <c r="C849" s="3"/>
      <c r="D849" s="4">
        <v>0</v>
      </c>
      <c r="E849" s="4">
        <v>0</v>
      </c>
      <c r="F849" s="4">
        <v>0</v>
      </c>
      <c r="G849" s="4">
        <v>8</v>
      </c>
      <c r="H849" s="2" t="s">
        <v>2226</v>
      </c>
      <c r="I849" s="4">
        <v>3.75</v>
      </c>
      <c r="J849" s="2" t="b">
        <v>1</v>
      </c>
      <c r="K849" s="2" t="s">
        <v>4716</v>
      </c>
      <c r="L849" s="2" t="s">
        <v>10</v>
      </c>
      <c r="M849" s="2" t="s">
        <v>4758</v>
      </c>
      <c r="N849" s="2" t="s">
        <v>4757</v>
      </c>
      <c r="O849" s="2" t="s">
        <v>4719</v>
      </c>
      <c r="P849" s="2" t="s">
        <v>4688</v>
      </c>
      <c r="Q849" s="2"/>
    </row>
    <row r="850" spans="1:17" x14ac:dyDescent="0.25">
      <c r="A850" s="2" t="s">
        <v>1075</v>
      </c>
      <c r="B850" s="2" t="s">
        <v>1076</v>
      </c>
      <c r="C850" s="3"/>
      <c r="D850" s="4">
        <v>0</v>
      </c>
      <c r="E850" s="4">
        <v>5</v>
      </c>
      <c r="F850" s="4">
        <v>5</v>
      </c>
      <c r="G850" s="4">
        <v>12.35</v>
      </c>
      <c r="H850" s="2" t="s">
        <v>2226</v>
      </c>
      <c r="I850" s="4">
        <v>5.75</v>
      </c>
      <c r="J850" s="2" t="b">
        <v>1</v>
      </c>
      <c r="K850" s="2" t="s">
        <v>4716</v>
      </c>
      <c r="L850" s="2" t="s">
        <v>10</v>
      </c>
      <c r="M850" s="2" t="s">
        <v>4909</v>
      </c>
      <c r="N850" s="2" t="s">
        <v>4757</v>
      </c>
      <c r="O850" s="2" t="s">
        <v>4719</v>
      </c>
      <c r="P850" s="2" t="s">
        <v>4688</v>
      </c>
      <c r="Q850" s="2"/>
    </row>
    <row r="851" spans="1:17" x14ac:dyDescent="0.25">
      <c r="A851" s="2" t="s">
        <v>3869</v>
      </c>
      <c r="B851" s="2" t="s">
        <v>3870</v>
      </c>
      <c r="C851" s="3"/>
      <c r="D851" s="4">
        <v>0</v>
      </c>
      <c r="E851" s="4">
        <v>0</v>
      </c>
      <c r="F851" s="4">
        <v>0</v>
      </c>
      <c r="G851" s="4">
        <v>12.45</v>
      </c>
      <c r="H851" s="2" t="s">
        <v>2226</v>
      </c>
      <c r="I851" s="4">
        <v>5.75</v>
      </c>
      <c r="J851" s="2" t="b">
        <v>0</v>
      </c>
      <c r="K851" s="2" t="s">
        <v>4716</v>
      </c>
      <c r="L851" s="2" t="s">
        <v>10</v>
      </c>
      <c r="M851" s="2" t="s">
        <v>4760</v>
      </c>
      <c r="N851" s="2" t="s">
        <v>4757</v>
      </c>
      <c r="O851" s="2" t="s">
        <v>4719</v>
      </c>
      <c r="P851" s="2" t="s">
        <v>4688</v>
      </c>
      <c r="Q851" s="2"/>
    </row>
    <row r="852" spans="1:17" x14ac:dyDescent="0.25">
      <c r="A852" s="2" t="s">
        <v>2449</v>
      </c>
      <c r="B852" s="2" t="s">
        <v>2450</v>
      </c>
      <c r="C852" s="3"/>
      <c r="D852" s="4">
        <v>0</v>
      </c>
      <c r="E852" s="4">
        <v>0</v>
      </c>
      <c r="F852" s="4">
        <v>0</v>
      </c>
      <c r="G852" s="4">
        <v>6.4</v>
      </c>
      <c r="H852" s="2" t="s">
        <v>2217</v>
      </c>
      <c r="I852" s="4">
        <v>2.95</v>
      </c>
      <c r="J852" s="2" t="b">
        <v>0</v>
      </c>
      <c r="K852" s="2" t="s">
        <v>4716</v>
      </c>
      <c r="L852" s="2" t="s">
        <v>10</v>
      </c>
      <c r="M852" s="2" t="s">
        <v>4757</v>
      </c>
      <c r="N852" s="2" t="s">
        <v>4757</v>
      </c>
      <c r="O852" s="2" t="s">
        <v>4719</v>
      </c>
      <c r="P852" s="2" t="s">
        <v>4688</v>
      </c>
      <c r="Q852" s="2"/>
    </row>
    <row r="853" spans="1:17" x14ac:dyDescent="0.25">
      <c r="A853" s="2" t="s">
        <v>2447</v>
      </c>
      <c r="B853" s="2" t="s">
        <v>2448</v>
      </c>
      <c r="C853" s="3"/>
      <c r="D853" s="4">
        <v>0</v>
      </c>
      <c r="E853" s="4">
        <v>0</v>
      </c>
      <c r="F853" s="4">
        <v>0</v>
      </c>
      <c r="G853" s="4">
        <v>5.85</v>
      </c>
      <c r="H853" s="2" t="s">
        <v>2217</v>
      </c>
      <c r="I853" s="4">
        <v>2.7</v>
      </c>
      <c r="J853" s="2" t="b">
        <v>0</v>
      </c>
      <c r="K853" s="2" t="s">
        <v>4716</v>
      </c>
      <c r="L853" s="2" t="s">
        <v>10</v>
      </c>
      <c r="M853" s="2" t="s">
        <v>4758</v>
      </c>
      <c r="N853" s="2" t="s">
        <v>4757</v>
      </c>
      <c r="O853" s="2" t="s">
        <v>4719</v>
      </c>
      <c r="P853" s="2" t="s">
        <v>4688</v>
      </c>
      <c r="Q853" s="2"/>
    </row>
    <row r="854" spans="1:17" x14ac:dyDescent="0.25">
      <c r="A854" s="2" t="s">
        <v>2451</v>
      </c>
      <c r="B854" s="2" t="s">
        <v>2452</v>
      </c>
      <c r="C854" s="3"/>
      <c r="D854" s="4">
        <v>0</v>
      </c>
      <c r="E854" s="4">
        <v>0</v>
      </c>
      <c r="F854" s="4">
        <v>0</v>
      </c>
      <c r="G854" s="4">
        <v>8.1999999999999993</v>
      </c>
      <c r="H854" s="2" t="s">
        <v>2442</v>
      </c>
      <c r="I854" s="4">
        <v>3.55</v>
      </c>
      <c r="J854" s="2" t="b">
        <v>0</v>
      </c>
      <c r="K854" s="2" t="s">
        <v>4716</v>
      </c>
      <c r="L854" s="2" t="s">
        <v>10</v>
      </c>
      <c r="M854" s="2" t="s">
        <v>4757</v>
      </c>
      <c r="N854" s="2" t="s">
        <v>4757</v>
      </c>
      <c r="O854" s="2" t="s">
        <v>4719</v>
      </c>
      <c r="P854" s="2" t="s">
        <v>4688</v>
      </c>
      <c r="Q854" s="2"/>
    </row>
    <row r="855" spans="1:17" x14ac:dyDescent="0.25">
      <c r="A855" s="2" t="s">
        <v>720</v>
      </c>
      <c r="B855" s="2" t="s">
        <v>721</v>
      </c>
      <c r="C855" s="3"/>
      <c r="D855" s="4">
        <v>0</v>
      </c>
      <c r="E855" s="4">
        <v>0</v>
      </c>
      <c r="F855" s="4">
        <v>0</v>
      </c>
      <c r="G855" s="4">
        <v>6.9</v>
      </c>
      <c r="H855" s="2" t="s">
        <v>2234</v>
      </c>
      <c r="I855" s="4">
        <v>3.2</v>
      </c>
      <c r="J855" s="2" t="b">
        <v>1</v>
      </c>
      <c r="K855" s="2" t="s">
        <v>4716</v>
      </c>
      <c r="L855" s="2" t="s">
        <v>10</v>
      </c>
      <c r="M855" s="2" t="s">
        <v>4744</v>
      </c>
      <c r="N855" s="2" t="s">
        <v>4745</v>
      </c>
      <c r="O855" s="2" t="s">
        <v>4719</v>
      </c>
      <c r="P855" s="2" t="s">
        <v>4688</v>
      </c>
      <c r="Q855" s="2"/>
    </row>
    <row r="856" spans="1:17" x14ac:dyDescent="0.25">
      <c r="A856" s="2" t="s">
        <v>1996</v>
      </c>
      <c r="B856" s="2" t="s">
        <v>1997</v>
      </c>
      <c r="C856" s="3"/>
      <c r="D856" s="4">
        <v>0</v>
      </c>
      <c r="E856" s="4">
        <v>0</v>
      </c>
      <c r="F856" s="4">
        <v>0</v>
      </c>
      <c r="G856" s="4">
        <v>9.4499999999999993</v>
      </c>
      <c r="H856" s="2" t="s">
        <v>2249</v>
      </c>
      <c r="I856" s="4">
        <v>3.95</v>
      </c>
      <c r="J856" s="2" t="b">
        <v>1</v>
      </c>
      <c r="K856" s="2" t="s">
        <v>4709</v>
      </c>
      <c r="L856" s="2" t="s">
        <v>10</v>
      </c>
      <c r="M856" s="2" t="s">
        <v>4751</v>
      </c>
      <c r="N856" s="2" t="s">
        <v>4752</v>
      </c>
      <c r="O856" s="2" t="s">
        <v>4689</v>
      </c>
      <c r="P856" s="2" t="s">
        <v>4688</v>
      </c>
      <c r="Q856" s="2"/>
    </row>
    <row r="857" spans="1:17" x14ac:dyDescent="0.25">
      <c r="A857" s="2" t="s">
        <v>1441</v>
      </c>
      <c r="B857" s="2" t="s">
        <v>1442</v>
      </c>
      <c r="C857" s="3"/>
      <c r="D857" s="4">
        <v>0</v>
      </c>
      <c r="E857" s="4">
        <v>0</v>
      </c>
      <c r="F857" s="4">
        <v>0</v>
      </c>
      <c r="G857" s="4">
        <v>31.85</v>
      </c>
      <c r="H857" s="2" t="s">
        <v>2218</v>
      </c>
      <c r="I857" s="4">
        <v>15.438000000000001</v>
      </c>
      <c r="J857" s="2" t="b">
        <v>1</v>
      </c>
      <c r="K857" s="2" t="s">
        <v>4693</v>
      </c>
      <c r="L857" s="2" t="s">
        <v>10</v>
      </c>
      <c r="M857" s="2"/>
      <c r="N857" s="2" t="s">
        <v>4694</v>
      </c>
      <c r="O857" s="2"/>
      <c r="P857" s="2" t="s">
        <v>4833</v>
      </c>
      <c r="Q857" s="2"/>
    </row>
    <row r="858" spans="1:17" x14ac:dyDescent="0.25">
      <c r="A858" s="2" t="s">
        <v>3757</v>
      </c>
      <c r="B858" s="2" t="s">
        <v>3758</v>
      </c>
      <c r="C858" s="3"/>
      <c r="D858" s="4">
        <v>0</v>
      </c>
      <c r="E858" s="4">
        <v>0</v>
      </c>
      <c r="F858" s="4">
        <v>0</v>
      </c>
      <c r="G858" s="4">
        <v>27.85</v>
      </c>
      <c r="H858" s="2" t="s">
        <v>2218</v>
      </c>
      <c r="I858" s="4">
        <v>13.92</v>
      </c>
      <c r="J858" s="2" t="b">
        <v>0</v>
      </c>
      <c r="K858" s="2" t="s">
        <v>4693</v>
      </c>
      <c r="L858" s="2" t="s">
        <v>10</v>
      </c>
      <c r="M858" s="2"/>
      <c r="N858" s="2" t="s">
        <v>4694</v>
      </c>
      <c r="O858" s="2"/>
      <c r="P858" s="2" t="s">
        <v>4833</v>
      </c>
      <c r="Q858" s="2"/>
    </row>
    <row r="859" spans="1:17" x14ac:dyDescent="0.25">
      <c r="A859" s="2" t="s">
        <v>3755</v>
      </c>
      <c r="B859" s="2" t="s">
        <v>3756</v>
      </c>
      <c r="C859" s="3"/>
      <c r="D859" s="4">
        <v>0</v>
      </c>
      <c r="E859" s="4">
        <v>0</v>
      </c>
      <c r="F859" s="4">
        <v>0</v>
      </c>
      <c r="G859" s="4">
        <v>25.7</v>
      </c>
      <c r="H859" s="2" t="s">
        <v>2218</v>
      </c>
      <c r="I859" s="4">
        <v>12.847</v>
      </c>
      <c r="J859" s="2" t="b">
        <v>0</v>
      </c>
      <c r="K859" s="2" t="s">
        <v>4693</v>
      </c>
      <c r="L859" s="2" t="s">
        <v>10</v>
      </c>
      <c r="M859" s="2"/>
      <c r="N859" s="2" t="s">
        <v>4694</v>
      </c>
      <c r="O859" s="2"/>
      <c r="P859" s="2"/>
      <c r="Q859" s="2"/>
    </row>
    <row r="860" spans="1:17" x14ac:dyDescent="0.25">
      <c r="A860" s="2" t="s">
        <v>3782</v>
      </c>
      <c r="B860" s="2" t="s">
        <v>3783</v>
      </c>
      <c r="C860" s="3"/>
      <c r="D860" s="4">
        <v>0</v>
      </c>
      <c r="E860" s="4">
        <v>0</v>
      </c>
      <c r="F860" s="4">
        <v>0</v>
      </c>
      <c r="G860" s="4">
        <v>10.6</v>
      </c>
      <c r="H860" s="2" t="s">
        <v>3775</v>
      </c>
      <c r="I860" s="4">
        <v>4.9000000000000004</v>
      </c>
      <c r="J860" s="2" t="b">
        <v>0</v>
      </c>
      <c r="K860" s="2" t="s">
        <v>4716</v>
      </c>
      <c r="L860" s="2" t="s">
        <v>10</v>
      </c>
      <c r="M860" s="2" t="s">
        <v>4830</v>
      </c>
      <c r="N860" s="2" t="s">
        <v>4745</v>
      </c>
      <c r="O860" s="2" t="s">
        <v>4719</v>
      </c>
      <c r="P860" s="2" t="s">
        <v>4688</v>
      </c>
      <c r="Q860" s="2"/>
    </row>
    <row r="861" spans="1:17" x14ac:dyDescent="0.25">
      <c r="A861" s="2" t="s">
        <v>3780</v>
      </c>
      <c r="B861" s="2" t="s">
        <v>3781</v>
      </c>
      <c r="C861" s="3"/>
      <c r="D861" s="4">
        <v>0</v>
      </c>
      <c r="E861" s="4">
        <v>0</v>
      </c>
      <c r="F861" s="4">
        <v>0</v>
      </c>
      <c r="G861" s="4">
        <v>10.6</v>
      </c>
      <c r="H861" s="2" t="s">
        <v>3775</v>
      </c>
      <c r="I861" s="4">
        <v>4.9000000000000004</v>
      </c>
      <c r="J861" s="2" t="b">
        <v>0</v>
      </c>
      <c r="K861" s="2" t="s">
        <v>4709</v>
      </c>
      <c r="L861" s="2" t="s">
        <v>10</v>
      </c>
      <c r="M861" s="2" t="s">
        <v>4830</v>
      </c>
      <c r="N861" s="2" t="s">
        <v>4745</v>
      </c>
      <c r="O861" s="2" t="s">
        <v>4689</v>
      </c>
      <c r="P861" s="2" t="s">
        <v>4688</v>
      </c>
      <c r="Q861" s="2"/>
    </row>
    <row r="862" spans="1:17" x14ac:dyDescent="0.25">
      <c r="A862" s="2" t="s">
        <v>3776</v>
      </c>
      <c r="B862" s="2" t="s">
        <v>3777</v>
      </c>
      <c r="C862" s="3"/>
      <c r="D862" s="4">
        <v>0</v>
      </c>
      <c r="E862" s="4">
        <v>0</v>
      </c>
      <c r="F862" s="4">
        <v>0</v>
      </c>
      <c r="G862" s="4">
        <v>16.3</v>
      </c>
      <c r="H862" s="2" t="s">
        <v>3775</v>
      </c>
      <c r="I862" s="4">
        <v>7.55</v>
      </c>
      <c r="J862" s="2" t="b">
        <v>0</v>
      </c>
      <c r="K862" s="2" t="s">
        <v>4716</v>
      </c>
      <c r="L862" s="2" t="s">
        <v>10</v>
      </c>
      <c r="M862" s="2" t="s">
        <v>4830</v>
      </c>
      <c r="N862" s="2" t="s">
        <v>4745</v>
      </c>
      <c r="O862" s="2" t="s">
        <v>4719</v>
      </c>
      <c r="P862" s="2" t="s">
        <v>4688</v>
      </c>
      <c r="Q862" s="2"/>
    </row>
    <row r="863" spans="1:17" x14ac:dyDescent="0.25">
      <c r="A863" s="2" t="s">
        <v>3773</v>
      </c>
      <c r="B863" s="2" t="s">
        <v>3774</v>
      </c>
      <c r="C863" s="3"/>
      <c r="D863" s="4">
        <v>0</v>
      </c>
      <c r="E863" s="4">
        <v>0</v>
      </c>
      <c r="F863" s="4">
        <v>0</v>
      </c>
      <c r="G863" s="4">
        <v>15.25</v>
      </c>
      <c r="H863" s="2" t="s">
        <v>3775</v>
      </c>
      <c r="I863" s="4">
        <v>7.05</v>
      </c>
      <c r="J863" s="2" t="b">
        <v>0</v>
      </c>
      <c r="K863" s="2" t="s">
        <v>4709</v>
      </c>
      <c r="L863" s="2" t="s">
        <v>10</v>
      </c>
      <c r="M863" s="2" t="s">
        <v>4830</v>
      </c>
      <c r="N863" s="2" t="s">
        <v>4745</v>
      </c>
      <c r="O863" s="2" t="s">
        <v>4689</v>
      </c>
      <c r="P863" s="2" t="s">
        <v>4688</v>
      </c>
      <c r="Q863" s="2"/>
    </row>
    <row r="864" spans="1:17" x14ac:dyDescent="0.25">
      <c r="A864" s="2" t="s">
        <v>2331</v>
      </c>
      <c r="B864" s="2" t="s">
        <v>2332</v>
      </c>
      <c r="C864" s="3"/>
      <c r="D864" s="4">
        <v>0</v>
      </c>
      <c r="E864" s="4">
        <v>0</v>
      </c>
      <c r="F864" s="4">
        <v>0</v>
      </c>
      <c r="G864" s="4">
        <v>24.9</v>
      </c>
      <c r="H864" s="2" t="s">
        <v>2328</v>
      </c>
      <c r="I864" s="4">
        <v>10.07</v>
      </c>
      <c r="J864" s="2" t="b">
        <v>0</v>
      </c>
      <c r="K864" s="2" t="s">
        <v>4709</v>
      </c>
      <c r="L864" s="2" t="s">
        <v>10</v>
      </c>
      <c r="M864" s="2" t="s">
        <v>4910</v>
      </c>
      <c r="N864" s="2" t="s">
        <v>4710</v>
      </c>
      <c r="O864" s="2" t="s">
        <v>4689</v>
      </c>
      <c r="P864" s="2" t="s">
        <v>4688</v>
      </c>
      <c r="Q864" s="2"/>
    </row>
    <row r="865" spans="1:17" x14ac:dyDescent="0.25">
      <c r="A865" s="2" t="s">
        <v>4465</v>
      </c>
      <c r="B865" s="2" t="s">
        <v>4466</v>
      </c>
      <c r="C865" s="3"/>
      <c r="D865" s="4">
        <v>0</v>
      </c>
      <c r="E865" s="4">
        <v>0</v>
      </c>
      <c r="F865" s="4">
        <v>0</v>
      </c>
      <c r="G865" s="4">
        <v>4.4000000000000004</v>
      </c>
      <c r="H865" s="2" t="s">
        <v>2250</v>
      </c>
      <c r="I865" s="4">
        <v>2.2000000000000002</v>
      </c>
      <c r="J865" s="2" t="b">
        <v>0</v>
      </c>
      <c r="K865" s="2" t="s">
        <v>4691</v>
      </c>
      <c r="L865" s="2" t="s">
        <v>10</v>
      </c>
      <c r="M865" s="2"/>
      <c r="N865" s="2" t="s">
        <v>4692</v>
      </c>
      <c r="O865" s="2"/>
      <c r="P865" s="2"/>
      <c r="Q865" s="2"/>
    </row>
    <row r="866" spans="1:17" x14ac:dyDescent="0.25">
      <c r="A866" s="2" t="s">
        <v>4469</v>
      </c>
      <c r="B866" s="2" t="s">
        <v>4470</v>
      </c>
      <c r="C866" s="3"/>
      <c r="D866" s="4">
        <v>0</v>
      </c>
      <c r="E866" s="4">
        <v>0</v>
      </c>
      <c r="F866" s="4">
        <v>0</v>
      </c>
      <c r="G866" s="4">
        <v>5.6</v>
      </c>
      <c r="H866" s="2" t="s">
        <v>2213</v>
      </c>
      <c r="I866" s="4">
        <v>2.4700000000000002</v>
      </c>
      <c r="J866" s="2" t="b">
        <v>0</v>
      </c>
      <c r="K866" s="2" t="s">
        <v>4691</v>
      </c>
      <c r="L866" s="2" t="s">
        <v>10</v>
      </c>
      <c r="M866" s="2"/>
      <c r="N866" s="2" t="s">
        <v>4692</v>
      </c>
      <c r="O866" s="2"/>
      <c r="P866" s="2"/>
      <c r="Q866" s="2"/>
    </row>
    <row r="867" spans="1:17" x14ac:dyDescent="0.25">
      <c r="A867" s="2" t="s">
        <v>4447</v>
      </c>
      <c r="B867" s="2" t="s">
        <v>4448</v>
      </c>
      <c r="C867" s="3"/>
      <c r="D867" s="4">
        <v>0</v>
      </c>
      <c r="E867" s="4">
        <v>0</v>
      </c>
      <c r="F867" s="4">
        <v>0</v>
      </c>
      <c r="G867" s="4">
        <v>9</v>
      </c>
      <c r="H867" s="2" t="s">
        <v>2250</v>
      </c>
      <c r="I867" s="4">
        <v>4.5</v>
      </c>
      <c r="J867" s="2" t="b">
        <v>0</v>
      </c>
      <c r="K867" s="2" t="s">
        <v>4691</v>
      </c>
      <c r="L867" s="2" t="s">
        <v>10</v>
      </c>
      <c r="M867" s="2"/>
      <c r="N867" s="2" t="s">
        <v>4692</v>
      </c>
      <c r="O867" s="2"/>
      <c r="P867" s="2"/>
      <c r="Q867" s="2"/>
    </row>
    <row r="868" spans="1:17" x14ac:dyDescent="0.25">
      <c r="A868" s="2" t="s">
        <v>4451</v>
      </c>
      <c r="B868" s="2" t="s">
        <v>4452</v>
      </c>
      <c r="C868" s="3"/>
      <c r="D868" s="4">
        <v>0</v>
      </c>
      <c r="E868" s="4">
        <v>0</v>
      </c>
      <c r="F868" s="4">
        <v>0</v>
      </c>
      <c r="G868" s="4">
        <v>11</v>
      </c>
      <c r="H868" s="2" t="s">
        <v>2250</v>
      </c>
      <c r="I868" s="4">
        <v>4.05</v>
      </c>
      <c r="J868" s="2" t="b">
        <v>0</v>
      </c>
      <c r="K868" s="2" t="s">
        <v>4691</v>
      </c>
      <c r="L868" s="2" t="s">
        <v>10</v>
      </c>
      <c r="M868" s="2"/>
      <c r="N868" s="2" t="s">
        <v>4692</v>
      </c>
      <c r="O868" s="2"/>
      <c r="P868" s="2"/>
      <c r="Q868" s="2"/>
    </row>
    <row r="869" spans="1:17" x14ac:dyDescent="0.25">
      <c r="A869" s="2" t="s">
        <v>2912</v>
      </c>
      <c r="B869" s="2" t="s">
        <v>2913</v>
      </c>
      <c r="C869" s="3"/>
      <c r="D869" s="4">
        <v>0</v>
      </c>
      <c r="E869" s="4">
        <v>0</v>
      </c>
      <c r="F869" s="4">
        <v>0</v>
      </c>
      <c r="G869" s="4">
        <v>25.7</v>
      </c>
      <c r="H869" s="2" t="s">
        <v>2213</v>
      </c>
      <c r="I869" s="4">
        <v>12.84</v>
      </c>
      <c r="J869" s="2" t="b">
        <v>0</v>
      </c>
      <c r="K869" s="2" t="s">
        <v>4691</v>
      </c>
      <c r="L869" s="2" t="s">
        <v>10</v>
      </c>
      <c r="M869" s="2"/>
      <c r="N869" s="2" t="s">
        <v>4692</v>
      </c>
      <c r="O869" s="2"/>
      <c r="P869" s="2"/>
      <c r="Q869" s="2"/>
    </row>
    <row r="870" spans="1:17" x14ac:dyDescent="0.25">
      <c r="A870" s="2" t="s">
        <v>2039</v>
      </c>
      <c r="B870" s="2" t="s">
        <v>2040</v>
      </c>
      <c r="C870" s="3" t="s">
        <v>5470</v>
      </c>
      <c r="D870" s="4">
        <v>0</v>
      </c>
      <c r="E870" s="4">
        <v>4</v>
      </c>
      <c r="F870" s="4">
        <v>4</v>
      </c>
      <c r="G870" s="4">
        <v>63.9</v>
      </c>
      <c r="H870" s="2" t="s">
        <v>2213</v>
      </c>
      <c r="I870" s="4">
        <v>31.91</v>
      </c>
      <c r="J870" s="2" t="b">
        <v>1</v>
      </c>
      <c r="K870" s="2" t="s">
        <v>4691</v>
      </c>
      <c r="L870" s="2" t="s">
        <v>10</v>
      </c>
      <c r="M870" s="2"/>
      <c r="N870" s="2" t="s">
        <v>4692</v>
      </c>
      <c r="O870" s="2"/>
      <c r="P870" s="2"/>
      <c r="Q870" s="2" t="s">
        <v>5575</v>
      </c>
    </row>
    <row r="871" spans="1:17" ht="57" x14ac:dyDescent="0.25">
      <c r="A871" s="2" t="s">
        <v>568</v>
      </c>
      <c r="B871" s="2" t="s">
        <v>569</v>
      </c>
      <c r="C871" s="3" t="s">
        <v>5243</v>
      </c>
      <c r="D871" s="4">
        <v>0</v>
      </c>
      <c r="E871" s="4">
        <v>1</v>
      </c>
      <c r="F871" s="4">
        <v>1</v>
      </c>
      <c r="G871" s="4">
        <v>67.5</v>
      </c>
      <c r="H871" s="2" t="s">
        <v>2250</v>
      </c>
      <c r="I871" s="4">
        <v>33.75</v>
      </c>
      <c r="J871" s="2" t="b">
        <v>1</v>
      </c>
      <c r="K871" s="2" t="s">
        <v>4691</v>
      </c>
      <c r="L871" s="2" t="s">
        <v>10</v>
      </c>
      <c r="M871" s="2"/>
      <c r="N871" s="2" t="s">
        <v>4692</v>
      </c>
      <c r="O871" s="2"/>
      <c r="P871" s="2"/>
      <c r="Q871" s="2" t="s">
        <v>5576</v>
      </c>
    </row>
    <row r="872" spans="1:17" ht="42.75" x14ac:dyDescent="0.25">
      <c r="A872" s="2" t="s">
        <v>570</v>
      </c>
      <c r="B872" s="2" t="s">
        <v>571</v>
      </c>
      <c r="C872" s="3" t="s">
        <v>5236</v>
      </c>
      <c r="D872" s="4">
        <v>0</v>
      </c>
      <c r="E872" s="4">
        <v>2</v>
      </c>
      <c r="F872" s="4">
        <v>2</v>
      </c>
      <c r="G872" s="4">
        <v>45</v>
      </c>
      <c r="H872" s="2" t="s">
        <v>2250</v>
      </c>
      <c r="I872" s="4">
        <v>22.5</v>
      </c>
      <c r="J872" s="2" t="b">
        <v>1</v>
      </c>
      <c r="K872" s="2" t="s">
        <v>4691</v>
      </c>
      <c r="L872" s="2" t="s">
        <v>10</v>
      </c>
      <c r="M872" s="2"/>
      <c r="N872" s="2" t="s">
        <v>4692</v>
      </c>
      <c r="O872" s="2"/>
      <c r="P872" s="2"/>
      <c r="Q872" s="2" t="s">
        <v>5577</v>
      </c>
    </row>
    <row r="873" spans="1:17" ht="85.5" x14ac:dyDescent="0.25">
      <c r="A873" s="2" t="s">
        <v>2041</v>
      </c>
      <c r="B873" s="2" t="s">
        <v>2042</v>
      </c>
      <c r="C873" s="3" t="s">
        <v>5471</v>
      </c>
      <c r="D873" s="4">
        <v>0</v>
      </c>
      <c r="E873" s="4">
        <v>6</v>
      </c>
      <c r="F873" s="4">
        <v>6</v>
      </c>
      <c r="G873" s="4">
        <v>5</v>
      </c>
      <c r="H873" s="2" t="s">
        <v>2213</v>
      </c>
      <c r="I873" s="4">
        <v>2.5</v>
      </c>
      <c r="J873" s="2" t="b">
        <v>1</v>
      </c>
      <c r="K873" s="2" t="s">
        <v>4691</v>
      </c>
      <c r="L873" s="2" t="s">
        <v>10</v>
      </c>
      <c r="M873" s="2"/>
      <c r="N873" s="2" t="s">
        <v>4692</v>
      </c>
      <c r="O873" s="2"/>
      <c r="P873" s="2"/>
      <c r="Q873" s="2" t="s">
        <v>6482</v>
      </c>
    </row>
    <row r="874" spans="1:17" ht="242.25" x14ac:dyDescent="0.25">
      <c r="A874" s="2" t="s">
        <v>1408</v>
      </c>
      <c r="B874" s="2" t="s">
        <v>3728</v>
      </c>
      <c r="C874" s="3" t="s">
        <v>5359</v>
      </c>
      <c r="D874" s="4">
        <v>0</v>
      </c>
      <c r="E874" s="4">
        <v>14</v>
      </c>
      <c r="F874" s="4">
        <v>14</v>
      </c>
      <c r="G874" s="4">
        <v>10.5</v>
      </c>
      <c r="H874" s="2" t="s">
        <v>23</v>
      </c>
      <c r="I874" s="4">
        <v>3.51</v>
      </c>
      <c r="J874" s="2" t="b">
        <v>1</v>
      </c>
      <c r="K874" s="2" t="s">
        <v>4709</v>
      </c>
      <c r="L874" s="2" t="s">
        <v>10</v>
      </c>
      <c r="M874" s="2"/>
      <c r="N874" s="2" t="s">
        <v>4911</v>
      </c>
      <c r="O874" s="2" t="s">
        <v>4689</v>
      </c>
      <c r="P874" s="2" t="s">
        <v>4688</v>
      </c>
      <c r="Q874" s="2" t="s">
        <v>5620</v>
      </c>
    </row>
    <row r="875" spans="1:17" x14ac:dyDescent="0.25">
      <c r="A875" s="2" t="s">
        <v>1234</v>
      </c>
      <c r="B875" s="2" t="s">
        <v>1235</v>
      </c>
      <c r="C875" s="3"/>
      <c r="D875" s="4">
        <v>0</v>
      </c>
      <c r="E875" s="4">
        <v>0</v>
      </c>
      <c r="F875" s="4">
        <v>0</v>
      </c>
      <c r="G875" s="4">
        <v>12.2</v>
      </c>
      <c r="H875" s="2" t="s">
        <v>23</v>
      </c>
      <c r="I875" s="4">
        <v>4.3099999999999996</v>
      </c>
      <c r="J875" s="2" t="b">
        <v>1</v>
      </c>
      <c r="K875" s="2" t="s">
        <v>4716</v>
      </c>
      <c r="L875" s="2" t="s">
        <v>10</v>
      </c>
      <c r="M875" s="2"/>
      <c r="N875" s="2" t="s">
        <v>4912</v>
      </c>
      <c r="O875" s="2" t="s">
        <v>4719</v>
      </c>
      <c r="P875" s="2" t="s">
        <v>4688</v>
      </c>
      <c r="Q875" s="2"/>
    </row>
    <row r="876" spans="1:17" ht="228" x14ac:dyDescent="0.25">
      <c r="A876" s="2" t="s">
        <v>24</v>
      </c>
      <c r="B876" s="2" t="s">
        <v>25</v>
      </c>
      <c r="C876" s="3" t="s">
        <v>5163</v>
      </c>
      <c r="D876" s="4">
        <v>0</v>
      </c>
      <c r="E876" s="4">
        <v>2</v>
      </c>
      <c r="F876" s="4">
        <v>2</v>
      </c>
      <c r="G876" s="4">
        <v>15.8</v>
      </c>
      <c r="H876" s="2" t="s">
        <v>23</v>
      </c>
      <c r="I876" s="4">
        <v>6.21</v>
      </c>
      <c r="J876" s="2" t="b">
        <v>1</v>
      </c>
      <c r="K876" s="2" t="s">
        <v>4716</v>
      </c>
      <c r="L876" s="2" t="s">
        <v>10</v>
      </c>
      <c r="M876" s="2"/>
      <c r="N876" s="2" t="s">
        <v>4913</v>
      </c>
      <c r="O876" s="2" t="s">
        <v>4719</v>
      </c>
      <c r="P876" s="2" t="s">
        <v>4688</v>
      </c>
      <c r="Q876" s="2" t="s">
        <v>5621</v>
      </c>
    </row>
    <row r="877" spans="1:17" ht="228" x14ac:dyDescent="0.25">
      <c r="A877" s="2" t="s">
        <v>21</v>
      </c>
      <c r="B877" s="2" t="s">
        <v>22</v>
      </c>
      <c r="C877" s="3" t="s">
        <v>5162</v>
      </c>
      <c r="D877" s="4">
        <v>0</v>
      </c>
      <c r="E877" s="4">
        <v>1</v>
      </c>
      <c r="F877" s="4">
        <v>1</v>
      </c>
      <c r="G877" s="4">
        <v>15.8</v>
      </c>
      <c r="H877" s="2" t="s">
        <v>23</v>
      </c>
      <c r="I877" s="4">
        <v>5.74</v>
      </c>
      <c r="J877" s="2" t="b">
        <v>1</v>
      </c>
      <c r="K877" s="2" t="s">
        <v>4709</v>
      </c>
      <c r="L877" s="2" t="s">
        <v>10</v>
      </c>
      <c r="M877" s="2"/>
      <c r="N877" s="2" t="s">
        <v>4913</v>
      </c>
      <c r="O877" s="2" t="s">
        <v>4689</v>
      </c>
      <c r="P877" s="2" t="s">
        <v>4688</v>
      </c>
      <c r="Q877" s="2" t="s">
        <v>5622</v>
      </c>
    </row>
    <row r="878" spans="1:17" x14ac:dyDescent="0.25">
      <c r="A878" s="2" t="s">
        <v>1340</v>
      </c>
      <c r="B878" s="2" t="s">
        <v>1341</v>
      </c>
      <c r="C878" s="3"/>
      <c r="D878" s="4">
        <v>0</v>
      </c>
      <c r="E878" s="4">
        <v>29</v>
      </c>
      <c r="F878" s="4">
        <v>29</v>
      </c>
      <c r="G878" s="4">
        <v>14.15</v>
      </c>
      <c r="H878" s="2" t="s">
        <v>23</v>
      </c>
      <c r="I878" s="4">
        <v>5.13</v>
      </c>
      <c r="J878" s="2" t="b">
        <v>1</v>
      </c>
      <c r="K878" s="2" t="s">
        <v>4716</v>
      </c>
      <c r="L878" s="2" t="s">
        <v>10</v>
      </c>
      <c r="M878" s="2"/>
      <c r="N878" s="2" t="s">
        <v>4819</v>
      </c>
      <c r="O878" s="2" t="s">
        <v>4719</v>
      </c>
      <c r="P878" s="2" t="s">
        <v>4688</v>
      </c>
      <c r="Q878" s="2"/>
    </row>
    <row r="879" spans="1:17" ht="242.25" x14ac:dyDescent="0.25">
      <c r="A879" s="2" t="s">
        <v>1845</v>
      </c>
      <c r="B879" s="2" t="s">
        <v>1846</v>
      </c>
      <c r="C879" s="3" t="s">
        <v>5442</v>
      </c>
      <c r="D879" s="4">
        <v>0</v>
      </c>
      <c r="E879" s="4">
        <v>9</v>
      </c>
      <c r="F879" s="4">
        <v>9</v>
      </c>
      <c r="G879" s="4">
        <v>26.45</v>
      </c>
      <c r="H879" s="2" t="s">
        <v>23</v>
      </c>
      <c r="I879" s="4">
        <v>10.75</v>
      </c>
      <c r="J879" s="2" t="b">
        <v>1</v>
      </c>
      <c r="K879" s="2" t="s">
        <v>4709</v>
      </c>
      <c r="L879" s="2" t="s">
        <v>10</v>
      </c>
      <c r="M879" s="2" t="s">
        <v>4735</v>
      </c>
      <c r="N879" s="2" t="s">
        <v>4718</v>
      </c>
      <c r="O879" s="2" t="s">
        <v>4689</v>
      </c>
      <c r="P879" s="2" t="s">
        <v>4688</v>
      </c>
      <c r="Q879" s="2" t="s">
        <v>5605</v>
      </c>
    </row>
    <row r="880" spans="1:17" ht="213.75" x14ac:dyDescent="0.25">
      <c r="A880" s="2" t="s">
        <v>1873</v>
      </c>
      <c r="B880" s="2" t="s">
        <v>1874</v>
      </c>
      <c r="C880" s="3" t="s">
        <v>5449</v>
      </c>
      <c r="D880" s="4">
        <v>0</v>
      </c>
      <c r="E880" s="4">
        <v>9</v>
      </c>
      <c r="F880" s="4">
        <v>9</v>
      </c>
      <c r="G880" s="4">
        <v>30.35</v>
      </c>
      <c r="H880" s="2" t="s">
        <v>23</v>
      </c>
      <c r="I880" s="4">
        <v>13.34</v>
      </c>
      <c r="J880" s="2" t="b">
        <v>1</v>
      </c>
      <c r="K880" s="2" t="s">
        <v>4716</v>
      </c>
      <c r="L880" s="2" t="s">
        <v>10</v>
      </c>
      <c r="M880" s="2" t="s">
        <v>4739</v>
      </c>
      <c r="N880" s="2" t="s">
        <v>4718</v>
      </c>
      <c r="O880" s="2" t="s">
        <v>4719</v>
      </c>
      <c r="P880" s="2" t="s">
        <v>4688</v>
      </c>
      <c r="Q880" s="2" t="s">
        <v>5606</v>
      </c>
    </row>
    <row r="881" spans="1:17" ht="242.25" x14ac:dyDescent="0.25">
      <c r="A881" s="2" t="s">
        <v>578</v>
      </c>
      <c r="B881" s="2" t="s">
        <v>579</v>
      </c>
      <c r="C881" s="3" t="s">
        <v>5245</v>
      </c>
      <c r="D881" s="4">
        <v>0</v>
      </c>
      <c r="E881" s="4">
        <v>9</v>
      </c>
      <c r="F881" s="4">
        <v>9</v>
      </c>
      <c r="G881" s="4">
        <v>14.15</v>
      </c>
      <c r="H881" s="2" t="s">
        <v>23</v>
      </c>
      <c r="I881" s="4">
        <v>5.85</v>
      </c>
      <c r="J881" s="2" t="b">
        <v>1</v>
      </c>
      <c r="K881" s="2" t="s">
        <v>4716</v>
      </c>
      <c r="L881" s="2" t="s">
        <v>10</v>
      </c>
      <c r="M881" s="2"/>
      <c r="N881" s="2" t="s">
        <v>4914</v>
      </c>
      <c r="O881" s="2" t="s">
        <v>4719</v>
      </c>
      <c r="P881" s="2" t="s">
        <v>4688</v>
      </c>
      <c r="Q881" s="2" t="s">
        <v>5623</v>
      </c>
    </row>
    <row r="882" spans="1:17" ht="242.25" x14ac:dyDescent="0.25">
      <c r="A882" s="2" t="s">
        <v>580</v>
      </c>
      <c r="B882" s="2" t="s">
        <v>581</v>
      </c>
      <c r="C882" s="3" t="s">
        <v>5246</v>
      </c>
      <c r="D882" s="4">
        <v>0</v>
      </c>
      <c r="E882" s="4">
        <v>5</v>
      </c>
      <c r="F882" s="4">
        <v>5</v>
      </c>
      <c r="G882" s="4">
        <v>12.85</v>
      </c>
      <c r="H882" s="2" t="s">
        <v>23</v>
      </c>
      <c r="I882" s="4">
        <v>4.26</v>
      </c>
      <c r="J882" s="2" t="b">
        <v>1</v>
      </c>
      <c r="K882" s="2" t="s">
        <v>4709</v>
      </c>
      <c r="L882" s="2" t="s">
        <v>10</v>
      </c>
      <c r="M882" s="2"/>
      <c r="N882" s="2" t="s">
        <v>4914</v>
      </c>
      <c r="O882" s="2" t="s">
        <v>4689</v>
      </c>
      <c r="P882" s="2" t="s">
        <v>4688</v>
      </c>
      <c r="Q882" s="2" t="s">
        <v>5624</v>
      </c>
    </row>
    <row r="883" spans="1:17" ht="242.25" x14ac:dyDescent="0.25">
      <c r="A883" s="2" t="s">
        <v>2047</v>
      </c>
      <c r="B883" s="2" t="s">
        <v>2048</v>
      </c>
      <c r="C883" s="3" t="s">
        <v>5473</v>
      </c>
      <c r="D883" s="4">
        <v>0</v>
      </c>
      <c r="E883" s="4">
        <v>7</v>
      </c>
      <c r="F883" s="4">
        <v>7</v>
      </c>
      <c r="G883" s="4">
        <v>18.05</v>
      </c>
      <c r="H883" s="2" t="s">
        <v>23</v>
      </c>
      <c r="I883" s="4">
        <v>7.56</v>
      </c>
      <c r="J883" s="2" t="b">
        <v>1</v>
      </c>
      <c r="K883" s="2" t="s">
        <v>4716</v>
      </c>
      <c r="L883" s="2" t="s">
        <v>10</v>
      </c>
      <c r="M883" s="2"/>
      <c r="N883" s="2" t="s">
        <v>4912</v>
      </c>
      <c r="O883" s="2" t="s">
        <v>4719</v>
      </c>
      <c r="P883" s="2" t="s">
        <v>4688</v>
      </c>
      <c r="Q883" s="2" t="s">
        <v>5625</v>
      </c>
    </row>
    <row r="884" spans="1:17" ht="242.25" x14ac:dyDescent="0.25">
      <c r="A884" s="2" t="s">
        <v>1127</v>
      </c>
      <c r="B884" s="2" t="s">
        <v>1128</v>
      </c>
      <c r="C884" s="3" t="s">
        <v>5305</v>
      </c>
      <c r="D884" s="4">
        <v>0</v>
      </c>
      <c r="E884" s="4">
        <v>6</v>
      </c>
      <c r="F884" s="4">
        <v>6</v>
      </c>
      <c r="G884" s="4">
        <v>35.75</v>
      </c>
      <c r="H884" s="2" t="s">
        <v>23</v>
      </c>
      <c r="I884" s="4">
        <v>15.03</v>
      </c>
      <c r="J884" s="2" t="b">
        <v>1</v>
      </c>
      <c r="K884" s="2" t="s">
        <v>4709</v>
      </c>
      <c r="L884" s="2" t="s">
        <v>10</v>
      </c>
      <c r="M884" s="2"/>
      <c r="N884" s="2" t="s">
        <v>4820</v>
      </c>
      <c r="O884" s="2" t="s">
        <v>4689</v>
      </c>
      <c r="P884" s="2" t="s">
        <v>4695</v>
      </c>
      <c r="Q884" s="2" t="s">
        <v>5626</v>
      </c>
    </row>
    <row r="885" spans="1:17" ht="242.25" x14ac:dyDescent="0.25">
      <c r="A885" s="2" t="s">
        <v>1129</v>
      </c>
      <c r="B885" s="2" t="s">
        <v>1130</v>
      </c>
      <c r="C885" s="3" t="s">
        <v>5306</v>
      </c>
      <c r="D885" s="4">
        <v>0</v>
      </c>
      <c r="E885" s="4">
        <v>3</v>
      </c>
      <c r="F885" s="4">
        <v>3</v>
      </c>
      <c r="G885" s="4">
        <v>18.45</v>
      </c>
      <c r="H885" s="2" t="s">
        <v>23</v>
      </c>
      <c r="I885" s="4">
        <v>6.26</v>
      </c>
      <c r="J885" s="2" t="b">
        <v>1</v>
      </c>
      <c r="K885" s="2" t="s">
        <v>4709</v>
      </c>
      <c r="L885" s="2" t="s">
        <v>10</v>
      </c>
      <c r="M885" s="2"/>
      <c r="N885" s="2" t="s">
        <v>4820</v>
      </c>
      <c r="O885" s="2" t="s">
        <v>4689</v>
      </c>
      <c r="P885" s="2" t="s">
        <v>4695</v>
      </c>
      <c r="Q885" s="2" t="s">
        <v>5627</v>
      </c>
    </row>
    <row r="886" spans="1:17" ht="256.5" x14ac:dyDescent="0.25">
      <c r="A886" s="2" t="s">
        <v>1131</v>
      </c>
      <c r="B886" s="2" t="s">
        <v>1132</v>
      </c>
      <c r="C886" s="3" t="s">
        <v>5307</v>
      </c>
      <c r="D886" s="4">
        <v>0</v>
      </c>
      <c r="E886" s="4">
        <v>13</v>
      </c>
      <c r="F886" s="4">
        <v>13</v>
      </c>
      <c r="G886" s="4">
        <v>15.65</v>
      </c>
      <c r="H886" s="2" t="s">
        <v>23</v>
      </c>
      <c r="I886" s="4">
        <v>4.96</v>
      </c>
      <c r="J886" s="2" t="b">
        <v>1</v>
      </c>
      <c r="K886" s="2" t="s">
        <v>4709</v>
      </c>
      <c r="L886" s="2" t="s">
        <v>10</v>
      </c>
      <c r="M886" s="2"/>
      <c r="N886" s="2" t="s">
        <v>4820</v>
      </c>
      <c r="O886" s="2" t="s">
        <v>4689</v>
      </c>
      <c r="P886" s="2" t="s">
        <v>4688</v>
      </c>
      <c r="Q886" s="2" t="s">
        <v>5628</v>
      </c>
    </row>
    <row r="887" spans="1:17" ht="228" x14ac:dyDescent="0.25">
      <c r="A887" s="2" t="s">
        <v>46</v>
      </c>
      <c r="B887" s="2" t="s">
        <v>47</v>
      </c>
      <c r="C887" s="3" t="s">
        <v>5164</v>
      </c>
      <c r="D887" s="4">
        <v>0</v>
      </c>
      <c r="E887" s="4">
        <v>14</v>
      </c>
      <c r="F887" s="4">
        <v>14</v>
      </c>
      <c r="G887" s="4">
        <v>16.899999999999999</v>
      </c>
      <c r="H887" s="2" t="s">
        <v>23</v>
      </c>
      <c r="I887" s="4">
        <v>7.11</v>
      </c>
      <c r="J887" s="2" t="b">
        <v>1</v>
      </c>
      <c r="K887" s="2" t="s">
        <v>4709</v>
      </c>
      <c r="L887" s="2" t="s">
        <v>10</v>
      </c>
      <c r="M887" s="2"/>
      <c r="N887" s="2" t="s">
        <v>4915</v>
      </c>
      <c r="O887" s="2" t="s">
        <v>4689</v>
      </c>
      <c r="P887" s="2" t="s">
        <v>4688</v>
      </c>
      <c r="Q887" s="2" t="s">
        <v>5629</v>
      </c>
    </row>
    <row r="888" spans="1:17" ht="256.5" x14ac:dyDescent="0.25">
      <c r="A888" s="2" t="s">
        <v>48</v>
      </c>
      <c r="B888" s="2" t="s">
        <v>49</v>
      </c>
      <c r="C888" s="3" t="s">
        <v>5165</v>
      </c>
      <c r="D888" s="4">
        <v>0</v>
      </c>
      <c r="E888" s="4">
        <v>14</v>
      </c>
      <c r="F888" s="4">
        <v>14</v>
      </c>
      <c r="G888" s="4">
        <v>18.25</v>
      </c>
      <c r="H888" s="2" t="s">
        <v>23</v>
      </c>
      <c r="I888" s="4">
        <v>7.29</v>
      </c>
      <c r="J888" s="2" t="b">
        <v>1</v>
      </c>
      <c r="K888" s="2" t="s">
        <v>4716</v>
      </c>
      <c r="L888" s="2" t="s">
        <v>10</v>
      </c>
      <c r="M888" s="2"/>
      <c r="N888" s="2" t="s">
        <v>4915</v>
      </c>
      <c r="O888" s="2" t="s">
        <v>4719</v>
      </c>
      <c r="P888" s="2" t="s">
        <v>4688</v>
      </c>
      <c r="Q888" s="2" t="s">
        <v>5630</v>
      </c>
    </row>
    <row r="889" spans="1:17" ht="242.25" x14ac:dyDescent="0.25">
      <c r="A889" s="2" t="s">
        <v>1190</v>
      </c>
      <c r="B889" s="2" t="s">
        <v>1191</v>
      </c>
      <c r="C889" s="3" t="s">
        <v>5315</v>
      </c>
      <c r="D889" s="4">
        <v>0</v>
      </c>
      <c r="E889" s="4">
        <v>8</v>
      </c>
      <c r="F889" s="4">
        <v>8</v>
      </c>
      <c r="G889" s="4">
        <v>10.7</v>
      </c>
      <c r="H889" s="2" t="s">
        <v>23</v>
      </c>
      <c r="I889" s="4">
        <v>3.78</v>
      </c>
      <c r="J889" s="2" t="b">
        <v>1</v>
      </c>
      <c r="K889" s="2" t="s">
        <v>4716</v>
      </c>
      <c r="L889" s="2" t="s">
        <v>10</v>
      </c>
      <c r="M889" s="2"/>
      <c r="N889" s="2" t="s">
        <v>4819</v>
      </c>
      <c r="O889" s="2" t="s">
        <v>4719</v>
      </c>
      <c r="P889" s="2" t="s">
        <v>4688</v>
      </c>
      <c r="Q889" s="2" t="s">
        <v>5631</v>
      </c>
    </row>
    <row r="890" spans="1:17" x14ac:dyDescent="0.25">
      <c r="A890" s="2" t="s">
        <v>1396</v>
      </c>
      <c r="B890" s="2" t="s">
        <v>1397</v>
      </c>
      <c r="C890" s="3"/>
      <c r="D890" s="4">
        <v>0</v>
      </c>
      <c r="E890" s="4">
        <v>0</v>
      </c>
      <c r="F890" s="4">
        <v>0</v>
      </c>
      <c r="G890" s="4">
        <v>13.3</v>
      </c>
      <c r="H890" s="2" t="s">
        <v>23</v>
      </c>
      <c r="I890" s="4">
        <v>4.95</v>
      </c>
      <c r="J890" s="2" t="b">
        <v>1</v>
      </c>
      <c r="K890" s="2" t="s">
        <v>4716</v>
      </c>
      <c r="L890" s="2" t="s">
        <v>10</v>
      </c>
      <c r="M890" s="2"/>
      <c r="N890" s="2" t="s">
        <v>4912</v>
      </c>
      <c r="O890" s="2" t="s">
        <v>4719</v>
      </c>
      <c r="P890" s="2" t="s">
        <v>4688</v>
      </c>
      <c r="Q890" s="2"/>
    </row>
    <row r="891" spans="1:17" x14ac:dyDescent="0.25">
      <c r="A891" s="2" t="s">
        <v>1616</v>
      </c>
      <c r="B891" s="2" t="s">
        <v>1617</v>
      </c>
      <c r="C891" s="3"/>
      <c r="D891" s="4">
        <v>0</v>
      </c>
      <c r="E891" s="4">
        <v>6</v>
      </c>
      <c r="F891" s="4">
        <v>6</v>
      </c>
      <c r="G891" s="4">
        <v>53</v>
      </c>
      <c r="H891" s="2" t="s">
        <v>23</v>
      </c>
      <c r="I891" s="4">
        <v>22.09</v>
      </c>
      <c r="J891" s="2" t="b">
        <v>1</v>
      </c>
      <c r="K891" s="2" t="s">
        <v>4716</v>
      </c>
      <c r="L891" s="2" t="s">
        <v>10</v>
      </c>
      <c r="M891" s="2" t="s">
        <v>4731</v>
      </c>
      <c r="N891" s="2" t="s">
        <v>4718</v>
      </c>
      <c r="O891" s="2" t="s">
        <v>4719</v>
      </c>
      <c r="P891" s="2" t="s">
        <v>4688</v>
      </c>
      <c r="Q891" s="2"/>
    </row>
    <row r="892" spans="1:17" ht="242.25" x14ac:dyDescent="0.25">
      <c r="A892" s="2" t="s">
        <v>1182</v>
      </c>
      <c r="B892" s="2" t="s">
        <v>1183</v>
      </c>
      <c r="C892" s="3" t="s">
        <v>5314</v>
      </c>
      <c r="D892" s="4">
        <v>0</v>
      </c>
      <c r="E892" s="4">
        <v>8</v>
      </c>
      <c r="F892" s="4">
        <v>8</v>
      </c>
      <c r="G892" s="4">
        <v>18.7</v>
      </c>
      <c r="H892" s="2" t="s">
        <v>23</v>
      </c>
      <c r="I892" s="4">
        <v>7.92</v>
      </c>
      <c r="J892" s="2" t="b">
        <v>1</v>
      </c>
      <c r="K892" s="2" t="s">
        <v>4716</v>
      </c>
      <c r="L892" s="2" t="s">
        <v>10</v>
      </c>
      <c r="M892" s="2"/>
      <c r="N892" s="2" t="s">
        <v>4916</v>
      </c>
      <c r="O892" s="2" t="s">
        <v>4719</v>
      </c>
      <c r="P892" s="2" t="s">
        <v>4688</v>
      </c>
      <c r="Q892" s="2" t="s">
        <v>5632</v>
      </c>
    </row>
    <row r="893" spans="1:17" ht="256.5" x14ac:dyDescent="0.25">
      <c r="A893" s="2" t="s">
        <v>1584</v>
      </c>
      <c r="B893" s="2" t="s">
        <v>1585</v>
      </c>
      <c r="C893" s="3" t="s">
        <v>5388</v>
      </c>
      <c r="D893" s="4">
        <v>0</v>
      </c>
      <c r="E893" s="4">
        <v>2</v>
      </c>
      <c r="F893" s="4">
        <v>2</v>
      </c>
      <c r="G893" s="4">
        <v>14.4</v>
      </c>
      <c r="H893" s="2" t="s">
        <v>23</v>
      </c>
      <c r="I893" s="4">
        <v>5.4</v>
      </c>
      <c r="J893" s="2" t="b">
        <v>1</v>
      </c>
      <c r="K893" s="2" t="s">
        <v>4709</v>
      </c>
      <c r="L893" s="2" t="s">
        <v>10</v>
      </c>
      <c r="M893" s="2"/>
      <c r="N893" s="2" t="s">
        <v>4912</v>
      </c>
      <c r="O893" s="2" t="s">
        <v>4689</v>
      </c>
      <c r="P893" s="2" t="s">
        <v>4688</v>
      </c>
      <c r="Q893" s="2" t="s">
        <v>5633</v>
      </c>
    </row>
    <row r="894" spans="1:17" ht="242.25" x14ac:dyDescent="0.25">
      <c r="A894" s="2" t="s">
        <v>1342</v>
      </c>
      <c r="B894" s="2" t="s">
        <v>1343</v>
      </c>
      <c r="C894" s="3" t="s">
        <v>5355</v>
      </c>
      <c r="D894" s="4">
        <v>0</v>
      </c>
      <c r="E894" s="4">
        <v>11</v>
      </c>
      <c r="F894" s="4">
        <v>11</v>
      </c>
      <c r="G894" s="4">
        <v>26</v>
      </c>
      <c r="H894" s="2" t="s">
        <v>23</v>
      </c>
      <c r="I894" s="4">
        <v>9.9</v>
      </c>
      <c r="J894" s="2" t="b">
        <v>1</v>
      </c>
      <c r="K894" s="2" t="s">
        <v>4716</v>
      </c>
      <c r="L894" s="2" t="s">
        <v>10</v>
      </c>
      <c r="M894" s="2"/>
      <c r="N894" s="2" t="s">
        <v>4917</v>
      </c>
      <c r="O894" s="2" t="s">
        <v>4719</v>
      </c>
      <c r="P894" s="2" t="s">
        <v>4688</v>
      </c>
      <c r="Q894" s="2" t="s">
        <v>5634</v>
      </c>
    </row>
    <row r="895" spans="1:17" ht="256.5" x14ac:dyDescent="0.25">
      <c r="A895" s="2" t="s">
        <v>1344</v>
      </c>
      <c r="B895" s="2" t="s">
        <v>1345</v>
      </c>
      <c r="C895" s="3" t="s">
        <v>5356</v>
      </c>
      <c r="D895" s="4">
        <v>0</v>
      </c>
      <c r="E895" s="4">
        <v>6</v>
      </c>
      <c r="F895" s="4">
        <v>6</v>
      </c>
      <c r="G895" s="4">
        <v>32.75</v>
      </c>
      <c r="H895" s="2" t="s">
        <v>23</v>
      </c>
      <c r="I895" s="4">
        <v>13.05</v>
      </c>
      <c r="J895" s="2" t="b">
        <v>1</v>
      </c>
      <c r="K895" s="2" t="s">
        <v>4709</v>
      </c>
      <c r="L895" s="2" t="s">
        <v>10</v>
      </c>
      <c r="M895" s="2"/>
      <c r="N895" s="2" t="s">
        <v>4917</v>
      </c>
      <c r="O895" s="2" t="s">
        <v>4689</v>
      </c>
      <c r="P895" s="2" t="s">
        <v>4688</v>
      </c>
      <c r="Q895" s="2" t="s">
        <v>5635</v>
      </c>
    </row>
    <row r="896" spans="1:17" ht="242.25" x14ac:dyDescent="0.25">
      <c r="A896" s="2" t="s">
        <v>1409</v>
      </c>
      <c r="B896" s="2" t="s">
        <v>1410</v>
      </c>
      <c r="C896" s="3" t="s">
        <v>5360</v>
      </c>
      <c r="D896" s="4">
        <v>0</v>
      </c>
      <c r="E896" s="4">
        <v>8</v>
      </c>
      <c r="F896" s="4">
        <v>8</v>
      </c>
      <c r="G896" s="4">
        <v>12.85</v>
      </c>
      <c r="H896" s="2" t="s">
        <v>23</v>
      </c>
      <c r="I896" s="4">
        <v>4.7</v>
      </c>
      <c r="J896" s="2" t="b">
        <v>1</v>
      </c>
      <c r="K896" s="2" t="s">
        <v>4716</v>
      </c>
      <c r="L896" s="2" t="s">
        <v>10</v>
      </c>
      <c r="M896" s="2"/>
      <c r="N896" s="2" t="s">
        <v>4911</v>
      </c>
      <c r="O896" s="2" t="s">
        <v>4719</v>
      </c>
      <c r="P896" s="2" t="s">
        <v>4688</v>
      </c>
      <c r="Q896" s="2" t="s">
        <v>5636</v>
      </c>
    </row>
    <row r="897" spans="1:17" ht="256.5" x14ac:dyDescent="0.25">
      <c r="A897" s="2" t="s">
        <v>1404</v>
      </c>
      <c r="B897" s="2" t="s">
        <v>1405</v>
      </c>
      <c r="C897" s="3" t="s">
        <v>5358</v>
      </c>
      <c r="D897" s="4">
        <v>0</v>
      </c>
      <c r="E897" s="4">
        <v>22</v>
      </c>
      <c r="F897" s="4">
        <v>22</v>
      </c>
      <c r="G897" s="4">
        <v>16.100000000000001</v>
      </c>
      <c r="H897" s="2" t="s">
        <v>23</v>
      </c>
      <c r="I897" s="4">
        <v>5.76</v>
      </c>
      <c r="J897" s="2" t="b">
        <v>1</v>
      </c>
      <c r="K897" s="2" t="s">
        <v>4687</v>
      </c>
      <c r="L897" s="2" t="s">
        <v>10</v>
      </c>
      <c r="M897" s="2"/>
      <c r="N897" s="2" t="s">
        <v>4819</v>
      </c>
      <c r="O897" s="2" t="s">
        <v>4689</v>
      </c>
      <c r="P897" s="2" t="s">
        <v>4688</v>
      </c>
      <c r="Q897" s="2" t="s">
        <v>5637</v>
      </c>
    </row>
    <row r="898" spans="1:17" ht="242.25" x14ac:dyDescent="0.25">
      <c r="A898" s="2" t="s">
        <v>1560</v>
      </c>
      <c r="B898" s="2" t="s">
        <v>1561</v>
      </c>
      <c r="C898" s="3" t="s">
        <v>5386</v>
      </c>
      <c r="D898" s="4">
        <v>0</v>
      </c>
      <c r="E898" s="4">
        <v>8</v>
      </c>
      <c r="F898" s="4">
        <v>8</v>
      </c>
      <c r="G898" s="4">
        <v>13.6</v>
      </c>
      <c r="H898" s="2" t="s">
        <v>23</v>
      </c>
      <c r="I898" s="4">
        <v>5.27</v>
      </c>
      <c r="J898" s="2" t="b">
        <v>1</v>
      </c>
      <c r="K898" s="2" t="s">
        <v>4709</v>
      </c>
      <c r="L898" s="2" t="s">
        <v>10</v>
      </c>
      <c r="M898" s="2"/>
      <c r="N898" s="2" t="s">
        <v>4918</v>
      </c>
      <c r="O898" s="2" t="s">
        <v>4689</v>
      </c>
      <c r="P898" s="2" t="s">
        <v>4688</v>
      </c>
      <c r="Q898" s="2" t="s">
        <v>5638</v>
      </c>
    </row>
    <row r="899" spans="1:17" ht="242.25" x14ac:dyDescent="0.25">
      <c r="A899" s="2" t="s">
        <v>1562</v>
      </c>
      <c r="B899" s="2" t="s">
        <v>1563</v>
      </c>
      <c r="C899" s="3" t="s">
        <v>5387</v>
      </c>
      <c r="D899" s="4">
        <v>0</v>
      </c>
      <c r="E899" s="4">
        <v>16</v>
      </c>
      <c r="F899" s="4">
        <v>16</v>
      </c>
      <c r="G899" s="4">
        <v>18.100000000000001</v>
      </c>
      <c r="H899" s="2" t="s">
        <v>23</v>
      </c>
      <c r="I899" s="4">
        <v>7.65</v>
      </c>
      <c r="J899" s="2" t="b">
        <v>1</v>
      </c>
      <c r="K899" s="2" t="s">
        <v>4716</v>
      </c>
      <c r="L899" s="2" t="s">
        <v>10</v>
      </c>
      <c r="M899" s="2"/>
      <c r="N899" s="2" t="s">
        <v>4918</v>
      </c>
      <c r="O899" s="2" t="s">
        <v>4719</v>
      </c>
      <c r="P899" s="2" t="s">
        <v>4688</v>
      </c>
      <c r="Q899" s="2" t="s">
        <v>5639</v>
      </c>
    </row>
    <row r="900" spans="1:17" ht="185.25" x14ac:dyDescent="0.25">
      <c r="A900" s="2" t="s">
        <v>1869</v>
      </c>
      <c r="B900" s="2" t="s">
        <v>1870</v>
      </c>
      <c r="C900" s="3" t="s">
        <v>5447</v>
      </c>
      <c r="D900" s="4">
        <v>0</v>
      </c>
      <c r="E900" s="4">
        <v>15</v>
      </c>
      <c r="F900" s="4">
        <v>15</v>
      </c>
      <c r="G900" s="4">
        <v>30.9</v>
      </c>
      <c r="H900" s="2" t="s">
        <v>23</v>
      </c>
      <c r="I900" s="4">
        <v>13.34</v>
      </c>
      <c r="J900" s="2" t="b">
        <v>1</v>
      </c>
      <c r="K900" s="2" t="s">
        <v>4716</v>
      </c>
      <c r="L900" s="2" t="s">
        <v>10</v>
      </c>
      <c r="M900" s="2" t="s">
        <v>4737</v>
      </c>
      <c r="N900" s="2" t="s">
        <v>4718</v>
      </c>
      <c r="O900" s="2" t="s">
        <v>4719</v>
      </c>
      <c r="P900" s="2" t="s">
        <v>4688</v>
      </c>
      <c r="Q900" s="2" t="s">
        <v>5607</v>
      </c>
    </row>
    <row r="901" spans="1:17" ht="256.5" x14ac:dyDescent="0.25">
      <c r="A901" s="2" t="s">
        <v>1620</v>
      </c>
      <c r="B901" s="2" t="s">
        <v>1621</v>
      </c>
      <c r="C901" s="3" t="s">
        <v>5389</v>
      </c>
      <c r="D901" s="4">
        <v>0</v>
      </c>
      <c r="E901" s="4">
        <v>12</v>
      </c>
      <c r="F901" s="4">
        <v>12</v>
      </c>
      <c r="G901" s="4">
        <v>21.95</v>
      </c>
      <c r="H901" s="2" t="s">
        <v>23</v>
      </c>
      <c r="I901" s="4">
        <v>8.7899999999999991</v>
      </c>
      <c r="J901" s="2" t="b">
        <v>1</v>
      </c>
      <c r="K901" s="2" t="s">
        <v>4716</v>
      </c>
      <c r="L901" s="2" t="s">
        <v>10</v>
      </c>
      <c r="M901" s="2"/>
      <c r="N901" s="2" t="s">
        <v>4919</v>
      </c>
      <c r="O901" s="2" t="s">
        <v>4719</v>
      </c>
      <c r="P901" s="2" t="s">
        <v>4688</v>
      </c>
      <c r="Q901" s="2" t="s">
        <v>5640</v>
      </c>
    </row>
    <row r="902" spans="1:17" x14ac:dyDescent="0.25">
      <c r="A902" s="2" t="s">
        <v>1622</v>
      </c>
      <c r="B902" s="2" t="s">
        <v>1623</v>
      </c>
      <c r="C902" s="3"/>
      <c r="D902" s="4">
        <v>0</v>
      </c>
      <c r="E902" s="4">
        <v>5</v>
      </c>
      <c r="F902" s="4">
        <v>5</v>
      </c>
      <c r="G902" s="4">
        <v>17.600000000000001</v>
      </c>
      <c r="H902" s="2" t="s">
        <v>23</v>
      </c>
      <c r="I902" s="4">
        <v>6.75</v>
      </c>
      <c r="J902" s="2" t="b">
        <v>1</v>
      </c>
      <c r="K902" s="2" t="s">
        <v>4709</v>
      </c>
      <c r="L902" s="2" t="s">
        <v>10</v>
      </c>
      <c r="M902" s="2"/>
      <c r="N902" s="2" t="s">
        <v>4919</v>
      </c>
      <c r="O902" s="2" t="s">
        <v>4689</v>
      </c>
      <c r="P902" s="2" t="s">
        <v>4688</v>
      </c>
      <c r="Q902" s="2"/>
    </row>
    <row r="903" spans="1:17" x14ac:dyDescent="0.25">
      <c r="A903" s="2" t="s">
        <v>3895</v>
      </c>
      <c r="B903" s="2" t="s">
        <v>3896</v>
      </c>
      <c r="C903" s="3"/>
      <c r="D903" s="4">
        <v>0</v>
      </c>
      <c r="E903" s="4">
        <v>0</v>
      </c>
      <c r="F903" s="4">
        <v>0</v>
      </c>
      <c r="G903" s="4">
        <v>17.05</v>
      </c>
      <c r="H903" s="2" t="s">
        <v>23</v>
      </c>
      <c r="I903" s="4">
        <v>6.53</v>
      </c>
      <c r="J903" s="2" t="b">
        <v>0</v>
      </c>
      <c r="K903" s="2" t="s">
        <v>4716</v>
      </c>
      <c r="L903" s="2" t="s">
        <v>10</v>
      </c>
      <c r="M903" s="2"/>
      <c r="N903" s="2" t="s">
        <v>4819</v>
      </c>
      <c r="O903" s="2" t="s">
        <v>4719</v>
      </c>
      <c r="P903" s="2" t="s">
        <v>4688</v>
      </c>
      <c r="Q903" s="2"/>
    </row>
    <row r="904" spans="1:17" ht="256.5" x14ac:dyDescent="0.25">
      <c r="A904" s="2" t="s">
        <v>1671</v>
      </c>
      <c r="B904" s="2" t="s">
        <v>1672</v>
      </c>
      <c r="C904" s="3" t="s">
        <v>5398</v>
      </c>
      <c r="D904" s="4">
        <v>0</v>
      </c>
      <c r="E904" s="4">
        <v>12</v>
      </c>
      <c r="F904" s="4">
        <v>12</v>
      </c>
      <c r="G904" s="4">
        <v>19.899999999999999</v>
      </c>
      <c r="H904" s="2" t="s">
        <v>23</v>
      </c>
      <c r="I904" s="4">
        <v>7.4</v>
      </c>
      <c r="J904" s="2" t="b">
        <v>1</v>
      </c>
      <c r="K904" s="2" t="s">
        <v>4709</v>
      </c>
      <c r="L904" s="2" t="s">
        <v>10</v>
      </c>
      <c r="M904" s="2"/>
      <c r="N904" s="2" t="s">
        <v>4920</v>
      </c>
      <c r="O904" s="2" t="s">
        <v>4689</v>
      </c>
      <c r="P904" s="2" t="s">
        <v>4688</v>
      </c>
      <c r="Q904" s="2" t="s">
        <v>5641</v>
      </c>
    </row>
    <row r="905" spans="1:17" ht="228" x14ac:dyDescent="0.25">
      <c r="A905" s="2" t="s">
        <v>2188</v>
      </c>
      <c r="B905" s="2" t="s">
        <v>2189</v>
      </c>
      <c r="C905" s="3" t="s">
        <v>5510</v>
      </c>
      <c r="D905" s="4">
        <v>0</v>
      </c>
      <c r="E905" s="4">
        <v>11</v>
      </c>
      <c r="F905" s="4">
        <v>11</v>
      </c>
      <c r="G905" s="4">
        <v>17.399999999999999</v>
      </c>
      <c r="H905" s="2" t="s">
        <v>23</v>
      </c>
      <c r="I905" s="4">
        <v>5.74</v>
      </c>
      <c r="J905" s="2" t="b">
        <v>1</v>
      </c>
      <c r="K905" s="2" t="s">
        <v>4716</v>
      </c>
      <c r="L905" s="2" t="s">
        <v>10</v>
      </c>
      <c r="M905" s="2"/>
      <c r="N905" s="2" t="s">
        <v>4819</v>
      </c>
      <c r="O905" s="2" t="s">
        <v>4719</v>
      </c>
      <c r="P905" s="2" t="s">
        <v>4688</v>
      </c>
      <c r="Q905" s="2" t="s">
        <v>5642</v>
      </c>
    </row>
    <row r="906" spans="1:17" ht="256.5" x14ac:dyDescent="0.25">
      <c r="A906" s="2" t="s">
        <v>2190</v>
      </c>
      <c r="B906" s="2" t="s">
        <v>2191</v>
      </c>
      <c r="C906" s="3" t="s">
        <v>5511</v>
      </c>
      <c r="D906" s="4">
        <v>0</v>
      </c>
      <c r="E906" s="4">
        <v>11</v>
      </c>
      <c r="F906" s="4">
        <v>11</v>
      </c>
      <c r="G906" s="4">
        <v>10.8</v>
      </c>
      <c r="H906" s="2" t="s">
        <v>23</v>
      </c>
      <c r="I906" s="4">
        <v>4.41</v>
      </c>
      <c r="J906" s="2" t="b">
        <v>1</v>
      </c>
      <c r="K906" s="2" t="s">
        <v>4716</v>
      </c>
      <c r="L906" s="2" t="s">
        <v>10</v>
      </c>
      <c r="M906" s="2"/>
      <c r="N906" s="2" t="s">
        <v>4921</v>
      </c>
      <c r="O906" s="2" t="s">
        <v>4719</v>
      </c>
      <c r="P906" s="2" t="s">
        <v>4688</v>
      </c>
      <c r="Q906" s="2" t="s">
        <v>5643</v>
      </c>
    </row>
    <row r="907" spans="1:17" x14ac:dyDescent="0.25">
      <c r="A907" s="2" t="s">
        <v>2453</v>
      </c>
      <c r="B907" s="2" t="s">
        <v>2454</v>
      </c>
      <c r="C907" s="3"/>
      <c r="D907" s="4">
        <v>0</v>
      </c>
      <c r="E907" s="4">
        <v>0</v>
      </c>
      <c r="F907" s="4">
        <v>0</v>
      </c>
      <c r="G907" s="4">
        <v>9.9</v>
      </c>
      <c r="H907" s="2" t="s">
        <v>2442</v>
      </c>
      <c r="I907" s="4">
        <v>4.3499999999999996</v>
      </c>
      <c r="J907" s="2" t="b">
        <v>0</v>
      </c>
      <c r="K907" s="2" t="s">
        <v>4716</v>
      </c>
      <c r="L907" s="2" t="s">
        <v>10</v>
      </c>
      <c r="M907" s="2" t="s">
        <v>4757</v>
      </c>
      <c r="N907" s="2" t="s">
        <v>4757</v>
      </c>
      <c r="O907" s="2" t="s">
        <v>4719</v>
      </c>
      <c r="P907" s="2" t="s">
        <v>4688</v>
      </c>
      <c r="Q907" s="2"/>
    </row>
    <row r="908" spans="1:17" x14ac:dyDescent="0.25">
      <c r="A908" s="2" t="s">
        <v>2505</v>
      </c>
      <c r="B908" s="2" t="s">
        <v>2506</v>
      </c>
      <c r="C908" s="3"/>
      <c r="D908" s="4">
        <v>0</v>
      </c>
      <c r="E908" s="4">
        <v>0</v>
      </c>
      <c r="F908" s="4">
        <v>0</v>
      </c>
      <c r="G908" s="4">
        <v>60.05</v>
      </c>
      <c r="H908" s="2" t="s">
        <v>2442</v>
      </c>
      <c r="I908" s="4">
        <v>32</v>
      </c>
      <c r="J908" s="2" t="b">
        <v>0</v>
      </c>
      <c r="K908" s="2" t="s">
        <v>2301</v>
      </c>
      <c r="L908" s="2" t="s">
        <v>10</v>
      </c>
      <c r="M908" s="2" t="s">
        <v>4757</v>
      </c>
      <c r="N908" s="2" t="s">
        <v>4757</v>
      </c>
      <c r="O908" s="2" t="s">
        <v>4719</v>
      </c>
      <c r="P908" s="2"/>
      <c r="Q908" s="2"/>
    </row>
    <row r="909" spans="1:17" x14ac:dyDescent="0.25">
      <c r="A909" s="2" t="s">
        <v>3078</v>
      </c>
      <c r="B909" s="2" t="s">
        <v>3079</v>
      </c>
      <c r="C909" s="3"/>
      <c r="D909" s="4">
        <v>0</v>
      </c>
      <c r="E909" s="4">
        <v>0</v>
      </c>
      <c r="F909" s="4">
        <v>0</v>
      </c>
      <c r="G909" s="4">
        <v>9.85</v>
      </c>
      <c r="H909" s="2" t="s">
        <v>175</v>
      </c>
      <c r="I909" s="4">
        <v>4.5</v>
      </c>
      <c r="J909" s="2" t="b">
        <v>0</v>
      </c>
      <c r="K909" s="2" t="s">
        <v>4716</v>
      </c>
      <c r="L909" s="2" t="s">
        <v>10</v>
      </c>
      <c r="M909" s="2" t="s">
        <v>4837</v>
      </c>
      <c r="N909" s="2" t="s">
        <v>4745</v>
      </c>
      <c r="O909" s="2" t="s">
        <v>4719</v>
      </c>
      <c r="P909" s="2" t="s">
        <v>4688</v>
      </c>
      <c r="Q909" s="2"/>
    </row>
    <row r="910" spans="1:17" ht="242.25" x14ac:dyDescent="0.25">
      <c r="A910" s="2" t="s">
        <v>1194</v>
      </c>
      <c r="B910" s="2" t="s">
        <v>1195</v>
      </c>
      <c r="C910" s="3" t="s">
        <v>5316</v>
      </c>
      <c r="D910" s="4">
        <v>0</v>
      </c>
      <c r="E910" s="4">
        <v>6</v>
      </c>
      <c r="F910" s="4">
        <v>6</v>
      </c>
      <c r="G910" s="4">
        <v>21.6</v>
      </c>
      <c r="H910" s="2" t="s">
        <v>175</v>
      </c>
      <c r="I910" s="4">
        <v>9.99</v>
      </c>
      <c r="J910" s="2" t="b">
        <v>1</v>
      </c>
      <c r="K910" s="2" t="s">
        <v>4716</v>
      </c>
      <c r="L910" s="2" t="s">
        <v>10</v>
      </c>
      <c r="M910" s="2" t="s">
        <v>4847</v>
      </c>
      <c r="N910" s="2" t="s">
        <v>4745</v>
      </c>
      <c r="O910" s="2" t="s">
        <v>4719</v>
      </c>
      <c r="P910" s="2" t="s">
        <v>4688</v>
      </c>
      <c r="Q910" s="2" t="s">
        <v>5725</v>
      </c>
    </row>
    <row r="911" spans="1:17" ht="299.25" x14ac:dyDescent="0.25">
      <c r="A911" s="2" t="s">
        <v>1961</v>
      </c>
      <c r="B911" s="2" t="s">
        <v>1962</v>
      </c>
      <c r="C911" s="3" t="s">
        <v>5462</v>
      </c>
      <c r="D911" s="4">
        <v>0</v>
      </c>
      <c r="E911" s="4">
        <v>0</v>
      </c>
      <c r="F911" s="4">
        <v>0</v>
      </c>
      <c r="G911" s="4">
        <v>16.8</v>
      </c>
      <c r="H911" s="2" t="s">
        <v>175</v>
      </c>
      <c r="I911" s="4">
        <v>7.75</v>
      </c>
      <c r="J911" s="2" t="b">
        <v>1</v>
      </c>
      <c r="K911" s="2" t="s">
        <v>4716</v>
      </c>
      <c r="L911" s="2" t="s">
        <v>10</v>
      </c>
      <c r="M911" s="2" t="s">
        <v>4853</v>
      </c>
      <c r="N911" s="2" t="s">
        <v>4745</v>
      </c>
      <c r="O911" s="2" t="s">
        <v>4719</v>
      </c>
      <c r="P911" s="2" t="s">
        <v>4688</v>
      </c>
      <c r="Q911" s="2" t="s">
        <v>5726</v>
      </c>
    </row>
    <row r="912" spans="1:17" ht="285" x14ac:dyDescent="0.25">
      <c r="A912" s="2" t="s">
        <v>178</v>
      </c>
      <c r="B912" s="2" t="s">
        <v>179</v>
      </c>
      <c r="C912" s="3" t="s">
        <v>5176</v>
      </c>
      <c r="D912" s="4">
        <v>0</v>
      </c>
      <c r="E912" s="4">
        <v>0</v>
      </c>
      <c r="F912" s="4">
        <v>0</v>
      </c>
      <c r="G912" s="4">
        <v>41.4</v>
      </c>
      <c r="H912" s="2" t="s">
        <v>175</v>
      </c>
      <c r="I912" s="4">
        <v>18.8</v>
      </c>
      <c r="J912" s="2" t="b">
        <v>1</v>
      </c>
      <c r="K912" s="2" t="s">
        <v>4716</v>
      </c>
      <c r="L912" s="2" t="s">
        <v>10</v>
      </c>
      <c r="M912" s="2" t="s">
        <v>4829</v>
      </c>
      <c r="N912" s="2" t="s">
        <v>4745</v>
      </c>
      <c r="O912" s="2" t="s">
        <v>4719</v>
      </c>
      <c r="P912" s="2" t="s">
        <v>2303</v>
      </c>
      <c r="Q912" s="2" t="s">
        <v>5702</v>
      </c>
    </row>
    <row r="913" spans="1:17" x14ac:dyDescent="0.25">
      <c r="A913" s="2" t="s">
        <v>3583</v>
      </c>
      <c r="B913" s="2" t="s">
        <v>3584</v>
      </c>
      <c r="C913" s="3"/>
      <c r="D913" s="4">
        <v>0</v>
      </c>
      <c r="E913" s="4">
        <v>0</v>
      </c>
      <c r="F913" s="4">
        <v>0</v>
      </c>
      <c r="G913" s="4">
        <v>39.299999999999997</v>
      </c>
      <c r="H913" s="2" t="s">
        <v>175</v>
      </c>
      <c r="I913" s="4">
        <v>17.2</v>
      </c>
      <c r="J913" s="2" t="b">
        <v>0</v>
      </c>
      <c r="K913" s="2" t="s">
        <v>4716</v>
      </c>
      <c r="L913" s="2" t="s">
        <v>10</v>
      </c>
      <c r="M913" s="2" t="s">
        <v>4847</v>
      </c>
      <c r="N913" s="2" t="s">
        <v>4745</v>
      </c>
      <c r="O913" s="2" t="s">
        <v>4719</v>
      </c>
      <c r="P913" s="2" t="s">
        <v>2303</v>
      </c>
      <c r="Q913" s="2"/>
    </row>
    <row r="914" spans="1:17" ht="299.25" x14ac:dyDescent="0.25">
      <c r="A914" s="2" t="s">
        <v>1959</v>
      </c>
      <c r="B914" s="2" t="s">
        <v>1960</v>
      </c>
      <c r="C914" s="3" t="s">
        <v>5461</v>
      </c>
      <c r="D914" s="4">
        <v>0</v>
      </c>
      <c r="E914" s="4">
        <v>0</v>
      </c>
      <c r="F914" s="4">
        <v>0</v>
      </c>
      <c r="G914" s="4">
        <v>49.6</v>
      </c>
      <c r="H914" s="2" t="s">
        <v>175</v>
      </c>
      <c r="I914" s="4">
        <v>22.6</v>
      </c>
      <c r="J914" s="2" t="b">
        <v>1</v>
      </c>
      <c r="K914" s="2" t="s">
        <v>4716</v>
      </c>
      <c r="L914" s="2" t="s">
        <v>10</v>
      </c>
      <c r="M914" s="2" t="s">
        <v>4853</v>
      </c>
      <c r="N914" s="2" t="s">
        <v>4745</v>
      </c>
      <c r="O914" s="2" t="s">
        <v>4719</v>
      </c>
      <c r="P914" s="2" t="s">
        <v>2303</v>
      </c>
      <c r="Q914" s="2" t="s">
        <v>5726</v>
      </c>
    </row>
    <row r="915" spans="1:17" x14ac:dyDescent="0.25">
      <c r="A915" s="2" t="s">
        <v>3106</v>
      </c>
      <c r="B915" s="2" t="s">
        <v>3107</v>
      </c>
      <c r="C915" s="3"/>
      <c r="D915" s="4">
        <v>0</v>
      </c>
      <c r="E915" s="4">
        <v>0</v>
      </c>
      <c r="F915" s="4">
        <v>0</v>
      </c>
      <c r="G915" s="4">
        <v>15.55</v>
      </c>
      <c r="H915" s="2" t="s">
        <v>2896</v>
      </c>
      <c r="I915" s="4">
        <v>6.06</v>
      </c>
      <c r="J915" s="2" t="b">
        <v>0</v>
      </c>
      <c r="K915" s="2" t="s">
        <v>4716</v>
      </c>
      <c r="L915" s="2" t="s">
        <v>10</v>
      </c>
      <c r="M915" s="2" t="s">
        <v>4923</v>
      </c>
      <c r="N915" s="2" t="s">
        <v>4745</v>
      </c>
      <c r="O915" s="2" t="s">
        <v>4719</v>
      </c>
      <c r="P915" s="2" t="s">
        <v>4688</v>
      </c>
      <c r="Q915" s="2"/>
    </row>
    <row r="916" spans="1:17" x14ac:dyDescent="0.25">
      <c r="A916" s="2" t="s">
        <v>3112</v>
      </c>
      <c r="B916" s="2" t="s">
        <v>3113</v>
      </c>
      <c r="C916" s="3"/>
      <c r="D916" s="4">
        <v>0</v>
      </c>
      <c r="E916" s="4">
        <v>0</v>
      </c>
      <c r="F916" s="4">
        <v>0</v>
      </c>
      <c r="G916" s="4">
        <v>10.45</v>
      </c>
      <c r="H916" s="2" t="s">
        <v>2896</v>
      </c>
      <c r="I916" s="4">
        <v>4.0999999999999996</v>
      </c>
      <c r="J916" s="2" t="b">
        <v>0</v>
      </c>
      <c r="K916" s="2" t="s">
        <v>4716</v>
      </c>
      <c r="L916" s="2" t="s">
        <v>10</v>
      </c>
      <c r="M916" s="2" t="s">
        <v>4923</v>
      </c>
      <c r="N916" s="2" t="s">
        <v>4745</v>
      </c>
      <c r="O916" s="2" t="s">
        <v>4719</v>
      </c>
      <c r="P916" s="2" t="s">
        <v>4688</v>
      </c>
      <c r="Q916" s="2"/>
    </row>
    <row r="917" spans="1:17" x14ac:dyDescent="0.25">
      <c r="A917" s="2" t="s">
        <v>3108</v>
      </c>
      <c r="B917" s="2" t="s">
        <v>3109</v>
      </c>
      <c r="C917" s="3"/>
      <c r="D917" s="4">
        <v>0</v>
      </c>
      <c r="E917" s="4">
        <v>0</v>
      </c>
      <c r="F917" s="4">
        <v>0</v>
      </c>
      <c r="G917" s="4">
        <v>8.65</v>
      </c>
      <c r="H917" s="2" t="s">
        <v>2896</v>
      </c>
      <c r="I917" s="4">
        <v>3.38</v>
      </c>
      <c r="J917" s="2" t="b">
        <v>0</v>
      </c>
      <c r="K917" s="2" t="s">
        <v>4709</v>
      </c>
      <c r="L917" s="2" t="s">
        <v>10</v>
      </c>
      <c r="M917" s="2" t="s">
        <v>4923</v>
      </c>
      <c r="N917" s="2" t="s">
        <v>4745</v>
      </c>
      <c r="O917" s="2" t="s">
        <v>4689</v>
      </c>
      <c r="P917" s="2" t="s">
        <v>4688</v>
      </c>
      <c r="Q917" s="2"/>
    </row>
    <row r="918" spans="1:17" x14ac:dyDescent="0.25">
      <c r="A918" s="2" t="s">
        <v>3110</v>
      </c>
      <c r="B918" s="2" t="s">
        <v>3111</v>
      </c>
      <c r="C918" s="3"/>
      <c r="D918" s="4">
        <v>0</v>
      </c>
      <c r="E918" s="4">
        <v>0</v>
      </c>
      <c r="F918" s="4">
        <v>0</v>
      </c>
      <c r="G918" s="4">
        <v>8.65</v>
      </c>
      <c r="H918" s="2" t="s">
        <v>2896</v>
      </c>
      <c r="I918" s="4">
        <v>3.38</v>
      </c>
      <c r="J918" s="2" t="b">
        <v>0</v>
      </c>
      <c r="K918" s="2" t="s">
        <v>4716</v>
      </c>
      <c r="L918" s="2" t="s">
        <v>10</v>
      </c>
      <c r="M918" s="2" t="s">
        <v>4923</v>
      </c>
      <c r="N918" s="2" t="s">
        <v>4745</v>
      </c>
      <c r="O918" s="2" t="s">
        <v>4719</v>
      </c>
      <c r="P918" s="2" t="s">
        <v>4688</v>
      </c>
      <c r="Q918" s="2"/>
    </row>
    <row r="919" spans="1:17" x14ac:dyDescent="0.25">
      <c r="A919" s="2" t="s">
        <v>4041</v>
      </c>
      <c r="B919" s="2" t="s">
        <v>4042</v>
      </c>
      <c r="C919" s="3"/>
      <c r="D919" s="4">
        <v>0</v>
      </c>
      <c r="E919" s="4">
        <v>0</v>
      </c>
      <c r="F919" s="4">
        <v>0</v>
      </c>
      <c r="G919" s="4">
        <v>11.3</v>
      </c>
      <c r="H919" s="2" t="s">
        <v>2896</v>
      </c>
      <c r="I919" s="4">
        <v>4.4800000000000004</v>
      </c>
      <c r="J919" s="2" t="b">
        <v>0</v>
      </c>
      <c r="K919" s="2" t="s">
        <v>4716</v>
      </c>
      <c r="L919" s="2" t="s">
        <v>10</v>
      </c>
      <c r="M919" s="2" t="s">
        <v>4834</v>
      </c>
      <c r="N919" s="2" t="s">
        <v>4745</v>
      </c>
      <c r="O919" s="2" t="s">
        <v>4719</v>
      </c>
      <c r="P919" s="2" t="s">
        <v>4688</v>
      </c>
      <c r="Q919" s="2"/>
    </row>
    <row r="920" spans="1:17" ht="213.75" x14ac:dyDescent="0.25">
      <c r="A920" s="2" t="s">
        <v>2049</v>
      </c>
      <c r="B920" s="2" t="s">
        <v>2050</v>
      </c>
      <c r="C920" s="3" t="s">
        <v>5474</v>
      </c>
      <c r="D920" s="4">
        <v>0</v>
      </c>
      <c r="E920" s="4">
        <v>60</v>
      </c>
      <c r="F920" s="4">
        <v>60</v>
      </c>
      <c r="G920" s="4">
        <v>12.95</v>
      </c>
      <c r="H920" s="2" t="s">
        <v>2246</v>
      </c>
      <c r="I920" s="4">
        <v>5.4</v>
      </c>
      <c r="J920" s="2" t="b">
        <v>1</v>
      </c>
      <c r="K920" s="2" t="s">
        <v>4709</v>
      </c>
      <c r="L920" s="2" t="s">
        <v>10</v>
      </c>
      <c r="M920" s="2" t="s">
        <v>4924</v>
      </c>
      <c r="N920" s="2" t="s">
        <v>4857</v>
      </c>
      <c r="O920" s="2" t="s">
        <v>4689</v>
      </c>
      <c r="P920" s="2" t="s">
        <v>4688</v>
      </c>
      <c r="Q920" s="2" t="s">
        <v>5870</v>
      </c>
    </row>
    <row r="921" spans="1:17" x14ac:dyDescent="0.25">
      <c r="A921" s="2" t="s">
        <v>4498</v>
      </c>
      <c r="B921" s="2" t="s">
        <v>4499</v>
      </c>
      <c r="C921" s="3"/>
      <c r="D921" s="4">
        <v>0</v>
      </c>
      <c r="E921" s="4">
        <v>0</v>
      </c>
      <c r="F921" s="4">
        <v>0</v>
      </c>
      <c r="G921" s="4">
        <v>8.9</v>
      </c>
      <c r="H921" s="2" t="s">
        <v>2246</v>
      </c>
      <c r="I921" s="4">
        <v>4.0999999999999996</v>
      </c>
      <c r="J921" s="2" t="b">
        <v>0</v>
      </c>
      <c r="K921" s="2" t="s">
        <v>4709</v>
      </c>
      <c r="L921" s="2" t="s">
        <v>10</v>
      </c>
      <c r="M921" s="2"/>
      <c r="N921" s="2" t="s">
        <v>4857</v>
      </c>
      <c r="O921" s="2" t="s">
        <v>4689</v>
      </c>
      <c r="P921" s="2" t="s">
        <v>4688</v>
      </c>
      <c r="Q921" s="2"/>
    </row>
    <row r="922" spans="1:17" x14ac:dyDescent="0.25">
      <c r="A922" s="2" t="s">
        <v>2471</v>
      </c>
      <c r="B922" s="2" t="s">
        <v>2472</v>
      </c>
      <c r="C922" s="3"/>
      <c r="D922" s="4">
        <v>0</v>
      </c>
      <c r="E922" s="4">
        <v>0</v>
      </c>
      <c r="F922" s="4">
        <v>0</v>
      </c>
      <c r="G922" s="4">
        <v>11.25</v>
      </c>
      <c r="H922" s="2" t="s">
        <v>2246</v>
      </c>
      <c r="I922" s="4">
        <v>5.2</v>
      </c>
      <c r="J922" s="2" t="b">
        <v>0</v>
      </c>
      <c r="K922" s="2" t="s">
        <v>4709</v>
      </c>
      <c r="L922" s="2" t="s">
        <v>10</v>
      </c>
      <c r="M922" s="2" t="s">
        <v>4925</v>
      </c>
      <c r="N922" s="2" t="s">
        <v>4857</v>
      </c>
      <c r="O922" s="2" t="s">
        <v>4689</v>
      </c>
      <c r="P922" s="2" t="s">
        <v>4688</v>
      </c>
      <c r="Q922" s="2"/>
    </row>
    <row r="923" spans="1:17" x14ac:dyDescent="0.25">
      <c r="A923" s="2" t="s">
        <v>2832</v>
      </c>
      <c r="B923" s="2" t="s">
        <v>2833</v>
      </c>
      <c r="C923" s="3"/>
      <c r="D923" s="4">
        <v>0</v>
      </c>
      <c r="E923" s="4">
        <v>0</v>
      </c>
      <c r="F923" s="4">
        <v>0</v>
      </c>
      <c r="G923" s="4">
        <v>10.6</v>
      </c>
      <c r="H923" s="2" t="s">
        <v>2246</v>
      </c>
      <c r="I923" s="4">
        <v>4.9000000000000004</v>
      </c>
      <c r="J923" s="2" t="b">
        <v>0</v>
      </c>
      <c r="K923" s="2" t="s">
        <v>4716</v>
      </c>
      <c r="L923" s="2" t="s">
        <v>10</v>
      </c>
      <c r="M923" s="2" t="s">
        <v>4926</v>
      </c>
      <c r="N923" s="2" t="s">
        <v>4857</v>
      </c>
      <c r="O923" s="2" t="s">
        <v>4719</v>
      </c>
      <c r="P923" s="2" t="s">
        <v>4688</v>
      </c>
      <c r="Q923" s="2"/>
    </row>
    <row r="924" spans="1:17" ht="213.75" x14ac:dyDescent="0.25">
      <c r="A924" s="2" t="s">
        <v>1531</v>
      </c>
      <c r="B924" s="2" t="s">
        <v>1532</v>
      </c>
      <c r="C924" s="3" t="s">
        <v>5381</v>
      </c>
      <c r="D924" s="4">
        <v>0</v>
      </c>
      <c r="E924" s="4">
        <v>7</v>
      </c>
      <c r="F924" s="4">
        <v>7</v>
      </c>
      <c r="G924" s="4">
        <v>15.6</v>
      </c>
      <c r="H924" s="2" t="s">
        <v>2246</v>
      </c>
      <c r="I924" s="4">
        <v>7.2</v>
      </c>
      <c r="J924" s="2" t="b">
        <v>1</v>
      </c>
      <c r="K924" s="2" t="s">
        <v>4716</v>
      </c>
      <c r="L924" s="2" t="s">
        <v>10</v>
      </c>
      <c r="M924" s="2" t="s">
        <v>4927</v>
      </c>
      <c r="N924" s="2" t="s">
        <v>4857</v>
      </c>
      <c r="O924" s="2" t="s">
        <v>4719</v>
      </c>
      <c r="P924" s="2" t="s">
        <v>4688</v>
      </c>
      <c r="Q924" s="2" t="s">
        <v>5871</v>
      </c>
    </row>
    <row r="925" spans="1:17" x14ac:dyDescent="0.25">
      <c r="A925" s="2" t="s">
        <v>1588</v>
      </c>
      <c r="B925" s="2" t="s">
        <v>1589</v>
      </c>
      <c r="C925" s="3"/>
      <c r="D925" s="4">
        <v>0</v>
      </c>
      <c r="E925" s="4">
        <v>0</v>
      </c>
      <c r="F925" s="4">
        <v>0</v>
      </c>
      <c r="G925" s="4">
        <v>14.25</v>
      </c>
      <c r="H925" s="2" t="s">
        <v>2246</v>
      </c>
      <c r="I925" s="4">
        <v>6.6</v>
      </c>
      <c r="J925" s="2" t="b">
        <v>1</v>
      </c>
      <c r="K925" s="2" t="s">
        <v>4709</v>
      </c>
      <c r="L925" s="2" t="s">
        <v>10</v>
      </c>
      <c r="M925" s="2" t="s">
        <v>4928</v>
      </c>
      <c r="N925" s="2" t="s">
        <v>4857</v>
      </c>
      <c r="O925" s="2" t="s">
        <v>4689</v>
      </c>
      <c r="P925" s="2" t="s">
        <v>4688</v>
      </c>
      <c r="Q925" s="2"/>
    </row>
    <row r="926" spans="1:17" x14ac:dyDescent="0.25">
      <c r="A926" s="2" t="s">
        <v>1586</v>
      </c>
      <c r="B926" s="2" t="s">
        <v>1587</v>
      </c>
      <c r="C926" s="3"/>
      <c r="D926" s="4">
        <v>0</v>
      </c>
      <c r="E926" s="4">
        <v>0</v>
      </c>
      <c r="F926" s="4">
        <v>0</v>
      </c>
      <c r="G926" s="4">
        <v>19.45</v>
      </c>
      <c r="H926" s="2" t="s">
        <v>2246</v>
      </c>
      <c r="I926" s="4">
        <v>8.6</v>
      </c>
      <c r="J926" s="2" t="b">
        <v>1</v>
      </c>
      <c r="K926" s="2" t="s">
        <v>4709</v>
      </c>
      <c r="L926" s="2" t="s">
        <v>10</v>
      </c>
      <c r="M926" s="2" t="s">
        <v>4928</v>
      </c>
      <c r="N926" s="2" t="s">
        <v>4857</v>
      </c>
      <c r="O926" s="2" t="s">
        <v>4689</v>
      </c>
      <c r="P926" s="2" t="s">
        <v>4688</v>
      </c>
      <c r="Q926" s="2"/>
    </row>
    <row r="927" spans="1:17" x14ac:dyDescent="0.25">
      <c r="A927" s="2" t="s">
        <v>1398</v>
      </c>
      <c r="B927" s="2" t="s">
        <v>1399</v>
      </c>
      <c r="C927" s="3"/>
      <c r="D927" s="4">
        <v>0</v>
      </c>
      <c r="E927" s="4">
        <v>0</v>
      </c>
      <c r="F927" s="4">
        <v>0</v>
      </c>
      <c r="G927" s="4">
        <v>20.55</v>
      </c>
      <c r="H927" s="2" t="s">
        <v>2246</v>
      </c>
      <c r="I927" s="4">
        <v>9</v>
      </c>
      <c r="J927" s="2" t="b">
        <v>1</v>
      </c>
      <c r="K927" s="2" t="s">
        <v>4709</v>
      </c>
      <c r="L927" s="2" t="s">
        <v>10</v>
      </c>
      <c r="M927" s="2" t="s">
        <v>4929</v>
      </c>
      <c r="N927" s="2" t="s">
        <v>4857</v>
      </c>
      <c r="O927" s="2" t="s">
        <v>4689</v>
      </c>
      <c r="P927" s="2" t="s">
        <v>4688</v>
      </c>
      <c r="Q927" s="2"/>
    </row>
    <row r="928" spans="1:17" x14ac:dyDescent="0.25">
      <c r="A928" s="2" t="s">
        <v>3672</v>
      </c>
      <c r="B928" s="2" t="s">
        <v>3673</v>
      </c>
      <c r="C928" s="3"/>
      <c r="D928" s="4">
        <v>0</v>
      </c>
      <c r="E928" s="4">
        <v>0</v>
      </c>
      <c r="F928" s="4">
        <v>0</v>
      </c>
      <c r="G928" s="4">
        <v>17.649999999999999</v>
      </c>
      <c r="H928" s="2" t="s">
        <v>2251</v>
      </c>
      <c r="I928" s="4">
        <v>8.16</v>
      </c>
      <c r="J928" s="2" t="b">
        <v>0</v>
      </c>
      <c r="K928" s="2" t="s">
        <v>4709</v>
      </c>
      <c r="L928" s="2" t="s">
        <v>10</v>
      </c>
      <c r="M928" s="2" t="s">
        <v>263</v>
      </c>
      <c r="N928" s="2" t="s">
        <v>4743</v>
      </c>
      <c r="O928" s="2" t="s">
        <v>4689</v>
      </c>
      <c r="P928" s="2" t="s">
        <v>4688</v>
      </c>
      <c r="Q928" s="2"/>
    </row>
    <row r="929" spans="1:17" x14ac:dyDescent="0.25">
      <c r="A929" s="2" t="s">
        <v>2870</v>
      </c>
      <c r="B929" s="2" t="s">
        <v>2871</v>
      </c>
      <c r="C929" s="3"/>
      <c r="D929" s="4">
        <v>0</v>
      </c>
      <c r="E929" s="4">
        <v>0</v>
      </c>
      <c r="F929" s="4">
        <v>0</v>
      </c>
      <c r="G929" s="4">
        <v>29.15</v>
      </c>
      <c r="H929" s="2" t="s">
        <v>2251</v>
      </c>
      <c r="I929" s="4">
        <v>13.5</v>
      </c>
      <c r="J929" s="2" t="b">
        <v>0</v>
      </c>
      <c r="K929" s="2" t="s">
        <v>4716</v>
      </c>
      <c r="L929" s="2" t="s">
        <v>10</v>
      </c>
      <c r="M929" s="2" t="s">
        <v>4930</v>
      </c>
      <c r="N929" s="2" t="s">
        <v>4743</v>
      </c>
      <c r="O929" s="2" t="s">
        <v>4719</v>
      </c>
      <c r="P929" s="2" t="s">
        <v>4688</v>
      </c>
      <c r="Q929" s="2"/>
    </row>
    <row r="930" spans="1:17" x14ac:dyDescent="0.25">
      <c r="A930" s="2" t="s">
        <v>1240</v>
      </c>
      <c r="B930" s="2" t="s">
        <v>1241</v>
      </c>
      <c r="C930" s="3"/>
      <c r="D930" s="4">
        <v>0</v>
      </c>
      <c r="E930" s="4">
        <v>6</v>
      </c>
      <c r="F930" s="4">
        <v>6</v>
      </c>
      <c r="G930" s="4">
        <v>35.65</v>
      </c>
      <c r="H930" s="2" t="s">
        <v>2251</v>
      </c>
      <c r="I930" s="4">
        <v>16.5</v>
      </c>
      <c r="J930" s="2" t="b">
        <v>1</v>
      </c>
      <c r="K930" s="2" t="s">
        <v>4709</v>
      </c>
      <c r="L930" s="2" t="s">
        <v>10</v>
      </c>
      <c r="M930" s="2" t="s">
        <v>4878</v>
      </c>
      <c r="N930" s="2" t="s">
        <v>4743</v>
      </c>
      <c r="O930" s="2" t="s">
        <v>4689</v>
      </c>
      <c r="P930" s="2" t="s">
        <v>4688</v>
      </c>
      <c r="Q930" s="2"/>
    </row>
    <row r="931" spans="1:17" x14ac:dyDescent="0.25">
      <c r="A931" s="2" t="s">
        <v>3638</v>
      </c>
      <c r="B931" s="2" t="s">
        <v>3639</v>
      </c>
      <c r="C931" s="3"/>
      <c r="D931" s="4">
        <v>0</v>
      </c>
      <c r="E931" s="4">
        <v>0</v>
      </c>
      <c r="F931" s="4">
        <v>0</v>
      </c>
      <c r="G931" s="4">
        <v>35</v>
      </c>
      <c r="H931" s="2" t="s">
        <v>2251</v>
      </c>
      <c r="I931" s="4">
        <v>16.2</v>
      </c>
      <c r="J931" s="2" t="b">
        <v>0</v>
      </c>
      <c r="K931" s="2" t="s">
        <v>4716</v>
      </c>
      <c r="L931" s="2" t="s">
        <v>10</v>
      </c>
      <c r="M931" s="2" t="s">
        <v>4878</v>
      </c>
      <c r="N931" s="2" t="s">
        <v>4743</v>
      </c>
      <c r="O931" s="2" t="s">
        <v>4719</v>
      </c>
      <c r="P931" s="2" t="s">
        <v>4688</v>
      </c>
      <c r="Q931" s="2"/>
    </row>
    <row r="932" spans="1:17" x14ac:dyDescent="0.25">
      <c r="A932" s="2" t="s">
        <v>2868</v>
      </c>
      <c r="B932" s="2" t="s">
        <v>2869</v>
      </c>
      <c r="C932" s="3"/>
      <c r="D932" s="4">
        <v>0</v>
      </c>
      <c r="E932" s="4">
        <v>0</v>
      </c>
      <c r="F932" s="4">
        <v>0</v>
      </c>
      <c r="G932" s="4">
        <v>34.549999999999997</v>
      </c>
      <c r="H932" s="2" t="s">
        <v>2251</v>
      </c>
      <c r="I932" s="4">
        <v>16</v>
      </c>
      <c r="J932" s="2" t="b">
        <v>0</v>
      </c>
      <c r="K932" s="2" t="s">
        <v>4716</v>
      </c>
      <c r="L932" s="2" t="s">
        <v>10</v>
      </c>
      <c r="M932" s="2" t="s">
        <v>4930</v>
      </c>
      <c r="N932" s="2" t="s">
        <v>4743</v>
      </c>
      <c r="O932" s="2" t="s">
        <v>4719</v>
      </c>
      <c r="P932" s="2" t="s">
        <v>4688</v>
      </c>
      <c r="Q932" s="2"/>
    </row>
    <row r="933" spans="1:17" x14ac:dyDescent="0.25">
      <c r="A933" s="2" t="s">
        <v>3859</v>
      </c>
      <c r="B933" s="2" t="s">
        <v>3860</v>
      </c>
      <c r="C933" s="3"/>
      <c r="D933" s="4">
        <v>0</v>
      </c>
      <c r="E933" s="4">
        <v>0</v>
      </c>
      <c r="F933" s="4">
        <v>0</v>
      </c>
      <c r="G933" s="4">
        <v>16.149999999999999</v>
      </c>
      <c r="H933" s="2" t="s">
        <v>2251</v>
      </c>
      <c r="I933" s="4">
        <v>7.48</v>
      </c>
      <c r="J933" s="2" t="b">
        <v>0</v>
      </c>
      <c r="K933" s="2" t="s">
        <v>4716</v>
      </c>
      <c r="L933" s="2" t="s">
        <v>10</v>
      </c>
      <c r="M933" s="2" t="s">
        <v>4860</v>
      </c>
      <c r="N933" s="2" t="s">
        <v>4743</v>
      </c>
      <c r="O933" s="2" t="s">
        <v>4719</v>
      </c>
      <c r="P933" s="2" t="s">
        <v>4688</v>
      </c>
      <c r="Q933" s="2"/>
    </row>
    <row r="934" spans="1:17" x14ac:dyDescent="0.25">
      <c r="A934" s="2" t="s">
        <v>2887</v>
      </c>
      <c r="B934" s="2" t="s">
        <v>2888</v>
      </c>
      <c r="C934" s="3"/>
      <c r="D934" s="4">
        <v>0</v>
      </c>
      <c r="E934" s="4">
        <v>0</v>
      </c>
      <c r="F934" s="4">
        <v>0</v>
      </c>
      <c r="G934" s="4">
        <v>25.7</v>
      </c>
      <c r="H934" s="2" t="s">
        <v>2251</v>
      </c>
      <c r="I934" s="4">
        <v>11.9</v>
      </c>
      <c r="J934" s="2" t="b">
        <v>0</v>
      </c>
      <c r="K934" s="2" t="s">
        <v>4716</v>
      </c>
      <c r="L934" s="2" t="s">
        <v>10</v>
      </c>
      <c r="M934" s="2" t="s">
        <v>4931</v>
      </c>
      <c r="N934" s="2" t="s">
        <v>4743</v>
      </c>
      <c r="O934" s="2" t="s">
        <v>4719</v>
      </c>
      <c r="P934" s="2" t="s">
        <v>4688</v>
      </c>
      <c r="Q934" s="2"/>
    </row>
    <row r="935" spans="1:17" x14ac:dyDescent="0.25">
      <c r="A935" s="2" t="s">
        <v>3743</v>
      </c>
      <c r="B935" s="2" t="s">
        <v>3744</v>
      </c>
      <c r="C935" s="3"/>
      <c r="D935" s="4">
        <v>0</v>
      </c>
      <c r="E935" s="4">
        <v>0</v>
      </c>
      <c r="F935" s="4">
        <v>0</v>
      </c>
      <c r="G935" s="4">
        <v>16.7</v>
      </c>
      <c r="H935" s="2" t="s">
        <v>2251</v>
      </c>
      <c r="I935" s="4">
        <v>7.75</v>
      </c>
      <c r="J935" s="2" t="b">
        <v>0</v>
      </c>
      <c r="K935" s="2" t="s">
        <v>4709</v>
      </c>
      <c r="L935" s="2" t="s">
        <v>10</v>
      </c>
      <c r="M935" s="2" t="s">
        <v>4932</v>
      </c>
      <c r="N935" s="2" t="s">
        <v>4743</v>
      </c>
      <c r="O935" s="2" t="s">
        <v>4689</v>
      </c>
      <c r="P935" s="2" t="s">
        <v>4688</v>
      </c>
      <c r="Q935" s="2"/>
    </row>
    <row r="936" spans="1:17" x14ac:dyDescent="0.25">
      <c r="A936" s="2" t="s">
        <v>3632</v>
      </c>
      <c r="B936" s="2" t="s">
        <v>3633</v>
      </c>
      <c r="C936" s="3"/>
      <c r="D936" s="4">
        <v>0</v>
      </c>
      <c r="E936" s="4">
        <v>0</v>
      </c>
      <c r="F936" s="4">
        <v>0</v>
      </c>
      <c r="G936" s="4">
        <v>17.649999999999999</v>
      </c>
      <c r="H936" s="2" t="s">
        <v>2251</v>
      </c>
      <c r="I936" s="4">
        <v>8.16</v>
      </c>
      <c r="J936" s="2" t="b">
        <v>0</v>
      </c>
      <c r="K936" s="2" t="s">
        <v>4716</v>
      </c>
      <c r="L936" s="2" t="s">
        <v>10</v>
      </c>
      <c r="M936" s="2" t="s">
        <v>4933</v>
      </c>
      <c r="N936" s="2" t="s">
        <v>4743</v>
      </c>
      <c r="O936" s="2" t="s">
        <v>4719</v>
      </c>
      <c r="P936" s="2" t="s">
        <v>4688</v>
      </c>
      <c r="Q936" s="2"/>
    </row>
    <row r="937" spans="1:17" x14ac:dyDescent="0.25">
      <c r="A937" s="2" t="s">
        <v>1384</v>
      </c>
      <c r="B937" s="2" t="s">
        <v>1385</v>
      </c>
      <c r="C937" s="3"/>
      <c r="D937" s="4">
        <v>0</v>
      </c>
      <c r="E937" s="4">
        <v>0</v>
      </c>
      <c r="F937" s="4">
        <v>0</v>
      </c>
      <c r="G937" s="4">
        <v>3.05</v>
      </c>
      <c r="H937" s="2" t="s">
        <v>2252</v>
      </c>
      <c r="I937" s="4">
        <v>1.53</v>
      </c>
      <c r="J937" s="2" t="b">
        <v>0</v>
      </c>
      <c r="K937" s="2" t="s">
        <v>4686</v>
      </c>
      <c r="L937" s="2" t="s">
        <v>27</v>
      </c>
      <c r="M937" s="2"/>
      <c r="N937" s="2" t="s">
        <v>4934</v>
      </c>
      <c r="O937" s="2"/>
      <c r="P937" s="2" t="s">
        <v>4935</v>
      </c>
      <c r="Q937" s="2"/>
    </row>
    <row r="938" spans="1:17" x14ac:dyDescent="0.25">
      <c r="A938" s="2" t="s">
        <v>1348</v>
      </c>
      <c r="B938" s="2" t="s">
        <v>1349</v>
      </c>
      <c r="C938" s="3"/>
      <c r="D938" s="4">
        <v>0</v>
      </c>
      <c r="E938" s="4">
        <v>0</v>
      </c>
      <c r="F938" s="4">
        <v>0</v>
      </c>
      <c r="G938" s="4">
        <v>3.05</v>
      </c>
      <c r="H938" s="2" t="s">
        <v>2252</v>
      </c>
      <c r="I938" s="4">
        <v>1.53</v>
      </c>
      <c r="J938" s="2" t="b">
        <v>0</v>
      </c>
      <c r="K938" s="2" t="s">
        <v>4686</v>
      </c>
      <c r="L938" s="2" t="s">
        <v>27</v>
      </c>
      <c r="M938" s="2"/>
      <c r="N938" s="2" t="s">
        <v>4934</v>
      </c>
      <c r="O938" s="2"/>
      <c r="P938" s="2" t="s">
        <v>4935</v>
      </c>
      <c r="Q938" s="2"/>
    </row>
    <row r="939" spans="1:17" x14ac:dyDescent="0.25">
      <c r="A939" s="2" t="s">
        <v>1394</v>
      </c>
      <c r="B939" s="2" t="s">
        <v>1395</v>
      </c>
      <c r="C939" s="3"/>
      <c r="D939" s="4">
        <v>0</v>
      </c>
      <c r="E939" s="4">
        <v>0</v>
      </c>
      <c r="F939" s="4">
        <v>0</v>
      </c>
      <c r="G939" s="4">
        <v>3.45</v>
      </c>
      <c r="H939" s="2" t="s">
        <v>2252</v>
      </c>
      <c r="I939" s="4">
        <v>1.71</v>
      </c>
      <c r="J939" s="2" t="b">
        <v>0</v>
      </c>
      <c r="K939" s="2" t="s">
        <v>4686</v>
      </c>
      <c r="L939" s="2" t="s">
        <v>27</v>
      </c>
      <c r="M939" s="2"/>
      <c r="N939" s="2" t="s">
        <v>4934</v>
      </c>
      <c r="O939" s="2"/>
      <c r="P939" s="2" t="s">
        <v>4935</v>
      </c>
      <c r="Q939" s="2"/>
    </row>
    <row r="940" spans="1:17" x14ac:dyDescent="0.25">
      <c r="A940" s="2" t="s">
        <v>1392</v>
      </c>
      <c r="B940" s="2" t="s">
        <v>1393</v>
      </c>
      <c r="C940" s="3"/>
      <c r="D940" s="4">
        <v>0</v>
      </c>
      <c r="E940" s="4">
        <v>0</v>
      </c>
      <c r="F940" s="4">
        <v>0</v>
      </c>
      <c r="G940" s="4">
        <v>3.4</v>
      </c>
      <c r="H940" s="2" t="s">
        <v>2252</v>
      </c>
      <c r="I940" s="4">
        <v>1.69</v>
      </c>
      <c r="J940" s="2" t="b">
        <v>0</v>
      </c>
      <c r="K940" s="2" t="s">
        <v>4686</v>
      </c>
      <c r="L940" s="2" t="s">
        <v>27</v>
      </c>
      <c r="M940" s="2"/>
      <c r="N940" s="2" t="s">
        <v>4934</v>
      </c>
      <c r="O940" s="2"/>
      <c r="P940" s="2" t="s">
        <v>4935</v>
      </c>
      <c r="Q940" s="2"/>
    </row>
    <row r="941" spans="1:17" x14ac:dyDescent="0.25">
      <c r="A941" s="2" t="s">
        <v>1376</v>
      </c>
      <c r="B941" s="2" t="s">
        <v>1377</v>
      </c>
      <c r="C941" s="3"/>
      <c r="D941" s="4">
        <v>0</v>
      </c>
      <c r="E941" s="4">
        <v>0</v>
      </c>
      <c r="F941" s="4">
        <v>0</v>
      </c>
      <c r="G941" s="4">
        <v>3.45</v>
      </c>
      <c r="H941" s="2" t="s">
        <v>2252</v>
      </c>
      <c r="I941" s="4">
        <v>1.71</v>
      </c>
      <c r="J941" s="2" t="b">
        <v>0</v>
      </c>
      <c r="K941" s="2" t="s">
        <v>4686</v>
      </c>
      <c r="L941" s="2" t="s">
        <v>27</v>
      </c>
      <c r="M941" s="2"/>
      <c r="N941" s="2" t="s">
        <v>4934</v>
      </c>
      <c r="O941" s="2"/>
      <c r="P941" s="2" t="s">
        <v>4935</v>
      </c>
      <c r="Q941" s="2"/>
    </row>
    <row r="942" spans="1:17" x14ac:dyDescent="0.25">
      <c r="A942" s="2" t="s">
        <v>1360</v>
      </c>
      <c r="B942" s="2" t="s">
        <v>1361</v>
      </c>
      <c r="C942" s="3"/>
      <c r="D942" s="4">
        <v>0</v>
      </c>
      <c r="E942" s="4">
        <v>0</v>
      </c>
      <c r="F942" s="4">
        <v>0</v>
      </c>
      <c r="G942" s="4">
        <v>3.55</v>
      </c>
      <c r="H942" s="2" t="s">
        <v>2252</v>
      </c>
      <c r="I942" s="4">
        <v>1.77</v>
      </c>
      <c r="J942" s="2" t="b">
        <v>0</v>
      </c>
      <c r="K942" s="2" t="s">
        <v>4686</v>
      </c>
      <c r="L942" s="2" t="s">
        <v>27</v>
      </c>
      <c r="M942" s="2"/>
      <c r="N942" s="2" t="s">
        <v>4934</v>
      </c>
      <c r="O942" s="2"/>
      <c r="P942" s="2" t="s">
        <v>4935</v>
      </c>
      <c r="Q942" s="2"/>
    </row>
    <row r="943" spans="1:17" x14ac:dyDescent="0.25">
      <c r="A943" s="2" t="s">
        <v>1368</v>
      </c>
      <c r="B943" s="2" t="s">
        <v>1369</v>
      </c>
      <c r="C943" s="3"/>
      <c r="D943" s="4">
        <v>0</v>
      </c>
      <c r="E943" s="4">
        <v>0</v>
      </c>
      <c r="F943" s="4">
        <v>0</v>
      </c>
      <c r="G943" s="4">
        <v>4.2</v>
      </c>
      <c r="H943" s="2" t="s">
        <v>2252</v>
      </c>
      <c r="I943" s="4">
        <v>2.1</v>
      </c>
      <c r="J943" s="2" t="b">
        <v>0</v>
      </c>
      <c r="K943" s="2" t="s">
        <v>4686</v>
      </c>
      <c r="L943" s="2" t="s">
        <v>27</v>
      </c>
      <c r="M943" s="2"/>
      <c r="N943" s="2" t="s">
        <v>4934</v>
      </c>
      <c r="O943" s="2"/>
      <c r="P943" s="2" t="s">
        <v>4935</v>
      </c>
      <c r="Q943" s="2"/>
    </row>
    <row r="944" spans="1:17" x14ac:dyDescent="0.25">
      <c r="A944" s="2" t="s">
        <v>1356</v>
      </c>
      <c r="B944" s="2" t="s">
        <v>1357</v>
      </c>
      <c r="C944" s="3"/>
      <c r="D944" s="4">
        <v>0</v>
      </c>
      <c r="E944" s="4">
        <v>0</v>
      </c>
      <c r="F944" s="4">
        <v>0</v>
      </c>
      <c r="G944" s="4">
        <v>3.55</v>
      </c>
      <c r="H944" s="2" t="s">
        <v>2252</v>
      </c>
      <c r="I944" s="4">
        <v>1.77</v>
      </c>
      <c r="J944" s="2" t="b">
        <v>0</v>
      </c>
      <c r="K944" s="2" t="s">
        <v>4686</v>
      </c>
      <c r="L944" s="2" t="s">
        <v>27</v>
      </c>
      <c r="M944" s="2"/>
      <c r="N944" s="2" t="s">
        <v>4934</v>
      </c>
      <c r="O944" s="2"/>
      <c r="P944" s="2" t="s">
        <v>4935</v>
      </c>
      <c r="Q944" s="2"/>
    </row>
    <row r="945" spans="1:17" x14ac:dyDescent="0.25">
      <c r="A945" s="2" t="s">
        <v>1380</v>
      </c>
      <c r="B945" s="2" t="s">
        <v>1381</v>
      </c>
      <c r="C945" s="3"/>
      <c r="D945" s="4">
        <v>0</v>
      </c>
      <c r="E945" s="4">
        <v>0</v>
      </c>
      <c r="F945" s="4">
        <v>0</v>
      </c>
      <c r="G945" s="4">
        <v>3.45</v>
      </c>
      <c r="H945" s="2" t="s">
        <v>2252</v>
      </c>
      <c r="I945" s="4">
        <v>1.71</v>
      </c>
      <c r="J945" s="2" t="b">
        <v>0</v>
      </c>
      <c r="K945" s="2" t="s">
        <v>4686</v>
      </c>
      <c r="L945" s="2" t="s">
        <v>27</v>
      </c>
      <c r="M945" s="2"/>
      <c r="N945" s="2" t="s">
        <v>4934</v>
      </c>
      <c r="O945" s="2"/>
      <c r="P945" s="2" t="s">
        <v>4935</v>
      </c>
      <c r="Q945" s="2"/>
    </row>
    <row r="946" spans="1:17" x14ac:dyDescent="0.25">
      <c r="A946" s="2" t="s">
        <v>1372</v>
      </c>
      <c r="B946" s="2" t="s">
        <v>1373</v>
      </c>
      <c r="C946" s="3"/>
      <c r="D946" s="4">
        <v>0</v>
      </c>
      <c r="E946" s="4">
        <v>0</v>
      </c>
      <c r="F946" s="4">
        <v>0</v>
      </c>
      <c r="G946" s="4">
        <v>3.55</v>
      </c>
      <c r="H946" s="2" t="s">
        <v>2252</v>
      </c>
      <c r="I946" s="4">
        <v>1.76</v>
      </c>
      <c r="J946" s="2" t="b">
        <v>0</v>
      </c>
      <c r="K946" s="2" t="s">
        <v>4686</v>
      </c>
      <c r="L946" s="2" t="s">
        <v>27</v>
      </c>
      <c r="M946" s="2"/>
      <c r="N946" s="2" t="s">
        <v>4934</v>
      </c>
      <c r="O946" s="2"/>
      <c r="P946" s="2" t="s">
        <v>4935</v>
      </c>
      <c r="Q946" s="2"/>
    </row>
    <row r="947" spans="1:17" x14ac:dyDescent="0.25">
      <c r="A947" s="2" t="s">
        <v>1390</v>
      </c>
      <c r="B947" s="2" t="s">
        <v>1391</v>
      </c>
      <c r="C947" s="3"/>
      <c r="D947" s="4">
        <v>0</v>
      </c>
      <c r="E947" s="4">
        <v>0</v>
      </c>
      <c r="F947" s="4">
        <v>0</v>
      </c>
      <c r="G947" s="4">
        <v>5.95</v>
      </c>
      <c r="H947" s="2" t="s">
        <v>2252</v>
      </c>
      <c r="I947" s="4">
        <v>2.98</v>
      </c>
      <c r="J947" s="2" t="b">
        <v>0</v>
      </c>
      <c r="K947" s="2" t="s">
        <v>4686</v>
      </c>
      <c r="L947" s="2" t="s">
        <v>27</v>
      </c>
      <c r="M947" s="2"/>
      <c r="N947" s="2" t="s">
        <v>4934</v>
      </c>
      <c r="O947" s="2"/>
      <c r="P947" s="2" t="s">
        <v>574</v>
      </c>
      <c r="Q947" s="2"/>
    </row>
    <row r="948" spans="1:17" x14ac:dyDescent="0.25">
      <c r="A948" s="2" t="s">
        <v>1374</v>
      </c>
      <c r="B948" s="2" t="s">
        <v>1375</v>
      </c>
      <c r="C948" s="3"/>
      <c r="D948" s="4">
        <v>0</v>
      </c>
      <c r="E948" s="4">
        <v>0</v>
      </c>
      <c r="F948" s="4">
        <v>0</v>
      </c>
      <c r="G948" s="4">
        <v>6.1</v>
      </c>
      <c r="H948" s="2" t="s">
        <v>2252</v>
      </c>
      <c r="I948" s="4">
        <v>3.05</v>
      </c>
      <c r="J948" s="2" t="b">
        <v>0</v>
      </c>
      <c r="K948" s="2" t="s">
        <v>4686</v>
      </c>
      <c r="L948" s="2" t="s">
        <v>27</v>
      </c>
      <c r="M948" s="2"/>
      <c r="N948" s="2" t="s">
        <v>4934</v>
      </c>
      <c r="O948" s="2"/>
      <c r="P948" s="2" t="s">
        <v>574</v>
      </c>
      <c r="Q948" s="2"/>
    </row>
    <row r="949" spans="1:17" x14ac:dyDescent="0.25">
      <c r="A949" s="2" t="s">
        <v>1358</v>
      </c>
      <c r="B949" s="2" t="s">
        <v>1359</v>
      </c>
      <c r="C949" s="3"/>
      <c r="D949" s="4">
        <v>0</v>
      </c>
      <c r="E949" s="4">
        <v>0</v>
      </c>
      <c r="F949" s="4">
        <v>0</v>
      </c>
      <c r="G949" s="4">
        <v>6.9</v>
      </c>
      <c r="H949" s="2" t="s">
        <v>2252</v>
      </c>
      <c r="I949" s="4">
        <v>3.44</v>
      </c>
      <c r="J949" s="2" t="b">
        <v>0</v>
      </c>
      <c r="K949" s="2" t="s">
        <v>4686</v>
      </c>
      <c r="L949" s="2" t="s">
        <v>27</v>
      </c>
      <c r="M949" s="2"/>
      <c r="N949" s="2" t="s">
        <v>4934</v>
      </c>
      <c r="O949" s="2"/>
      <c r="P949" s="2" t="s">
        <v>574</v>
      </c>
      <c r="Q949" s="2"/>
    </row>
    <row r="950" spans="1:17" x14ac:dyDescent="0.25">
      <c r="A950" s="2" t="s">
        <v>1382</v>
      </c>
      <c r="B950" s="2" t="s">
        <v>1383</v>
      </c>
      <c r="C950" s="3"/>
      <c r="D950" s="4">
        <v>0</v>
      </c>
      <c r="E950" s="4">
        <v>0</v>
      </c>
      <c r="F950" s="4">
        <v>0</v>
      </c>
      <c r="G950" s="4">
        <v>5.3</v>
      </c>
      <c r="H950" s="2" t="s">
        <v>2252</v>
      </c>
      <c r="I950" s="4">
        <v>2.65</v>
      </c>
      <c r="J950" s="2" t="b">
        <v>0</v>
      </c>
      <c r="K950" s="2" t="s">
        <v>4686</v>
      </c>
      <c r="L950" s="2" t="s">
        <v>27</v>
      </c>
      <c r="M950" s="2"/>
      <c r="N950" s="2" t="s">
        <v>4934</v>
      </c>
      <c r="O950" s="2"/>
      <c r="P950" s="2" t="s">
        <v>574</v>
      </c>
      <c r="Q950" s="2"/>
    </row>
    <row r="951" spans="1:17" x14ac:dyDescent="0.25">
      <c r="A951" s="2" t="s">
        <v>1366</v>
      </c>
      <c r="B951" s="2" t="s">
        <v>1367</v>
      </c>
      <c r="C951" s="3"/>
      <c r="D951" s="4">
        <v>0</v>
      </c>
      <c r="E951" s="4">
        <v>0</v>
      </c>
      <c r="F951" s="4">
        <v>0</v>
      </c>
      <c r="G951" s="4">
        <v>8.9</v>
      </c>
      <c r="H951" s="2" t="s">
        <v>2252</v>
      </c>
      <c r="I951" s="4">
        <v>4.45</v>
      </c>
      <c r="J951" s="2" t="b">
        <v>0</v>
      </c>
      <c r="K951" s="2" t="s">
        <v>4686</v>
      </c>
      <c r="L951" s="2" t="s">
        <v>27</v>
      </c>
      <c r="M951" s="2"/>
      <c r="N951" s="2" t="s">
        <v>4934</v>
      </c>
      <c r="O951" s="2"/>
      <c r="P951" s="2" t="s">
        <v>574</v>
      </c>
      <c r="Q951" s="2"/>
    </row>
    <row r="952" spans="1:17" x14ac:dyDescent="0.25">
      <c r="A952" s="2" t="s">
        <v>1346</v>
      </c>
      <c r="B952" s="2" t="s">
        <v>1347</v>
      </c>
      <c r="C952" s="3"/>
      <c r="D952" s="4">
        <v>0</v>
      </c>
      <c r="E952" s="4">
        <v>0</v>
      </c>
      <c r="F952" s="4">
        <v>0</v>
      </c>
      <c r="G952" s="4">
        <v>5.3</v>
      </c>
      <c r="H952" s="2" t="s">
        <v>2252</v>
      </c>
      <c r="I952" s="4">
        <v>2.65</v>
      </c>
      <c r="J952" s="2" t="b">
        <v>0</v>
      </c>
      <c r="K952" s="2" t="s">
        <v>4686</v>
      </c>
      <c r="L952" s="2" t="s">
        <v>27</v>
      </c>
      <c r="M952" s="2"/>
      <c r="N952" s="2" t="s">
        <v>4934</v>
      </c>
      <c r="O952" s="2"/>
      <c r="P952" s="2" t="s">
        <v>574</v>
      </c>
      <c r="Q952" s="2"/>
    </row>
    <row r="953" spans="1:17" x14ac:dyDescent="0.25">
      <c r="A953" s="2" t="s">
        <v>3613</v>
      </c>
      <c r="B953" s="2" t="s">
        <v>3614</v>
      </c>
      <c r="C953" s="3"/>
      <c r="D953" s="4">
        <v>0</v>
      </c>
      <c r="E953" s="4">
        <v>0</v>
      </c>
      <c r="F953" s="4">
        <v>0</v>
      </c>
      <c r="G953" s="4">
        <v>79.5</v>
      </c>
      <c r="H953" s="2" t="s">
        <v>2222</v>
      </c>
      <c r="I953" s="4">
        <v>34.506999999999998</v>
      </c>
      <c r="J953" s="2" t="b">
        <v>0</v>
      </c>
      <c r="K953" s="2" t="s">
        <v>4716</v>
      </c>
      <c r="L953" s="2" t="s">
        <v>10</v>
      </c>
      <c r="M953" s="2" t="s">
        <v>4725</v>
      </c>
      <c r="N953" s="2" t="s">
        <v>4718</v>
      </c>
      <c r="O953" s="2" t="s">
        <v>4719</v>
      </c>
      <c r="P953" s="2" t="s">
        <v>4688</v>
      </c>
      <c r="Q953" s="2"/>
    </row>
    <row r="954" spans="1:17" x14ac:dyDescent="0.25">
      <c r="A954" s="2" t="s">
        <v>3619</v>
      </c>
      <c r="B954" s="2" t="s">
        <v>3620</v>
      </c>
      <c r="C954" s="3"/>
      <c r="D954" s="4">
        <v>0</v>
      </c>
      <c r="E954" s="4">
        <v>0</v>
      </c>
      <c r="F954" s="4">
        <v>0</v>
      </c>
      <c r="G954" s="4">
        <v>21.7</v>
      </c>
      <c r="H954" s="2" t="s">
        <v>2222</v>
      </c>
      <c r="I954" s="4">
        <v>10.045999999999999</v>
      </c>
      <c r="J954" s="2" t="b">
        <v>0</v>
      </c>
      <c r="K954" s="2" t="s">
        <v>4716</v>
      </c>
      <c r="L954" s="2" t="s">
        <v>10</v>
      </c>
      <c r="M954" s="2" t="s">
        <v>4725</v>
      </c>
      <c r="N954" s="2" t="s">
        <v>4718</v>
      </c>
      <c r="O954" s="2" t="s">
        <v>4719</v>
      </c>
      <c r="P954" s="2" t="s">
        <v>4688</v>
      </c>
      <c r="Q954" s="2"/>
    </row>
    <row r="955" spans="1:17" x14ac:dyDescent="0.25">
      <c r="A955" s="2" t="s">
        <v>3936</v>
      </c>
      <c r="B955" s="2" t="s">
        <v>3937</v>
      </c>
      <c r="C955" s="3"/>
      <c r="D955" s="4">
        <v>0</v>
      </c>
      <c r="E955" s="4">
        <v>0</v>
      </c>
      <c r="F955" s="4">
        <v>0</v>
      </c>
      <c r="G955" s="4">
        <v>65.95</v>
      </c>
      <c r="H955" s="2" t="s">
        <v>2222</v>
      </c>
      <c r="I955" s="4">
        <v>24.44</v>
      </c>
      <c r="J955" s="2" t="b">
        <v>0</v>
      </c>
      <c r="K955" s="2" t="s">
        <v>4716</v>
      </c>
      <c r="L955" s="2" t="s">
        <v>10</v>
      </c>
      <c r="M955" s="2" t="s">
        <v>4732</v>
      </c>
      <c r="N955" s="2" t="s">
        <v>4718</v>
      </c>
      <c r="O955" s="2" t="s">
        <v>4719</v>
      </c>
      <c r="P955" s="2" t="s">
        <v>4688</v>
      </c>
      <c r="Q955" s="2"/>
    </row>
    <row r="956" spans="1:17" x14ac:dyDescent="0.25">
      <c r="A956" s="2" t="s">
        <v>4225</v>
      </c>
      <c r="B956" s="2" t="s">
        <v>4226</v>
      </c>
      <c r="C956" s="3"/>
      <c r="D956" s="4">
        <v>0</v>
      </c>
      <c r="E956" s="4">
        <v>0</v>
      </c>
      <c r="F956" s="4">
        <v>0</v>
      </c>
      <c r="G956" s="4">
        <v>29.05</v>
      </c>
      <c r="H956" s="2" t="s">
        <v>2222</v>
      </c>
      <c r="I956" s="4">
        <v>10.763</v>
      </c>
      <c r="J956" s="2" t="b">
        <v>0</v>
      </c>
      <c r="K956" s="2" t="s">
        <v>4716</v>
      </c>
      <c r="L956" s="2" t="s">
        <v>10</v>
      </c>
      <c r="M956" s="2" t="s">
        <v>4737</v>
      </c>
      <c r="N956" s="2" t="s">
        <v>4718</v>
      </c>
      <c r="O956" s="2" t="s">
        <v>4719</v>
      </c>
      <c r="P956" s="2" t="s">
        <v>4688</v>
      </c>
      <c r="Q956" s="2"/>
    </row>
    <row r="957" spans="1:17" x14ac:dyDescent="0.25">
      <c r="A957" s="2" t="s">
        <v>4223</v>
      </c>
      <c r="B957" s="2" t="s">
        <v>4224</v>
      </c>
      <c r="C957" s="3"/>
      <c r="D957" s="4">
        <v>0</v>
      </c>
      <c r="E957" s="4">
        <v>0</v>
      </c>
      <c r="F957" s="4">
        <v>0</v>
      </c>
      <c r="G957" s="4">
        <v>55.8</v>
      </c>
      <c r="H957" s="2" t="s">
        <v>2222</v>
      </c>
      <c r="I957" s="4">
        <v>20.68</v>
      </c>
      <c r="J957" s="2" t="b">
        <v>0</v>
      </c>
      <c r="K957" s="2" t="s">
        <v>4716</v>
      </c>
      <c r="L957" s="2" t="s">
        <v>10</v>
      </c>
      <c r="M957" s="2" t="s">
        <v>4737</v>
      </c>
      <c r="N957" s="2" t="s">
        <v>4718</v>
      </c>
      <c r="O957" s="2" t="s">
        <v>4719</v>
      </c>
      <c r="P957" s="2" t="s">
        <v>4688</v>
      </c>
      <c r="Q957" s="2"/>
    </row>
    <row r="958" spans="1:17" x14ac:dyDescent="0.25">
      <c r="A958" s="2" t="s">
        <v>4249</v>
      </c>
      <c r="B958" s="2" t="s">
        <v>4250</v>
      </c>
      <c r="C958" s="3"/>
      <c r="D958" s="4">
        <v>0</v>
      </c>
      <c r="E958" s="4">
        <v>0</v>
      </c>
      <c r="F958" s="4">
        <v>0</v>
      </c>
      <c r="G958" s="4">
        <v>148.94999999999999</v>
      </c>
      <c r="H958" s="2" t="s">
        <v>2222</v>
      </c>
      <c r="I958" s="4">
        <v>69</v>
      </c>
      <c r="J958" s="2" t="b">
        <v>0</v>
      </c>
      <c r="K958" s="2" t="s">
        <v>4716</v>
      </c>
      <c r="L958" s="2" t="s">
        <v>10</v>
      </c>
      <c r="M958" s="2" t="s">
        <v>4936</v>
      </c>
      <c r="N958" s="2" t="s">
        <v>4718</v>
      </c>
      <c r="O958" s="2" t="s">
        <v>4719</v>
      </c>
      <c r="P958" s="2" t="s">
        <v>4688</v>
      </c>
      <c r="Q958" s="2"/>
    </row>
    <row r="959" spans="1:17" x14ac:dyDescent="0.25">
      <c r="A959" s="2" t="s">
        <v>3815</v>
      </c>
      <c r="B959" s="2" t="s">
        <v>3816</v>
      </c>
      <c r="C959" s="3"/>
      <c r="D959" s="4">
        <v>0</v>
      </c>
      <c r="E959" s="4">
        <v>0</v>
      </c>
      <c r="F959" s="4">
        <v>0</v>
      </c>
      <c r="G959" s="4">
        <v>79.650000000000006</v>
      </c>
      <c r="H959" s="2" t="s">
        <v>2222</v>
      </c>
      <c r="I959" s="4">
        <v>36.9</v>
      </c>
      <c r="J959" s="2" t="b">
        <v>0</v>
      </c>
      <c r="K959" s="2" t="s">
        <v>4716</v>
      </c>
      <c r="L959" s="2" t="s">
        <v>10</v>
      </c>
      <c r="M959" s="2" t="s">
        <v>4727</v>
      </c>
      <c r="N959" s="2" t="s">
        <v>4718</v>
      </c>
      <c r="O959" s="2" t="s">
        <v>4719</v>
      </c>
      <c r="P959" s="2" t="s">
        <v>4688</v>
      </c>
      <c r="Q959" s="2"/>
    </row>
    <row r="960" spans="1:17" x14ac:dyDescent="0.25">
      <c r="A960" s="2" t="s">
        <v>4235</v>
      </c>
      <c r="B960" s="2" t="s">
        <v>4236</v>
      </c>
      <c r="C960" s="3"/>
      <c r="D960" s="4">
        <v>0</v>
      </c>
      <c r="E960" s="4">
        <v>0</v>
      </c>
      <c r="F960" s="4">
        <v>0</v>
      </c>
      <c r="G960" s="4">
        <v>63.5</v>
      </c>
      <c r="H960" s="2" t="s">
        <v>2222</v>
      </c>
      <c r="I960" s="4">
        <v>29.4</v>
      </c>
      <c r="J960" s="2" t="b">
        <v>0</v>
      </c>
      <c r="K960" s="2" t="s">
        <v>4716</v>
      </c>
      <c r="L960" s="2" t="s">
        <v>10</v>
      </c>
      <c r="M960" s="2" t="s">
        <v>4739</v>
      </c>
      <c r="N960" s="2" t="s">
        <v>4718</v>
      </c>
      <c r="O960" s="2" t="s">
        <v>4719</v>
      </c>
      <c r="P960" s="2" t="s">
        <v>4688</v>
      </c>
      <c r="Q960" s="2"/>
    </row>
    <row r="961" spans="1:17" x14ac:dyDescent="0.25">
      <c r="A961" s="2" t="s">
        <v>4247</v>
      </c>
      <c r="B961" s="2" t="s">
        <v>4248</v>
      </c>
      <c r="C961" s="3"/>
      <c r="D961" s="4">
        <v>0</v>
      </c>
      <c r="E961" s="4">
        <v>0</v>
      </c>
      <c r="F961" s="4">
        <v>0</v>
      </c>
      <c r="G961" s="4">
        <v>290</v>
      </c>
      <c r="H961" s="2" t="s">
        <v>2222</v>
      </c>
      <c r="I961" s="4">
        <v>145</v>
      </c>
      <c r="J961" s="2" t="b">
        <v>0</v>
      </c>
      <c r="K961" s="2" t="s">
        <v>4716</v>
      </c>
      <c r="L961" s="2" t="s">
        <v>10</v>
      </c>
      <c r="M961" s="2" t="s">
        <v>4936</v>
      </c>
      <c r="N961" s="2" t="s">
        <v>4718</v>
      </c>
      <c r="O961" s="2" t="s">
        <v>4719</v>
      </c>
      <c r="P961" s="2" t="s">
        <v>4688</v>
      </c>
      <c r="Q961" s="2"/>
    </row>
    <row r="962" spans="1:17" x14ac:dyDescent="0.25">
      <c r="A962" s="2" t="s">
        <v>1481</v>
      </c>
      <c r="B962" s="2" t="s">
        <v>1482</v>
      </c>
      <c r="C962" s="3"/>
      <c r="D962" s="4">
        <v>0</v>
      </c>
      <c r="E962" s="4">
        <v>0</v>
      </c>
      <c r="F962" s="4">
        <v>0</v>
      </c>
      <c r="G962" s="4">
        <v>18.7</v>
      </c>
      <c r="H962" s="2" t="s">
        <v>2222</v>
      </c>
      <c r="I962" s="4">
        <v>8.64</v>
      </c>
      <c r="J962" s="2" t="b">
        <v>1</v>
      </c>
      <c r="K962" s="2" t="s">
        <v>4709</v>
      </c>
      <c r="L962" s="2" t="s">
        <v>10</v>
      </c>
      <c r="M962" s="2" t="s">
        <v>4937</v>
      </c>
      <c r="N962" s="2" t="s">
        <v>4718</v>
      </c>
      <c r="O962" s="2" t="s">
        <v>4689</v>
      </c>
      <c r="P962" s="2" t="s">
        <v>4688</v>
      </c>
      <c r="Q962" s="2"/>
    </row>
    <row r="963" spans="1:17" ht="256.5" x14ac:dyDescent="0.25">
      <c r="A963" s="2" t="s">
        <v>939</v>
      </c>
      <c r="B963" s="2" t="s">
        <v>940</v>
      </c>
      <c r="C963" s="3" t="s">
        <v>6150</v>
      </c>
      <c r="D963" s="4">
        <v>0</v>
      </c>
      <c r="E963" s="4">
        <v>0</v>
      </c>
      <c r="F963" s="4">
        <v>0</v>
      </c>
      <c r="G963" s="4">
        <v>20.8</v>
      </c>
      <c r="H963" s="2" t="s">
        <v>2222</v>
      </c>
      <c r="I963" s="4">
        <v>9.6449999999999996</v>
      </c>
      <c r="J963" s="2" t="b">
        <v>1</v>
      </c>
      <c r="K963" s="2" t="s">
        <v>4716</v>
      </c>
      <c r="L963" s="2" t="s">
        <v>10</v>
      </c>
      <c r="M963" s="2"/>
      <c r="N963" s="2" t="s">
        <v>4913</v>
      </c>
      <c r="O963" s="2" t="s">
        <v>4719</v>
      </c>
      <c r="P963" s="2" t="s">
        <v>4688</v>
      </c>
      <c r="Q963" s="2" t="s">
        <v>5644</v>
      </c>
    </row>
    <row r="964" spans="1:17" ht="185.25" x14ac:dyDescent="0.25">
      <c r="A964" s="2" t="s">
        <v>834</v>
      </c>
      <c r="B964" s="2" t="s">
        <v>835</v>
      </c>
      <c r="C964" s="3" t="s">
        <v>4938</v>
      </c>
      <c r="D964" s="4">
        <v>0</v>
      </c>
      <c r="E964" s="4">
        <v>2</v>
      </c>
      <c r="F964" s="4">
        <v>2</v>
      </c>
      <c r="G964" s="4">
        <v>36.700000000000003</v>
      </c>
      <c r="H964" s="2" t="s">
        <v>2222</v>
      </c>
      <c r="I964" s="4">
        <v>18.335999999999999</v>
      </c>
      <c r="J964" s="2" t="b">
        <v>1</v>
      </c>
      <c r="K964" s="2" t="s">
        <v>4805</v>
      </c>
      <c r="L964" s="2" t="s">
        <v>10</v>
      </c>
      <c r="M964" s="2" t="s">
        <v>4806</v>
      </c>
      <c r="N964" s="2" t="s">
        <v>4806</v>
      </c>
      <c r="O964" s="2"/>
      <c r="P964" s="2" t="s">
        <v>4688</v>
      </c>
      <c r="Q964" s="2" t="s">
        <v>5840</v>
      </c>
    </row>
    <row r="965" spans="1:17" ht="228" x14ac:dyDescent="0.25">
      <c r="A965" s="2" t="s">
        <v>1875</v>
      </c>
      <c r="B965" s="2" t="s">
        <v>1876</v>
      </c>
      <c r="C965" s="3" t="s">
        <v>5450</v>
      </c>
      <c r="D965" s="4">
        <v>0</v>
      </c>
      <c r="E965" s="4">
        <v>9</v>
      </c>
      <c r="F965" s="4">
        <v>9</v>
      </c>
      <c r="G965" s="4">
        <v>39.950000000000003</v>
      </c>
      <c r="H965" s="2" t="s">
        <v>2222</v>
      </c>
      <c r="I965" s="4">
        <v>16.074000000000002</v>
      </c>
      <c r="J965" s="2" t="b">
        <v>1</v>
      </c>
      <c r="K965" s="2" t="s">
        <v>4716</v>
      </c>
      <c r="L965" s="2" t="s">
        <v>10</v>
      </c>
      <c r="M965" s="2" t="s">
        <v>4739</v>
      </c>
      <c r="N965" s="2" t="s">
        <v>4718</v>
      </c>
      <c r="O965" s="2" t="s">
        <v>4719</v>
      </c>
      <c r="P965" s="2" t="s">
        <v>4688</v>
      </c>
      <c r="Q965" s="2" t="s">
        <v>5608</v>
      </c>
    </row>
    <row r="966" spans="1:17" x14ac:dyDescent="0.25">
      <c r="A966" s="2" t="s">
        <v>4381</v>
      </c>
      <c r="B966" s="2" t="s">
        <v>4382</v>
      </c>
      <c r="C966" s="3"/>
      <c r="D966" s="4">
        <v>0</v>
      </c>
      <c r="E966" s="4">
        <v>0</v>
      </c>
      <c r="F966" s="4">
        <v>0</v>
      </c>
      <c r="G966" s="4">
        <v>69.099999999999994</v>
      </c>
      <c r="H966" s="2" t="s">
        <v>2230</v>
      </c>
      <c r="I966" s="4">
        <v>32</v>
      </c>
      <c r="J966" s="2" t="b">
        <v>0</v>
      </c>
      <c r="K966" s="2" t="s">
        <v>4716</v>
      </c>
      <c r="L966" s="2" t="s">
        <v>10</v>
      </c>
      <c r="M966" s="2" t="s">
        <v>4751</v>
      </c>
      <c r="N966" s="2" t="s">
        <v>4752</v>
      </c>
      <c r="O966" s="2" t="s">
        <v>4719</v>
      </c>
      <c r="P966" s="2" t="s">
        <v>4688</v>
      </c>
      <c r="Q966" s="2"/>
    </row>
    <row r="967" spans="1:17" x14ac:dyDescent="0.25">
      <c r="A967" s="2" t="s">
        <v>3346</v>
      </c>
      <c r="B967" s="2" t="s">
        <v>3347</v>
      </c>
      <c r="C967" s="3"/>
      <c r="D967" s="4">
        <v>0</v>
      </c>
      <c r="E967" s="4">
        <v>0</v>
      </c>
      <c r="F967" s="4">
        <v>0</v>
      </c>
      <c r="G967" s="4">
        <v>38.75</v>
      </c>
      <c r="H967" s="2" t="s">
        <v>2237</v>
      </c>
      <c r="I967" s="4">
        <v>17.579999999999998</v>
      </c>
      <c r="J967" s="2" t="b">
        <v>0</v>
      </c>
      <c r="K967" s="2" t="s">
        <v>4716</v>
      </c>
      <c r="L967" s="2" t="s">
        <v>10</v>
      </c>
      <c r="M967" s="2" t="s">
        <v>4859</v>
      </c>
      <c r="N967" s="2" t="s">
        <v>4743</v>
      </c>
      <c r="O967" s="2" t="s">
        <v>4719</v>
      </c>
      <c r="P967" s="2" t="s">
        <v>4688</v>
      </c>
      <c r="Q967" s="2"/>
    </row>
    <row r="968" spans="1:17" x14ac:dyDescent="0.25">
      <c r="A968" s="2" t="s">
        <v>606</v>
      </c>
      <c r="B968" s="2" t="s">
        <v>607</v>
      </c>
      <c r="C968" s="3"/>
      <c r="D968" s="4">
        <v>0</v>
      </c>
      <c r="E968" s="4">
        <v>0</v>
      </c>
      <c r="F968" s="4">
        <v>0</v>
      </c>
      <c r="G968" s="4">
        <v>82</v>
      </c>
      <c r="H968" s="2" t="s">
        <v>2253</v>
      </c>
      <c r="I968" s="4">
        <v>35</v>
      </c>
      <c r="J968" s="2" t="b">
        <v>1</v>
      </c>
      <c r="K968" s="2" t="s">
        <v>4686</v>
      </c>
      <c r="L968" s="2" t="s">
        <v>10</v>
      </c>
      <c r="M968" s="2"/>
      <c r="N968" s="2" t="s">
        <v>4690</v>
      </c>
      <c r="O968" s="2"/>
      <c r="P968" s="2" t="s">
        <v>4939</v>
      </c>
      <c r="Q968" s="2"/>
    </row>
    <row r="969" spans="1:17" x14ac:dyDescent="0.25">
      <c r="A969" s="2" t="s">
        <v>608</v>
      </c>
      <c r="B969" s="2" t="s">
        <v>609</v>
      </c>
      <c r="C969" s="3"/>
      <c r="D969" s="4">
        <v>0</v>
      </c>
      <c r="E969" s="4">
        <v>0</v>
      </c>
      <c r="F969" s="4">
        <v>0</v>
      </c>
      <c r="G969" s="4">
        <v>125</v>
      </c>
      <c r="H969" s="2" t="s">
        <v>2253</v>
      </c>
      <c r="I969" s="4">
        <v>58</v>
      </c>
      <c r="J969" s="2" t="b">
        <v>1</v>
      </c>
      <c r="K969" s="2" t="s">
        <v>4686</v>
      </c>
      <c r="L969" s="2" t="s">
        <v>10</v>
      </c>
      <c r="M969" s="2"/>
      <c r="N969" s="2" t="s">
        <v>4690</v>
      </c>
      <c r="O969" s="2"/>
      <c r="P969" s="2" t="s">
        <v>4940</v>
      </c>
      <c r="Q969" s="2"/>
    </row>
    <row r="970" spans="1:17" x14ac:dyDescent="0.25">
      <c r="A970" s="2" t="s">
        <v>614</v>
      </c>
      <c r="B970" s="2" t="s">
        <v>615</v>
      </c>
      <c r="C970" s="3"/>
      <c r="D970" s="4">
        <v>0</v>
      </c>
      <c r="E970" s="4">
        <v>0</v>
      </c>
      <c r="F970" s="4">
        <v>0</v>
      </c>
      <c r="G970" s="4">
        <v>96</v>
      </c>
      <c r="H970" s="2" t="s">
        <v>2253</v>
      </c>
      <c r="I970" s="4">
        <v>41</v>
      </c>
      <c r="J970" s="2" t="b">
        <v>1</v>
      </c>
      <c r="K970" s="2" t="s">
        <v>4686</v>
      </c>
      <c r="L970" s="2" t="s">
        <v>10</v>
      </c>
      <c r="M970" s="2"/>
      <c r="N970" s="2" t="s">
        <v>4690</v>
      </c>
      <c r="O970" s="2"/>
      <c r="P970" s="2" t="s">
        <v>4939</v>
      </c>
      <c r="Q970" s="2"/>
    </row>
    <row r="971" spans="1:17" x14ac:dyDescent="0.25">
      <c r="A971" s="2" t="s">
        <v>616</v>
      </c>
      <c r="B971" s="2" t="s">
        <v>617</v>
      </c>
      <c r="C971" s="3"/>
      <c r="D971" s="4">
        <v>0</v>
      </c>
      <c r="E971" s="4">
        <v>0</v>
      </c>
      <c r="F971" s="4">
        <v>0</v>
      </c>
      <c r="G971" s="4">
        <v>147</v>
      </c>
      <c r="H971" s="2" t="s">
        <v>2253</v>
      </c>
      <c r="I971" s="4">
        <v>74.95</v>
      </c>
      <c r="J971" s="2" t="b">
        <v>1</v>
      </c>
      <c r="K971" s="2" t="s">
        <v>4686</v>
      </c>
      <c r="L971" s="2" t="s">
        <v>10</v>
      </c>
      <c r="M971" s="2"/>
      <c r="N971" s="2" t="s">
        <v>4690</v>
      </c>
      <c r="O971" s="2"/>
      <c r="P971" s="2" t="s">
        <v>4940</v>
      </c>
      <c r="Q971" s="2"/>
    </row>
    <row r="972" spans="1:17" x14ac:dyDescent="0.25">
      <c r="A972" s="2" t="s">
        <v>3522</v>
      </c>
      <c r="B972" s="2" t="s">
        <v>3523</v>
      </c>
      <c r="C972" s="3"/>
      <c r="D972" s="4">
        <v>0</v>
      </c>
      <c r="E972" s="4">
        <v>0</v>
      </c>
      <c r="F972" s="4">
        <v>0</v>
      </c>
      <c r="G972" s="4">
        <v>43</v>
      </c>
      <c r="H972" s="2" t="s">
        <v>2253</v>
      </c>
      <c r="I972" s="4">
        <v>20</v>
      </c>
      <c r="J972" s="2" t="b">
        <v>0</v>
      </c>
      <c r="K972" s="2" t="s">
        <v>4686</v>
      </c>
      <c r="L972" s="2" t="s">
        <v>10</v>
      </c>
      <c r="M972" s="2"/>
      <c r="N972" s="2" t="s">
        <v>4690</v>
      </c>
      <c r="O972" s="2"/>
      <c r="P972" s="2"/>
      <c r="Q972" s="2"/>
    </row>
    <row r="973" spans="1:17" x14ac:dyDescent="0.25">
      <c r="A973" s="2" t="s">
        <v>3526</v>
      </c>
      <c r="B973" s="2" t="s">
        <v>3527</v>
      </c>
      <c r="C973" s="3"/>
      <c r="D973" s="4">
        <v>0</v>
      </c>
      <c r="E973" s="4">
        <v>0</v>
      </c>
      <c r="F973" s="4">
        <v>0</v>
      </c>
      <c r="G973" s="4">
        <v>43</v>
      </c>
      <c r="H973" s="2" t="s">
        <v>2253</v>
      </c>
      <c r="I973" s="4">
        <v>20</v>
      </c>
      <c r="J973" s="2" t="b">
        <v>0</v>
      </c>
      <c r="K973" s="2" t="s">
        <v>4686</v>
      </c>
      <c r="L973" s="2" t="s">
        <v>10</v>
      </c>
      <c r="M973" s="2"/>
      <c r="N973" s="2" t="s">
        <v>4690</v>
      </c>
      <c r="O973" s="2"/>
      <c r="P973" s="2"/>
      <c r="Q973" s="2"/>
    </row>
    <row r="974" spans="1:17" x14ac:dyDescent="0.25">
      <c r="A974" s="2" t="s">
        <v>3520</v>
      </c>
      <c r="B974" s="2" t="s">
        <v>3521</v>
      </c>
      <c r="C974" s="3"/>
      <c r="D974" s="4">
        <v>0</v>
      </c>
      <c r="E974" s="4">
        <v>0</v>
      </c>
      <c r="F974" s="4">
        <v>0</v>
      </c>
      <c r="G974" s="4">
        <v>43</v>
      </c>
      <c r="H974" s="2" t="s">
        <v>2253</v>
      </c>
      <c r="I974" s="4">
        <v>20</v>
      </c>
      <c r="J974" s="2" t="b">
        <v>0</v>
      </c>
      <c r="K974" s="2" t="s">
        <v>4686</v>
      </c>
      <c r="L974" s="2" t="s">
        <v>10</v>
      </c>
      <c r="M974" s="2"/>
      <c r="N974" s="2" t="s">
        <v>4690</v>
      </c>
      <c r="O974" s="2"/>
      <c r="P974" s="2"/>
      <c r="Q974" s="2"/>
    </row>
    <row r="975" spans="1:17" x14ac:dyDescent="0.25">
      <c r="A975" s="2" t="s">
        <v>3528</v>
      </c>
      <c r="B975" s="2" t="s">
        <v>3529</v>
      </c>
      <c r="C975" s="3"/>
      <c r="D975" s="4">
        <v>0</v>
      </c>
      <c r="E975" s="4">
        <v>0</v>
      </c>
      <c r="F975" s="4">
        <v>0</v>
      </c>
      <c r="G975" s="4">
        <v>43</v>
      </c>
      <c r="H975" s="2" t="s">
        <v>2253</v>
      </c>
      <c r="I975" s="4">
        <v>20</v>
      </c>
      <c r="J975" s="2" t="b">
        <v>0</v>
      </c>
      <c r="K975" s="2" t="s">
        <v>4686</v>
      </c>
      <c r="L975" s="2" t="s">
        <v>10</v>
      </c>
      <c r="M975" s="2"/>
      <c r="N975" s="2" t="s">
        <v>4690</v>
      </c>
      <c r="O975" s="2"/>
      <c r="P975" s="2"/>
      <c r="Q975" s="2"/>
    </row>
    <row r="976" spans="1:17" x14ac:dyDescent="0.25">
      <c r="A976" s="2" t="s">
        <v>3524</v>
      </c>
      <c r="B976" s="2" t="s">
        <v>3525</v>
      </c>
      <c r="C976" s="3"/>
      <c r="D976" s="4">
        <v>0</v>
      </c>
      <c r="E976" s="4">
        <v>0</v>
      </c>
      <c r="F976" s="4">
        <v>0</v>
      </c>
      <c r="G976" s="4">
        <v>43</v>
      </c>
      <c r="H976" s="2" t="s">
        <v>2253</v>
      </c>
      <c r="I976" s="4">
        <v>20</v>
      </c>
      <c r="J976" s="2" t="b">
        <v>0</v>
      </c>
      <c r="K976" s="2" t="s">
        <v>4686</v>
      </c>
      <c r="L976" s="2" t="s">
        <v>10</v>
      </c>
      <c r="M976" s="2"/>
      <c r="N976" s="2" t="s">
        <v>4690</v>
      </c>
      <c r="O976" s="2"/>
      <c r="P976" s="2"/>
      <c r="Q976" s="2"/>
    </row>
    <row r="977" spans="1:17" x14ac:dyDescent="0.25">
      <c r="A977" s="2" t="s">
        <v>2329</v>
      </c>
      <c r="B977" s="2" t="s">
        <v>2330</v>
      </c>
      <c r="C977" s="3"/>
      <c r="D977" s="4">
        <v>0</v>
      </c>
      <c r="E977" s="4">
        <v>0</v>
      </c>
      <c r="F977" s="4">
        <v>0</v>
      </c>
      <c r="G977" s="4">
        <v>18.600000000000001</v>
      </c>
      <c r="H977" s="2" t="s">
        <v>2328</v>
      </c>
      <c r="I977" s="4">
        <v>8.6</v>
      </c>
      <c r="J977" s="2" t="b">
        <v>0</v>
      </c>
      <c r="K977" s="2" t="s">
        <v>4709</v>
      </c>
      <c r="L977" s="2" t="s">
        <v>10</v>
      </c>
      <c r="M977" s="2" t="s">
        <v>4910</v>
      </c>
      <c r="N977" s="2" t="s">
        <v>4710</v>
      </c>
      <c r="O977" s="2" t="s">
        <v>4689</v>
      </c>
      <c r="P977" s="2" t="s">
        <v>4688</v>
      </c>
      <c r="Q977" s="2"/>
    </row>
    <row r="978" spans="1:17" x14ac:dyDescent="0.25">
      <c r="A978" s="2" t="s">
        <v>2824</v>
      </c>
      <c r="B978" s="2" t="s">
        <v>2825</v>
      </c>
      <c r="C978" s="3"/>
      <c r="D978" s="4">
        <v>0</v>
      </c>
      <c r="E978" s="4">
        <v>0</v>
      </c>
      <c r="F978" s="4">
        <v>0</v>
      </c>
      <c r="G978" s="4">
        <v>1.4</v>
      </c>
      <c r="H978" s="2"/>
      <c r="I978" s="4">
        <v>0</v>
      </c>
      <c r="J978" s="2" t="b">
        <v>0</v>
      </c>
      <c r="K978" s="2" t="s">
        <v>4691</v>
      </c>
      <c r="L978" s="2" t="s">
        <v>10</v>
      </c>
      <c r="M978" s="2"/>
      <c r="N978" s="2" t="s">
        <v>4855</v>
      </c>
      <c r="O978" s="2"/>
      <c r="P978" s="2"/>
      <c r="Q978" s="2"/>
    </row>
    <row r="979" spans="1:17" x14ac:dyDescent="0.25">
      <c r="A979" s="2" t="s">
        <v>2314</v>
      </c>
      <c r="B979" s="2" t="s">
        <v>2315</v>
      </c>
      <c r="C979" s="3"/>
      <c r="D979" s="4">
        <v>0</v>
      </c>
      <c r="E979" s="4">
        <v>0</v>
      </c>
      <c r="F979" s="4">
        <v>0</v>
      </c>
      <c r="G979" s="4">
        <v>2.8</v>
      </c>
      <c r="H979" s="2"/>
      <c r="I979" s="4">
        <v>0</v>
      </c>
      <c r="J979" s="2" t="b">
        <v>0</v>
      </c>
      <c r="K979" s="2" t="s">
        <v>4691</v>
      </c>
      <c r="L979" s="2" t="s">
        <v>10</v>
      </c>
      <c r="M979" s="2"/>
      <c r="N979" s="2" t="s">
        <v>4855</v>
      </c>
      <c r="O979" s="2"/>
      <c r="P979" s="2"/>
      <c r="Q979" s="2"/>
    </row>
    <row r="980" spans="1:17" x14ac:dyDescent="0.25">
      <c r="A980" s="2" t="s">
        <v>2822</v>
      </c>
      <c r="B980" s="2" t="s">
        <v>2823</v>
      </c>
      <c r="C980" s="3"/>
      <c r="D980" s="4">
        <v>0</v>
      </c>
      <c r="E980" s="4">
        <v>0</v>
      </c>
      <c r="F980" s="4">
        <v>0</v>
      </c>
      <c r="G980" s="4">
        <v>1.3</v>
      </c>
      <c r="H980" s="2"/>
      <c r="I980" s="4">
        <v>0</v>
      </c>
      <c r="J980" s="2" t="b">
        <v>0</v>
      </c>
      <c r="K980" s="2" t="s">
        <v>4691</v>
      </c>
      <c r="L980" s="2" t="s">
        <v>10</v>
      </c>
      <c r="M980" s="2"/>
      <c r="N980" s="2" t="s">
        <v>4855</v>
      </c>
      <c r="O980" s="2"/>
      <c r="P980" s="2"/>
      <c r="Q980" s="2"/>
    </row>
    <row r="981" spans="1:17" x14ac:dyDescent="0.25">
      <c r="A981" s="2" t="s">
        <v>2826</v>
      </c>
      <c r="B981" s="2" t="s">
        <v>2827</v>
      </c>
      <c r="C981" s="3"/>
      <c r="D981" s="4">
        <v>0</v>
      </c>
      <c r="E981" s="4">
        <v>0</v>
      </c>
      <c r="F981" s="4">
        <v>0</v>
      </c>
      <c r="G981" s="4">
        <v>1.8</v>
      </c>
      <c r="H981" s="2"/>
      <c r="I981" s="4">
        <v>0</v>
      </c>
      <c r="J981" s="2" t="b">
        <v>0</v>
      </c>
      <c r="K981" s="2" t="s">
        <v>4691</v>
      </c>
      <c r="L981" s="2" t="s">
        <v>10</v>
      </c>
      <c r="M981" s="2"/>
      <c r="N981" s="2" t="s">
        <v>4855</v>
      </c>
      <c r="O981" s="2"/>
      <c r="P981" s="2"/>
      <c r="Q981" s="2"/>
    </row>
    <row r="982" spans="1:17" x14ac:dyDescent="0.25">
      <c r="A982" s="2" t="s">
        <v>4245</v>
      </c>
      <c r="B982" s="2" t="s">
        <v>4246</v>
      </c>
      <c r="C982" s="3"/>
      <c r="D982" s="4">
        <v>0</v>
      </c>
      <c r="E982" s="4">
        <v>0</v>
      </c>
      <c r="F982" s="4">
        <v>0</v>
      </c>
      <c r="G982" s="4">
        <v>41.65</v>
      </c>
      <c r="H982" s="2" t="s">
        <v>2311</v>
      </c>
      <c r="I982" s="4">
        <v>18.78</v>
      </c>
      <c r="J982" s="2" t="b">
        <v>0</v>
      </c>
      <c r="K982" s="2" t="s">
        <v>4716</v>
      </c>
      <c r="L982" s="2" t="s">
        <v>10</v>
      </c>
      <c r="M982" s="2" t="s">
        <v>4936</v>
      </c>
      <c r="N982" s="2" t="s">
        <v>4718</v>
      </c>
      <c r="O982" s="2" t="s">
        <v>4719</v>
      </c>
      <c r="P982" s="2" t="s">
        <v>4688</v>
      </c>
      <c r="Q982" s="2"/>
    </row>
    <row r="983" spans="1:17" x14ac:dyDescent="0.25">
      <c r="A983" s="2" t="s">
        <v>3970</v>
      </c>
      <c r="B983" s="2" t="s">
        <v>3971</v>
      </c>
      <c r="C983" s="3"/>
      <c r="D983" s="4">
        <v>0</v>
      </c>
      <c r="E983" s="4">
        <v>0</v>
      </c>
      <c r="F983" s="4">
        <v>0</v>
      </c>
      <c r="G983" s="4">
        <v>38.950000000000003</v>
      </c>
      <c r="H983" s="2" t="s">
        <v>2311</v>
      </c>
      <c r="I983" s="4">
        <v>18.03</v>
      </c>
      <c r="J983" s="2" t="b">
        <v>0</v>
      </c>
      <c r="K983" s="2" t="s">
        <v>4716</v>
      </c>
      <c r="L983" s="2" t="s">
        <v>10</v>
      </c>
      <c r="M983" s="2" t="s">
        <v>4733</v>
      </c>
      <c r="N983" s="2" t="s">
        <v>4718</v>
      </c>
      <c r="O983" s="2" t="s">
        <v>4719</v>
      </c>
      <c r="P983" s="2" t="s">
        <v>4688</v>
      </c>
      <c r="Q983" s="2"/>
    </row>
    <row r="984" spans="1:17" x14ac:dyDescent="0.25">
      <c r="A984" s="2" t="s">
        <v>2467</v>
      </c>
      <c r="B984" s="2" t="s">
        <v>2468</v>
      </c>
      <c r="C984" s="3"/>
      <c r="D984" s="4">
        <v>0</v>
      </c>
      <c r="E984" s="4">
        <v>0</v>
      </c>
      <c r="F984" s="4">
        <v>0</v>
      </c>
      <c r="G984" s="4">
        <v>39.65</v>
      </c>
      <c r="H984" s="2" t="s">
        <v>2323</v>
      </c>
      <c r="I984" s="4">
        <v>18.347999999999999</v>
      </c>
      <c r="J984" s="2" t="b">
        <v>0</v>
      </c>
      <c r="K984" s="2" t="s">
        <v>4716</v>
      </c>
      <c r="L984" s="2" t="s">
        <v>10</v>
      </c>
      <c r="M984" s="2" t="s">
        <v>4902</v>
      </c>
      <c r="N984" s="2" t="s">
        <v>4762</v>
      </c>
      <c r="O984" s="2" t="s">
        <v>4719</v>
      </c>
      <c r="P984" s="2" t="s">
        <v>4688</v>
      </c>
      <c r="Q984" s="2"/>
    </row>
    <row r="985" spans="1:17" x14ac:dyDescent="0.25">
      <c r="A985" s="2" t="s">
        <v>2469</v>
      </c>
      <c r="B985" s="2" t="s">
        <v>2470</v>
      </c>
      <c r="C985" s="3"/>
      <c r="D985" s="4">
        <v>0</v>
      </c>
      <c r="E985" s="4">
        <v>0</v>
      </c>
      <c r="F985" s="4">
        <v>0</v>
      </c>
      <c r="G985" s="4">
        <v>82.05</v>
      </c>
      <c r="H985" s="2" t="s">
        <v>2323</v>
      </c>
      <c r="I985" s="4">
        <v>38</v>
      </c>
      <c r="J985" s="2" t="b">
        <v>0</v>
      </c>
      <c r="K985" s="2" t="s">
        <v>4716</v>
      </c>
      <c r="L985" s="2" t="s">
        <v>10</v>
      </c>
      <c r="M985" s="2" t="s">
        <v>4902</v>
      </c>
      <c r="N985" s="2" t="s">
        <v>4762</v>
      </c>
      <c r="O985" s="2" t="s">
        <v>4719</v>
      </c>
      <c r="P985" s="2" t="s">
        <v>4688</v>
      </c>
      <c r="Q985" s="2"/>
    </row>
    <row r="986" spans="1:17" x14ac:dyDescent="0.25">
      <c r="A986" s="2" t="s">
        <v>4164</v>
      </c>
      <c r="B986" s="2" t="s">
        <v>4165</v>
      </c>
      <c r="C986" s="3"/>
      <c r="D986" s="4">
        <v>0</v>
      </c>
      <c r="E986" s="4">
        <v>0</v>
      </c>
      <c r="F986" s="4">
        <v>0</v>
      </c>
      <c r="G986" s="4">
        <v>34.5</v>
      </c>
      <c r="H986" s="2" t="s">
        <v>2323</v>
      </c>
      <c r="I986" s="4">
        <v>16.45</v>
      </c>
      <c r="J986" s="2" t="b">
        <v>0</v>
      </c>
      <c r="K986" s="2" t="s">
        <v>4716</v>
      </c>
      <c r="L986" s="2" t="s">
        <v>10</v>
      </c>
      <c r="M986" s="2" t="s">
        <v>4801</v>
      </c>
      <c r="N986" s="2" t="s">
        <v>4762</v>
      </c>
      <c r="O986" s="2" t="s">
        <v>4719</v>
      </c>
      <c r="P986" s="2" t="s">
        <v>4688</v>
      </c>
      <c r="Q986" s="2"/>
    </row>
    <row r="987" spans="1:17" x14ac:dyDescent="0.25">
      <c r="A987" s="2" t="s">
        <v>3450</v>
      </c>
      <c r="B987" s="2" t="s">
        <v>3451</v>
      </c>
      <c r="C987" s="3"/>
      <c r="D987" s="4">
        <v>0</v>
      </c>
      <c r="E987" s="4">
        <v>0</v>
      </c>
      <c r="F987" s="4">
        <v>0</v>
      </c>
      <c r="G987" s="4">
        <v>24.3</v>
      </c>
      <c r="H987" s="2" t="s">
        <v>2323</v>
      </c>
      <c r="I987" s="4">
        <v>11.25</v>
      </c>
      <c r="J987" s="2" t="b">
        <v>0</v>
      </c>
      <c r="K987" s="2" t="s">
        <v>4709</v>
      </c>
      <c r="L987" s="2" t="s">
        <v>10</v>
      </c>
      <c r="M987" s="2" t="s">
        <v>4778</v>
      </c>
      <c r="N987" s="2" t="s">
        <v>4762</v>
      </c>
      <c r="O987" s="2" t="s">
        <v>4689</v>
      </c>
      <c r="P987" s="2" t="s">
        <v>4688</v>
      </c>
      <c r="Q987" s="2"/>
    </row>
    <row r="988" spans="1:17" x14ac:dyDescent="0.25">
      <c r="A988" s="2" t="s">
        <v>3982</v>
      </c>
      <c r="B988" s="2" t="s">
        <v>3983</v>
      </c>
      <c r="C988" s="3"/>
      <c r="D988" s="4">
        <v>0</v>
      </c>
      <c r="E988" s="4">
        <v>0</v>
      </c>
      <c r="F988" s="4">
        <v>0</v>
      </c>
      <c r="G988" s="4">
        <v>99.35</v>
      </c>
      <c r="H988" s="2" t="s">
        <v>2323</v>
      </c>
      <c r="I988" s="4">
        <v>46</v>
      </c>
      <c r="J988" s="2" t="b">
        <v>0</v>
      </c>
      <c r="K988" s="2" t="s">
        <v>4716</v>
      </c>
      <c r="L988" s="2" t="s">
        <v>10</v>
      </c>
      <c r="M988" s="2" t="s">
        <v>4796</v>
      </c>
      <c r="N988" s="2" t="s">
        <v>4762</v>
      </c>
      <c r="O988" s="2" t="s">
        <v>4719</v>
      </c>
      <c r="P988" s="2" t="s">
        <v>4688</v>
      </c>
      <c r="Q988" s="2"/>
    </row>
    <row r="989" spans="1:17" x14ac:dyDescent="0.25">
      <c r="A989" s="2" t="s">
        <v>2589</v>
      </c>
      <c r="B989" s="2" t="s">
        <v>2590</v>
      </c>
      <c r="C989" s="3"/>
      <c r="D989" s="4">
        <v>0</v>
      </c>
      <c r="E989" s="4">
        <v>0</v>
      </c>
      <c r="F989" s="4">
        <v>0</v>
      </c>
      <c r="G989" s="4">
        <v>15.7</v>
      </c>
      <c r="H989" s="2" t="s">
        <v>2588</v>
      </c>
      <c r="I989" s="4">
        <v>7.25</v>
      </c>
      <c r="J989" s="2" t="b">
        <v>0</v>
      </c>
      <c r="K989" s="2" t="s">
        <v>2301</v>
      </c>
      <c r="L989" s="2" t="s">
        <v>10</v>
      </c>
      <c r="M989" s="2" t="s">
        <v>4748</v>
      </c>
      <c r="N989" s="2" t="s">
        <v>4743</v>
      </c>
      <c r="O989" s="2" t="s">
        <v>4719</v>
      </c>
      <c r="P989" s="2"/>
      <c r="Q989" s="2"/>
    </row>
    <row r="990" spans="1:17" x14ac:dyDescent="0.25">
      <c r="A990" s="2" t="s">
        <v>4207</v>
      </c>
      <c r="B990" s="2" t="s">
        <v>4208</v>
      </c>
      <c r="C990" s="3"/>
      <c r="D990" s="4">
        <v>0</v>
      </c>
      <c r="E990" s="4">
        <v>0</v>
      </c>
      <c r="F990" s="4">
        <v>0</v>
      </c>
      <c r="G990" s="4">
        <v>6.75</v>
      </c>
      <c r="H990" s="2" t="s">
        <v>2588</v>
      </c>
      <c r="I990" s="4">
        <v>3.05</v>
      </c>
      <c r="J990" s="2" t="b">
        <v>0</v>
      </c>
      <c r="K990" s="2" t="s">
        <v>4716</v>
      </c>
      <c r="L990" s="2" t="s">
        <v>10</v>
      </c>
      <c r="M990" s="2" t="s">
        <v>4742</v>
      </c>
      <c r="N990" s="2" t="s">
        <v>4743</v>
      </c>
      <c r="O990" s="2" t="s">
        <v>4719</v>
      </c>
      <c r="P990" s="2" t="s">
        <v>4688</v>
      </c>
      <c r="Q990" s="2"/>
    </row>
    <row r="991" spans="1:17" x14ac:dyDescent="0.25">
      <c r="A991" s="2" t="s">
        <v>4209</v>
      </c>
      <c r="B991" s="2" t="s">
        <v>4210</v>
      </c>
      <c r="C991" s="3"/>
      <c r="D991" s="4">
        <v>0</v>
      </c>
      <c r="E991" s="4">
        <v>0</v>
      </c>
      <c r="F991" s="4">
        <v>0</v>
      </c>
      <c r="G991" s="4">
        <v>8.1</v>
      </c>
      <c r="H991" s="2" t="s">
        <v>2588</v>
      </c>
      <c r="I991" s="4">
        <v>3.75</v>
      </c>
      <c r="J991" s="2" t="b">
        <v>0</v>
      </c>
      <c r="K991" s="2" t="s">
        <v>4716</v>
      </c>
      <c r="L991" s="2" t="s">
        <v>10</v>
      </c>
      <c r="M991" s="2" t="s">
        <v>4742</v>
      </c>
      <c r="N991" s="2" t="s">
        <v>4743</v>
      </c>
      <c r="O991" s="2" t="s">
        <v>4719</v>
      </c>
      <c r="P991" s="2" t="s">
        <v>4688</v>
      </c>
      <c r="Q991" s="2"/>
    </row>
    <row r="992" spans="1:17" x14ac:dyDescent="0.25">
      <c r="A992" s="2" t="s">
        <v>4194</v>
      </c>
      <c r="B992" s="2" t="s">
        <v>4195</v>
      </c>
      <c r="C992" s="3"/>
      <c r="D992" s="4">
        <v>0</v>
      </c>
      <c r="E992" s="4">
        <v>0</v>
      </c>
      <c r="F992" s="4">
        <v>0</v>
      </c>
      <c r="G992" s="4">
        <v>10.4</v>
      </c>
      <c r="H992" s="2" t="s">
        <v>2588</v>
      </c>
      <c r="I992" s="4">
        <v>4.8</v>
      </c>
      <c r="J992" s="2" t="b">
        <v>0</v>
      </c>
      <c r="K992" s="2" t="s">
        <v>4716</v>
      </c>
      <c r="L992" s="2" t="s">
        <v>10</v>
      </c>
      <c r="M992" s="2" t="s">
        <v>4742</v>
      </c>
      <c r="N992" s="2" t="s">
        <v>4743</v>
      </c>
      <c r="O992" s="2" t="s">
        <v>4719</v>
      </c>
      <c r="P992" s="2" t="s">
        <v>4688</v>
      </c>
      <c r="Q992" s="2"/>
    </row>
    <row r="993" spans="1:17" ht="327.75" x14ac:dyDescent="0.25">
      <c r="A993" s="2" t="s">
        <v>1889</v>
      </c>
      <c r="B993" s="2" t="s">
        <v>1890</v>
      </c>
      <c r="C993" s="3" t="s">
        <v>5454</v>
      </c>
      <c r="D993" s="4">
        <v>0</v>
      </c>
      <c r="E993" s="4">
        <v>0</v>
      </c>
      <c r="F993" s="4">
        <v>0</v>
      </c>
      <c r="G993" s="4">
        <v>46.5</v>
      </c>
      <c r="H993" s="2" t="s">
        <v>953</v>
      </c>
      <c r="I993" s="4">
        <v>21.5</v>
      </c>
      <c r="J993" s="2" t="b">
        <v>1</v>
      </c>
      <c r="K993" s="2" t="s">
        <v>4716</v>
      </c>
      <c r="L993" s="2" t="s">
        <v>10</v>
      </c>
      <c r="M993" s="2" t="s">
        <v>4869</v>
      </c>
      <c r="N993" s="2" t="s">
        <v>4745</v>
      </c>
      <c r="O993" s="2" t="s">
        <v>4719</v>
      </c>
      <c r="P993" s="2" t="s">
        <v>2303</v>
      </c>
      <c r="Q993" s="2" t="s">
        <v>5810</v>
      </c>
    </row>
    <row r="994" spans="1:17" ht="270.75" x14ac:dyDescent="0.25">
      <c r="A994" s="2" t="s">
        <v>1079</v>
      </c>
      <c r="B994" s="2" t="s">
        <v>1080</v>
      </c>
      <c r="C994" s="3" t="s">
        <v>5296</v>
      </c>
      <c r="D994" s="4">
        <v>0</v>
      </c>
      <c r="E994" s="4">
        <v>3</v>
      </c>
      <c r="F994" s="4">
        <v>3</v>
      </c>
      <c r="G994" s="4">
        <v>50.8</v>
      </c>
      <c r="H994" s="2" t="s">
        <v>953</v>
      </c>
      <c r="I994" s="4">
        <v>23</v>
      </c>
      <c r="J994" s="2" t="b">
        <v>1</v>
      </c>
      <c r="K994" s="2" t="s">
        <v>4716</v>
      </c>
      <c r="L994" s="2" t="s">
        <v>10</v>
      </c>
      <c r="M994" s="2" t="s">
        <v>4941</v>
      </c>
      <c r="N994" s="2" t="s">
        <v>4745</v>
      </c>
      <c r="O994" s="2" t="s">
        <v>4719</v>
      </c>
      <c r="P994" s="2" t="s">
        <v>4688</v>
      </c>
      <c r="Q994" s="2" t="s">
        <v>5909</v>
      </c>
    </row>
    <row r="995" spans="1:17" ht="270.75" x14ac:dyDescent="0.25">
      <c r="A995" s="2" t="s">
        <v>1077</v>
      </c>
      <c r="B995" s="2" t="s">
        <v>1078</v>
      </c>
      <c r="C995" s="3" t="s">
        <v>5295</v>
      </c>
      <c r="D995" s="4">
        <v>0</v>
      </c>
      <c r="E995" s="4">
        <v>2</v>
      </c>
      <c r="F995" s="4">
        <v>2</v>
      </c>
      <c r="G995" s="4">
        <v>101.55</v>
      </c>
      <c r="H995" s="2" t="s">
        <v>953</v>
      </c>
      <c r="I995" s="4">
        <v>46.5</v>
      </c>
      <c r="J995" s="2" t="b">
        <v>1</v>
      </c>
      <c r="K995" s="2" t="s">
        <v>4716</v>
      </c>
      <c r="L995" s="2" t="s">
        <v>10</v>
      </c>
      <c r="M995" s="2" t="s">
        <v>4941</v>
      </c>
      <c r="N995" s="2" t="s">
        <v>4745</v>
      </c>
      <c r="O995" s="2" t="s">
        <v>4719</v>
      </c>
      <c r="P995" s="2" t="s">
        <v>4688</v>
      </c>
      <c r="Q995" s="2" t="s">
        <v>5909</v>
      </c>
    </row>
    <row r="996" spans="1:17" ht="213.75" x14ac:dyDescent="0.25">
      <c r="A996" s="2" t="s">
        <v>1727</v>
      </c>
      <c r="B996" s="2" t="s">
        <v>1728</v>
      </c>
      <c r="C996" s="3" t="s">
        <v>5423</v>
      </c>
      <c r="D996" s="4">
        <v>0</v>
      </c>
      <c r="E996" s="4">
        <v>4</v>
      </c>
      <c r="F996" s="4">
        <v>4</v>
      </c>
      <c r="G996" s="4">
        <v>47.7</v>
      </c>
      <c r="H996" s="2" t="s">
        <v>469</v>
      </c>
      <c r="I996" s="4">
        <v>23.848299999999998</v>
      </c>
      <c r="J996" s="2" t="b">
        <v>1</v>
      </c>
      <c r="K996" s="2" t="s">
        <v>4693</v>
      </c>
      <c r="L996" s="2" t="s">
        <v>10</v>
      </c>
      <c r="M996" s="2"/>
      <c r="N996" s="2" t="s">
        <v>4703</v>
      </c>
      <c r="O996" s="2"/>
      <c r="P996" s="2" t="s">
        <v>4696</v>
      </c>
      <c r="Q996" s="2" t="s">
        <v>5837</v>
      </c>
    </row>
    <row r="997" spans="1:17" x14ac:dyDescent="0.25">
      <c r="A997" s="2" t="s">
        <v>4073</v>
      </c>
      <c r="B997" s="2" t="s">
        <v>4074</v>
      </c>
      <c r="C997" s="3"/>
      <c r="D997" s="4">
        <v>0</v>
      </c>
      <c r="E997" s="4">
        <v>0</v>
      </c>
      <c r="F997" s="4">
        <v>0</v>
      </c>
      <c r="G997" s="4">
        <v>45.3</v>
      </c>
      <c r="H997" s="2" t="s">
        <v>469</v>
      </c>
      <c r="I997" s="4">
        <v>22.628299999999999</v>
      </c>
      <c r="J997" s="2" t="b">
        <v>0</v>
      </c>
      <c r="K997" s="2" t="s">
        <v>4693</v>
      </c>
      <c r="L997" s="2" t="s">
        <v>10</v>
      </c>
      <c r="M997" s="2"/>
      <c r="N997" s="2" t="s">
        <v>4703</v>
      </c>
      <c r="O997" s="2"/>
      <c r="P997" s="2" t="s">
        <v>4696</v>
      </c>
      <c r="Q997" s="2"/>
    </row>
    <row r="998" spans="1:17" ht="270.75" x14ac:dyDescent="0.25">
      <c r="A998" s="2" t="s">
        <v>1733</v>
      </c>
      <c r="B998" s="2" t="s">
        <v>1734</v>
      </c>
      <c r="C998" s="3" t="s">
        <v>5425</v>
      </c>
      <c r="D998" s="4">
        <v>0</v>
      </c>
      <c r="E998" s="4">
        <v>13</v>
      </c>
      <c r="F998" s="4">
        <v>13</v>
      </c>
      <c r="G998" s="4">
        <v>82.6</v>
      </c>
      <c r="H998" s="2" t="s">
        <v>469</v>
      </c>
      <c r="I998" s="4">
        <v>41.286000000000001</v>
      </c>
      <c r="J998" s="2" t="b">
        <v>1</v>
      </c>
      <c r="K998" s="2" t="s">
        <v>4693</v>
      </c>
      <c r="L998" s="2" t="s">
        <v>10</v>
      </c>
      <c r="M998" s="2"/>
      <c r="N998" s="2" t="s">
        <v>4703</v>
      </c>
      <c r="O998" s="2"/>
      <c r="P998" s="2" t="s">
        <v>4696</v>
      </c>
      <c r="Q998" s="2" t="s">
        <v>5838</v>
      </c>
    </row>
    <row r="999" spans="1:17" x14ac:dyDescent="0.25">
      <c r="A999" s="2" t="s">
        <v>4144</v>
      </c>
      <c r="B999" s="2" t="s">
        <v>4145</v>
      </c>
      <c r="C999" s="3"/>
      <c r="D999" s="4">
        <v>0</v>
      </c>
      <c r="E999" s="4">
        <v>0</v>
      </c>
      <c r="F999" s="4">
        <v>0</v>
      </c>
      <c r="G999" s="4">
        <v>18.55</v>
      </c>
      <c r="H999" s="2" t="s">
        <v>4143</v>
      </c>
      <c r="I999" s="4">
        <v>7.94</v>
      </c>
      <c r="J999" s="2" t="b">
        <v>0</v>
      </c>
      <c r="K999" s="2" t="s">
        <v>4709</v>
      </c>
      <c r="L999" s="2" t="s">
        <v>10</v>
      </c>
      <c r="M999" s="2" t="s">
        <v>4942</v>
      </c>
      <c r="N999" s="2" t="s">
        <v>4822</v>
      </c>
      <c r="O999" s="2" t="s">
        <v>4689</v>
      </c>
      <c r="P999" s="2" t="s">
        <v>4688</v>
      </c>
      <c r="Q999" s="2"/>
    </row>
    <row r="1000" spans="1:17" x14ac:dyDescent="0.25">
      <c r="A1000" s="2" t="s">
        <v>4146</v>
      </c>
      <c r="B1000" s="2" t="s">
        <v>4147</v>
      </c>
      <c r="C1000" s="3"/>
      <c r="D1000" s="4">
        <v>0</v>
      </c>
      <c r="E1000" s="4">
        <v>0</v>
      </c>
      <c r="F1000" s="4">
        <v>0</v>
      </c>
      <c r="G1000" s="4">
        <v>20.55</v>
      </c>
      <c r="H1000" s="2" t="s">
        <v>4143</v>
      </c>
      <c r="I1000" s="4">
        <v>8.8699999999999992</v>
      </c>
      <c r="J1000" s="2" t="b">
        <v>0</v>
      </c>
      <c r="K1000" s="2" t="s">
        <v>4716</v>
      </c>
      <c r="L1000" s="2" t="s">
        <v>10</v>
      </c>
      <c r="M1000" s="2" t="s">
        <v>4942</v>
      </c>
      <c r="N1000" s="2" t="s">
        <v>4822</v>
      </c>
      <c r="O1000" s="2" t="s">
        <v>4719</v>
      </c>
      <c r="P1000" s="2" t="s">
        <v>4688</v>
      </c>
      <c r="Q1000" s="2"/>
    </row>
    <row r="1001" spans="1:17" x14ac:dyDescent="0.25">
      <c r="A1001" s="2" t="s">
        <v>4017</v>
      </c>
      <c r="B1001" s="2" t="s">
        <v>4018</v>
      </c>
      <c r="C1001" s="3"/>
      <c r="D1001" s="4">
        <v>0</v>
      </c>
      <c r="E1001" s="4">
        <v>0</v>
      </c>
      <c r="F1001" s="4">
        <v>0</v>
      </c>
      <c r="G1001" s="4">
        <v>22.1</v>
      </c>
      <c r="H1001" s="2" t="s">
        <v>4019</v>
      </c>
      <c r="I1001" s="4">
        <v>9.58</v>
      </c>
      <c r="J1001" s="2" t="b">
        <v>0</v>
      </c>
      <c r="K1001" s="2" t="s">
        <v>4709</v>
      </c>
      <c r="L1001" s="2" t="s">
        <v>10</v>
      </c>
      <c r="M1001" s="2" t="s">
        <v>4824</v>
      </c>
      <c r="N1001" s="2" t="s">
        <v>4822</v>
      </c>
      <c r="O1001" s="2" t="s">
        <v>4689</v>
      </c>
      <c r="P1001" s="2" t="s">
        <v>4688</v>
      </c>
      <c r="Q1001" s="2"/>
    </row>
    <row r="1002" spans="1:17" x14ac:dyDescent="0.25">
      <c r="A1002" s="2" t="s">
        <v>4141</v>
      </c>
      <c r="B1002" s="2" t="s">
        <v>4142</v>
      </c>
      <c r="C1002" s="3"/>
      <c r="D1002" s="4">
        <v>0</v>
      </c>
      <c r="E1002" s="4">
        <v>0</v>
      </c>
      <c r="F1002" s="4">
        <v>0</v>
      </c>
      <c r="G1002" s="4">
        <v>31.6</v>
      </c>
      <c r="H1002" s="2" t="s">
        <v>4143</v>
      </c>
      <c r="I1002" s="4">
        <v>13.98</v>
      </c>
      <c r="J1002" s="2" t="b">
        <v>0</v>
      </c>
      <c r="K1002" s="2" t="s">
        <v>4716</v>
      </c>
      <c r="L1002" s="2" t="s">
        <v>10</v>
      </c>
      <c r="M1002" s="2" t="s">
        <v>4942</v>
      </c>
      <c r="N1002" s="2" t="s">
        <v>4822</v>
      </c>
      <c r="O1002" s="2" t="s">
        <v>4719</v>
      </c>
      <c r="P1002" s="2" t="s">
        <v>4688</v>
      </c>
      <c r="Q1002" s="2"/>
    </row>
    <row r="1003" spans="1:17" x14ac:dyDescent="0.25">
      <c r="A1003" s="2" t="s">
        <v>2093</v>
      </c>
      <c r="B1003" s="2" t="s">
        <v>2094</v>
      </c>
      <c r="C1003" s="3"/>
      <c r="D1003" s="4">
        <v>0</v>
      </c>
      <c r="E1003" s="4">
        <v>0</v>
      </c>
      <c r="F1003" s="4">
        <v>0</v>
      </c>
      <c r="G1003" s="4">
        <v>73.349999999999994</v>
      </c>
      <c r="H1003" s="2" t="s">
        <v>42</v>
      </c>
      <c r="I1003" s="4">
        <v>32.380000000000003</v>
      </c>
      <c r="J1003" s="2" t="b">
        <v>1</v>
      </c>
      <c r="K1003" s="2" t="s">
        <v>4693</v>
      </c>
      <c r="L1003" s="2" t="s">
        <v>10</v>
      </c>
      <c r="M1003" s="2"/>
      <c r="N1003" s="2" t="s">
        <v>4698</v>
      </c>
      <c r="O1003" s="2"/>
      <c r="P1003" s="2" t="s">
        <v>4696</v>
      </c>
      <c r="Q1003" s="2"/>
    </row>
    <row r="1004" spans="1:17" x14ac:dyDescent="0.25">
      <c r="A1004" s="2" t="s">
        <v>2166</v>
      </c>
      <c r="B1004" s="2" t="s">
        <v>2167</v>
      </c>
      <c r="C1004" s="3"/>
      <c r="D1004" s="4">
        <v>0</v>
      </c>
      <c r="E1004" s="4">
        <v>0</v>
      </c>
      <c r="F1004" s="4">
        <v>0</v>
      </c>
      <c r="G1004" s="4">
        <v>245</v>
      </c>
      <c r="H1004" s="2" t="s">
        <v>42</v>
      </c>
      <c r="I1004" s="4">
        <v>120.39</v>
      </c>
      <c r="J1004" s="2" t="b">
        <v>1</v>
      </c>
      <c r="K1004" s="2" t="s">
        <v>4693</v>
      </c>
      <c r="L1004" s="2" t="s">
        <v>10</v>
      </c>
      <c r="M1004" s="2"/>
      <c r="N1004" s="2" t="s">
        <v>4698</v>
      </c>
      <c r="O1004" s="2"/>
      <c r="P1004" s="2" t="s">
        <v>4696</v>
      </c>
      <c r="Q1004" s="2"/>
    </row>
    <row r="1005" spans="1:17" x14ac:dyDescent="0.25">
      <c r="A1005" s="2" t="s">
        <v>4651</v>
      </c>
      <c r="B1005" s="2" t="s">
        <v>4652</v>
      </c>
      <c r="C1005" s="3"/>
      <c r="D1005" s="4">
        <v>0</v>
      </c>
      <c r="E1005" s="4">
        <v>0</v>
      </c>
      <c r="F1005" s="4">
        <v>0</v>
      </c>
      <c r="G1005" s="4">
        <v>49</v>
      </c>
      <c r="H1005" s="2" t="s">
        <v>42</v>
      </c>
      <c r="I1005" s="4">
        <v>22.31</v>
      </c>
      <c r="J1005" s="2" t="b">
        <v>0</v>
      </c>
      <c r="K1005" s="2" t="s">
        <v>4693</v>
      </c>
      <c r="L1005" s="2" t="s">
        <v>10</v>
      </c>
      <c r="M1005" s="2"/>
      <c r="N1005" s="2" t="s">
        <v>4698</v>
      </c>
      <c r="O1005" s="2"/>
      <c r="P1005" s="2"/>
      <c r="Q1005" s="2"/>
    </row>
    <row r="1006" spans="1:17" x14ac:dyDescent="0.25">
      <c r="A1006" s="2" t="s">
        <v>4653</v>
      </c>
      <c r="B1006" s="2" t="s">
        <v>4654</v>
      </c>
      <c r="C1006" s="3"/>
      <c r="D1006" s="4">
        <v>0</v>
      </c>
      <c r="E1006" s="4">
        <v>0</v>
      </c>
      <c r="F1006" s="4">
        <v>0</v>
      </c>
      <c r="G1006" s="4">
        <v>85.4</v>
      </c>
      <c r="H1006" s="2" t="s">
        <v>42</v>
      </c>
      <c r="I1006" s="4">
        <v>42.6875</v>
      </c>
      <c r="J1006" s="2" t="b">
        <v>0</v>
      </c>
      <c r="K1006" s="2" t="s">
        <v>4693</v>
      </c>
      <c r="L1006" s="2" t="s">
        <v>10</v>
      </c>
      <c r="M1006" s="2"/>
      <c r="N1006" s="2" t="s">
        <v>4698</v>
      </c>
      <c r="O1006" s="2"/>
      <c r="P1006" s="2"/>
      <c r="Q1006" s="2"/>
    </row>
    <row r="1007" spans="1:17" x14ac:dyDescent="0.25">
      <c r="A1007" s="2" t="s">
        <v>4645</v>
      </c>
      <c r="B1007" s="2" t="s">
        <v>4646</v>
      </c>
      <c r="C1007" s="3"/>
      <c r="D1007" s="4">
        <v>0</v>
      </c>
      <c r="E1007" s="4">
        <v>0</v>
      </c>
      <c r="F1007" s="4">
        <v>0</v>
      </c>
      <c r="G1007" s="4">
        <v>52.6</v>
      </c>
      <c r="H1007" s="2" t="s">
        <v>42</v>
      </c>
      <c r="I1007" s="4">
        <v>26.287199999999999</v>
      </c>
      <c r="J1007" s="2" t="b">
        <v>0</v>
      </c>
      <c r="K1007" s="2" t="s">
        <v>4693</v>
      </c>
      <c r="L1007" s="2" t="s">
        <v>10</v>
      </c>
      <c r="M1007" s="2"/>
      <c r="N1007" s="2" t="s">
        <v>4698</v>
      </c>
      <c r="O1007" s="2"/>
      <c r="P1007" s="2"/>
      <c r="Q1007" s="2"/>
    </row>
    <row r="1008" spans="1:17" x14ac:dyDescent="0.25">
      <c r="A1008" s="2" t="s">
        <v>4639</v>
      </c>
      <c r="B1008" s="2" t="s">
        <v>4640</v>
      </c>
      <c r="C1008" s="3"/>
      <c r="D1008" s="4">
        <v>0</v>
      </c>
      <c r="E1008" s="4">
        <v>0</v>
      </c>
      <c r="F1008" s="4">
        <v>0</v>
      </c>
      <c r="G1008" s="4">
        <v>35.200000000000003</v>
      </c>
      <c r="H1008" s="2" t="s">
        <v>42</v>
      </c>
      <c r="I1008" s="4">
        <v>17.600000000000001</v>
      </c>
      <c r="J1008" s="2" t="b">
        <v>0</v>
      </c>
      <c r="K1008" s="2" t="s">
        <v>4693</v>
      </c>
      <c r="L1008" s="2" t="s">
        <v>10</v>
      </c>
      <c r="M1008" s="2"/>
      <c r="N1008" s="2" t="s">
        <v>4698</v>
      </c>
      <c r="O1008" s="2"/>
      <c r="P1008" s="2"/>
      <c r="Q1008" s="2"/>
    </row>
    <row r="1009" spans="1:17" x14ac:dyDescent="0.25">
      <c r="A1009" s="2" t="s">
        <v>4619</v>
      </c>
      <c r="B1009" s="2" t="s">
        <v>4620</v>
      </c>
      <c r="C1009" s="3"/>
      <c r="D1009" s="4">
        <v>0</v>
      </c>
      <c r="E1009" s="4">
        <v>0</v>
      </c>
      <c r="F1009" s="4">
        <v>0</v>
      </c>
      <c r="G1009" s="4">
        <v>65.400000000000006</v>
      </c>
      <c r="H1009" s="2" t="s">
        <v>42</v>
      </c>
      <c r="I1009" s="4">
        <v>32.693300000000001</v>
      </c>
      <c r="J1009" s="2" t="b">
        <v>0</v>
      </c>
      <c r="K1009" s="2" t="s">
        <v>4693</v>
      </c>
      <c r="L1009" s="2" t="s">
        <v>10</v>
      </c>
      <c r="M1009" s="2"/>
      <c r="N1009" s="2" t="s">
        <v>4698</v>
      </c>
      <c r="O1009" s="2"/>
      <c r="P1009" s="2"/>
      <c r="Q1009" s="2"/>
    </row>
    <row r="1010" spans="1:17" x14ac:dyDescent="0.25">
      <c r="A1010" s="2" t="s">
        <v>4615</v>
      </c>
      <c r="B1010" s="2" t="s">
        <v>4616</v>
      </c>
      <c r="C1010" s="3"/>
      <c r="D1010" s="4">
        <v>0</v>
      </c>
      <c r="E1010" s="4">
        <v>0</v>
      </c>
      <c r="F1010" s="4">
        <v>0</v>
      </c>
      <c r="G1010" s="4">
        <v>108</v>
      </c>
      <c r="H1010" s="2" t="s">
        <v>42</v>
      </c>
      <c r="I1010" s="4">
        <v>53.977400000000003</v>
      </c>
      <c r="J1010" s="2" t="b">
        <v>0</v>
      </c>
      <c r="K1010" s="2" t="s">
        <v>4693</v>
      </c>
      <c r="L1010" s="2" t="s">
        <v>10</v>
      </c>
      <c r="M1010" s="2"/>
      <c r="N1010" s="2" t="s">
        <v>4698</v>
      </c>
      <c r="O1010" s="2"/>
      <c r="P1010" s="2"/>
      <c r="Q1010" s="2"/>
    </row>
    <row r="1011" spans="1:17" x14ac:dyDescent="0.25">
      <c r="A1011" s="2" t="s">
        <v>482</v>
      </c>
      <c r="B1011" s="2" t="s">
        <v>483</v>
      </c>
      <c r="C1011" s="3"/>
      <c r="D1011" s="4">
        <v>0</v>
      </c>
      <c r="E1011" s="4">
        <v>0</v>
      </c>
      <c r="F1011" s="4">
        <v>0</v>
      </c>
      <c r="G1011" s="4">
        <v>43</v>
      </c>
      <c r="H1011" s="2" t="s">
        <v>42</v>
      </c>
      <c r="I1011" s="4">
        <v>21.21</v>
      </c>
      <c r="J1011" s="2" t="b">
        <v>1</v>
      </c>
      <c r="K1011" s="2" t="s">
        <v>4693</v>
      </c>
      <c r="L1011" s="2" t="s">
        <v>10</v>
      </c>
      <c r="M1011" s="2"/>
      <c r="N1011" s="2" t="s">
        <v>4698</v>
      </c>
      <c r="O1011" s="2"/>
      <c r="P1011" s="2" t="s">
        <v>4696</v>
      </c>
      <c r="Q1011" s="2"/>
    </row>
    <row r="1012" spans="1:17" x14ac:dyDescent="0.25">
      <c r="A1012" s="2" t="s">
        <v>480</v>
      </c>
      <c r="B1012" s="2" t="s">
        <v>481</v>
      </c>
      <c r="C1012" s="3"/>
      <c r="D1012" s="4">
        <v>0</v>
      </c>
      <c r="E1012" s="4">
        <v>0</v>
      </c>
      <c r="F1012" s="4">
        <v>0</v>
      </c>
      <c r="G1012" s="4">
        <v>57.55</v>
      </c>
      <c r="H1012" s="2" t="s">
        <v>42</v>
      </c>
      <c r="I1012" s="4">
        <v>27.35</v>
      </c>
      <c r="J1012" s="2" t="b">
        <v>1</v>
      </c>
      <c r="K1012" s="2" t="s">
        <v>4693</v>
      </c>
      <c r="L1012" s="2" t="s">
        <v>10</v>
      </c>
      <c r="M1012" s="2"/>
      <c r="N1012" s="2" t="s">
        <v>4698</v>
      </c>
      <c r="O1012" s="2"/>
      <c r="P1012" s="2" t="s">
        <v>4696</v>
      </c>
      <c r="Q1012" s="2"/>
    </row>
    <row r="1013" spans="1:17" x14ac:dyDescent="0.25">
      <c r="A1013" s="2" t="s">
        <v>2357</v>
      </c>
      <c r="B1013" s="2" t="s">
        <v>2358</v>
      </c>
      <c r="C1013" s="3"/>
      <c r="D1013" s="4">
        <v>0</v>
      </c>
      <c r="E1013" s="4">
        <v>0</v>
      </c>
      <c r="F1013" s="4">
        <v>0</v>
      </c>
      <c r="G1013" s="4">
        <v>17.05</v>
      </c>
      <c r="H1013" s="2" t="s">
        <v>42</v>
      </c>
      <c r="I1013" s="4">
        <v>8.5180000000000007</v>
      </c>
      <c r="J1013" s="2" t="b">
        <v>0</v>
      </c>
      <c r="K1013" s="2" t="s">
        <v>4693</v>
      </c>
      <c r="L1013" s="2" t="s">
        <v>10</v>
      </c>
      <c r="M1013" s="2"/>
      <c r="N1013" s="2" t="s">
        <v>4943</v>
      </c>
      <c r="O1013" s="2"/>
      <c r="P1013" s="2"/>
      <c r="Q1013" s="2"/>
    </row>
    <row r="1014" spans="1:17" x14ac:dyDescent="0.25">
      <c r="A1014" s="2" t="s">
        <v>2355</v>
      </c>
      <c r="B1014" s="2" t="s">
        <v>2356</v>
      </c>
      <c r="C1014" s="3"/>
      <c r="D1014" s="4">
        <v>0</v>
      </c>
      <c r="E1014" s="4">
        <v>0</v>
      </c>
      <c r="F1014" s="4">
        <v>0</v>
      </c>
      <c r="G1014" s="4">
        <v>17.05</v>
      </c>
      <c r="H1014" s="2" t="s">
        <v>42</v>
      </c>
      <c r="I1014" s="4">
        <v>8.5152000000000001</v>
      </c>
      <c r="J1014" s="2" t="b">
        <v>0</v>
      </c>
      <c r="K1014" s="2" t="s">
        <v>4693</v>
      </c>
      <c r="L1014" s="2" t="s">
        <v>10</v>
      </c>
      <c r="M1014" s="2"/>
      <c r="N1014" s="2" t="s">
        <v>4943</v>
      </c>
      <c r="O1014" s="2"/>
      <c r="P1014" s="2"/>
      <c r="Q1014" s="2"/>
    </row>
    <row r="1015" spans="1:17" x14ac:dyDescent="0.25">
      <c r="A1015" s="2" t="s">
        <v>866</v>
      </c>
      <c r="B1015" s="2" t="s">
        <v>867</v>
      </c>
      <c r="C1015" s="3"/>
      <c r="D1015" s="4">
        <v>0</v>
      </c>
      <c r="E1015" s="4">
        <v>0</v>
      </c>
      <c r="F1015" s="4">
        <v>0</v>
      </c>
      <c r="G1015" s="4">
        <v>56.5</v>
      </c>
      <c r="H1015" s="2" t="s">
        <v>42</v>
      </c>
      <c r="I1015" s="4">
        <v>28.21</v>
      </c>
      <c r="J1015" s="2" t="b">
        <v>1</v>
      </c>
      <c r="K1015" s="2" t="s">
        <v>4805</v>
      </c>
      <c r="L1015" s="2" t="s">
        <v>10</v>
      </c>
      <c r="M1015" s="2" t="s">
        <v>4806</v>
      </c>
      <c r="N1015" s="2" t="s">
        <v>4806</v>
      </c>
      <c r="O1015" s="2"/>
      <c r="P1015" s="2" t="s">
        <v>4688</v>
      </c>
      <c r="Q1015" s="2"/>
    </row>
    <row r="1016" spans="1:17" x14ac:dyDescent="0.25">
      <c r="A1016" s="2" t="s">
        <v>864</v>
      </c>
      <c r="B1016" s="2" t="s">
        <v>865</v>
      </c>
      <c r="C1016" s="3"/>
      <c r="D1016" s="4">
        <v>0</v>
      </c>
      <c r="E1016" s="4">
        <v>0</v>
      </c>
      <c r="F1016" s="4">
        <v>0</v>
      </c>
      <c r="G1016" s="4">
        <v>189.2</v>
      </c>
      <c r="H1016" s="2" t="s">
        <v>42</v>
      </c>
      <c r="I1016" s="4">
        <v>87.63</v>
      </c>
      <c r="J1016" s="2" t="b">
        <v>1</v>
      </c>
      <c r="K1016" s="2" t="s">
        <v>4805</v>
      </c>
      <c r="L1016" s="2" t="s">
        <v>10</v>
      </c>
      <c r="M1016" s="2" t="s">
        <v>4806</v>
      </c>
      <c r="N1016" s="2" t="s">
        <v>4806</v>
      </c>
      <c r="O1016" s="2"/>
      <c r="P1016" s="2" t="s">
        <v>4688</v>
      </c>
      <c r="Q1016" s="2"/>
    </row>
    <row r="1017" spans="1:17" x14ac:dyDescent="0.25">
      <c r="A1017" s="2" t="s">
        <v>2937</v>
      </c>
      <c r="B1017" s="2" t="s">
        <v>2938</v>
      </c>
      <c r="C1017" s="3"/>
      <c r="D1017" s="4">
        <v>0</v>
      </c>
      <c r="E1017" s="4">
        <v>0</v>
      </c>
      <c r="F1017" s="4">
        <v>0</v>
      </c>
      <c r="G1017" s="4">
        <v>7</v>
      </c>
      <c r="H1017" s="2" t="s">
        <v>2254</v>
      </c>
      <c r="I1017" s="4">
        <v>3.9</v>
      </c>
      <c r="J1017" s="2" t="b">
        <v>0</v>
      </c>
      <c r="K1017" s="2" t="s">
        <v>4686</v>
      </c>
      <c r="L1017" s="2" t="s">
        <v>27</v>
      </c>
      <c r="M1017" s="2"/>
      <c r="N1017" s="2"/>
      <c r="O1017" s="2"/>
      <c r="P1017" s="2"/>
      <c r="Q1017" s="2"/>
    </row>
    <row r="1018" spans="1:17" x14ac:dyDescent="0.25">
      <c r="A1018" s="2" t="s">
        <v>3516</v>
      </c>
      <c r="B1018" s="2" t="s">
        <v>3517</v>
      </c>
      <c r="C1018" s="3"/>
      <c r="D1018" s="4">
        <v>0</v>
      </c>
      <c r="E1018" s="4">
        <v>0</v>
      </c>
      <c r="F1018" s="4">
        <v>0</v>
      </c>
      <c r="G1018" s="4">
        <v>6.6</v>
      </c>
      <c r="H1018" s="2" t="s">
        <v>2254</v>
      </c>
      <c r="I1018" s="4">
        <v>3.67</v>
      </c>
      <c r="J1018" s="2" t="b">
        <v>0</v>
      </c>
      <c r="K1018" s="2" t="s">
        <v>4686</v>
      </c>
      <c r="L1018" s="2" t="s">
        <v>27</v>
      </c>
      <c r="M1018" s="2"/>
      <c r="N1018" s="2"/>
      <c r="O1018" s="2"/>
      <c r="P1018" s="2"/>
      <c r="Q1018" s="2"/>
    </row>
    <row r="1019" spans="1:17" x14ac:dyDescent="0.25">
      <c r="A1019" s="2" t="s">
        <v>3471</v>
      </c>
      <c r="B1019" s="2" t="s">
        <v>3472</v>
      </c>
      <c r="C1019" s="3"/>
      <c r="D1019" s="4">
        <v>0</v>
      </c>
      <c r="E1019" s="4">
        <v>0</v>
      </c>
      <c r="F1019" s="4">
        <v>0</v>
      </c>
      <c r="G1019" s="4">
        <v>6.6</v>
      </c>
      <c r="H1019" s="2" t="s">
        <v>2254</v>
      </c>
      <c r="I1019" s="4">
        <v>3.67</v>
      </c>
      <c r="J1019" s="2" t="b">
        <v>0</v>
      </c>
      <c r="K1019" s="2" t="s">
        <v>4686</v>
      </c>
      <c r="L1019" s="2" t="s">
        <v>27</v>
      </c>
      <c r="M1019" s="2"/>
      <c r="N1019" s="2"/>
      <c r="O1019" s="2"/>
      <c r="P1019" s="2"/>
      <c r="Q1019" s="2"/>
    </row>
    <row r="1020" spans="1:17" x14ac:dyDescent="0.25">
      <c r="A1020" s="2" t="s">
        <v>3518</v>
      </c>
      <c r="B1020" s="2" t="s">
        <v>3519</v>
      </c>
      <c r="C1020" s="3"/>
      <c r="D1020" s="4">
        <v>0</v>
      </c>
      <c r="E1020" s="4">
        <v>0</v>
      </c>
      <c r="F1020" s="4">
        <v>0</v>
      </c>
      <c r="G1020" s="4">
        <v>6.45</v>
      </c>
      <c r="H1020" s="2" t="s">
        <v>2254</v>
      </c>
      <c r="I1020" s="4">
        <v>3.58</v>
      </c>
      <c r="J1020" s="2" t="b">
        <v>0</v>
      </c>
      <c r="K1020" s="2" t="s">
        <v>4686</v>
      </c>
      <c r="L1020" s="2" t="s">
        <v>27</v>
      </c>
      <c r="M1020" s="2"/>
      <c r="N1020" s="2"/>
      <c r="O1020" s="2"/>
      <c r="P1020" s="2"/>
      <c r="Q1020" s="2"/>
    </row>
    <row r="1021" spans="1:17" x14ac:dyDescent="0.25">
      <c r="A1021" s="2" t="s">
        <v>4150</v>
      </c>
      <c r="B1021" s="2" t="s">
        <v>4151</v>
      </c>
      <c r="C1021" s="3"/>
      <c r="D1021" s="4">
        <v>0</v>
      </c>
      <c r="E1021" s="4">
        <v>0</v>
      </c>
      <c r="F1021" s="4">
        <v>0</v>
      </c>
      <c r="G1021" s="4">
        <v>6.85</v>
      </c>
      <c r="H1021" s="2" t="s">
        <v>2254</v>
      </c>
      <c r="I1021" s="4">
        <v>3.8</v>
      </c>
      <c r="J1021" s="2" t="b">
        <v>0</v>
      </c>
      <c r="K1021" s="2" t="s">
        <v>4686</v>
      </c>
      <c r="L1021" s="2" t="s">
        <v>27</v>
      </c>
      <c r="M1021" s="2"/>
      <c r="N1021" s="2"/>
      <c r="O1021" s="2"/>
      <c r="P1021" s="2"/>
      <c r="Q1021" s="2"/>
    </row>
    <row r="1022" spans="1:17" x14ac:dyDescent="0.25">
      <c r="A1022" s="2" t="s">
        <v>3465</v>
      </c>
      <c r="B1022" s="2" t="s">
        <v>3466</v>
      </c>
      <c r="C1022" s="3"/>
      <c r="D1022" s="4">
        <v>0</v>
      </c>
      <c r="E1022" s="4">
        <v>0</v>
      </c>
      <c r="F1022" s="4">
        <v>0</v>
      </c>
      <c r="G1022" s="4">
        <v>7.45</v>
      </c>
      <c r="H1022" s="2" t="s">
        <v>2254</v>
      </c>
      <c r="I1022" s="4">
        <v>4.1500000000000004</v>
      </c>
      <c r="J1022" s="2" t="b">
        <v>0</v>
      </c>
      <c r="K1022" s="2" t="s">
        <v>4686</v>
      </c>
      <c r="L1022" s="2" t="s">
        <v>27</v>
      </c>
      <c r="M1022" s="2"/>
      <c r="N1022" s="2"/>
      <c r="O1022" s="2"/>
      <c r="P1022" s="2"/>
      <c r="Q1022" s="2"/>
    </row>
    <row r="1023" spans="1:17" x14ac:dyDescent="0.25">
      <c r="A1023" s="2" t="s">
        <v>4258</v>
      </c>
      <c r="B1023" s="2" t="s">
        <v>4259</v>
      </c>
      <c r="C1023" s="3"/>
      <c r="D1023" s="4">
        <v>0</v>
      </c>
      <c r="E1023" s="4">
        <v>0</v>
      </c>
      <c r="F1023" s="4">
        <v>0</v>
      </c>
      <c r="G1023" s="4">
        <v>6.1</v>
      </c>
      <c r="H1023" s="2" t="s">
        <v>2254</v>
      </c>
      <c r="I1023" s="4">
        <v>3.37</v>
      </c>
      <c r="J1023" s="2" t="b">
        <v>0</v>
      </c>
      <c r="K1023" s="2" t="s">
        <v>4686</v>
      </c>
      <c r="L1023" s="2" t="s">
        <v>27</v>
      </c>
      <c r="M1023" s="2"/>
      <c r="N1023" s="2"/>
      <c r="O1023" s="2"/>
      <c r="P1023" s="2"/>
      <c r="Q1023" s="2"/>
    </row>
    <row r="1024" spans="1:17" x14ac:dyDescent="0.25">
      <c r="A1024" s="2" t="s">
        <v>3334</v>
      </c>
      <c r="B1024" s="2" t="s">
        <v>3335</v>
      </c>
      <c r="C1024" s="3"/>
      <c r="D1024" s="4">
        <v>0</v>
      </c>
      <c r="E1024" s="4">
        <v>0</v>
      </c>
      <c r="F1024" s="4">
        <v>0</v>
      </c>
      <c r="G1024" s="4">
        <v>6.65</v>
      </c>
      <c r="H1024" s="2" t="s">
        <v>2254</v>
      </c>
      <c r="I1024" s="4">
        <v>3.69</v>
      </c>
      <c r="J1024" s="2" t="b">
        <v>0</v>
      </c>
      <c r="K1024" s="2" t="s">
        <v>4686</v>
      </c>
      <c r="L1024" s="2" t="s">
        <v>27</v>
      </c>
      <c r="M1024" s="2"/>
      <c r="N1024" s="2"/>
      <c r="O1024" s="2"/>
      <c r="P1024" s="2"/>
      <c r="Q1024" s="2"/>
    </row>
    <row r="1025" spans="1:17" x14ac:dyDescent="0.25">
      <c r="A1025" s="2" t="s">
        <v>4264</v>
      </c>
      <c r="B1025" s="2" t="s">
        <v>4265</v>
      </c>
      <c r="C1025" s="3"/>
      <c r="D1025" s="4">
        <v>0</v>
      </c>
      <c r="E1025" s="4">
        <v>0</v>
      </c>
      <c r="F1025" s="4">
        <v>0</v>
      </c>
      <c r="G1025" s="4">
        <v>6.85</v>
      </c>
      <c r="H1025" s="2" t="s">
        <v>2254</v>
      </c>
      <c r="I1025" s="4">
        <v>3.8</v>
      </c>
      <c r="J1025" s="2" t="b">
        <v>0</v>
      </c>
      <c r="K1025" s="2" t="s">
        <v>4686</v>
      </c>
      <c r="L1025" s="2" t="s">
        <v>27</v>
      </c>
      <c r="M1025" s="2"/>
      <c r="N1025" s="2"/>
      <c r="O1025" s="2"/>
      <c r="P1025" s="2"/>
      <c r="Q1025" s="2"/>
    </row>
    <row r="1026" spans="1:17" ht="270.75" x14ac:dyDescent="0.25">
      <c r="A1026" s="2" t="s">
        <v>600</v>
      </c>
      <c r="B1026" s="2" t="s">
        <v>601</v>
      </c>
      <c r="C1026" s="3" t="s">
        <v>6146</v>
      </c>
      <c r="D1026" s="4">
        <v>0</v>
      </c>
      <c r="E1026" s="4">
        <v>3</v>
      </c>
      <c r="F1026" s="4">
        <v>3</v>
      </c>
      <c r="G1026" s="4">
        <v>4.6500000000000004</v>
      </c>
      <c r="H1026" s="2" t="s">
        <v>2254</v>
      </c>
      <c r="I1026" s="4">
        <v>2.56</v>
      </c>
      <c r="J1026" s="2" t="b">
        <v>1</v>
      </c>
      <c r="K1026" s="2" t="s">
        <v>4686</v>
      </c>
      <c r="L1026" s="2" t="s">
        <v>27</v>
      </c>
      <c r="M1026" s="2"/>
      <c r="N1026" s="2" t="s">
        <v>4944</v>
      </c>
      <c r="O1026" s="2"/>
      <c r="P1026" s="2" t="s">
        <v>4945</v>
      </c>
      <c r="Q1026" s="2" t="s">
        <v>5670</v>
      </c>
    </row>
    <row r="1027" spans="1:17" ht="270.75" x14ac:dyDescent="0.25">
      <c r="A1027" s="2" t="s">
        <v>1121</v>
      </c>
      <c r="B1027" s="2" t="s">
        <v>1122</v>
      </c>
      <c r="C1027" s="3" t="s">
        <v>6155</v>
      </c>
      <c r="D1027" s="4">
        <v>0</v>
      </c>
      <c r="E1027" s="4">
        <v>0</v>
      </c>
      <c r="F1027" s="4">
        <v>0</v>
      </c>
      <c r="G1027" s="4">
        <v>4.9000000000000004</v>
      </c>
      <c r="H1027" s="2" t="s">
        <v>2254</v>
      </c>
      <c r="I1027" s="4">
        <v>2.7</v>
      </c>
      <c r="J1027" s="2" t="b">
        <v>1</v>
      </c>
      <c r="K1027" s="2" t="s">
        <v>4686</v>
      </c>
      <c r="L1027" s="2" t="s">
        <v>27</v>
      </c>
      <c r="M1027" s="2"/>
      <c r="N1027" s="2" t="s">
        <v>4944</v>
      </c>
      <c r="O1027" s="2"/>
      <c r="P1027" s="2" t="s">
        <v>4945</v>
      </c>
      <c r="Q1027" s="2" t="s">
        <v>5670</v>
      </c>
    </row>
    <row r="1028" spans="1:17" ht="285" x14ac:dyDescent="0.25">
      <c r="A1028" s="2" t="s">
        <v>1101</v>
      </c>
      <c r="B1028" s="2" t="s">
        <v>1102</v>
      </c>
      <c r="C1028" s="3" t="s">
        <v>6153</v>
      </c>
      <c r="D1028" s="4">
        <v>0</v>
      </c>
      <c r="E1028" s="4">
        <v>5</v>
      </c>
      <c r="F1028" s="4">
        <v>5</v>
      </c>
      <c r="G1028" s="4">
        <v>4.55</v>
      </c>
      <c r="H1028" s="2" t="s">
        <v>2254</v>
      </c>
      <c r="I1028" s="4">
        <v>2.5099999999999998</v>
      </c>
      <c r="J1028" s="2" t="b">
        <v>1</v>
      </c>
      <c r="K1028" s="2" t="s">
        <v>4686</v>
      </c>
      <c r="L1028" s="2" t="s">
        <v>27</v>
      </c>
      <c r="M1028" s="2"/>
      <c r="N1028" s="2" t="s">
        <v>4944</v>
      </c>
      <c r="O1028" s="2"/>
      <c r="P1028" s="2" t="s">
        <v>4945</v>
      </c>
      <c r="Q1028" s="2" t="s">
        <v>5670</v>
      </c>
    </row>
    <row r="1029" spans="1:17" ht="270.75" x14ac:dyDescent="0.25">
      <c r="A1029" s="2" t="s">
        <v>1125</v>
      </c>
      <c r="B1029" s="2" t="s">
        <v>1126</v>
      </c>
      <c r="C1029" s="3" t="s">
        <v>6156</v>
      </c>
      <c r="D1029" s="4">
        <v>0</v>
      </c>
      <c r="E1029" s="4">
        <v>13</v>
      </c>
      <c r="F1029" s="4">
        <v>13</v>
      </c>
      <c r="G1029" s="4">
        <v>4.5999999999999996</v>
      </c>
      <c r="H1029" s="2" t="s">
        <v>2254</v>
      </c>
      <c r="I1029" s="4">
        <v>2.5499999999999998</v>
      </c>
      <c r="J1029" s="2" t="b">
        <v>1</v>
      </c>
      <c r="K1029" s="2" t="s">
        <v>4686</v>
      </c>
      <c r="L1029" s="2" t="s">
        <v>27</v>
      </c>
      <c r="M1029" s="2"/>
      <c r="N1029" s="2" t="s">
        <v>4944</v>
      </c>
      <c r="O1029" s="2"/>
      <c r="P1029" s="2" t="s">
        <v>4945</v>
      </c>
      <c r="Q1029" s="2" t="s">
        <v>5670</v>
      </c>
    </row>
    <row r="1030" spans="1:17" ht="270.75" x14ac:dyDescent="0.25">
      <c r="A1030" s="2" t="s">
        <v>1841</v>
      </c>
      <c r="B1030" s="2" t="s">
        <v>1842</v>
      </c>
      <c r="C1030" s="3" t="s">
        <v>6176</v>
      </c>
      <c r="D1030" s="4">
        <v>0</v>
      </c>
      <c r="E1030" s="4">
        <v>8</v>
      </c>
      <c r="F1030" s="4">
        <v>8</v>
      </c>
      <c r="G1030" s="4">
        <v>5</v>
      </c>
      <c r="H1030" s="2" t="s">
        <v>2254</v>
      </c>
      <c r="I1030" s="4">
        <v>2.77</v>
      </c>
      <c r="J1030" s="2" t="b">
        <v>1</v>
      </c>
      <c r="K1030" s="2" t="s">
        <v>4686</v>
      </c>
      <c r="L1030" s="2" t="s">
        <v>27</v>
      </c>
      <c r="M1030" s="2"/>
      <c r="N1030" s="2" t="s">
        <v>4944</v>
      </c>
      <c r="O1030" s="2"/>
      <c r="P1030" s="2" t="s">
        <v>4945</v>
      </c>
      <c r="Q1030" s="2" t="s">
        <v>5670</v>
      </c>
    </row>
    <row r="1031" spans="1:17" ht="270.75" x14ac:dyDescent="0.25">
      <c r="A1031" s="2" t="s">
        <v>1119</v>
      </c>
      <c r="B1031" s="2" t="s">
        <v>1120</v>
      </c>
      <c r="C1031" s="3" t="s">
        <v>6154</v>
      </c>
      <c r="D1031" s="4">
        <v>0</v>
      </c>
      <c r="E1031" s="4">
        <v>3</v>
      </c>
      <c r="F1031" s="4">
        <v>3</v>
      </c>
      <c r="G1031" s="4">
        <v>5.5</v>
      </c>
      <c r="H1031" s="2" t="s">
        <v>2254</v>
      </c>
      <c r="I1031" s="4">
        <v>3.03</v>
      </c>
      <c r="J1031" s="2" t="b">
        <v>1</v>
      </c>
      <c r="K1031" s="2" t="s">
        <v>4686</v>
      </c>
      <c r="L1031" s="2" t="s">
        <v>27</v>
      </c>
      <c r="M1031" s="2"/>
      <c r="N1031" s="2" t="s">
        <v>4944</v>
      </c>
      <c r="O1031" s="2"/>
      <c r="P1031" s="2" t="s">
        <v>4945</v>
      </c>
      <c r="Q1031" s="2" t="s">
        <v>5670</v>
      </c>
    </row>
    <row r="1032" spans="1:17" ht="270.75" x14ac:dyDescent="0.25">
      <c r="A1032" s="2" t="s">
        <v>1909</v>
      </c>
      <c r="B1032" s="2" t="s">
        <v>1910</v>
      </c>
      <c r="C1032" s="3" t="s">
        <v>6177</v>
      </c>
      <c r="D1032" s="4">
        <v>0</v>
      </c>
      <c r="E1032" s="4">
        <v>0</v>
      </c>
      <c r="F1032" s="4">
        <v>0</v>
      </c>
      <c r="G1032" s="4">
        <v>5</v>
      </c>
      <c r="H1032" s="2" t="s">
        <v>2254</v>
      </c>
      <c r="I1032" s="4">
        <v>2.77</v>
      </c>
      <c r="J1032" s="2" t="b">
        <v>1</v>
      </c>
      <c r="K1032" s="2" t="s">
        <v>4686</v>
      </c>
      <c r="L1032" s="2" t="s">
        <v>27</v>
      </c>
      <c r="M1032" s="2"/>
      <c r="N1032" s="2" t="s">
        <v>4944</v>
      </c>
      <c r="O1032" s="2"/>
      <c r="P1032" s="2" t="s">
        <v>4945</v>
      </c>
      <c r="Q1032" s="2" t="s">
        <v>5670</v>
      </c>
    </row>
    <row r="1033" spans="1:17" ht="270.75" x14ac:dyDescent="0.25">
      <c r="A1033" s="2" t="s">
        <v>956</v>
      </c>
      <c r="B1033" s="2" t="s">
        <v>957</v>
      </c>
      <c r="C1033" s="3" t="s">
        <v>6151</v>
      </c>
      <c r="D1033" s="4">
        <v>0</v>
      </c>
      <c r="E1033" s="4">
        <v>0</v>
      </c>
      <c r="F1033" s="4">
        <v>0</v>
      </c>
      <c r="G1033" s="4">
        <v>4.95</v>
      </c>
      <c r="H1033" s="2" t="s">
        <v>2254</v>
      </c>
      <c r="I1033" s="4">
        <v>2.74</v>
      </c>
      <c r="J1033" s="2" t="b">
        <v>1</v>
      </c>
      <c r="K1033" s="2" t="s">
        <v>4686</v>
      </c>
      <c r="L1033" s="2" t="s">
        <v>27</v>
      </c>
      <c r="M1033" s="2"/>
      <c r="N1033" s="2" t="s">
        <v>4944</v>
      </c>
      <c r="O1033" s="2"/>
      <c r="P1033" s="2" t="s">
        <v>4945</v>
      </c>
      <c r="Q1033" s="2" t="s">
        <v>5670</v>
      </c>
    </row>
    <row r="1034" spans="1:17" ht="270.75" x14ac:dyDescent="0.25">
      <c r="A1034" s="2" t="s">
        <v>1911</v>
      </c>
      <c r="B1034" s="2" t="s">
        <v>1912</v>
      </c>
      <c r="C1034" s="3" t="s">
        <v>6178</v>
      </c>
      <c r="D1034" s="4">
        <v>0</v>
      </c>
      <c r="E1034" s="4">
        <v>3</v>
      </c>
      <c r="F1034" s="4">
        <v>3</v>
      </c>
      <c r="G1034" s="4">
        <v>5</v>
      </c>
      <c r="H1034" s="2" t="s">
        <v>2254</v>
      </c>
      <c r="I1034" s="4">
        <v>2.79</v>
      </c>
      <c r="J1034" s="2" t="b">
        <v>1</v>
      </c>
      <c r="K1034" s="2" t="s">
        <v>4686</v>
      </c>
      <c r="L1034" s="2" t="s">
        <v>27</v>
      </c>
      <c r="M1034" s="2"/>
      <c r="N1034" s="2" t="s">
        <v>4944</v>
      </c>
      <c r="O1034" s="2"/>
      <c r="P1034" s="2" t="s">
        <v>4945</v>
      </c>
      <c r="Q1034" s="2" t="s">
        <v>5670</v>
      </c>
    </row>
    <row r="1035" spans="1:17" x14ac:dyDescent="0.25">
      <c r="A1035" s="2" t="s">
        <v>4377</v>
      </c>
      <c r="B1035" s="2" t="s">
        <v>4378</v>
      </c>
      <c r="C1035" s="3"/>
      <c r="D1035" s="4">
        <v>0</v>
      </c>
      <c r="E1035" s="4">
        <v>0</v>
      </c>
      <c r="F1035" s="4">
        <v>0</v>
      </c>
      <c r="G1035" s="4">
        <v>6.8</v>
      </c>
      <c r="H1035" s="2" t="s">
        <v>2254</v>
      </c>
      <c r="I1035" s="4">
        <v>3.77</v>
      </c>
      <c r="J1035" s="2" t="b">
        <v>0</v>
      </c>
      <c r="K1035" s="2" t="s">
        <v>4686</v>
      </c>
      <c r="L1035" s="2" t="s">
        <v>27</v>
      </c>
      <c r="M1035" s="2"/>
      <c r="N1035" s="2"/>
      <c r="O1035" s="2"/>
      <c r="P1035" s="2"/>
      <c r="Q1035" s="2"/>
    </row>
    <row r="1036" spans="1:17" x14ac:dyDescent="0.25">
      <c r="A1036" s="2" t="s">
        <v>4375</v>
      </c>
      <c r="B1036" s="2" t="s">
        <v>4376</v>
      </c>
      <c r="C1036" s="3"/>
      <c r="D1036" s="4">
        <v>0</v>
      </c>
      <c r="E1036" s="4">
        <v>0</v>
      </c>
      <c r="F1036" s="4">
        <v>0</v>
      </c>
      <c r="G1036" s="4">
        <v>9.5</v>
      </c>
      <c r="H1036" s="2" t="s">
        <v>2254</v>
      </c>
      <c r="I1036" s="4">
        <v>5.27</v>
      </c>
      <c r="J1036" s="2" t="b">
        <v>0</v>
      </c>
      <c r="K1036" s="2" t="s">
        <v>4686</v>
      </c>
      <c r="L1036" s="2" t="s">
        <v>27</v>
      </c>
      <c r="M1036" s="2"/>
      <c r="N1036" s="2"/>
      <c r="O1036" s="2"/>
      <c r="P1036" s="2"/>
      <c r="Q1036" s="2"/>
    </row>
    <row r="1037" spans="1:17" x14ac:dyDescent="0.25">
      <c r="A1037" s="2" t="s">
        <v>3338</v>
      </c>
      <c r="B1037" s="2" t="s">
        <v>3339</v>
      </c>
      <c r="C1037" s="3"/>
      <c r="D1037" s="4">
        <v>0</v>
      </c>
      <c r="E1037" s="4">
        <v>0</v>
      </c>
      <c r="F1037" s="4">
        <v>0</v>
      </c>
      <c r="G1037" s="4">
        <v>4.8</v>
      </c>
      <c r="H1037" s="2" t="s">
        <v>2254</v>
      </c>
      <c r="I1037" s="4">
        <v>2.65</v>
      </c>
      <c r="J1037" s="2" t="b">
        <v>0</v>
      </c>
      <c r="K1037" s="2" t="s">
        <v>4686</v>
      </c>
      <c r="L1037" s="2" t="s">
        <v>27</v>
      </c>
      <c r="M1037" s="2"/>
      <c r="N1037" s="2"/>
      <c r="O1037" s="2"/>
      <c r="P1037" s="2"/>
      <c r="Q1037" s="2"/>
    </row>
    <row r="1038" spans="1:17" ht="199.5" x14ac:dyDescent="0.25">
      <c r="A1038" s="2" t="s">
        <v>978</v>
      </c>
      <c r="B1038" s="2" t="s">
        <v>979</v>
      </c>
      <c r="C1038" s="3" t="s">
        <v>5249</v>
      </c>
      <c r="D1038" s="4">
        <v>0</v>
      </c>
      <c r="E1038" s="4">
        <v>0</v>
      </c>
      <c r="F1038" s="4">
        <v>0</v>
      </c>
      <c r="G1038" s="4">
        <v>11</v>
      </c>
      <c r="H1038" s="2" t="s">
        <v>2255</v>
      </c>
      <c r="I1038" s="4">
        <v>5.7</v>
      </c>
      <c r="J1038" s="2" t="b">
        <v>1</v>
      </c>
      <c r="K1038" s="2" t="s">
        <v>4686</v>
      </c>
      <c r="L1038" s="2" t="s">
        <v>27</v>
      </c>
      <c r="M1038" s="2"/>
      <c r="N1038" s="2" t="s">
        <v>4946</v>
      </c>
      <c r="O1038" s="2"/>
      <c r="P1038" s="2"/>
      <c r="Q1038" s="2" t="s">
        <v>5671</v>
      </c>
    </row>
    <row r="1039" spans="1:17" ht="199.5" x14ac:dyDescent="0.25">
      <c r="A1039" s="2" t="s">
        <v>980</v>
      </c>
      <c r="B1039" s="2" t="s">
        <v>981</v>
      </c>
      <c r="C1039" s="3" t="s">
        <v>5249</v>
      </c>
      <c r="D1039" s="4">
        <v>0</v>
      </c>
      <c r="E1039" s="4">
        <v>2</v>
      </c>
      <c r="F1039" s="4">
        <v>2</v>
      </c>
      <c r="G1039" s="4">
        <v>9.75</v>
      </c>
      <c r="H1039" s="2" t="s">
        <v>2255</v>
      </c>
      <c r="I1039" s="4">
        <v>5</v>
      </c>
      <c r="J1039" s="2" t="b">
        <v>1</v>
      </c>
      <c r="K1039" s="2" t="s">
        <v>4686</v>
      </c>
      <c r="L1039" s="2" t="s">
        <v>27</v>
      </c>
      <c r="M1039" s="2"/>
      <c r="N1039" s="2" t="s">
        <v>4946</v>
      </c>
      <c r="O1039" s="2"/>
      <c r="P1039" s="2"/>
      <c r="Q1039" s="2" t="s">
        <v>5671</v>
      </c>
    </row>
    <row r="1040" spans="1:17" ht="199.5" x14ac:dyDescent="0.25">
      <c r="A1040" s="2" t="s">
        <v>982</v>
      </c>
      <c r="B1040" s="2" t="s">
        <v>983</v>
      </c>
      <c r="C1040" s="3" t="s">
        <v>5249</v>
      </c>
      <c r="D1040" s="4">
        <v>0</v>
      </c>
      <c r="E1040" s="4">
        <v>7</v>
      </c>
      <c r="F1040" s="4">
        <v>7</v>
      </c>
      <c r="G1040" s="4">
        <v>9.75</v>
      </c>
      <c r="H1040" s="2" t="s">
        <v>2255</v>
      </c>
      <c r="I1040" s="4">
        <v>5</v>
      </c>
      <c r="J1040" s="2" t="b">
        <v>1</v>
      </c>
      <c r="K1040" s="2" t="s">
        <v>4686</v>
      </c>
      <c r="L1040" s="2" t="s">
        <v>27</v>
      </c>
      <c r="M1040" s="2"/>
      <c r="N1040" s="2" t="s">
        <v>4946</v>
      </c>
      <c r="O1040" s="2"/>
      <c r="P1040" s="2"/>
      <c r="Q1040" s="2" t="s">
        <v>5671</v>
      </c>
    </row>
    <row r="1041" spans="1:17" x14ac:dyDescent="0.25">
      <c r="A1041" s="2" t="s">
        <v>2335</v>
      </c>
      <c r="B1041" s="2" t="s">
        <v>2336</v>
      </c>
      <c r="C1041" s="3"/>
      <c r="D1041" s="4">
        <v>0</v>
      </c>
      <c r="E1041" s="4">
        <v>0</v>
      </c>
      <c r="F1041" s="4">
        <v>0</v>
      </c>
      <c r="G1041" s="4">
        <v>29.6</v>
      </c>
      <c r="H1041" s="2" t="s">
        <v>2328</v>
      </c>
      <c r="I1041" s="4">
        <v>13.7</v>
      </c>
      <c r="J1041" s="2" t="b">
        <v>0</v>
      </c>
      <c r="K1041" s="2" t="s">
        <v>4709</v>
      </c>
      <c r="L1041" s="2" t="s">
        <v>10</v>
      </c>
      <c r="M1041" s="2" t="s">
        <v>4712</v>
      </c>
      <c r="N1041" s="2" t="s">
        <v>4710</v>
      </c>
      <c r="O1041" s="2" t="s">
        <v>4689</v>
      </c>
      <c r="P1041" s="2" t="s">
        <v>4688</v>
      </c>
      <c r="Q1041" s="2"/>
    </row>
    <row r="1042" spans="1:17" x14ac:dyDescent="0.25">
      <c r="A1042" s="2" t="s">
        <v>3662</v>
      </c>
      <c r="B1042" s="2" t="s">
        <v>3663</v>
      </c>
      <c r="C1042" s="3"/>
      <c r="D1042" s="4">
        <v>0</v>
      </c>
      <c r="E1042" s="4">
        <v>0</v>
      </c>
      <c r="F1042" s="4">
        <v>0</v>
      </c>
      <c r="G1042" s="4">
        <v>28.95</v>
      </c>
      <c r="H1042" s="2" t="s">
        <v>2236</v>
      </c>
      <c r="I1042" s="4">
        <v>13.4</v>
      </c>
      <c r="J1042" s="2" t="b">
        <v>0</v>
      </c>
      <c r="K1042" s="2" t="s">
        <v>4716</v>
      </c>
      <c r="L1042" s="2" t="s">
        <v>10</v>
      </c>
      <c r="M1042" s="2" t="s">
        <v>4849</v>
      </c>
      <c r="N1042" s="2" t="s">
        <v>4741</v>
      </c>
      <c r="O1042" s="2" t="s">
        <v>4719</v>
      </c>
      <c r="P1042" s="2" t="s">
        <v>4688</v>
      </c>
      <c r="Q1042" s="2"/>
    </row>
    <row r="1043" spans="1:17" x14ac:dyDescent="0.25">
      <c r="A1043" s="2" t="s">
        <v>1048</v>
      </c>
      <c r="B1043" s="2" t="s">
        <v>1049</v>
      </c>
      <c r="C1043" s="3"/>
      <c r="D1043" s="4">
        <v>0</v>
      </c>
      <c r="E1043" s="4">
        <v>0</v>
      </c>
      <c r="F1043" s="4">
        <v>0</v>
      </c>
      <c r="G1043" s="4">
        <v>31.75</v>
      </c>
      <c r="H1043" s="2" t="s">
        <v>2236</v>
      </c>
      <c r="I1043" s="4">
        <v>14.7</v>
      </c>
      <c r="J1043" s="2" t="b">
        <v>1</v>
      </c>
      <c r="K1043" s="2" t="s">
        <v>4716</v>
      </c>
      <c r="L1043" s="2" t="s">
        <v>10</v>
      </c>
      <c r="M1043" s="2" t="s">
        <v>4746</v>
      </c>
      <c r="N1043" s="2" t="s">
        <v>4741</v>
      </c>
      <c r="O1043" s="2" t="s">
        <v>4719</v>
      </c>
      <c r="P1043" s="2" t="s">
        <v>4688</v>
      </c>
      <c r="Q1043" s="2"/>
    </row>
    <row r="1044" spans="1:17" x14ac:dyDescent="0.25">
      <c r="A1044" s="2" t="s">
        <v>1280</v>
      </c>
      <c r="B1044" s="2" t="s">
        <v>1281</v>
      </c>
      <c r="C1044" s="3"/>
      <c r="D1044" s="4">
        <v>0</v>
      </c>
      <c r="E1044" s="4">
        <v>9</v>
      </c>
      <c r="F1044" s="4">
        <v>9</v>
      </c>
      <c r="G1044" s="4">
        <v>17.3</v>
      </c>
      <c r="H1044" s="2" t="s">
        <v>1066</v>
      </c>
      <c r="I1044" s="4">
        <v>8</v>
      </c>
      <c r="J1044" s="2" t="b">
        <v>1</v>
      </c>
      <c r="K1044" s="2" t="s">
        <v>4716</v>
      </c>
      <c r="L1044" s="2" t="s">
        <v>10</v>
      </c>
      <c r="M1044" s="2" t="s">
        <v>4748</v>
      </c>
      <c r="N1044" s="2" t="s">
        <v>4743</v>
      </c>
      <c r="O1044" s="2" t="s">
        <v>4719</v>
      </c>
      <c r="P1044" s="2" t="s">
        <v>4688</v>
      </c>
      <c r="Q1044" s="2"/>
    </row>
    <row r="1045" spans="1:17" x14ac:dyDescent="0.25">
      <c r="A1045" s="2" t="s">
        <v>1067</v>
      </c>
      <c r="B1045" s="2" t="s">
        <v>1068</v>
      </c>
      <c r="C1045" s="3"/>
      <c r="D1045" s="4">
        <v>0</v>
      </c>
      <c r="E1045" s="4">
        <v>8</v>
      </c>
      <c r="F1045" s="4">
        <v>8</v>
      </c>
      <c r="G1045" s="4">
        <v>17.899999999999999</v>
      </c>
      <c r="H1045" s="2" t="s">
        <v>1066</v>
      </c>
      <c r="I1045" s="4">
        <v>8.25</v>
      </c>
      <c r="J1045" s="2" t="b">
        <v>1</v>
      </c>
      <c r="K1045" s="2" t="s">
        <v>4716</v>
      </c>
      <c r="L1045" s="2" t="s">
        <v>10</v>
      </c>
      <c r="M1045" s="2" t="s">
        <v>4947</v>
      </c>
      <c r="N1045" s="2" t="s">
        <v>4743</v>
      </c>
      <c r="O1045" s="2" t="s">
        <v>4719</v>
      </c>
      <c r="P1045" s="2" t="s">
        <v>4688</v>
      </c>
      <c r="Q1045" s="2"/>
    </row>
    <row r="1046" spans="1:17" x14ac:dyDescent="0.25">
      <c r="A1046" s="2" t="s">
        <v>3433</v>
      </c>
      <c r="B1046" s="2" t="s">
        <v>3434</v>
      </c>
      <c r="C1046" s="3"/>
      <c r="D1046" s="4">
        <v>0</v>
      </c>
      <c r="E1046" s="4">
        <v>0</v>
      </c>
      <c r="F1046" s="4">
        <v>0</v>
      </c>
      <c r="G1046" s="4">
        <v>15.15</v>
      </c>
      <c r="H1046" s="2" t="s">
        <v>1066</v>
      </c>
      <c r="I1046" s="4">
        <v>7</v>
      </c>
      <c r="J1046" s="2" t="b">
        <v>0</v>
      </c>
      <c r="K1046" s="2" t="s">
        <v>4709</v>
      </c>
      <c r="L1046" s="2" t="s">
        <v>10</v>
      </c>
      <c r="M1046" s="2" t="s">
        <v>4947</v>
      </c>
      <c r="N1046" s="2" t="s">
        <v>4743</v>
      </c>
      <c r="O1046" s="2" t="s">
        <v>4689</v>
      </c>
      <c r="P1046" s="2" t="s">
        <v>4688</v>
      </c>
      <c r="Q1046" s="2"/>
    </row>
    <row r="1047" spans="1:17" x14ac:dyDescent="0.25">
      <c r="A1047" s="2" t="s">
        <v>676</v>
      </c>
      <c r="B1047" s="2" t="s">
        <v>677</v>
      </c>
      <c r="C1047" s="3"/>
      <c r="D1047" s="4">
        <v>0</v>
      </c>
      <c r="E1047" s="4">
        <v>0</v>
      </c>
      <c r="F1047" s="4">
        <v>0</v>
      </c>
      <c r="G1047" s="4">
        <v>9.3000000000000007</v>
      </c>
      <c r="H1047" s="2" t="s">
        <v>2242</v>
      </c>
      <c r="I1047" s="4">
        <v>4.3</v>
      </c>
      <c r="J1047" s="2" t="b">
        <v>1</v>
      </c>
      <c r="K1047" s="2" t="s">
        <v>4716</v>
      </c>
      <c r="L1047" s="2" t="s">
        <v>10</v>
      </c>
      <c r="M1047" s="2" t="s">
        <v>4740</v>
      </c>
      <c r="N1047" s="2" t="s">
        <v>4741</v>
      </c>
      <c r="O1047" s="2" t="s">
        <v>4719</v>
      </c>
      <c r="P1047" s="2" t="s">
        <v>4688</v>
      </c>
      <c r="Q1047" s="2"/>
    </row>
    <row r="1048" spans="1:17" ht="242.25" x14ac:dyDescent="0.25">
      <c r="A1048" s="2" t="s">
        <v>36</v>
      </c>
      <c r="B1048" s="2" t="s">
        <v>37</v>
      </c>
      <c r="C1048" s="3" t="s">
        <v>4922</v>
      </c>
      <c r="D1048" s="4">
        <v>0</v>
      </c>
      <c r="E1048" s="4">
        <v>0</v>
      </c>
      <c r="F1048" s="4">
        <v>0</v>
      </c>
      <c r="G1048" s="4">
        <v>86.4</v>
      </c>
      <c r="H1048" s="2" t="s">
        <v>2219</v>
      </c>
      <c r="I1048" s="4">
        <v>40</v>
      </c>
      <c r="J1048" s="2" t="b">
        <v>1</v>
      </c>
      <c r="K1048" s="2" t="s">
        <v>4716</v>
      </c>
      <c r="L1048" s="2" t="s">
        <v>10</v>
      </c>
      <c r="M1048" s="2" t="s">
        <v>4761</v>
      </c>
      <c r="N1048" s="2" t="s">
        <v>4762</v>
      </c>
      <c r="O1048" s="2" t="s">
        <v>4719</v>
      </c>
      <c r="P1048" s="2" t="s">
        <v>4688</v>
      </c>
      <c r="Q1048" s="2" t="s">
        <v>5647</v>
      </c>
    </row>
    <row r="1049" spans="1:17" x14ac:dyDescent="0.25">
      <c r="A1049" s="2" t="s">
        <v>1612</v>
      </c>
      <c r="B1049" s="2" t="s">
        <v>1613</v>
      </c>
      <c r="C1049" s="3"/>
      <c r="D1049" s="4">
        <v>0</v>
      </c>
      <c r="E1049" s="4">
        <v>0</v>
      </c>
      <c r="F1049" s="4">
        <v>0</v>
      </c>
      <c r="G1049" s="4">
        <v>24.9</v>
      </c>
      <c r="H1049" s="2" t="s">
        <v>2256</v>
      </c>
      <c r="I1049" s="4">
        <v>11.5</v>
      </c>
      <c r="J1049" s="2" t="b">
        <v>1</v>
      </c>
      <c r="K1049" s="2" t="s">
        <v>4716</v>
      </c>
      <c r="L1049" s="2" t="s">
        <v>10</v>
      </c>
      <c r="M1049" s="2" t="s">
        <v>4948</v>
      </c>
      <c r="N1049" s="2" t="s">
        <v>4844</v>
      </c>
      <c r="O1049" s="2" t="s">
        <v>4719</v>
      </c>
      <c r="P1049" s="2" t="s">
        <v>4688</v>
      </c>
      <c r="Q1049" s="2"/>
    </row>
    <row r="1050" spans="1:17" x14ac:dyDescent="0.25">
      <c r="A1050" s="2" t="s">
        <v>1610</v>
      </c>
      <c r="B1050" s="2" t="s">
        <v>1611</v>
      </c>
      <c r="C1050" s="3"/>
      <c r="D1050" s="4">
        <v>0</v>
      </c>
      <c r="E1050" s="4">
        <v>0</v>
      </c>
      <c r="F1050" s="4">
        <v>0</v>
      </c>
      <c r="G1050" s="4">
        <v>25.3</v>
      </c>
      <c r="H1050" s="2" t="s">
        <v>2256</v>
      </c>
      <c r="I1050" s="4">
        <v>11.6</v>
      </c>
      <c r="J1050" s="2" t="b">
        <v>1</v>
      </c>
      <c r="K1050" s="2" t="s">
        <v>4709</v>
      </c>
      <c r="L1050" s="2" t="s">
        <v>10</v>
      </c>
      <c r="M1050" s="2" t="s">
        <v>4948</v>
      </c>
      <c r="N1050" s="2" t="s">
        <v>4844</v>
      </c>
      <c r="O1050" s="2" t="s">
        <v>4689</v>
      </c>
      <c r="P1050" s="2" t="s">
        <v>4688</v>
      </c>
      <c r="Q1050" s="2"/>
    </row>
    <row r="1051" spans="1:17" x14ac:dyDescent="0.25">
      <c r="A1051" s="2" t="s">
        <v>1578</v>
      </c>
      <c r="B1051" s="2" t="s">
        <v>1579</v>
      </c>
      <c r="C1051" s="3"/>
      <c r="D1051" s="4">
        <v>0</v>
      </c>
      <c r="E1051" s="4">
        <v>6</v>
      </c>
      <c r="F1051" s="4">
        <v>6</v>
      </c>
      <c r="G1051" s="4">
        <v>32.4</v>
      </c>
      <c r="H1051" s="2" t="s">
        <v>2256</v>
      </c>
      <c r="I1051" s="4">
        <v>15</v>
      </c>
      <c r="J1051" s="2" t="b">
        <v>1</v>
      </c>
      <c r="K1051" s="2" t="s">
        <v>4709</v>
      </c>
      <c r="L1051" s="2" t="s">
        <v>10</v>
      </c>
      <c r="M1051" s="2" t="s">
        <v>4949</v>
      </c>
      <c r="N1051" s="2" t="s">
        <v>4844</v>
      </c>
      <c r="O1051" s="2" t="s">
        <v>4689</v>
      </c>
      <c r="P1051" s="2" t="s">
        <v>4688</v>
      </c>
      <c r="Q1051" s="2"/>
    </row>
    <row r="1052" spans="1:17" x14ac:dyDescent="0.25">
      <c r="A1052" s="2" t="s">
        <v>794</v>
      </c>
      <c r="B1052" s="2" t="s">
        <v>795</v>
      </c>
      <c r="C1052" s="3"/>
      <c r="D1052" s="4">
        <v>0</v>
      </c>
      <c r="E1052" s="4">
        <v>0</v>
      </c>
      <c r="F1052" s="4">
        <v>0</v>
      </c>
      <c r="G1052" s="4">
        <v>82.05</v>
      </c>
      <c r="H1052" s="2" t="s">
        <v>2257</v>
      </c>
      <c r="I1052" s="4">
        <v>38</v>
      </c>
      <c r="J1052" s="2" t="b">
        <v>1</v>
      </c>
      <c r="K1052" s="2" t="s">
        <v>4716</v>
      </c>
      <c r="L1052" s="2" t="s">
        <v>10</v>
      </c>
      <c r="M1052" s="2" t="s">
        <v>4841</v>
      </c>
      <c r="N1052" s="2" t="s">
        <v>4745</v>
      </c>
      <c r="O1052" s="2" t="s">
        <v>4719</v>
      </c>
      <c r="P1052" s="2" t="s">
        <v>4688</v>
      </c>
      <c r="Q1052" s="2"/>
    </row>
    <row r="1053" spans="1:17" x14ac:dyDescent="0.25">
      <c r="A1053" s="2" t="s">
        <v>790</v>
      </c>
      <c r="B1053" s="2" t="s">
        <v>791</v>
      </c>
      <c r="C1053" s="3"/>
      <c r="D1053" s="4">
        <v>0</v>
      </c>
      <c r="E1053" s="4">
        <v>0</v>
      </c>
      <c r="F1053" s="4">
        <v>0</v>
      </c>
      <c r="G1053" s="4">
        <v>73.5</v>
      </c>
      <c r="H1053" s="2" t="s">
        <v>2257</v>
      </c>
      <c r="I1053" s="4">
        <v>34</v>
      </c>
      <c r="J1053" s="2" t="b">
        <v>1</v>
      </c>
      <c r="K1053" s="2" t="s">
        <v>4709</v>
      </c>
      <c r="L1053" s="2" t="s">
        <v>10</v>
      </c>
      <c r="M1053" s="2" t="s">
        <v>4841</v>
      </c>
      <c r="N1053" s="2" t="s">
        <v>4745</v>
      </c>
      <c r="O1053" s="2" t="s">
        <v>4689</v>
      </c>
      <c r="P1053" s="2" t="s">
        <v>4688</v>
      </c>
      <c r="Q1053" s="2"/>
    </row>
    <row r="1054" spans="1:17" x14ac:dyDescent="0.25">
      <c r="A1054" s="2" t="s">
        <v>784</v>
      </c>
      <c r="B1054" s="2" t="s">
        <v>785</v>
      </c>
      <c r="C1054" s="3"/>
      <c r="D1054" s="4">
        <v>0</v>
      </c>
      <c r="E1054" s="4">
        <v>0</v>
      </c>
      <c r="F1054" s="4">
        <v>0</v>
      </c>
      <c r="G1054" s="4">
        <v>38.9</v>
      </c>
      <c r="H1054" s="2" t="s">
        <v>2257</v>
      </c>
      <c r="I1054" s="4">
        <v>18</v>
      </c>
      <c r="J1054" s="2" t="b">
        <v>1</v>
      </c>
      <c r="K1054" s="2" t="s">
        <v>4716</v>
      </c>
      <c r="L1054" s="2" t="s">
        <v>10</v>
      </c>
      <c r="M1054" s="2" t="s">
        <v>4841</v>
      </c>
      <c r="N1054" s="2" t="s">
        <v>4745</v>
      </c>
      <c r="O1054" s="2" t="s">
        <v>4719</v>
      </c>
      <c r="P1054" s="2" t="s">
        <v>4688</v>
      </c>
      <c r="Q1054" s="2"/>
    </row>
    <row r="1055" spans="1:17" x14ac:dyDescent="0.25">
      <c r="A1055" s="2" t="s">
        <v>3135</v>
      </c>
      <c r="B1055" s="2" t="s">
        <v>3136</v>
      </c>
      <c r="C1055" s="3"/>
      <c r="D1055" s="4">
        <v>0</v>
      </c>
      <c r="E1055" s="4">
        <v>0</v>
      </c>
      <c r="F1055" s="4">
        <v>0</v>
      </c>
      <c r="G1055" s="4">
        <v>103.7</v>
      </c>
      <c r="H1055" s="2" t="s">
        <v>2257</v>
      </c>
      <c r="I1055" s="4">
        <v>48</v>
      </c>
      <c r="J1055" s="2" t="b">
        <v>0</v>
      </c>
      <c r="K1055" s="2" t="s">
        <v>4716</v>
      </c>
      <c r="L1055" s="2" t="s">
        <v>10</v>
      </c>
      <c r="M1055" s="2" t="s">
        <v>4841</v>
      </c>
      <c r="N1055" s="2" t="s">
        <v>4745</v>
      </c>
      <c r="O1055" s="2" t="s">
        <v>4719</v>
      </c>
      <c r="P1055" s="2" t="s">
        <v>4688</v>
      </c>
      <c r="Q1055" s="2"/>
    </row>
    <row r="1056" spans="1:17" x14ac:dyDescent="0.25">
      <c r="A1056" s="2" t="s">
        <v>3131</v>
      </c>
      <c r="B1056" s="2" t="s">
        <v>3132</v>
      </c>
      <c r="C1056" s="3"/>
      <c r="D1056" s="4">
        <v>0</v>
      </c>
      <c r="E1056" s="4">
        <v>0</v>
      </c>
      <c r="F1056" s="4">
        <v>0</v>
      </c>
      <c r="G1056" s="4">
        <v>149</v>
      </c>
      <c r="H1056" s="2" t="s">
        <v>2257</v>
      </c>
      <c r="I1056" s="4">
        <v>69</v>
      </c>
      <c r="J1056" s="2" t="b">
        <v>0</v>
      </c>
      <c r="K1056" s="2" t="s">
        <v>4716</v>
      </c>
      <c r="L1056" s="2" t="s">
        <v>10</v>
      </c>
      <c r="M1056" s="2" t="s">
        <v>4841</v>
      </c>
      <c r="N1056" s="2" t="s">
        <v>4745</v>
      </c>
      <c r="O1056" s="2" t="s">
        <v>4719</v>
      </c>
      <c r="P1056" s="2" t="s">
        <v>4688</v>
      </c>
      <c r="Q1056" s="2"/>
    </row>
    <row r="1057" spans="1:17" x14ac:dyDescent="0.25">
      <c r="A1057" s="2" t="s">
        <v>3129</v>
      </c>
      <c r="B1057" s="2" t="s">
        <v>3130</v>
      </c>
      <c r="C1057" s="3"/>
      <c r="D1057" s="4">
        <v>0</v>
      </c>
      <c r="E1057" s="4">
        <v>0</v>
      </c>
      <c r="F1057" s="4">
        <v>0</v>
      </c>
      <c r="G1057" s="4">
        <v>226.7</v>
      </c>
      <c r="H1057" s="2" t="s">
        <v>2257</v>
      </c>
      <c r="I1057" s="4">
        <v>105</v>
      </c>
      <c r="J1057" s="2" t="b">
        <v>0</v>
      </c>
      <c r="K1057" s="2" t="s">
        <v>4716</v>
      </c>
      <c r="L1057" s="2" t="s">
        <v>10</v>
      </c>
      <c r="M1057" s="2" t="s">
        <v>4841</v>
      </c>
      <c r="N1057" s="2" t="s">
        <v>4745</v>
      </c>
      <c r="O1057" s="2" t="s">
        <v>4719</v>
      </c>
      <c r="P1057" s="2" t="s">
        <v>4688</v>
      </c>
      <c r="Q1057" s="2"/>
    </row>
    <row r="1058" spans="1:17" x14ac:dyDescent="0.25">
      <c r="A1058" s="2" t="s">
        <v>3248</v>
      </c>
      <c r="B1058" s="2" t="s">
        <v>3249</v>
      </c>
      <c r="C1058" s="3"/>
      <c r="D1058" s="4">
        <v>0</v>
      </c>
      <c r="E1058" s="4">
        <v>0</v>
      </c>
      <c r="F1058" s="4">
        <v>0</v>
      </c>
      <c r="G1058" s="4">
        <v>19.350000000000001</v>
      </c>
      <c r="H1058" s="2" t="s">
        <v>3245</v>
      </c>
      <c r="I1058" s="4">
        <v>8.9499999999999993</v>
      </c>
      <c r="J1058" s="2" t="b">
        <v>0</v>
      </c>
      <c r="K1058" s="2" t="s">
        <v>4716</v>
      </c>
      <c r="L1058" s="2" t="s">
        <v>10</v>
      </c>
      <c r="M1058" s="2" t="s">
        <v>4851</v>
      </c>
      <c r="N1058" s="2" t="s">
        <v>4743</v>
      </c>
      <c r="O1058" s="2" t="s">
        <v>4719</v>
      </c>
      <c r="P1058" s="2" t="s">
        <v>4688</v>
      </c>
      <c r="Q1058" s="2"/>
    </row>
    <row r="1059" spans="1:17" x14ac:dyDescent="0.25">
      <c r="A1059" s="2" t="s">
        <v>3243</v>
      </c>
      <c r="B1059" s="2" t="s">
        <v>3244</v>
      </c>
      <c r="C1059" s="3"/>
      <c r="D1059" s="4">
        <v>0</v>
      </c>
      <c r="E1059" s="4">
        <v>0</v>
      </c>
      <c r="F1059" s="4">
        <v>0</v>
      </c>
      <c r="G1059" s="4">
        <v>19.350000000000001</v>
      </c>
      <c r="H1059" s="2" t="s">
        <v>3245</v>
      </c>
      <c r="I1059" s="4">
        <v>8.9499999999999993</v>
      </c>
      <c r="J1059" s="2" t="b">
        <v>0</v>
      </c>
      <c r="K1059" s="2" t="s">
        <v>4709</v>
      </c>
      <c r="L1059" s="2" t="s">
        <v>10</v>
      </c>
      <c r="M1059" s="2" t="s">
        <v>4851</v>
      </c>
      <c r="N1059" s="2" t="s">
        <v>4743</v>
      </c>
      <c r="O1059" s="2" t="s">
        <v>4689</v>
      </c>
      <c r="P1059" s="2" t="s">
        <v>4688</v>
      </c>
      <c r="Q1059" s="2"/>
    </row>
    <row r="1060" spans="1:17" x14ac:dyDescent="0.25">
      <c r="A1060" s="2" t="s">
        <v>3252</v>
      </c>
      <c r="B1060" s="2" t="s">
        <v>3253</v>
      </c>
      <c r="C1060" s="3"/>
      <c r="D1060" s="4">
        <v>0</v>
      </c>
      <c r="E1060" s="4">
        <v>0</v>
      </c>
      <c r="F1060" s="4">
        <v>0</v>
      </c>
      <c r="G1060" s="4">
        <v>31.95</v>
      </c>
      <c r="H1060" s="2" t="s">
        <v>3245</v>
      </c>
      <c r="I1060" s="4">
        <v>14.8</v>
      </c>
      <c r="J1060" s="2" t="b">
        <v>0</v>
      </c>
      <c r="K1060" s="2" t="s">
        <v>4716</v>
      </c>
      <c r="L1060" s="2" t="s">
        <v>10</v>
      </c>
      <c r="M1060" s="2" t="s">
        <v>4851</v>
      </c>
      <c r="N1060" s="2" t="s">
        <v>4743</v>
      </c>
      <c r="O1060" s="2" t="s">
        <v>4719</v>
      </c>
      <c r="P1060" s="2" t="s">
        <v>4688</v>
      </c>
      <c r="Q1060" s="2"/>
    </row>
    <row r="1061" spans="1:17" x14ac:dyDescent="0.25">
      <c r="A1061" s="2" t="s">
        <v>3250</v>
      </c>
      <c r="B1061" s="2" t="s">
        <v>3251</v>
      </c>
      <c r="C1061" s="3"/>
      <c r="D1061" s="4">
        <v>0</v>
      </c>
      <c r="E1061" s="4">
        <v>0</v>
      </c>
      <c r="F1061" s="4">
        <v>0</v>
      </c>
      <c r="G1061" s="4">
        <v>41.25</v>
      </c>
      <c r="H1061" s="2" t="s">
        <v>3245</v>
      </c>
      <c r="I1061" s="4">
        <v>19.100000000000001</v>
      </c>
      <c r="J1061" s="2" t="b">
        <v>0</v>
      </c>
      <c r="K1061" s="2" t="s">
        <v>4716</v>
      </c>
      <c r="L1061" s="2" t="s">
        <v>10</v>
      </c>
      <c r="M1061" s="2" t="s">
        <v>4851</v>
      </c>
      <c r="N1061" s="2" t="s">
        <v>4743</v>
      </c>
      <c r="O1061" s="2" t="s">
        <v>4719</v>
      </c>
      <c r="P1061" s="2" t="s">
        <v>4688</v>
      </c>
      <c r="Q1061" s="2"/>
    </row>
    <row r="1062" spans="1:17" x14ac:dyDescent="0.25">
      <c r="A1062" s="2" t="s">
        <v>3735</v>
      </c>
      <c r="B1062" s="2" t="s">
        <v>3736</v>
      </c>
      <c r="C1062" s="3"/>
      <c r="D1062" s="4">
        <v>0</v>
      </c>
      <c r="E1062" s="4">
        <v>0</v>
      </c>
      <c r="F1062" s="4">
        <v>0</v>
      </c>
      <c r="G1062" s="4">
        <v>14.15</v>
      </c>
      <c r="H1062" s="2" t="s">
        <v>3245</v>
      </c>
      <c r="I1062" s="4">
        <v>6.55</v>
      </c>
      <c r="J1062" s="2" t="b">
        <v>0</v>
      </c>
      <c r="K1062" s="2" t="s">
        <v>4716</v>
      </c>
      <c r="L1062" s="2" t="s">
        <v>10</v>
      </c>
      <c r="M1062" s="2" t="s">
        <v>4851</v>
      </c>
      <c r="N1062" s="2" t="s">
        <v>4743</v>
      </c>
      <c r="O1062" s="2" t="s">
        <v>4719</v>
      </c>
      <c r="P1062" s="2" t="s">
        <v>4688</v>
      </c>
      <c r="Q1062" s="2"/>
    </row>
    <row r="1063" spans="1:17" x14ac:dyDescent="0.25">
      <c r="A1063" s="2" t="s">
        <v>3819</v>
      </c>
      <c r="B1063" s="2" t="s">
        <v>3820</v>
      </c>
      <c r="C1063" s="3"/>
      <c r="D1063" s="4">
        <v>0</v>
      </c>
      <c r="E1063" s="4">
        <v>0</v>
      </c>
      <c r="F1063" s="4">
        <v>0</v>
      </c>
      <c r="G1063" s="4">
        <v>24.9</v>
      </c>
      <c r="H1063" s="2" t="s">
        <v>3594</v>
      </c>
      <c r="I1063" s="4">
        <v>11.69</v>
      </c>
      <c r="J1063" s="2" t="b">
        <v>0</v>
      </c>
      <c r="K1063" s="2" t="s">
        <v>4693</v>
      </c>
      <c r="L1063" s="2" t="s">
        <v>10</v>
      </c>
      <c r="M1063" s="2"/>
      <c r="N1063" s="2" t="s">
        <v>4698</v>
      </c>
      <c r="O1063" s="2"/>
      <c r="P1063" s="2"/>
      <c r="Q1063" s="2"/>
    </row>
    <row r="1064" spans="1:17" x14ac:dyDescent="0.25">
      <c r="A1064" s="2" t="s">
        <v>3821</v>
      </c>
      <c r="B1064" s="2" t="s">
        <v>3822</v>
      </c>
      <c r="C1064" s="3"/>
      <c r="D1064" s="4">
        <v>0</v>
      </c>
      <c r="E1064" s="4">
        <v>0</v>
      </c>
      <c r="F1064" s="4">
        <v>0</v>
      </c>
      <c r="G1064" s="4">
        <v>28.6</v>
      </c>
      <c r="H1064" s="2" t="s">
        <v>3594</v>
      </c>
      <c r="I1064" s="4">
        <v>14.276999999999999</v>
      </c>
      <c r="J1064" s="2" t="b">
        <v>0</v>
      </c>
      <c r="K1064" s="2" t="s">
        <v>4693</v>
      </c>
      <c r="L1064" s="2" t="s">
        <v>10</v>
      </c>
      <c r="M1064" s="2"/>
      <c r="N1064" s="2" t="s">
        <v>4698</v>
      </c>
      <c r="O1064" s="2"/>
      <c r="P1064" s="2"/>
      <c r="Q1064" s="2"/>
    </row>
    <row r="1065" spans="1:17" x14ac:dyDescent="0.25">
      <c r="A1065" s="2" t="s">
        <v>3592</v>
      </c>
      <c r="B1065" s="2" t="s">
        <v>3593</v>
      </c>
      <c r="C1065" s="3"/>
      <c r="D1065" s="4">
        <v>0</v>
      </c>
      <c r="E1065" s="4">
        <v>0</v>
      </c>
      <c r="F1065" s="4">
        <v>0</v>
      </c>
      <c r="G1065" s="4">
        <v>58.7</v>
      </c>
      <c r="H1065" s="2" t="s">
        <v>3594</v>
      </c>
      <c r="I1065" s="4">
        <v>29.31</v>
      </c>
      <c r="J1065" s="2" t="b">
        <v>0</v>
      </c>
      <c r="K1065" s="2" t="s">
        <v>4693</v>
      </c>
      <c r="L1065" s="2" t="s">
        <v>10</v>
      </c>
      <c r="M1065" s="2"/>
      <c r="N1065" s="2" t="s">
        <v>4698</v>
      </c>
      <c r="O1065" s="2"/>
      <c r="P1065" s="2"/>
      <c r="Q1065" s="2"/>
    </row>
    <row r="1066" spans="1:17" x14ac:dyDescent="0.25">
      <c r="A1066" s="2" t="s">
        <v>3595</v>
      </c>
      <c r="B1066" s="2" t="s">
        <v>3596</v>
      </c>
      <c r="C1066" s="3"/>
      <c r="D1066" s="4">
        <v>0</v>
      </c>
      <c r="E1066" s="4">
        <v>0</v>
      </c>
      <c r="F1066" s="4">
        <v>0</v>
      </c>
      <c r="G1066" s="4">
        <v>102.2</v>
      </c>
      <c r="H1066" s="2" t="s">
        <v>3594</v>
      </c>
      <c r="I1066" s="4">
        <v>51.09</v>
      </c>
      <c r="J1066" s="2" t="b">
        <v>0</v>
      </c>
      <c r="K1066" s="2" t="s">
        <v>4693</v>
      </c>
      <c r="L1066" s="2" t="s">
        <v>10</v>
      </c>
      <c r="M1066" s="2"/>
      <c r="N1066" s="2" t="s">
        <v>4698</v>
      </c>
      <c r="O1066" s="2"/>
      <c r="P1066" s="2"/>
      <c r="Q1066" s="2"/>
    </row>
    <row r="1067" spans="1:17" x14ac:dyDescent="0.25">
      <c r="A1067" s="2" t="s">
        <v>4591</v>
      </c>
      <c r="B1067" s="2" t="s">
        <v>4592</v>
      </c>
      <c r="C1067" s="3"/>
      <c r="D1067" s="4">
        <v>0</v>
      </c>
      <c r="E1067" s="4">
        <v>0</v>
      </c>
      <c r="F1067" s="4">
        <v>0</v>
      </c>
      <c r="G1067" s="4">
        <v>74</v>
      </c>
      <c r="H1067" s="2" t="s">
        <v>3594</v>
      </c>
      <c r="I1067" s="4">
        <v>37</v>
      </c>
      <c r="J1067" s="2" t="b">
        <v>0</v>
      </c>
      <c r="K1067" s="2" t="s">
        <v>4693</v>
      </c>
      <c r="L1067" s="2" t="s">
        <v>10</v>
      </c>
      <c r="M1067" s="2"/>
      <c r="N1067" s="2" t="s">
        <v>4698</v>
      </c>
      <c r="O1067" s="2"/>
      <c r="P1067" s="2"/>
      <c r="Q1067" s="2"/>
    </row>
    <row r="1068" spans="1:17" x14ac:dyDescent="0.25">
      <c r="A1068" s="2" t="s">
        <v>3597</v>
      </c>
      <c r="B1068" s="2" t="s">
        <v>3598</v>
      </c>
      <c r="C1068" s="3"/>
      <c r="D1068" s="4">
        <v>0</v>
      </c>
      <c r="E1068" s="4">
        <v>0</v>
      </c>
      <c r="F1068" s="4">
        <v>0</v>
      </c>
      <c r="G1068" s="4">
        <v>135.19999999999999</v>
      </c>
      <c r="H1068" s="2" t="s">
        <v>3594</v>
      </c>
      <c r="I1068" s="4">
        <v>67.599999999999994</v>
      </c>
      <c r="J1068" s="2" t="b">
        <v>0</v>
      </c>
      <c r="K1068" s="2" t="s">
        <v>4693</v>
      </c>
      <c r="L1068" s="2" t="s">
        <v>10</v>
      </c>
      <c r="M1068" s="2"/>
      <c r="N1068" s="2" t="s">
        <v>4698</v>
      </c>
      <c r="O1068" s="2"/>
      <c r="P1068" s="2"/>
      <c r="Q1068" s="2"/>
    </row>
    <row r="1069" spans="1:17" x14ac:dyDescent="0.25">
      <c r="A1069" s="2" t="s">
        <v>3182</v>
      </c>
      <c r="B1069" s="2" t="s">
        <v>3183</v>
      </c>
      <c r="C1069" s="3"/>
      <c r="D1069" s="4">
        <v>0</v>
      </c>
      <c r="E1069" s="4">
        <v>0</v>
      </c>
      <c r="F1069" s="4">
        <v>0</v>
      </c>
      <c r="G1069" s="4">
        <v>39.9</v>
      </c>
      <c r="H1069" s="2" t="s">
        <v>3156</v>
      </c>
      <c r="I1069" s="4">
        <v>18.760000000000002</v>
      </c>
      <c r="J1069" s="2" t="b">
        <v>0</v>
      </c>
      <c r="K1069" s="2" t="s">
        <v>4805</v>
      </c>
      <c r="L1069" s="2" t="s">
        <v>10</v>
      </c>
      <c r="M1069" s="2" t="s">
        <v>4806</v>
      </c>
      <c r="N1069" s="2" t="s">
        <v>4806</v>
      </c>
      <c r="O1069" s="2"/>
      <c r="P1069" s="2"/>
      <c r="Q1069" s="2"/>
    </row>
    <row r="1070" spans="1:17" x14ac:dyDescent="0.25">
      <c r="A1070" s="2" t="s">
        <v>3186</v>
      </c>
      <c r="B1070" s="2" t="s">
        <v>3187</v>
      </c>
      <c r="C1070" s="3"/>
      <c r="D1070" s="4">
        <v>0</v>
      </c>
      <c r="E1070" s="4">
        <v>0</v>
      </c>
      <c r="F1070" s="4">
        <v>0</v>
      </c>
      <c r="G1070" s="4">
        <v>54.25</v>
      </c>
      <c r="H1070" s="2" t="s">
        <v>3156</v>
      </c>
      <c r="I1070" s="4">
        <v>25.11</v>
      </c>
      <c r="J1070" s="2" t="b">
        <v>0</v>
      </c>
      <c r="K1070" s="2" t="s">
        <v>4805</v>
      </c>
      <c r="L1070" s="2" t="s">
        <v>10</v>
      </c>
      <c r="M1070" s="2" t="s">
        <v>4806</v>
      </c>
      <c r="N1070" s="2" t="s">
        <v>4806</v>
      </c>
      <c r="O1070" s="2"/>
      <c r="P1070" s="2"/>
      <c r="Q1070" s="2"/>
    </row>
    <row r="1071" spans="1:17" x14ac:dyDescent="0.25">
      <c r="A1071" s="2" t="s">
        <v>3763</v>
      </c>
      <c r="B1071" s="2" t="s">
        <v>3764</v>
      </c>
      <c r="C1071" s="3"/>
      <c r="D1071" s="4">
        <v>0</v>
      </c>
      <c r="E1071" s="4">
        <v>0</v>
      </c>
      <c r="F1071" s="4">
        <v>0</v>
      </c>
      <c r="G1071" s="4">
        <v>15.5</v>
      </c>
      <c r="H1071" s="2" t="s">
        <v>3156</v>
      </c>
      <c r="I1071" s="4">
        <v>7.16</v>
      </c>
      <c r="J1071" s="2" t="b">
        <v>0</v>
      </c>
      <c r="K1071" s="2" t="s">
        <v>4716</v>
      </c>
      <c r="L1071" s="2" t="s">
        <v>10</v>
      </c>
      <c r="M1071" s="2" t="s">
        <v>4830</v>
      </c>
      <c r="N1071" s="2" t="s">
        <v>4745</v>
      </c>
      <c r="O1071" s="2" t="s">
        <v>4719</v>
      </c>
      <c r="P1071" s="2" t="s">
        <v>4688</v>
      </c>
      <c r="Q1071" s="2"/>
    </row>
    <row r="1072" spans="1:17" x14ac:dyDescent="0.25">
      <c r="A1072" s="2" t="s">
        <v>3761</v>
      </c>
      <c r="B1072" s="2" t="s">
        <v>3762</v>
      </c>
      <c r="C1072" s="3"/>
      <c r="D1072" s="4">
        <v>0</v>
      </c>
      <c r="E1072" s="4">
        <v>0</v>
      </c>
      <c r="F1072" s="4">
        <v>0</v>
      </c>
      <c r="G1072" s="4">
        <v>15.75</v>
      </c>
      <c r="H1072" s="2" t="s">
        <v>3156</v>
      </c>
      <c r="I1072" s="4">
        <v>7.2</v>
      </c>
      <c r="J1072" s="2" t="b">
        <v>0</v>
      </c>
      <c r="K1072" s="2" t="s">
        <v>4709</v>
      </c>
      <c r="L1072" s="2" t="s">
        <v>10</v>
      </c>
      <c r="M1072" s="2" t="s">
        <v>4830</v>
      </c>
      <c r="N1072" s="2" t="s">
        <v>4745</v>
      </c>
      <c r="O1072" s="2" t="s">
        <v>4689</v>
      </c>
      <c r="P1072" s="2" t="s">
        <v>4688</v>
      </c>
      <c r="Q1072" s="2"/>
    </row>
    <row r="1073" spans="1:17" x14ac:dyDescent="0.25">
      <c r="A1073" s="2" t="s">
        <v>4613</v>
      </c>
      <c r="B1073" s="2" t="s">
        <v>4614</v>
      </c>
      <c r="C1073" s="3"/>
      <c r="D1073" s="4">
        <v>0</v>
      </c>
      <c r="E1073" s="4">
        <v>0</v>
      </c>
      <c r="F1073" s="4">
        <v>0</v>
      </c>
      <c r="G1073" s="4">
        <v>207.8</v>
      </c>
      <c r="H1073" s="2" t="s">
        <v>469</v>
      </c>
      <c r="I1073" s="4">
        <v>103.88500000000001</v>
      </c>
      <c r="J1073" s="2" t="b">
        <v>0</v>
      </c>
      <c r="K1073" s="2" t="s">
        <v>4693</v>
      </c>
      <c r="L1073" s="2" t="s">
        <v>10</v>
      </c>
      <c r="M1073" s="2"/>
      <c r="N1073" s="2" t="s">
        <v>4698</v>
      </c>
      <c r="O1073" s="2"/>
      <c r="P1073" s="2"/>
      <c r="Q1073" s="2"/>
    </row>
    <row r="1074" spans="1:17" x14ac:dyDescent="0.25">
      <c r="A1074" s="2" t="s">
        <v>4560</v>
      </c>
      <c r="B1074" s="2" t="s">
        <v>4561</v>
      </c>
      <c r="C1074" s="3"/>
      <c r="D1074" s="4">
        <v>0</v>
      </c>
      <c r="E1074" s="4">
        <v>0</v>
      </c>
      <c r="F1074" s="4">
        <v>0</v>
      </c>
      <c r="G1074" s="4">
        <v>114.15</v>
      </c>
      <c r="H1074" s="2" t="s">
        <v>469</v>
      </c>
      <c r="I1074" s="4">
        <v>57.058</v>
      </c>
      <c r="J1074" s="2" t="b">
        <v>0</v>
      </c>
      <c r="K1074" s="2" t="s">
        <v>4693</v>
      </c>
      <c r="L1074" s="2" t="s">
        <v>10</v>
      </c>
      <c r="M1074" s="2"/>
      <c r="N1074" s="2" t="s">
        <v>4698</v>
      </c>
      <c r="O1074" s="2"/>
      <c r="P1074" s="2"/>
      <c r="Q1074" s="2"/>
    </row>
    <row r="1075" spans="1:17" x14ac:dyDescent="0.25">
      <c r="A1075" s="2" t="s">
        <v>4611</v>
      </c>
      <c r="B1075" s="2" t="s">
        <v>4612</v>
      </c>
      <c r="C1075" s="3"/>
      <c r="D1075" s="4">
        <v>0</v>
      </c>
      <c r="E1075" s="4">
        <v>0</v>
      </c>
      <c r="F1075" s="4">
        <v>0</v>
      </c>
      <c r="G1075" s="4">
        <v>90.05</v>
      </c>
      <c r="H1075" s="2" t="s">
        <v>469</v>
      </c>
      <c r="I1075" s="4">
        <v>45.006999999999998</v>
      </c>
      <c r="J1075" s="2" t="b">
        <v>0</v>
      </c>
      <c r="K1075" s="2" t="s">
        <v>4693</v>
      </c>
      <c r="L1075" s="2" t="s">
        <v>10</v>
      </c>
      <c r="M1075" s="2"/>
      <c r="N1075" s="2" t="s">
        <v>4698</v>
      </c>
      <c r="O1075" s="2"/>
      <c r="P1075" s="2"/>
      <c r="Q1075" s="2"/>
    </row>
    <row r="1076" spans="1:17" ht="242.25" x14ac:dyDescent="0.25">
      <c r="A1076" s="2" t="s">
        <v>1529</v>
      </c>
      <c r="B1076" s="2" t="s">
        <v>1530</v>
      </c>
      <c r="C1076" s="3" t="s">
        <v>5380</v>
      </c>
      <c r="D1076" s="4">
        <v>0</v>
      </c>
      <c r="E1076" s="4">
        <v>3</v>
      </c>
      <c r="F1076" s="4">
        <v>3</v>
      </c>
      <c r="G1076" s="4">
        <v>34.200000000000003</v>
      </c>
      <c r="H1076" s="2" t="s">
        <v>469</v>
      </c>
      <c r="I1076" s="4">
        <v>17.100000000000001</v>
      </c>
      <c r="J1076" s="2" t="b">
        <v>1</v>
      </c>
      <c r="K1076" s="2" t="s">
        <v>4693</v>
      </c>
      <c r="L1076" s="2" t="s">
        <v>10</v>
      </c>
      <c r="M1076" s="2"/>
      <c r="N1076" s="2" t="s">
        <v>4694</v>
      </c>
      <c r="O1076" s="2"/>
      <c r="P1076" s="2" t="s">
        <v>4696</v>
      </c>
      <c r="Q1076" s="2" t="s">
        <v>5912</v>
      </c>
    </row>
    <row r="1077" spans="1:17" ht="242.25" x14ac:dyDescent="0.25">
      <c r="A1077" s="2" t="s">
        <v>1647</v>
      </c>
      <c r="B1077" s="2" t="s">
        <v>1648</v>
      </c>
      <c r="C1077" s="3" t="s">
        <v>5392</v>
      </c>
      <c r="D1077" s="4">
        <v>0</v>
      </c>
      <c r="E1077" s="4">
        <v>0</v>
      </c>
      <c r="F1077" s="4">
        <v>0</v>
      </c>
      <c r="G1077" s="4">
        <v>64.95</v>
      </c>
      <c r="H1077" s="2" t="s">
        <v>469</v>
      </c>
      <c r="I1077" s="4">
        <v>30.484999999999999</v>
      </c>
      <c r="J1077" s="2" t="b">
        <v>1</v>
      </c>
      <c r="K1077" s="2" t="s">
        <v>4693</v>
      </c>
      <c r="L1077" s="2" t="s">
        <v>10</v>
      </c>
      <c r="M1077" s="2"/>
      <c r="N1077" s="2" t="s">
        <v>4694</v>
      </c>
      <c r="O1077" s="2"/>
      <c r="P1077" s="2" t="s">
        <v>4696</v>
      </c>
      <c r="Q1077" s="2" t="s">
        <v>5913</v>
      </c>
    </row>
    <row r="1078" spans="1:17" ht="242.25" x14ac:dyDescent="0.25">
      <c r="A1078" s="2" t="s">
        <v>1178</v>
      </c>
      <c r="B1078" s="2" t="s">
        <v>1179</v>
      </c>
      <c r="C1078" s="3" t="s">
        <v>5312</v>
      </c>
      <c r="D1078" s="4">
        <v>0</v>
      </c>
      <c r="E1078" s="4">
        <v>9</v>
      </c>
      <c r="F1078" s="4">
        <v>9</v>
      </c>
      <c r="G1078" s="4">
        <v>46</v>
      </c>
      <c r="H1078" s="2" t="s">
        <v>469</v>
      </c>
      <c r="I1078" s="4">
        <v>22.986599999999999</v>
      </c>
      <c r="J1078" s="2" t="b">
        <v>1</v>
      </c>
      <c r="K1078" s="2" t="s">
        <v>4693</v>
      </c>
      <c r="L1078" s="2" t="s">
        <v>10</v>
      </c>
      <c r="M1078" s="2"/>
      <c r="N1078" s="2" t="s">
        <v>4702</v>
      </c>
      <c r="O1078" s="2"/>
      <c r="P1078" s="2" t="s">
        <v>4696</v>
      </c>
      <c r="Q1078" s="2" t="s">
        <v>5914</v>
      </c>
    </row>
    <row r="1079" spans="1:17" ht="242.25" x14ac:dyDescent="0.25">
      <c r="A1079" s="2" t="s">
        <v>1099</v>
      </c>
      <c r="B1079" s="2" t="s">
        <v>1100</v>
      </c>
      <c r="C1079" s="3" t="s">
        <v>5299</v>
      </c>
      <c r="D1079" s="4">
        <v>0</v>
      </c>
      <c r="E1079" s="4">
        <v>3</v>
      </c>
      <c r="F1079" s="4">
        <v>3</v>
      </c>
      <c r="G1079" s="4">
        <v>14.95</v>
      </c>
      <c r="H1079" s="2" t="s">
        <v>469</v>
      </c>
      <c r="I1079" s="4">
        <v>7.46</v>
      </c>
      <c r="J1079" s="2" t="b">
        <v>1</v>
      </c>
      <c r="K1079" s="2" t="s">
        <v>4693</v>
      </c>
      <c r="L1079" s="2" t="s">
        <v>10</v>
      </c>
      <c r="M1079" s="2"/>
      <c r="N1079" s="2" t="s">
        <v>4701</v>
      </c>
      <c r="O1079" s="2"/>
      <c r="P1079" s="2" t="s">
        <v>4695</v>
      </c>
      <c r="Q1079" s="2" t="s">
        <v>5757</v>
      </c>
    </row>
    <row r="1080" spans="1:17" ht="213.75" x14ac:dyDescent="0.25">
      <c r="A1080" s="2" t="s">
        <v>1675</v>
      </c>
      <c r="B1080" s="2" t="s">
        <v>1676</v>
      </c>
      <c r="C1080" s="3" t="s">
        <v>5400</v>
      </c>
      <c r="D1080" s="4">
        <v>0</v>
      </c>
      <c r="E1080" s="4">
        <v>2</v>
      </c>
      <c r="F1080" s="4">
        <v>2</v>
      </c>
      <c r="G1080" s="4">
        <v>40.6</v>
      </c>
      <c r="H1080" s="2" t="s">
        <v>469</v>
      </c>
      <c r="I1080" s="4">
        <v>20.300599999999999</v>
      </c>
      <c r="J1080" s="2" t="b">
        <v>1</v>
      </c>
      <c r="K1080" s="2" t="s">
        <v>4693</v>
      </c>
      <c r="L1080" s="2" t="s">
        <v>10</v>
      </c>
      <c r="M1080" s="2"/>
      <c r="N1080" s="2" t="s">
        <v>4702</v>
      </c>
      <c r="O1080" s="2"/>
      <c r="P1080" s="2" t="s">
        <v>4696</v>
      </c>
      <c r="Q1080" s="2" t="s">
        <v>5915</v>
      </c>
    </row>
    <row r="1081" spans="1:17" x14ac:dyDescent="0.25">
      <c r="A1081" s="2" t="s">
        <v>1773</v>
      </c>
      <c r="B1081" s="2" t="s">
        <v>1774</v>
      </c>
      <c r="C1081" s="3"/>
      <c r="D1081" s="4">
        <v>0</v>
      </c>
      <c r="E1081" s="4">
        <v>0</v>
      </c>
      <c r="F1081" s="4">
        <v>0</v>
      </c>
      <c r="G1081" s="4">
        <v>81.5</v>
      </c>
      <c r="H1081" s="2" t="s">
        <v>469</v>
      </c>
      <c r="I1081" s="4">
        <v>40.7483</v>
      </c>
      <c r="J1081" s="2" t="b">
        <v>1</v>
      </c>
      <c r="K1081" s="2" t="s">
        <v>4693</v>
      </c>
      <c r="L1081" s="2" t="s">
        <v>10</v>
      </c>
      <c r="M1081" s="2"/>
      <c r="N1081" s="2" t="s">
        <v>4703</v>
      </c>
      <c r="O1081" s="2"/>
      <c r="P1081" s="2" t="s">
        <v>4696</v>
      </c>
      <c r="Q1081" s="2"/>
    </row>
    <row r="1082" spans="1:17" x14ac:dyDescent="0.25">
      <c r="A1082" s="2" t="s">
        <v>604</v>
      </c>
      <c r="B1082" s="2" t="s">
        <v>605</v>
      </c>
      <c r="C1082" s="3"/>
      <c r="D1082" s="4">
        <v>0</v>
      </c>
      <c r="E1082" s="4">
        <v>0</v>
      </c>
      <c r="F1082" s="4">
        <v>0</v>
      </c>
      <c r="G1082" s="4">
        <v>239</v>
      </c>
      <c r="H1082" s="2" t="s">
        <v>2253</v>
      </c>
      <c r="I1082" s="4">
        <v>127</v>
      </c>
      <c r="J1082" s="2" t="b">
        <v>1</v>
      </c>
      <c r="K1082" s="2" t="s">
        <v>4686</v>
      </c>
      <c r="L1082" s="2" t="s">
        <v>10</v>
      </c>
      <c r="M1082" s="2"/>
      <c r="N1082" s="2" t="s">
        <v>4690</v>
      </c>
      <c r="O1082" s="2"/>
      <c r="P1082" s="2" t="s">
        <v>4950</v>
      </c>
      <c r="Q1082" s="2"/>
    </row>
    <row r="1083" spans="1:17" x14ac:dyDescent="0.25">
      <c r="A1083" s="2" t="s">
        <v>610</v>
      </c>
      <c r="B1083" s="2" t="s">
        <v>611</v>
      </c>
      <c r="C1083" s="3"/>
      <c r="D1083" s="4">
        <v>0</v>
      </c>
      <c r="E1083" s="4">
        <v>0</v>
      </c>
      <c r="F1083" s="4">
        <v>0</v>
      </c>
      <c r="G1083" s="4">
        <v>284</v>
      </c>
      <c r="H1083" s="2" t="s">
        <v>2253</v>
      </c>
      <c r="I1083" s="4">
        <v>136</v>
      </c>
      <c r="J1083" s="2" t="b">
        <v>1</v>
      </c>
      <c r="K1083" s="2" t="s">
        <v>4686</v>
      </c>
      <c r="L1083" s="2" t="s">
        <v>10</v>
      </c>
      <c r="M1083" s="2"/>
      <c r="N1083" s="2" t="s">
        <v>4690</v>
      </c>
      <c r="O1083" s="2"/>
      <c r="P1083" s="2" t="s">
        <v>4950</v>
      </c>
      <c r="Q1083" s="2"/>
    </row>
    <row r="1084" spans="1:17" x14ac:dyDescent="0.25">
      <c r="A1084" s="2" t="s">
        <v>612</v>
      </c>
      <c r="B1084" s="2" t="s">
        <v>613</v>
      </c>
      <c r="C1084" s="3"/>
      <c r="D1084" s="4">
        <v>0</v>
      </c>
      <c r="E1084" s="4">
        <v>0</v>
      </c>
      <c r="F1084" s="4">
        <v>0</v>
      </c>
      <c r="G1084" s="4">
        <v>355</v>
      </c>
      <c r="H1084" s="2" t="s">
        <v>2253</v>
      </c>
      <c r="I1084" s="4">
        <v>170</v>
      </c>
      <c r="J1084" s="2" t="b">
        <v>1</v>
      </c>
      <c r="K1084" s="2" t="s">
        <v>4686</v>
      </c>
      <c r="L1084" s="2" t="s">
        <v>10</v>
      </c>
      <c r="M1084" s="2"/>
      <c r="N1084" s="2" t="s">
        <v>4690</v>
      </c>
      <c r="O1084" s="2"/>
      <c r="P1084" s="2" t="s">
        <v>4951</v>
      </c>
      <c r="Q1084" s="2"/>
    </row>
    <row r="1085" spans="1:17" x14ac:dyDescent="0.25">
      <c r="A1085" s="2" t="s">
        <v>3229</v>
      </c>
      <c r="B1085" s="2" t="s">
        <v>3230</v>
      </c>
      <c r="C1085" s="3"/>
      <c r="D1085" s="4">
        <v>0</v>
      </c>
      <c r="E1085" s="4">
        <v>0</v>
      </c>
      <c r="F1085" s="4">
        <v>0</v>
      </c>
      <c r="G1085" s="4">
        <v>77.849999999999994</v>
      </c>
      <c r="H1085" s="2" t="s">
        <v>2222</v>
      </c>
      <c r="I1085" s="4">
        <v>36.04</v>
      </c>
      <c r="J1085" s="2" t="b">
        <v>0</v>
      </c>
      <c r="K1085" s="2" t="s">
        <v>4805</v>
      </c>
      <c r="L1085" s="2" t="s">
        <v>10</v>
      </c>
      <c r="M1085" s="2" t="s">
        <v>4806</v>
      </c>
      <c r="N1085" s="2" t="s">
        <v>4806</v>
      </c>
      <c r="O1085" s="2"/>
      <c r="P1085" s="2"/>
      <c r="Q1085" s="2"/>
    </row>
    <row r="1086" spans="1:17" x14ac:dyDescent="0.25">
      <c r="A1086" s="2" t="s">
        <v>2164</v>
      </c>
      <c r="B1086" s="2" t="s">
        <v>2165</v>
      </c>
      <c r="C1086" s="3"/>
      <c r="D1086" s="4">
        <v>0</v>
      </c>
      <c r="E1086" s="4">
        <v>0</v>
      </c>
      <c r="F1086" s="4">
        <v>0</v>
      </c>
      <c r="G1086" s="4">
        <v>60</v>
      </c>
      <c r="H1086" s="2" t="s">
        <v>2258</v>
      </c>
      <c r="I1086" s="4">
        <v>30</v>
      </c>
      <c r="J1086" s="2" t="b">
        <v>1</v>
      </c>
      <c r="K1086" s="2" t="s">
        <v>4693</v>
      </c>
      <c r="L1086" s="2" t="s">
        <v>10</v>
      </c>
      <c r="M1086" s="2"/>
      <c r="N1086" s="2" t="s">
        <v>4698</v>
      </c>
      <c r="O1086" s="2"/>
      <c r="P1086" s="2" t="s">
        <v>4695</v>
      </c>
      <c r="Q1086" s="2"/>
    </row>
    <row r="1087" spans="1:17" x14ac:dyDescent="0.25">
      <c r="A1087" s="2" t="s">
        <v>1748</v>
      </c>
      <c r="B1087" s="2" t="s">
        <v>1749</v>
      </c>
      <c r="C1087" s="3"/>
      <c r="D1087" s="4">
        <v>0</v>
      </c>
      <c r="E1087" s="4">
        <v>0</v>
      </c>
      <c r="F1087" s="4">
        <v>0</v>
      </c>
      <c r="G1087" s="4">
        <v>45.4</v>
      </c>
      <c r="H1087" s="2" t="s">
        <v>2258</v>
      </c>
      <c r="I1087" s="4">
        <v>21.67</v>
      </c>
      <c r="J1087" s="2" t="b">
        <v>1</v>
      </c>
      <c r="K1087" s="2" t="s">
        <v>4693</v>
      </c>
      <c r="L1087" s="2" t="s">
        <v>10</v>
      </c>
      <c r="M1087" s="2"/>
      <c r="N1087" s="2" t="s">
        <v>4703</v>
      </c>
      <c r="O1087" s="2"/>
      <c r="P1087" s="2" t="s">
        <v>4696</v>
      </c>
      <c r="Q1087" s="2"/>
    </row>
    <row r="1088" spans="1:17" x14ac:dyDescent="0.25">
      <c r="A1088" s="2" t="s">
        <v>4095</v>
      </c>
      <c r="B1088" s="2" t="s">
        <v>4096</v>
      </c>
      <c r="C1088" s="3"/>
      <c r="D1088" s="4">
        <v>0</v>
      </c>
      <c r="E1088" s="4">
        <v>0</v>
      </c>
      <c r="F1088" s="4">
        <v>0</v>
      </c>
      <c r="G1088" s="4">
        <v>74.099999999999994</v>
      </c>
      <c r="H1088" s="2" t="s">
        <v>2258</v>
      </c>
      <c r="I1088" s="4">
        <v>37.03</v>
      </c>
      <c r="J1088" s="2" t="b">
        <v>0</v>
      </c>
      <c r="K1088" s="2" t="s">
        <v>4693</v>
      </c>
      <c r="L1088" s="2" t="s">
        <v>10</v>
      </c>
      <c r="M1088" s="2"/>
      <c r="N1088" s="2" t="s">
        <v>4703</v>
      </c>
      <c r="O1088" s="2"/>
      <c r="P1088" s="2"/>
      <c r="Q1088" s="2"/>
    </row>
    <row r="1089" spans="1:17" x14ac:dyDescent="0.25">
      <c r="A1089" s="2" t="s">
        <v>1443</v>
      </c>
      <c r="B1089" s="2" t="s">
        <v>1444</v>
      </c>
      <c r="C1089" s="3"/>
      <c r="D1089" s="4">
        <v>0</v>
      </c>
      <c r="E1089" s="4">
        <v>0</v>
      </c>
      <c r="F1089" s="4">
        <v>0</v>
      </c>
      <c r="G1089" s="4">
        <v>40</v>
      </c>
      <c r="H1089" s="2" t="s">
        <v>2258</v>
      </c>
      <c r="I1089" s="4">
        <v>20</v>
      </c>
      <c r="J1089" s="2" t="b">
        <v>1</v>
      </c>
      <c r="K1089" s="2" t="s">
        <v>4693</v>
      </c>
      <c r="L1089" s="2" t="s">
        <v>10</v>
      </c>
      <c r="M1089" s="2"/>
      <c r="N1089" s="2" t="s">
        <v>4703</v>
      </c>
      <c r="O1089" s="2"/>
      <c r="P1089" s="2" t="s">
        <v>4696</v>
      </c>
      <c r="Q1089" s="2"/>
    </row>
    <row r="1090" spans="1:17" x14ac:dyDescent="0.25">
      <c r="A1090" s="2" t="s">
        <v>1445</v>
      </c>
      <c r="B1090" s="2" t="s">
        <v>1446</v>
      </c>
      <c r="C1090" s="3"/>
      <c r="D1090" s="4">
        <v>0</v>
      </c>
      <c r="E1090" s="4">
        <v>0</v>
      </c>
      <c r="F1090" s="4">
        <v>0</v>
      </c>
      <c r="G1090" s="4">
        <v>35.700000000000003</v>
      </c>
      <c r="H1090" s="2" t="s">
        <v>2258</v>
      </c>
      <c r="I1090" s="4">
        <v>17.84</v>
      </c>
      <c r="J1090" s="2" t="b">
        <v>1</v>
      </c>
      <c r="K1090" s="2" t="s">
        <v>4693</v>
      </c>
      <c r="L1090" s="2" t="s">
        <v>10</v>
      </c>
      <c r="M1090" s="2"/>
      <c r="N1090" s="2" t="s">
        <v>4703</v>
      </c>
      <c r="O1090" s="2"/>
      <c r="P1090" s="2" t="s">
        <v>4696</v>
      </c>
      <c r="Q1090" s="2"/>
    </row>
    <row r="1091" spans="1:17" x14ac:dyDescent="0.25">
      <c r="A1091" s="2" t="s">
        <v>3753</v>
      </c>
      <c r="B1091" s="2" t="s">
        <v>3754</v>
      </c>
      <c r="C1091" s="3"/>
      <c r="D1091" s="4">
        <v>0</v>
      </c>
      <c r="E1091" s="4">
        <v>0</v>
      </c>
      <c r="F1091" s="4">
        <v>0</v>
      </c>
      <c r="G1091" s="4">
        <v>46.8</v>
      </c>
      <c r="H1091" s="2" t="s">
        <v>2258</v>
      </c>
      <c r="I1091" s="4">
        <v>23.39</v>
      </c>
      <c r="J1091" s="2" t="b">
        <v>0</v>
      </c>
      <c r="K1091" s="2" t="s">
        <v>4693</v>
      </c>
      <c r="L1091" s="2" t="s">
        <v>10</v>
      </c>
      <c r="M1091" s="2"/>
      <c r="N1091" s="2" t="s">
        <v>4694</v>
      </c>
      <c r="O1091" s="2"/>
      <c r="P1091" s="2"/>
      <c r="Q1091" s="2"/>
    </row>
    <row r="1092" spans="1:17" x14ac:dyDescent="0.25">
      <c r="A1092" s="2" t="s">
        <v>1431</v>
      </c>
      <c r="B1092" s="2" t="s">
        <v>1432</v>
      </c>
      <c r="C1092" s="3"/>
      <c r="D1092" s="4">
        <v>0</v>
      </c>
      <c r="E1092" s="4">
        <v>0</v>
      </c>
      <c r="F1092" s="4">
        <v>0</v>
      </c>
      <c r="G1092" s="4">
        <v>31.5</v>
      </c>
      <c r="H1092" s="2" t="s">
        <v>2258</v>
      </c>
      <c r="I1092" s="4">
        <v>15.72</v>
      </c>
      <c r="J1092" s="2" t="b">
        <v>1</v>
      </c>
      <c r="K1092" s="2" t="s">
        <v>4693</v>
      </c>
      <c r="L1092" s="2" t="s">
        <v>10</v>
      </c>
      <c r="M1092" s="2"/>
      <c r="N1092" s="2" t="s">
        <v>4694</v>
      </c>
      <c r="O1092" s="2"/>
      <c r="P1092" s="2" t="s">
        <v>4695</v>
      </c>
      <c r="Q1092" s="2"/>
    </row>
    <row r="1093" spans="1:17" x14ac:dyDescent="0.25">
      <c r="A1093" s="2" t="s">
        <v>1600</v>
      </c>
      <c r="B1093" s="2" t="s">
        <v>1601</v>
      </c>
      <c r="C1093" s="3"/>
      <c r="D1093" s="4">
        <v>0</v>
      </c>
      <c r="E1093" s="4">
        <v>0</v>
      </c>
      <c r="F1093" s="4">
        <v>0</v>
      </c>
      <c r="G1093" s="4">
        <v>56.6</v>
      </c>
      <c r="H1093" s="2" t="s">
        <v>2258</v>
      </c>
      <c r="I1093" s="4">
        <v>28.280999999999999</v>
      </c>
      <c r="J1093" s="2" t="b">
        <v>1</v>
      </c>
      <c r="K1093" s="2" t="s">
        <v>4693</v>
      </c>
      <c r="L1093" s="2" t="s">
        <v>10</v>
      </c>
      <c r="M1093" s="2"/>
      <c r="N1093" s="2" t="s">
        <v>4706</v>
      </c>
      <c r="O1093" s="2"/>
      <c r="P1093" s="2" t="s">
        <v>4696</v>
      </c>
      <c r="Q1093" s="2"/>
    </row>
    <row r="1094" spans="1:17" x14ac:dyDescent="0.25">
      <c r="A1094" s="2" t="s">
        <v>4449</v>
      </c>
      <c r="B1094" s="2" t="s">
        <v>4450</v>
      </c>
      <c r="C1094" s="3"/>
      <c r="D1094" s="4">
        <v>0</v>
      </c>
      <c r="E1094" s="4">
        <v>0</v>
      </c>
      <c r="F1094" s="4">
        <v>0</v>
      </c>
      <c r="G1094" s="4">
        <v>10.199999999999999</v>
      </c>
      <c r="H1094" s="2" t="s">
        <v>2250</v>
      </c>
      <c r="I1094" s="4">
        <v>5.0999999999999996</v>
      </c>
      <c r="J1094" s="2" t="b">
        <v>0</v>
      </c>
      <c r="K1094" s="2" t="s">
        <v>4691</v>
      </c>
      <c r="L1094" s="2" t="s">
        <v>10</v>
      </c>
      <c r="M1094" s="2"/>
      <c r="N1094" s="2" t="s">
        <v>4692</v>
      </c>
      <c r="O1094" s="2"/>
      <c r="P1094" s="2"/>
      <c r="Q1094" s="2"/>
    </row>
    <row r="1095" spans="1:17" x14ac:dyDescent="0.25">
      <c r="A1095" s="2" t="s">
        <v>3549</v>
      </c>
      <c r="B1095" s="2" t="s">
        <v>3550</v>
      </c>
      <c r="C1095" s="3"/>
      <c r="D1095" s="4">
        <v>0</v>
      </c>
      <c r="E1095" s="4">
        <v>0</v>
      </c>
      <c r="F1095" s="4">
        <v>0</v>
      </c>
      <c r="G1095" s="4">
        <v>7.2</v>
      </c>
      <c r="H1095" s="2" t="s">
        <v>2250</v>
      </c>
      <c r="I1095" s="4">
        <v>3.6</v>
      </c>
      <c r="J1095" s="2" t="b">
        <v>0</v>
      </c>
      <c r="K1095" s="2" t="s">
        <v>4691</v>
      </c>
      <c r="L1095" s="2" t="s">
        <v>10</v>
      </c>
      <c r="M1095" s="2"/>
      <c r="N1095" s="2" t="s">
        <v>4692</v>
      </c>
      <c r="O1095" s="2"/>
      <c r="P1095" s="2"/>
      <c r="Q1095" s="2"/>
    </row>
    <row r="1096" spans="1:17" x14ac:dyDescent="0.25">
      <c r="A1096" s="2" t="s">
        <v>2910</v>
      </c>
      <c r="B1096" s="2" t="s">
        <v>2911</v>
      </c>
      <c r="C1096" s="3"/>
      <c r="D1096" s="4">
        <v>0</v>
      </c>
      <c r="E1096" s="4">
        <v>0</v>
      </c>
      <c r="F1096" s="4">
        <v>0</v>
      </c>
      <c r="G1096" s="4">
        <v>54</v>
      </c>
      <c r="H1096" s="2" t="s">
        <v>2250</v>
      </c>
      <c r="I1096" s="4">
        <v>27</v>
      </c>
      <c r="J1096" s="2" t="b">
        <v>0</v>
      </c>
      <c r="K1096" s="2" t="s">
        <v>4691</v>
      </c>
      <c r="L1096" s="2" t="s">
        <v>10</v>
      </c>
      <c r="M1096" s="2"/>
      <c r="N1096" s="2" t="s">
        <v>4692</v>
      </c>
      <c r="O1096" s="2"/>
      <c r="P1096" s="2"/>
      <c r="Q1096" s="2"/>
    </row>
    <row r="1097" spans="1:17" x14ac:dyDescent="0.25">
      <c r="A1097" s="2" t="s">
        <v>3485</v>
      </c>
      <c r="B1097" s="2" t="s">
        <v>3486</v>
      </c>
      <c r="C1097" s="3"/>
      <c r="D1097" s="4">
        <v>0</v>
      </c>
      <c r="E1097" s="4">
        <v>0</v>
      </c>
      <c r="F1097" s="4">
        <v>0</v>
      </c>
      <c r="G1097" s="4">
        <v>21.2</v>
      </c>
      <c r="H1097" s="2" t="s">
        <v>3477</v>
      </c>
      <c r="I1097" s="4">
        <v>9.3000000000000007</v>
      </c>
      <c r="J1097" s="2" t="b">
        <v>0</v>
      </c>
      <c r="K1097" s="2" t="s">
        <v>4716</v>
      </c>
      <c r="L1097" s="2" t="s">
        <v>10</v>
      </c>
      <c r="M1097" s="2" t="s">
        <v>4846</v>
      </c>
      <c r="N1097" s="2" t="s">
        <v>4745</v>
      </c>
      <c r="O1097" s="2" t="s">
        <v>4719</v>
      </c>
      <c r="P1097" s="2" t="s">
        <v>4688</v>
      </c>
      <c r="Q1097" s="2"/>
    </row>
    <row r="1098" spans="1:17" x14ac:dyDescent="0.25">
      <c r="A1098" s="2" t="s">
        <v>3475</v>
      </c>
      <c r="B1098" s="2" t="s">
        <v>3476</v>
      </c>
      <c r="C1098" s="3"/>
      <c r="D1098" s="4">
        <v>0</v>
      </c>
      <c r="E1098" s="4">
        <v>0</v>
      </c>
      <c r="F1098" s="4">
        <v>0</v>
      </c>
      <c r="G1098" s="4">
        <v>45.35</v>
      </c>
      <c r="H1098" s="2" t="s">
        <v>3477</v>
      </c>
      <c r="I1098" s="4">
        <v>20.5</v>
      </c>
      <c r="J1098" s="2" t="b">
        <v>0</v>
      </c>
      <c r="K1098" s="2" t="s">
        <v>4716</v>
      </c>
      <c r="L1098" s="2" t="s">
        <v>10</v>
      </c>
      <c r="M1098" s="2" t="s">
        <v>4846</v>
      </c>
      <c r="N1098" s="2" t="s">
        <v>4745</v>
      </c>
      <c r="O1098" s="2" t="s">
        <v>4719</v>
      </c>
      <c r="P1098" s="2" t="s">
        <v>4688</v>
      </c>
      <c r="Q1098" s="2"/>
    </row>
    <row r="1099" spans="1:17" x14ac:dyDescent="0.25">
      <c r="A1099" s="2" t="s">
        <v>3803</v>
      </c>
      <c r="B1099" s="2" t="s">
        <v>3804</v>
      </c>
      <c r="C1099" s="3"/>
      <c r="D1099" s="4">
        <v>0</v>
      </c>
      <c r="E1099" s="4">
        <v>0</v>
      </c>
      <c r="F1099" s="4">
        <v>0</v>
      </c>
      <c r="G1099" s="4">
        <v>31.3</v>
      </c>
      <c r="H1099" s="2" t="s">
        <v>2364</v>
      </c>
      <c r="I1099" s="4">
        <v>13.5</v>
      </c>
      <c r="J1099" s="2" t="b">
        <v>0</v>
      </c>
      <c r="K1099" s="2" t="s">
        <v>4716</v>
      </c>
      <c r="L1099" s="2" t="s">
        <v>10</v>
      </c>
      <c r="M1099" s="2" t="s">
        <v>4952</v>
      </c>
      <c r="N1099" s="2" t="s">
        <v>4762</v>
      </c>
      <c r="O1099" s="2" t="s">
        <v>4719</v>
      </c>
      <c r="P1099" s="2" t="s">
        <v>4688</v>
      </c>
      <c r="Q1099" s="2"/>
    </row>
    <row r="1100" spans="1:17" x14ac:dyDescent="0.25">
      <c r="A1100" s="2" t="s">
        <v>2362</v>
      </c>
      <c r="B1100" s="2" t="s">
        <v>2363</v>
      </c>
      <c r="C1100" s="3"/>
      <c r="D1100" s="4">
        <v>0</v>
      </c>
      <c r="E1100" s="4">
        <v>0</v>
      </c>
      <c r="F1100" s="4">
        <v>0</v>
      </c>
      <c r="G1100" s="4">
        <v>26.15</v>
      </c>
      <c r="H1100" s="2" t="s">
        <v>2364</v>
      </c>
      <c r="I1100" s="4">
        <v>11.1</v>
      </c>
      <c r="J1100" s="2" t="b">
        <v>0</v>
      </c>
      <c r="K1100" s="2" t="s">
        <v>4709</v>
      </c>
      <c r="L1100" s="2" t="s">
        <v>10</v>
      </c>
      <c r="M1100" s="2" t="s">
        <v>4764</v>
      </c>
      <c r="N1100" s="2" t="s">
        <v>4762</v>
      </c>
      <c r="O1100" s="2" t="s">
        <v>4689</v>
      </c>
      <c r="P1100" s="2" t="s">
        <v>4688</v>
      </c>
      <c r="Q1100" s="2"/>
    </row>
    <row r="1101" spans="1:17" x14ac:dyDescent="0.25">
      <c r="A1101" s="2" t="s">
        <v>4255</v>
      </c>
      <c r="B1101" s="2" t="s">
        <v>4256</v>
      </c>
      <c r="C1101" s="3"/>
      <c r="D1101" s="4">
        <v>0</v>
      </c>
      <c r="E1101" s="4">
        <v>0</v>
      </c>
      <c r="F1101" s="4">
        <v>0</v>
      </c>
      <c r="G1101" s="4">
        <v>28.1</v>
      </c>
      <c r="H1101" s="2" t="s">
        <v>2364</v>
      </c>
      <c r="I1101" s="4">
        <v>12.4</v>
      </c>
      <c r="J1101" s="2" t="b">
        <v>0</v>
      </c>
      <c r="K1101" s="2" t="s">
        <v>4709</v>
      </c>
      <c r="L1101" s="2" t="s">
        <v>10</v>
      </c>
      <c r="M1101" s="2"/>
      <c r="N1101" s="2" t="s">
        <v>4762</v>
      </c>
      <c r="O1101" s="2" t="s">
        <v>4689</v>
      </c>
      <c r="P1101" s="2" t="s">
        <v>4688</v>
      </c>
      <c r="Q1101" s="2"/>
    </row>
    <row r="1102" spans="1:17" x14ac:dyDescent="0.25">
      <c r="A1102" s="2" t="s">
        <v>3850</v>
      </c>
      <c r="B1102" s="2" t="s">
        <v>3851</v>
      </c>
      <c r="C1102" s="3"/>
      <c r="D1102" s="4">
        <v>0</v>
      </c>
      <c r="E1102" s="4">
        <v>0</v>
      </c>
      <c r="F1102" s="4">
        <v>0</v>
      </c>
      <c r="G1102" s="4">
        <v>44.3</v>
      </c>
      <c r="H1102" s="2" t="s">
        <v>2364</v>
      </c>
      <c r="I1102" s="4">
        <v>19.899999999999999</v>
      </c>
      <c r="J1102" s="2" t="b">
        <v>0</v>
      </c>
      <c r="K1102" s="2" t="s">
        <v>4709</v>
      </c>
      <c r="L1102" s="2" t="s">
        <v>10</v>
      </c>
      <c r="M1102" s="2"/>
      <c r="N1102" s="2" t="s">
        <v>4762</v>
      </c>
      <c r="O1102" s="2" t="s">
        <v>4689</v>
      </c>
      <c r="P1102" s="2" t="s">
        <v>4688</v>
      </c>
      <c r="Q1102" s="2"/>
    </row>
    <row r="1103" spans="1:17" x14ac:dyDescent="0.25">
      <c r="A1103" s="2" t="s">
        <v>3978</v>
      </c>
      <c r="B1103" s="2" t="s">
        <v>3979</v>
      </c>
      <c r="C1103" s="3"/>
      <c r="D1103" s="4">
        <v>0</v>
      </c>
      <c r="E1103" s="4">
        <v>0</v>
      </c>
      <c r="F1103" s="4">
        <v>0</v>
      </c>
      <c r="G1103" s="4">
        <v>45.15</v>
      </c>
      <c r="H1103" s="2" t="s">
        <v>2364</v>
      </c>
      <c r="I1103" s="4">
        <v>20.9</v>
      </c>
      <c r="J1103" s="2" t="b">
        <v>0</v>
      </c>
      <c r="K1103" s="2" t="s">
        <v>4716</v>
      </c>
      <c r="L1103" s="2" t="s">
        <v>10</v>
      </c>
      <c r="M1103" s="2" t="s">
        <v>4796</v>
      </c>
      <c r="N1103" s="2" t="s">
        <v>4762</v>
      </c>
      <c r="O1103" s="2" t="s">
        <v>4719</v>
      </c>
      <c r="P1103" s="2" t="s">
        <v>4688</v>
      </c>
      <c r="Q1103" s="2"/>
    </row>
    <row r="1104" spans="1:17" x14ac:dyDescent="0.25">
      <c r="A1104" s="2" t="s">
        <v>3322</v>
      </c>
      <c r="B1104" s="2" t="s">
        <v>3323</v>
      </c>
      <c r="C1104" s="3"/>
      <c r="D1104" s="4">
        <v>0</v>
      </c>
      <c r="E1104" s="4">
        <v>0</v>
      </c>
      <c r="F1104" s="4">
        <v>0</v>
      </c>
      <c r="G1104" s="4">
        <v>56.95</v>
      </c>
      <c r="H1104" s="2"/>
      <c r="I1104" s="4">
        <v>0</v>
      </c>
      <c r="J1104" s="2" t="b">
        <v>0</v>
      </c>
      <c r="K1104" s="2" t="s">
        <v>4953</v>
      </c>
      <c r="L1104" s="2" t="s">
        <v>10</v>
      </c>
      <c r="M1104" s="2"/>
      <c r="N1104" s="2"/>
      <c r="O1104" s="2"/>
      <c r="P1104" s="2"/>
      <c r="Q1104" s="2"/>
    </row>
    <row r="1105" spans="1:17" x14ac:dyDescent="0.25">
      <c r="A1105" s="2" t="s">
        <v>1596</v>
      </c>
      <c r="B1105" s="2" t="s">
        <v>1597</v>
      </c>
      <c r="C1105" s="3"/>
      <c r="D1105" s="4">
        <v>0</v>
      </c>
      <c r="E1105" s="4">
        <v>0</v>
      </c>
      <c r="F1105" s="4">
        <v>0</v>
      </c>
      <c r="G1105" s="4">
        <v>2.2999999999999998</v>
      </c>
      <c r="H1105" s="2" t="s">
        <v>2213</v>
      </c>
      <c r="I1105" s="4">
        <v>1.9</v>
      </c>
      <c r="J1105" s="2" t="b">
        <v>1</v>
      </c>
      <c r="K1105" s="2" t="s">
        <v>4691</v>
      </c>
      <c r="L1105" s="2" t="s">
        <v>10</v>
      </c>
      <c r="M1105" s="2"/>
      <c r="N1105" s="2"/>
      <c r="O1105" s="2"/>
      <c r="P1105" s="2"/>
      <c r="Q1105" s="2"/>
    </row>
    <row r="1106" spans="1:17" x14ac:dyDescent="0.25">
      <c r="A1106" s="2" t="s">
        <v>3318</v>
      </c>
      <c r="B1106" s="2" t="s">
        <v>3319</v>
      </c>
      <c r="C1106" s="3"/>
      <c r="D1106" s="4">
        <v>0</v>
      </c>
      <c r="E1106" s="4">
        <v>0</v>
      </c>
      <c r="F1106" s="4">
        <v>0</v>
      </c>
      <c r="G1106" s="4">
        <v>48.2</v>
      </c>
      <c r="H1106" s="2"/>
      <c r="I1106" s="4">
        <v>0</v>
      </c>
      <c r="J1106" s="2" t="b">
        <v>0</v>
      </c>
      <c r="K1106" s="2" t="s">
        <v>4953</v>
      </c>
      <c r="L1106" s="2" t="s">
        <v>10</v>
      </c>
      <c r="M1106" s="2"/>
      <c r="N1106" s="2"/>
      <c r="O1106" s="2"/>
      <c r="P1106" s="2"/>
      <c r="Q1106" s="2"/>
    </row>
    <row r="1107" spans="1:17" x14ac:dyDescent="0.25">
      <c r="A1107" s="2" t="s">
        <v>3314</v>
      </c>
      <c r="B1107" s="2" t="s">
        <v>3315</v>
      </c>
      <c r="C1107" s="3"/>
      <c r="D1107" s="4">
        <v>0</v>
      </c>
      <c r="E1107" s="4">
        <v>0</v>
      </c>
      <c r="F1107" s="4">
        <v>0</v>
      </c>
      <c r="G1107" s="4">
        <v>36.050000000000011</v>
      </c>
      <c r="H1107" s="2"/>
      <c r="I1107" s="4">
        <v>0</v>
      </c>
      <c r="J1107" s="2" t="b">
        <v>0</v>
      </c>
      <c r="K1107" s="2" t="s">
        <v>4953</v>
      </c>
      <c r="L1107" s="2" t="s">
        <v>10</v>
      </c>
      <c r="M1107" s="2"/>
      <c r="N1107" s="2"/>
      <c r="O1107" s="2"/>
      <c r="P1107" s="2"/>
      <c r="Q1107" s="2"/>
    </row>
    <row r="1108" spans="1:17" x14ac:dyDescent="0.25">
      <c r="A1108" s="2" t="s">
        <v>3308</v>
      </c>
      <c r="B1108" s="2" t="s">
        <v>3309</v>
      </c>
      <c r="C1108" s="3"/>
      <c r="D1108" s="4">
        <v>0</v>
      </c>
      <c r="E1108" s="4">
        <v>0</v>
      </c>
      <c r="F1108" s="4">
        <v>0</v>
      </c>
      <c r="G1108" s="4">
        <v>27.049999999999997</v>
      </c>
      <c r="H1108" s="2"/>
      <c r="I1108" s="4">
        <v>0</v>
      </c>
      <c r="J1108" s="2" t="b">
        <v>0</v>
      </c>
      <c r="K1108" s="2" t="s">
        <v>4953</v>
      </c>
      <c r="L1108" s="2" t="s">
        <v>10</v>
      </c>
      <c r="M1108" s="2"/>
      <c r="N1108" s="2"/>
      <c r="O1108" s="2"/>
      <c r="P1108" s="2"/>
      <c r="Q1108" s="2"/>
    </row>
    <row r="1109" spans="1:17" x14ac:dyDescent="0.25">
      <c r="A1109" s="2" t="s">
        <v>3324</v>
      </c>
      <c r="B1109" s="2" t="s">
        <v>3325</v>
      </c>
      <c r="C1109" s="3"/>
      <c r="D1109" s="4">
        <v>0</v>
      </c>
      <c r="E1109" s="4">
        <v>0</v>
      </c>
      <c r="F1109" s="4">
        <v>0</v>
      </c>
      <c r="G1109" s="4">
        <v>58.95</v>
      </c>
      <c r="H1109" s="2"/>
      <c r="I1109" s="4">
        <v>0</v>
      </c>
      <c r="J1109" s="2" t="b">
        <v>0</v>
      </c>
      <c r="K1109" s="2" t="s">
        <v>4953</v>
      </c>
      <c r="L1109" s="2" t="s">
        <v>10</v>
      </c>
      <c r="M1109" s="2"/>
      <c r="N1109" s="2"/>
      <c r="O1109" s="2"/>
      <c r="P1109" s="2"/>
      <c r="Q1109" s="2"/>
    </row>
    <row r="1110" spans="1:17" x14ac:dyDescent="0.25">
      <c r="A1110" s="2" t="s">
        <v>3326</v>
      </c>
      <c r="B1110" s="2" t="s">
        <v>3327</v>
      </c>
      <c r="C1110" s="3"/>
      <c r="D1110" s="4">
        <v>0</v>
      </c>
      <c r="E1110" s="4">
        <v>0</v>
      </c>
      <c r="F1110" s="4">
        <v>0</v>
      </c>
      <c r="G1110" s="4">
        <v>65</v>
      </c>
      <c r="H1110" s="2"/>
      <c r="I1110" s="4">
        <v>0</v>
      </c>
      <c r="J1110" s="2" t="b">
        <v>0</v>
      </c>
      <c r="K1110" s="2" t="s">
        <v>4953</v>
      </c>
      <c r="L1110" s="2" t="s">
        <v>10</v>
      </c>
      <c r="M1110" s="2"/>
      <c r="N1110" s="2"/>
      <c r="O1110" s="2"/>
      <c r="P1110" s="2"/>
      <c r="Q1110" s="2"/>
    </row>
    <row r="1111" spans="1:17" x14ac:dyDescent="0.25">
      <c r="A1111" s="2" t="s">
        <v>1598</v>
      </c>
      <c r="B1111" s="2" t="s">
        <v>1599</v>
      </c>
      <c r="C1111" s="3"/>
      <c r="D1111" s="4">
        <v>0</v>
      </c>
      <c r="E1111" s="4">
        <v>0</v>
      </c>
      <c r="F1111" s="4">
        <v>0</v>
      </c>
      <c r="G1111" s="4">
        <v>5</v>
      </c>
      <c r="H1111" s="2" t="s">
        <v>2241</v>
      </c>
      <c r="I1111" s="4">
        <v>0</v>
      </c>
      <c r="J1111" s="2" t="b">
        <v>1</v>
      </c>
      <c r="K1111" s="2" t="s">
        <v>4691</v>
      </c>
      <c r="L1111" s="2" t="s">
        <v>10</v>
      </c>
      <c r="M1111" s="2"/>
      <c r="N1111" s="2"/>
      <c r="O1111" s="2"/>
      <c r="P1111" s="2"/>
      <c r="Q1111" s="2"/>
    </row>
    <row r="1112" spans="1:17" x14ac:dyDescent="0.25">
      <c r="A1112" s="2" t="s">
        <v>3330</v>
      </c>
      <c r="B1112" s="2" t="s">
        <v>3331</v>
      </c>
      <c r="C1112" s="3"/>
      <c r="D1112" s="4">
        <v>0</v>
      </c>
      <c r="E1112" s="4">
        <v>0</v>
      </c>
      <c r="F1112" s="4">
        <v>0</v>
      </c>
      <c r="G1112" s="4">
        <v>100.40000000000002</v>
      </c>
      <c r="H1112" s="2"/>
      <c r="I1112" s="4">
        <v>0</v>
      </c>
      <c r="J1112" s="2" t="b">
        <v>0</v>
      </c>
      <c r="K1112" s="2" t="s">
        <v>4953</v>
      </c>
      <c r="L1112" s="2" t="s">
        <v>10</v>
      </c>
      <c r="M1112" s="2"/>
      <c r="N1112" s="2"/>
      <c r="O1112" s="2"/>
      <c r="P1112" s="2"/>
      <c r="Q1112" s="2"/>
    </row>
    <row r="1113" spans="1:17" x14ac:dyDescent="0.25">
      <c r="A1113" s="2" t="s">
        <v>3558</v>
      </c>
      <c r="B1113" s="2" t="s">
        <v>3559</v>
      </c>
      <c r="C1113" s="3"/>
      <c r="D1113" s="4">
        <v>0</v>
      </c>
      <c r="E1113" s="4">
        <v>0</v>
      </c>
      <c r="F1113" s="4">
        <v>0</v>
      </c>
      <c r="G1113" s="4">
        <v>19.899999999999999</v>
      </c>
      <c r="H1113" s="2" t="s">
        <v>3363</v>
      </c>
      <c r="I1113" s="4">
        <v>4.5</v>
      </c>
      <c r="J1113" s="2" t="b">
        <v>0</v>
      </c>
      <c r="K1113" s="2" t="s">
        <v>4686</v>
      </c>
      <c r="L1113" s="2" t="s">
        <v>27</v>
      </c>
      <c r="M1113" s="2"/>
      <c r="N1113" s="2"/>
      <c r="O1113" s="2"/>
      <c r="P1113" s="2"/>
      <c r="Q1113" s="2"/>
    </row>
    <row r="1114" spans="1:17" x14ac:dyDescent="0.25">
      <c r="A1114" s="2" t="s">
        <v>3055</v>
      </c>
      <c r="B1114" s="2" t="s">
        <v>3056</v>
      </c>
      <c r="C1114" s="3"/>
      <c r="D1114" s="4">
        <v>0</v>
      </c>
      <c r="E1114" s="4">
        <v>0</v>
      </c>
      <c r="F1114" s="4">
        <v>0</v>
      </c>
      <c r="G1114" s="4">
        <v>16.649999999999999</v>
      </c>
      <c r="H1114" s="2" t="s">
        <v>2259</v>
      </c>
      <c r="I1114" s="4">
        <v>7.7</v>
      </c>
      <c r="J1114" s="2" t="b">
        <v>0</v>
      </c>
      <c r="K1114" s="2" t="s">
        <v>4709</v>
      </c>
      <c r="L1114" s="2" t="s">
        <v>10</v>
      </c>
      <c r="M1114" s="2" t="s">
        <v>4740</v>
      </c>
      <c r="N1114" s="2" t="s">
        <v>4741</v>
      </c>
      <c r="O1114" s="2" t="s">
        <v>4689</v>
      </c>
      <c r="P1114" s="2" t="s">
        <v>4688</v>
      </c>
      <c r="Q1114" s="2"/>
    </row>
    <row r="1115" spans="1:17" x14ac:dyDescent="0.25">
      <c r="A1115" s="2" t="s">
        <v>694</v>
      </c>
      <c r="B1115" s="2" t="s">
        <v>695</v>
      </c>
      <c r="C1115" s="3"/>
      <c r="D1115" s="4">
        <v>0</v>
      </c>
      <c r="E1115" s="4">
        <v>5</v>
      </c>
      <c r="F1115" s="4">
        <v>5</v>
      </c>
      <c r="G1115" s="4">
        <v>19.75</v>
      </c>
      <c r="H1115" s="2" t="s">
        <v>2259</v>
      </c>
      <c r="I1115" s="4">
        <v>9.15</v>
      </c>
      <c r="J1115" s="2" t="b">
        <v>1</v>
      </c>
      <c r="K1115" s="2" t="s">
        <v>4716</v>
      </c>
      <c r="L1115" s="2" t="s">
        <v>10</v>
      </c>
      <c r="M1115" s="2" t="s">
        <v>4740</v>
      </c>
      <c r="N1115" s="2" t="s">
        <v>4741</v>
      </c>
      <c r="O1115" s="2" t="s">
        <v>4719</v>
      </c>
      <c r="P1115" s="2" t="s">
        <v>4688</v>
      </c>
      <c r="Q1115" s="2"/>
    </row>
    <row r="1116" spans="1:17" x14ac:dyDescent="0.25">
      <c r="A1116" s="2" t="s">
        <v>3057</v>
      </c>
      <c r="B1116" s="2" t="s">
        <v>3058</v>
      </c>
      <c r="C1116" s="3"/>
      <c r="D1116" s="4">
        <v>0</v>
      </c>
      <c r="E1116" s="4">
        <v>0</v>
      </c>
      <c r="F1116" s="4">
        <v>0</v>
      </c>
      <c r="G1116" s="4">
        <v>24.85</v>
      </c>
      <c r="H1116" s="2" t="s">
        <v>2259</v>
      </c>
      <c r="I1116" s="4">
        <v>11.5</v>
      </c>
      <c r="J1116" s="2" t="b">
        <v>0</v>
      </c>
      <c r="K1116" s="2" t="s">
        <v>4709</v>
      </c>
      <c r="L1116" s="2" t="s">
        <v>10</v>
      </c>
      <c r="M1116" s="2" t="s">
        <v>4740</v>
      </c>
      <c r="N1116" s="2" t="s">
        <v>4741</v>
      </c>
      <c r="O1116" s="2" t="s">
        <v>4689</v>
      </c>
      <c r="P1116" s="2" t="s">
        <v>4688</v>
      </c>
      <c r="Q1116" s="2"/>
    </row>
    <row r="1117" spans="1:17" x14ac:dyDescent="0.25">
      <c r="A1117" s="2" t="s">
        <v>3059</v>
      </c>
      <c r="B1117" s="2" t="s">
        <v>3060</v>
      </c>
      <c r="C1117" s="3"/>
      <c r="D1117" s="4">
        <v>0</v>
      </c>
      <c r="E1117" s="4">
        <v>0</v>
      </c>
      <c r="F1117" s="4">
        <v>0</v>
      </c>
      <c r="G1117" s="4">
        <v>26.05</v>
      </c>
      <c r="H1117" s="2" t="s">
        <v>2259</v>
      </c>
      <c r="I1117" s="4">
        <v>12.05</v>
      </c>
      <c r="J1117" s="2" t="b">
        <v>0</v>
      </c>
      <c r="K1117" s="2" t="s">
        <v>4716</v>
      </c>
      <c r="L1117" s="2" t="s">
        <v>10</v>
      </c>
      <c r="M1117" s="2" t="s">
        <v>4740</v>
      </c>
      <c r="N1117" s="2" t="s">
        <v>4741</v>
      </c>
      <c r="O1117" s="2" t="s">
        <v>4719</v>
      </c>
      <c r="P1117" s="2" t="s">
        <v>4688</v>
      </c>
      <c r="Q1117" s="2"/>
    </row>
    <row r="1118" spans="1:17" x14ac:dyDescent="0.25">
      <c r="A1118" s="2" t="s">
        <v>2051</v>
      </c>
      <c r="B1118" s="2" t="s">
        <v>2052</v>
      </c>
      <c r="C1118" s="3"/>
      <c r="D1118" s="4">
        <v>0</v>
      </c>
      <c r="E1118" s="4">
        <v>7</v>
      </c>
      <c r="F1118" s="4">
        <v>7</v>
      </c>
      <c r="G1118" s="4">
        <v>24.2</v>
      </c>
      <c r="H1118" s="2" t="s">
        <v>2259</v>
      </c>
      <c r="I1118" s="4">
        <v>11.2</v>
      </c>
      <c r="J1118" s="2" t="b">
        <v>1</v>
      </c>
      <c r="K1118" s="2" t="s">
        <v>4862</v>
      </c>
      <c r="L1118" s="2" t="s">
        <v>10</v>
      </c>
      <c r="M1118" s="2" t="s">
        <v>4751</v>
      </c>
      <c r="N1118" s="2" t="s">
        <v>4752</v>
      </c>
      <c r="O1118" s="2"/>
      <c r="P1118" s="2" t="s">
        <v>4695</v>
      </c>
      <c r="Q1118" s="2"/>
    </row>
    <row r="1119" spans="1:17" x14ac:dyDescent="0.25">
      <c r="A1119" s="2" t="s">
        <v>928</v>
      </c>
      <c r="B1119" s="2" t="s">
        <v>929</v>
      </c>
      <c r="C1119" s="3"/>
      <c r="D1119" s="4">
        <v>0</v>
      </c>
      <c r="E1119" s="4">
        <v>0</v>
      </c>
      <c r="F1119" s="4">
        <v>0</v>
      </c>
      <c r="G1119" s="4">
        <v>159.80000000000001</v>
      </c>
      <c r="H1119" s="2" t="s">
        <v>2219</v>
      </c>
      <c r="I1119" s="4">
        <v>74</v>
      </c>
      <c r="J1119" s="2" t="b">
        <v>1</v>
      </c>
      <c r="K1119" s="2" t="s">
        <v>4716</v>
      </c>
      <c r="L1119" s="2" t="s">
        <v>10</v>
      </c>
      <c r="M1119" s="2" t="s">
        <v>4871</v>
      </c>
      <c r="N1119" s="2" t="s">
        <v>4762</v>
      </c>
      <c r="O1119" s="2" t="s">
        <v>4719</v>
      </c>
      <c r="P1119" s="2" t="s">
        <v>4688</v>
      </c>
      <c r="Q1119" s="2"/>
    </row>
    <row r="1120" spans="1:17" x14ac:dyDescent="0.25">
      <c r="A1120" s="2" t="s">
        <v>1849</v>
      </c>
      <c r="B1120" s="2" t="s">
        <v>1850</v>
      </c>
      <c r="C1120" s="3"/>
      <c r="D1120" s="4">
        <v>0</v>
      </c>
      <c r="E1120" s="4">
        <v>0</v>
      </c>
      <c r="F1120" s="4">
        <v>0</v>
      </c>
      <c r="G1120" s="4">
        <v>179.2</v>
      </c>
      <c r="H1120" s="2" t="s">
        <v>2219</v>
      </c>
      <c r="I1120" s="4">
        <v>83</v>
      </c>
      <c r="J1120" s="2" t="b">
        <v>1</v>
      </c>
      <c r="K1120" s="2" t="s">
        <v>4716</v>
      </c>
      <c r="L1120" s="2" t="s">
        <v>10</v>
      </c>
      <c r="M1120" s="2" t="s">
        <v>4801</v>
      </c>
      <c r="N1120" s="2" t="s">
        <v>4762</v>
      </c>
      <c r="O1120" s="2" t="s">
        <v>4719</v>
      </c>
      <c r="P1120" s="2" t="s">
        <v>2304</v>
      </c>
      <c r="Q1120" s="2"/>
    </row>
    <row r="1121" spans="1:17" x14ac:dyDescent="0.25">
      <c r="A1121" s="2" t="s">
        <v>4569</v>
      </c>
      <c r="B1121" s="2" t="s">
        <v>4570</v>
      </c>
      <c r="C1121" s="3"/>
      <c r="D1121" s="4">
        <v>0</v>
      </c>
      <c r="E1121" s="4">
        <v>0</v>
      </c>
      <c r="F1121" s="4">
        <v>0</v>
      </c>
      <c r="G1121" s="4">
        <v>37.4</v>
      </c>
      <c r="H1121" s="2" t="s">
        <v>3445</v>
      </c>
      <c r="I1121" s="4">
        <v>17.7</v>
      </c>
      <c r="J1121" s="2" t="b">
        <v>0</v>
      </c>
      <c r="K1121" s="2" t="s">
        <v>4693</v>
      </c>
      <c r="L1121" s="2" t="s">
        <v>10</v>
      </c>
      <c r="M1121" s="2"/>
      <c r="N1121" s="2" t="s">
        <v>4698</v>
      </c>
      <c r="O1121" s="2"/>
      <c r="P1121" s="2"/>
      <c r="Q1121" s="2"/>
    </row>
    <row r="1122" spans="1:17" x14ac:dyDescent="0.25">
      <c r="A1122" s="2" t="s">
        <v>4571</v>
      </c>
      <c r="B1122" s="2" t="s">
        <v>4572</v>
      </c>
      <c r="C1122" s="3"/>
      <c r="D1122" s="4">
        <v>0</v>
      </c>
      <c r="E1122" s="4">
        <v>0</v>
      </c>
      <c r="F1122" s="4">
        <v>0</v>
      </c>
      <c r="G1122" s="4">
        <v>37.4</v>
      </c>
      <c r="H1122" s="2" t="s">
        <v>3445</v>
      </c>
      <c r="I1122" s="4">
        <v>17.7</v>
      </c>
      <c r="J1122" s="2" t="b">
        <v>0</v>
      </c>
      <c r="K1122" s="2" t="s">
        <v>4693</v>
      </c>
      <c r="L1122" s="2" t="s">
        <v>10</v>
      </c>
      <c r="M1122" s="2"/>
      <c r="N1122" s="2" t="s">
        <v>4698</v>
      </c>
      <c r="O1122" s="2"/>
      <c r="P1122" s="2"/>
      <c r="Q1122" s="2"/>
    </row>
    <row r="1123" spans="1:17" x14ac:dyDescent="0.25">
      <c r="A1123" s="2" t="s">
        <v>3446</v>
      </c>
      <c r="B1123" s="2" t="s">
        <v>3447</v>
      </c>
      <c r="C1123" s="3"/>
      <c r="D1123" s="4">
        <v>0</v>
      </c>
      <c r="E1123" s="4">
        <v>0</v>
      </c>
      <c r="F1123" s="4">
        <v>0</v>
      </c>
      <c r="G1123" s="4">
        <v>36.1</v>
      </c>
      <c r="H1123" s="2" t="s">
        <v>3445</v>
      </c>
      <c r="I1123" s="4">
        <v>16.7</v>
      </c>
      <c r="J1123" s="2" t="b">
        <v>0</v>
      </c>
      <c r="K1123" s="2" t="s">
        <v>4709</v>
      </c>
      <c r="L1123" s="2" t="s">
        <v>10</v>
      </c>
      <c r="M1123" s="2"/>
      <c r="N1123" s="2" t="s">
        <v>4954</v>
      </c>
      <c r="O1123" s="2" t="s">
        <v>4689</v>
      </c>
      <c r="P1123" s="2" t="s">
        <v>4688</v>
      </c>
      <c r="Q1123" s="2"/>
    </row>
    <row r="1124" spans="1:17" x14ac:dyDescent="0.25">
      <c r="A1124" s="2" t="s">
        <v>3443</v>
      </c>
      <c r="B1124" s="2" t="s">
        <v>3444</v>
      </c>
      <c r="C1124" s="3"/>
      <c r="D1124" s="4">
        <v>0</v>
      </c>
      <c r="E1124" s="4">
        <v>0</v>
      </c>
      <c r="F1124" s="4">
        <v>0</v>
      </c>
      <c r="G1124" s="4">
        <v>15.8</v>
      </c>
      <c r="H1124" s="2" t="s">
        <v>3445</v>
      </c>
      <c r="I1124" s="4">
        <v>7.3</v>
      </c>
      <c r="J1124" s="2" t="b">
        <v>0</v>
      </c>
      <c r="K1124" s="2" t="s">
        <v>4709</v>
      </c>
      <c r="L1124" s="2" t="s">
        <v>10</v>
      </c>
      <c r="M1124" s="2"/>
      <c r="N1124" s="2" t="s">
        <v>4954</v>
      </c>
      <c r="O1124" s="2" t="s">
        <v>4689</v>
      </c>
      <c r="P1124" s="2" t="s">
        <v>4688</v>
      </c>
      <c r="Q1124" s="2"/>
    </row>
    <row r="1125" spans="1:17" x14ac:dyDescent="0.25">
      <c r="A1125" s="2" t="s">
        <v>1159</v>
      </c>
      <c r="B1125" s="2" t="s">
        <v>1160</v>
      </c>
      <c r="C1125" s="3"/>
      <c r="D1125" s="4">
        <v>0</v>
      </c>
      <c r="E1125" s="4">
        <v>0</v>
      </c>
      <c r="F1125" s="4">
        <v>0</v>
      </c>
      <c r="G1125" s="4">
        <v>0</v>
      </c>
      <c r="H1125" s="2" t="s">
        <v>2260</v>
      </c>
      <c r="I1125" s="4">
        <v>9.5399999999999991</v>
      </c>
      <c r="J1125" s="2" t="b">
        <v>1</v>
      </c>
      <c r="K1125" s="2" t="s">
        <v>43</v>
      </c>
      <c r="L1125" s="2" t="s">
        <v>10</v>
      </c>
      <c r="M1125" s="2"/>
      <c r="N1125" s="2"/>
      <c r="O1125" s="2"/>
      <c r="P1125" s="2"/>
      <c r="Q1125" s="2"/>
    </row>
    <row r="1126" spans="1:17" ht="342" x14ac:dyDescent="0.25">
      <c r="A1126" s="2" t="s">
        <v>900</v>
      </c>
      <c r="B1126" s="2" t="s">
        <v>901</v>
      </c>
      <c r="C1126" s="3" t="s">
        <v>4955</v>
      </c>
      <c r="D1126" s="4">
        <v>0</v>
      </c>
      <c r="E1126" s="4">
        <v>0</v>
      </c>
      <c r="F1126" s="4">
        <v>0</v>
      </c>
      <c r="G1126" s="4">
        <v>250.4</v>
      </c>
      <c r="H1126" s="2" t="s">
        <v>2229</v>
      </c>
      <c r="I1126" s="4">
        <v>92.88</v>
      </c>
      <c r="J1126" s="2" t="b">
        <v>1</v>
      </c>
      <c r="K1126" s="2" t="s">
        <v>4805</v>
      </c>
      <c r="L1126" s="2" t="s">
        <v>10</v>
      </c>
      <c r="M1126" s="2" t="s">
        <v>4806</v>
      </c>
      <c r="N1126" s="2" t="s">
        <v>4806</v>
      </c>
      <c r="O1126" s="2"/>
      <c r="P1126" s="2" t="s">
        <v>2304</v>
      </c>
      <c r="Q1126" s="2" t="s">
        <v>5888</v>
      </c>
    </row>
    <row r="1127" spans="1:17" x14ac:dyDescent="0.25">
      <c r="A1127" s="2" t="s">
        <v>3310</v>
      </c>
      <c r="B1127" s="2" t="s">
        <v>3311</v>
      </c>
      <c r="C1127" s="3"/>
      <c r="D1127" s="4">
        <v>0</v>
      </c>
      <c r="E1127" s="4">
        <v>0</v>
      </c>
      <c r="F1127" s="4">
        <v>0</v>
      </c>
      <c r="G1127" s="4">
        <v>27.4</v>
      </c>
      <c r="H1127" s="2"/>
      <c r="I1127" s="4">
        <v>0</v>
      </c>
      <c r="J1127" s="2" t="b">
        <v>0</v>
      </c>
      <c r="K1127" s="2" t="s">
        <v>4953</v>
      </c>
      <c r="L1127" s="2" t="s">
        <v>10</v>
      </c>
      <c r="M1127" s="2"/>
      <c r="N1127" s="2"/>
      <c r="O1127" s="2"/>
      <c r="P1127" s="2"/>
      <c r="Q1127" s="2"/>
    </row>
    <row r="1128" spans="1:17" x14ac:dyDescent="0.25">
      <c r="A1128" s="2" t="s">
        <v>4000</v>
      </c>
      <c r="B1128" s="2" t="s">
        <v>4001</v>
      </c>
      <c r="C1128" s="3"/>
      <c r="D1128" s="4">
        <v>0</v>
      </c>
      <c r="E1128" s="4">
        <v>0</v>
      </c>
      <c r="F1128" s="4">
        <v>0</v>
      </c>
      <c r="G1128" s="4">
        <v>85</v>
      </c>
      <c r="H1128" s="2" t="s">
        <v>3159</v>
      </c>
      <c r="I1128" s="4">
        <v>41.423000000000002</v>
      </c>
      <c r="J1128" s="2" t="b">
        <v>0</v>
      </c>
      <c r="K1128" s="2" t="s">
        <v>4693</v>
      </c>
      <c r="L1128" s="2" t="s">
        <v>10</v>
      </c>
      <c r="M1128" s="2"/>
      <c r="N1128" s="2" t="s">
        <v>4707</v>
      </c>
      <c r="O1128" s="2"/>
      <c r="P1128" s="2"/>
      <c r="Q1128" s="2"/>
    </row>
    <row r="1129" spans="1:17" x14ac:dyDescent="0.25">
      <c r="A1129" s="2" t="s">
        <v>3463</v>
      </c>
      <c r="B1129" s="2" t="s">
        <v>3464</v>
      </c>
      <c r="C1129" s="3"/>
      <c r="D1129" s="4">
        <v>0</v>
      </c>
      <c r="E1129" s="4">
        <v>0</v>
      </c>
      <c r="F1129" s="4">
        <v>0</v>
      </c>
      <c r="G1129" s="4">
        <v>21.5</v>
      </c>
      <c r="H1129" s="2" t="s">
        <v>2218</v>
      </c>
      <c r="I1129" s="4">
        <v>10.75</v>
      </c>
      <c r="J1129" s="2" t="b">
        <v>0</v>
      </c>
      <c r="K1129" s="2" t="s">
        <v>4693</v>
      </c>
      <c r="L1129" s="2" t="s">
        <v>10</v>
      </c>
      <c r="M1129" s="2"/>
      <c r="N1129" s="2" t="s">
        <v>4694</v>
      </c>
      <c r="O1129" s="2"/>
      <c r="P1129" s="2"/>
      <c r="Q1129" s="2"/>
    </row>
    <row r="1130" spans="1:17" x14ac:dyDescent="0.25">
      <c r="A1130" s="2" t="s">
        <v>1602</v>
      </c>
      <c r="B1130" s="2" t="s">
        <v>1603</v>
      </c>
      <c r="C1130" s="3"/>
      <c r="D1130" s="4">
        <v>0</v>
      </c>
      <c r="E1130" s="4">
        <v>0</v>
      </c>
      <c r="F1130" s="4">
        <v>0</v>
      </c>
      <c r="G1130" s="4">
        <v>35.5</v>
      </c>
      <c r="H1130" s="2" t="s">
        <v>2218</v>
      </c>
      <c r="I1130" s="4">
        <v>16.986999999999998</v>
      </c>
      <c r="J1130" s="2" t="b">
        <v>1</v>
      </c>
      <c r="K1130" s="2" t="s">
        <v>4693</v>
      </c>
      <c r="L1130" s="2" t="s">
        <v>10</v>
      </c>
      <c r="M1130" s="2"/>
      <c r="N1130" s="2" t="s">
        <v>4706</v>
      </c>
      <c r="O1130" s="2"/>
      <c r="P1130" s="2" t="s">
        <v>4696</v>
      </c>
      <c r="Q1130" s="2"/>
    </row>
    <row r="1131" spans="1:17" x14ac:dyDescent="0.25">
      <c r="A1131" s="2" t="s">
        <v>3998</v>
      </c>
      <c r="B1131" s="2" t="s">
        <v>3999</v>
      </c>
      <c r="C1131" s="3"/>
      <c r="D1131" s="4">
        <v>0</v>
      </c>
      <c r="E1131" s="4">
        <v>0</v>
      </c>
      <c r="F1131" s="4">
        <v>0</v>
      </c>
      <c r="G1131" s="4">
        <v>38.75</v>
      </c>
      <c r="H1131" s="2" t="s">
        <v>3159</v>
      </c>
      <c r="I1131" s="4">
        <v>19.373000000000001</v>
      </c>
      <c r="J1131" s="2" t="b">
        <v>0</v>
      </c>
      <c r="K1131" s="2" t="s">
        <v>4693</v>
      </c>
      <c r="L1131" s="2" t="s">
        <v>10</v>
      </c>
      <c r="M1131" s="2"/>
      <c r="N1131" s="2" t="s">
        <v>4707</v>
      </c>
      <c r="O1131" s="2"/>
      <c r="P1131" s="2"/>
      <c r="Q1131" s="2"/>
    </row>
    <row r="1132" spans="1:17" x14ac:dyDescent="0.25">
      <c r="A1132" s="2" t="s">
        <v>4002</v>
      </c>
      <c r="B1132" s="2" t="s">
        <v>4003</v>
      </c>
      <c r="C1132" s="3"/>
      <c r="D1132" s="4">
        <v>0</v>
      </c>
      <c r="E1132" s="4">
        <v>0</v>
      </c>
      <c r="F1132" s="4">
        <v>0</v>
      </c>
      <c r="G1132" s="4">
        <v>39.799999999999997</v>
      </c>
      <c r="H1132" s="2" t="s">
        <v>3159</v>
      </c>
      <c r="I1132" s="4">
        <v>19.882999999999999</v>
      </c>
      <c r="J1132" s="2" t="b">
        <v>0</v>
      </c>
      <c r="K1132" s="2" t="s">
        <v>4693</v>
      </c>
      <c r="L1132" s="2" t="s">
        <v>10</v>
      </c>
      <c r="M1132" s="2"/>
      <c r="N1132" s="2" t="s">
        <v>4707</v>
      </c>
      <c r="O1132" s="2"/>
      <c r="P1132" s="2"/>
      <c r="Q1132" s="2"/>
    </row>
    <row r="1133" spans="1:17" x14ac:dyDescent="0.25">
      <c r="A1133" s="2" t="s">
        <v>4004</v>
      </c>
      <c r="B1133" s="2" t="s">
        <v>4005</v>
      </c>
      <c r="C1133" s="3"/>
      <c r="D1133" s="4">
        <v>0</v>
      </c>
      <c r="E1133" s="4">
        <v>0</v>
      </c>
      <c r="F1133" s="4">
        <v>0</v>
      </c>
      <c r="G1133" s="4">
        <v>29</v>
      </c>
      <c r="H1133" s="2" t="s">
        <v>3159</v>
      </c>
      <c r="I1133" s="4">
        <v>13.992000000000001</v>
      </c>
      <c r="J1133" s="2" t="b">
        <v>0</v>
      </c>
      <c r="K1133" s="2" t="s">
        <v>4693</v>
      </c>
      <c r="L1133" s="2" t="s">
        <v>10</v>
      </c>
      <c r="M1133" s="2"/>
      <c r="N1133" s="2" t="s">
        <v>4707</v>
      </c>
      <c r="O1133" s="2"/>
      <c r="P1133" s="2"/>
      <c r="Q1133" s="2"/>
    </row>
    <row r="1134" spans="1:17" x14ac:dyDescent="0.25">
      <c r="A1134" s="2" t="s">
        <v>3461</v>
      </c>
      <c r="B1134" s="2" t="s">
        <v>3462</v>
      </c>
      <c r="C1134" s="3"/>
      <c r="D1134" s="4">
        <v>0</v>
      </c>
      <c r="E1134" s="4">
        <v>0</v>
      </c>
      <c r="F1134" s="4">
        <v>0</v>
      </c>
      <c r="G1134" s="4">
        <v>21.5</v>
      </c>
      <c r="H1134" s="2" t="s">
        <v>2218</v>
      </c>
      <c r="I1134" s="4">
        <v>10.75</v>
      </c>
      <c r="J1134" s="2" t="b">
        <v>0</v>
      </c>
      <c r="K1134" s="2" t="s">
        <v>4693</v>
      </c>
      <c r="L1134" s="2" t="s">
        <v>10</v>
      </c>
      <c r="M1134" s="2"/>
      <c r="N1134" s="2" t="s">
        <v>4694</v>
      </c>
      <c r="O1134" s="2"/>
      <c r="P1134" s="2"/>
      <c r="Q1134" s="2"/>
    </row>
    <row r="1135" spans="1:17" x14ac:dyDescent="0.25">
      <c r="A1135" s="2" t="s">
        <v>1012</v>
      </c>
      <c r="B1135" s="2" t="s">
        <v>1013</v>
      </c>
      <c r="C1135" s="3"/>
      <c r="D1135" s="4">
        <v>0</v>
      </c>
      <c r="E1135" s="4">
        <v>107</v>
      </c>
      <c r="F1135" s="4">
        <v>107</v>
      </c>
      <c r="G1135" s="4">
        <v>14.15</v>
      </c>
      <c r="H1135" s="2" t="s">
        <v>2235</v>
      </c>
      <c r="I1135" s="4">
        <v>6.55</v>
      </c>
      <c r="J1135" s="2" t="b">
        <v>1</v>
      </c>
      <c r="K1135" s="2" t="s">
        <v>4709</v>
      </c>
      <c r="L1135" s="2" t="s">
        <v>10</v>
      </c>
      <c r="M1135" s="2" t="s">
        <v>4746</v>
      </c>
      <c r="N1135" s="2" t="s">
        <v>4741</v>
      </c>
      <c r="O1135" s="2" t="s">
        <v>4689</v>
      </c>
      <c r="P1135" s="2" t="s">
        <v>4688</v>
      </c>
      <c r="Q1135" s="2"/>
    </row>
    <row r="1136" spans="1:17" x14ac:dyDescent="0.25">
      <c r="A1136" s="2" t="s">
        <v>1014</v>
      </c>
      <c r="B1136" s="2" t="s">
        <v>1015</v>
      </c>
      <c r="C1136" s="3"/>
      <c r="D1136" s="4">
        <v>0</v>
      </c>
      <c r="E1136" s="4">
        <v>9</v>
      </c>
      <c r="F1136" s="4">
        <v>9</v>
      </c>
      <c r="G1136" s="4">
        <v>9.1</v>
      </c>
      <c r="H1136" s="2" t="s">
        <v>2235</v>
      </c>
      <c r="I1136" s="4">
        <v>4.2</v>
      </c>
      <c r="J1136" s="2" t="b">
        <v>1</v>
      </c>
      <c r="K1136" s="2" t="s">
        <v>4709</v>
      </c>
      <c r="L1136" s="2" t="s">
        <v>10</v>
      </c>
      <c r="M1136" s="2" t="s">
        <v>4746</v>
      </c>
      <c r="N1136" s="2" t="s">
        <v>4741</v>
      </c>
      <c r="O1136" s="2" t="s">
        <v>4689</v>
      </c>
      <c r="P1136" s="2" t="s">
        <v>4688</v>
      </c>
      <c r="Q1136" s="2"/>
    </row>
    <row r="1137" spans="1:17" x14ac:dyDescent="0.25">
      <c r="A1137" s="2" t="s">
        <v>2922</v>
      </c>
      <c r="B1137" s="2" t="s">
        <v>2923</v>
      </c>
      <c r="C1137" s="3"/>
      <c r="D1137" s="4">
        <v>0</v>
      </c>
      <c r="E1137" s="4">
        <v>0</v>
      </c>
      <c r="F1137" s="4">
        <v>0</v>
      </c>
      <c r="G1137" s="4">
        <v>18.899999999999999</v>
      </c>
      <c r="H1137" s="2" t="s">
        <v>2924</v>
      </c>
      <c r="I1137" s="4">
        <v>8.25</v>
      </c>
      <c r="J1137" s="2" t="b">
        <v>0</v>
      </c>
      <c r="K1137" s="2" t="s">
        <v>4709</v>
      </c>
      <c r="L1137" s="2" t="s">
        <v>10</v>
      </c>
      <c r="M1137" s="2" t="s">
        <v>4832</v>
      </c>
      <c r="N1137" s="2" t="s">
        <v>4741</v>
      </c>
      <c r="O1137" s="2" t="s">
        <v>4689</v>
      </c>
      <c r="P1137" s="2" t="s">
        <v>4688</v>
      </c>
      <c r="Q1137" s="2"/>
    </row>
    <row r="1138" spans="1:17" x14ac:dyDescent="0.25">
      <c r="A1138" s="2" t="s">
        <v>2639</v>
      </c>
      <c r="B1138" s="2" t="s">
        <v>2640</v>
      </c>
      <c r="C1138" s="3"/>
      <c r="D1138" s="4">
        <v>0</v>
      </c>
      <c r="E1138" s="4">
        <v>0</v>
      </c>
      <c r="F1138" s="4">
        <v>0</v>
      </c>
      <c r="G1138" s="4">
        <v>25.7</v>
      </c>
      <c r="H1138" s="2" t="s">
        <v>2588</v>
      </c>
      <c r="I1138" s="4">
        <v>11.9</v>
      </c>
      <c r="J1138" s="2" t="b">
        <v>0</v>
      </c>
      <c r="K1138" s="2" t="s">
        <v>2301</v>
      </c>
      <c r="L1138" s="2" t="s">
        <v>10</v>
      </c>
      <c r="M1138" s="2" t="s">
        <v>4742</v>
      </c>
      <c r="N1138" s="2" t="s">
        <v>4743</v>
      </c>
      <c r="O1138" s="2" t="s">
        <v>4689</v>
      </c>
      <c r="P1138" s="2"/>
      <c r="Q1138" s="2"/>
    </row>
    <row r="1139" spans="1:17" ht="242.25" x14ac:dyDescent="0.25">
      <c r="A1139" s="2" t="s">
        <v>770</v>
      </c>
      <c r="B1139" s="2" t="s">
        <v>771</v>
      </c>
      <c r="C1139" s="3" t="s">
        <v>4956</v>
      </c>
      <c r="D1139" s="4">
        <v>0</v>
      </c>
      <c r="E1139" s="4">
        <v>0</v>
      </c>
      <c r="F1139" s="4">
        <v>0</v>
      </c>
      <c r="G1139" s="4">
        <v>11.1</v>
      </c>
      <c r="H1139" s="2" t="s">
        <v>2234</v>
      </c>
      <c r="I1139" s="4">
        <v>5.4</v>
      </c>
      <c r="J1139" s="2" t="b">
        <v>1</v>
      </c>
      <c r="K1139" s="2" t="s">
        <v>4687</v>
      </c>
      <c r="L1139" s="2" t="s">
        <v>10</v>
      </c>
      <c r="M1139" s="2"/>
      <c r="N1139" s="2"/>
      <c r="O1139" s="2" t="s">
        <v>4689</v>
      </c>
      <c r="P1139" s="2" t="s">
        <v>4688</v>
      </c>
      <c r="Q1139" s="2" t="s">
        <v>6483</v>
      </c>
    </row>
    <row r="1140" spans="1:17" x14ac:dyDescent="0.25">
      <c r="A1140" s="2" t="s">
        <v>3611</v>
      </c>
      <c r="B1140" s="2" t="s">
        <v>3612</v>
      </c>
      <c r="C1140" s="3"/>
      <c r="D1140" s="4">
        <v>0</v>
      </c>
      <c r="E1140" s="4">
        <v>0</v>
      </c>
      <c r="F1140" s="4">
        <v>0</v>
      </c>
      <c r="G1140" s="4">
        <v>6.9</v>
      </c>
      <c r="H1140" s="2" t="s">
        <v>2579</v>
      </c>
      <c r="I1140" s="4">
        <v>3.2</v>
      </c>
      <c r="J1140" s="2" t="b">
        <v>0</v>
      </c>
      <c r="K1140" s="2" t="s">
        <v>4716</v>
      </c>
      <c r="L1140" s="2" t="s">
        <v>10</v>
      </c>
      <c r="M1140" s="2" t="s">
        <v>4756</v>
      </c>
      <c r="N1140" s="2" t="s">
        <v>4745</v>
      </c>
      <c r="O1140" s="2" t="s">
        <v>4719</v>
      </c>
      <c r="P1140" s="2" t="s">
        <v>4688</v>
      </c>
      <c r="Q1140" s="2"/>
    </row>
    <row r="1141" spans="1:17" x14ac:dyDescent="0.25">
      <c r="A1141" s="2" t="s">
        <v>3609</v>
      </c>
      <c r="B1141" s="2" t="s">
        <v>3610</v>
      </c>
      <c r="C1141" s="3"/>
      <c r="D1141" s="4">
        <v>0</v>
      </c>
      <c r="E1141" s="4">
        <v>0</v>
      </c>
      <c r="F1141" s="4">
        <v>0</v>
      </c>
      <c r="G1141" s="4">
        <v>9.9499999999999993</v>
      </c>
      <c r="H1141" s="2" t="s">
        <v>2579</v>
      </c>
      <c r="I1141" s="4">
        <v>4.5999999999999996</v>
      </c>
      <c r="J1141" s="2" t="b">
        <v>0</v>
      </c>
      <c r="K1141" s="2" t="s">
        <v>4709</v>
      </c>
      <c r="L1141" s="2" t="s">
        <v>10</v>
      </c>
      <c r="M1141" s="2" t="s">
        <v>4756</v>
      </c>
      <c r="N1141" s="2" t="s">
        <v>4745</v>
      </c>
      <c r="O1141" s="2" t="s">
        <v>4689</v>
      </c>
      <c r="P1141" s="2" t="s">
        <v>4688</v>
      </c>
      <c r="Q1141" s="2"/>
    </row>
    <row r="1142" spans="1:17" x14ac:dyDescent="0.25">
      <c r="A1142" s="2" t="s">
        <v>3605</v>
      </c>
      <c r="B1142" s="2" t="s">
        <v>3606</v>
      </c>
      <c r="C1142" s="3"/>
      <c r="D1142" s="4">
        <v>0</v>
      </c>
      <c r="E1142" s="4">
        <v>0</v>
      </c>
      <c r="F1142" s="4">
        <v>0</v>
      </c>
      <c r="G1142" s="4">
        <v>17.8</v>
      </c>
      <c r="H1142" s="2" t="s">
        <v>2579</v>
      </c>
      <c r="I1142" s="4">
        <v>8.24</v>
      </c>
      <c r="J1142" s="2" t="b">
        <v>0</v>
      </c>
      <c r="K1142" s="2" t="s">
        <v>4716</v>
      </c>
      <c r="L1142" s="2" t="s">
        <v>10</v>
      </c>
      <c r="M1142" s="2" t="s">
        <v>4756</v>
      </c>
      <c r="N1142" s="2" t="s">
        <v>4745</v>
      </c>
      <c r="O1142" s="2" t="s">
        <v>4719</v>
      </c>
      <c r="P1142" s="2" t="s">
        <v>4688</v>
      </c>
      <c r="Q1142" s="2"/>
    </row>
    <row r="1143" spans="1:17" x14ac:dyDescent="0.25">
      <c r="A1143" s="2" t="s">
        <v>3607</v>
      </c>
      <c r="B1143" s="2" t="s">
        <v>3608</v>
      </c>
      <c r="C1143" s="3"/>
      <c r="D1143" s="4">
        <v>0</v>
      </c>
      <c r="E1143" s="4">
        <v>0</v>
      </c>
      <c r="F1143" s="4">
        <v>0</v>
      </c>
      <c r="G1143" s="4">
        <v>8.4</v>
      </c>
      <c r="H1143" s="2" t="s">
        <v>2579</v>
      </c>
      <c r="I1143" s="4">
        <v>3.89</v>
      </c>
      <c r="J1143" s="2" t="b">
        <v>0</v>
      </c>
      <c r="K1143" s="2" t="s">
        <v>4716</v>
      </c>
      <c r="L1143" s="2" t="s">
        <v>10</v>
      </c>
      <c r="M1143" s="2" t="s">
        <v>4756</v>
      </c>
      <c r="N1143" s="2" t="s">
        <v>4745</v>
      </c>
      <c r="O1143" s="2" t="s">
        <v>4719</v>
      </c>
      <c r="P1143" s="2" t="s">
        <v>4688</v>
      </c>
      <c r="Q1143" s="2"/>
    </row>
    <row r="1144" spans="1:17" x14ac:dyDescent="0.25">
      <c r="A1144" s="2" t="s">
        <v>4057</v>
      </c>
      <c r="B1144" s="2" t="s">
        <v>4058</v>
      </c>
      <c r="C1144" s="3"/>
      <c r="D1144" s="4">
        <v>0</v>
      </c>
      <c r="E1144" s="4">
        <v>0</v>
      </c>
      <c r="F1144" s="4">
        <v>0</v>
      </c>
      <c r="G1144" s="4">
        <v>38.6</v>
      </c>
      <c r="H1144" s="2" t="s">
        <v>464</v>
      </c>
      <c r="I1144" s="4">
        <v>19.28</v>
      </c>
      <c r="J1144" s="2" t="b">
        <v>0</v>
      </c>
      <c r="K1144" s="2" t="s">
        <v>4693</v>
      </c>
      <c r="L1144" s="2" t="s">
        <v>10</v>
      </c>
      <c r="M1144" s="2"/>
      <c r="N1144" s="2" t="s">
        <v>4703</v>
      </c>
      <c r="O1144" s="2"/>
      <c r="P1144" s="2" t="s">
        <v>4696</v>
      </c>
      <c r="Q1144" s="2"/>
    </row>
    <row r="1145" spans="1:17" x14ac:dyDescent="0.25">
      <c r="A1145" s="2" t="s">
        <v>1746</v>
      </c>
      <c r="B1145" s="2" t="s">
        <v>1747</v>
      </c>
      <c r="C1145" s="3"/>
      <c r="D1145" s="4">
        <v>0</v>
      </c>
      <c r="E1145" s="4">
        <v>0</v>
      </c>
      <c r="F1145" s="4">
        <v>0</v>
      </c>
      <c r="G1145" s="4">
        <v>74.05</v>
      </c>
      <c r="H1145" s="2" t="s">
        <v>464</v>
      </c>
      <c r="I1145" s="4">
        <v>37.01</v>
      </c>
      <c r="J1145" s="2" t="b">
        <v>1</v>
      </c>
      <c r="K1145" s="2" t="s">
        <v>4693</v>
      </c>
      <c r="L1145" s="2" t="s">
        <v>10</v>
      </c>
      <c r="M1145" s="2"/>
      <c r="N1145" s="2" t="s">
        <v>4703</v>
      </c>
      <c r="O1145" s="2"/>
      <c r="P1145" s="2" t="s">
        <v>4696</v>
      </c>
      <c r="Q1145" s="2"/>
    </row>
    <row r="1146" spans="1:17" x14ac:dyDescent="0.25">
      <c r="A1146" s="2" t="s">
        <v>1797</v>
      </c>
      <c r="B1146" s="2" t="s">
        <v>1798</v>
      </c>
      <c r="C1146" s="3"/>
      <c r="D1146" s="4">
        <v>0</v>
      </c>
      <c r="E1146" s="4">
        <v>0</v>
      </c>
      <c r="F1146" s="4">
        <v>0</v>
      </c>
      <c r="G1146" s="4">
        <v>81.3</v>
      </c>
      <c r="H1146" s="2" t="s">
        <v>464</v>
      </c>
      <c r="I1146" s="4">
        <v>37.166600000000003</v>
      </c>
      <c r="J1146" s="2" t="b">
        <v>1</v>
      </c>
      <c r="K1146" s="2" t="s">
        <v>4693</v>
      </c>
      <c r="L1146" s="2" t="s">
        <v>10</v>
      </c>
      <c r="M1146" s="2"/>
      <c r="N1146" s="2" t="s">
        <v>4703</v>
      </c>
      <c r="O1146" s="2"/>
      <c r="P1146" s="2" t="s">
        <v>4696</v>
      </c>
      <c r="Q1146" s="2"/>
    </row>
    <row r="1147" spans="1:17" x14ac:dyDescent="0.25">
      <c r="A1147" s="2" t="s">
        <v>1779</v>
      </c>
      <c r="B1147" s="2" t="s">
        <v>1780</v>
      </c>
      <c r="C1147" s="3"/>
      <c r="D1147" s="4">
        <v>0</v>
      </c>
      <c r="E1147" s="4">
        <v>0</v>
      </c>
      <c r="F1147" s="4">
        <v>0</v>
      </c>
      <c r="G1147" s="4">
        <v>67.900000000000006</v>
      </c>
      <c r="H1147" s="2" t="s">
        <v>464</v>
      </c>
      <c r="I1147" s="4">
        <v>32.31</v>
      </c>
      <c r="J1147" s="2" t="b">
        <v>1</v>
      </c>
      <c r="K1147" s="2" t="s">
        <v>4693</v>
      </c>
      <c r="L1147" s="2" t="s">
        <v>10</v>
      </c>
      <c r="M1147" s="2"/>
      <c r="N1147" s="2" t="s">
        <v>4703</v>
      </c>
      <c r="O1147" s="2"/>
      <c r="P1147" s="2" t="s">
        <v>4696</v>
      </c>
      <c r="Q1147" s="2"/>
    </row>
    <row r="1148" spans="1:17" x14ac:dyDescent="0.25">
      <c r="A1148" s="2" t="s">
        <v>1735</v>
      </c>
      <c r="B1148" s="2" t="s">
        <v>1736</v>
      </c>
      <c r="C1148" s="3"/>
      <c r="D1148" s="4">
        <v>0</v>
      </c>
      <c r="E1148" s="4">
        <v>0</v>
      </c>
      <c r="F1148" s="4">
        <v>0</v>
      </c>
      <c r="G1148" s="4">
        <v>73.45</v>
      </c>
      <c r="H1148" s="2" t="s">
        <v>464</v>
      </c>
      <c r="I1148" s="4">
        <v>36.700000000000003</v>
      </c>
      <c r="J1148" s="2" t="b">
        <v>1</v>
      </c>
      <c r="K1148" s="2" t="s">
        <v>4693</v>
      </c>
      <c r="L1148" s="2" t="s">
        <v>10</v>
      </c>
      <c r="M1148" s="2"/>
      <c r="N1148" s="2" t="s">
        <v>4703</v>
      </c>
      <c r="O1148" s="2"/>
      <c r="P1148" s="2" t="s">
        <v>4696</v>
      </c>
      <c r="Q1148" s="2"/>
    </row>
    <row r="1149" spans="1:17" x14ac:dyDescent="0.25">
      <c r="A1149" s="2" t="s">
        <v>4061</v>
      </c>
      <c r="B1149" s="2" t="s">
        <v>4062</v>
      </c>
      <c r="C1149" s="3"/>
      <c r="D1149" s="4">
        <v>0</v>
      </c>
      <c r="E1149" s="4">
        <v>0</v>
      </c>
      <c r="F1149" s="4">
        <v>0</v>
      </c>
      <c r="G1149" s="4">
        <v>30.25</v>
      </c>
      <c r="H1149" s="2" t="s">
        <v>464</v>
      </c>
      <c r="I1149" s="4">
        <v>15.14</v>
      </c>
      <c r="J1149" s="2" t="b">
        <v>0</v>
      </c>
      <c r="K1149" s="2" t="s">
        <v>4693</v>
      </c>
      <c r="L1149" s="2" t="s">
        <v>10</v>
      </c>
      <c r="M1149" s="2"/>
      <c r="N1149" s="2" t="s">
        <v>4703</v>
      </c>
      <c r="O1149" s="2"/>
      <c r="P1149" s="2"/>
      <c r="Q1149" s="2"/>
    </row>
    <row r="1150" spans="1:17" x14ac:dyDescent="0.25">
      <c r="A1150" s="2" t="s">
        <v>470</v>
      </c>
      <c r="B1150" s="2" t="s">
        <v>471</v>
      </c>
      <c r="C1150" s="3"/>
      <c r="D1150" s="4">
        <v>0</v>
      </c>
      <c r="E1150" s="4">
        <v>4</v>
      </c>
      <c r="F1150" s="4">
        <v>4</v>
      </c>
      <c r="G1150" s="4">
        <v>5.0999999999999996</v>
      </c>
      <c r="H1150" s="2" t="s">
        <v>461</v>
      </c>
      <c r="I1150" s="4">
        <v>2.36</v>
      </c>
      <c r="J1150" s="2" t="b">
        <v>1</v>
      </c>
      <c r="K1150" s="2" t="s">
        <v>4691</v>
      </c>
      <c r="L1150" s="2" t="s">
        <v>10</v>
      </c>
      <c r="M1150" s="2"/>
      <c r="N1150" s="2" t="s">
        <v>4855</v>
      </c>
      <c r="O1150" s="2"/>
      <c r="P1150" s="2"/>
      <c r="Q1150" s="2"/>
    </row>
    <row r="1151" spans="1:17" x14ac:dyDescent="0.25">
      <c r="A1151" s="2" t="s">
        <v>459</v>
      </c>
      <c r="B1151" s="2" t="s">
        <v>460</v>
      </c>
      <c r="C1151" s="3"/>
      <c r="D1151" s="4">
        <v>0</v>
      </c>
      <c r="E1151" s="4">
        <v>20</v>
      </c>
      <c r="F1151" s="4">
        <v>20</v>
      </c>
      <c r="G1151" s="4">
        <v>10.4</v>
      </c>
      <c r="H1151" s="2" t="s">
        <v>461</v>
      </c>
      <c r="I1151" s="4">
        <v>4.8</v>
      </c>
      <c r="J1151" s="2" t="b">
        <v>1</v>
      </c>
      <c r="K1151" s="2" t="s">
        <v>4691</v>
      </c>
      <c r="L1151" s="2" t="s">
        <v>10</v>
      </c>
      <c r="M1151" s="2"/>
      <c r="N1151" s="2"/>
      <c r="O1151" s="2"/>
      <c r="P1151" s="2"/>
      <c r="Q1151" s="2"/>
    </row>
    <row r="1152" spans="1:17" x14ac:dyDescent="0.25">
      <c r="A1152" s="2" t="s">
        <v>3917</v>
      </c>
      <c r="B1152" s="2" t="s">
        <v>3918</v>
      </c>
      <c r="C1152" s="3"/>
      <c r="D1152" s="4">
        <v>0</v>
      </c>
      <c r="E1152" s="4">
        <v>0</v>
      </c>
      <c r="F1152" s="4">
        <v>0</v>
      </c>
      <c r="G1152" s="4">
        <v>27.8</v>
      </c>
      <c r="H1152" s="2"/>
      <c r="I1152" s="4">
        <v>0</v>
      </c>
      <c r="J1152" s="2" t="b">
        <v>0</v>
      </c>
      <c r="K1152" s="2" t="s">
        <v>4953</v>
      </c>
      <c r="L1152" s="2" t="s">
        <v>10</v>
      </c>
      <c r="M1152" s="2"/>
      <c r="N1152" s="2"/>
      <c r="O1152" s="2"/>
      <c r="P1152" s="2"/>
      <c r="Q1152" s="2"/>
    </row>
    <row r="1153" spans="1:17" x14ac:dyDescent="0.25">
      <c r="A1153" s="2" t="s">
        <v>3919</v>
      </c>
      <c r="B1153" s="2" t="s">
        <v>3920</v>
      </c>
      <c r="C1153" s="3"/>
      <c r="D1153" s="4">
        <v>0</v>
      </c>
      <c r="E1153" s="4">
        <v>0</v>
      </c>
      <c r="F1153" s="4">
        <v>0</v>
      </c>
      <c r="G1153" s="4">
        <v>27.95</v>
      </c>
      <c r="H1153" s="2"/>
      <c r="I1153" s="4">
        <v>0</v>
      </c>
      <c r="J1153" s="2" t="b">
        <v>0</v>
      </c>
      <c r="K1153" s="2" t="s">
        <v>4953</v>
      </c>
      <c r="L1153" s="2" t="s">
        <v>10</v>
      </c>
      <c r="M1153" s="2"/>
      <c r="N1153" s="2"/>
      <c r="O1153" s="2"/>
      <c r="P1153" s="2"/>
      <c r="Q1153" s="2"/>
    </row>
    <row r="1154" spans="1:17" x14ac:dyDescent="0.25">
      <c r="A1154" s="2" t="s">
        <v>4403</v>
      </c>
      <c r="B1154" s="2" t="s">
        <v>4404</v>
      </c>
      <c r="C1154" s="3"/>
      <c r="D1154" s="4">
        <v>0</v>
      </c>
      <c r="E1154" s="4">
        <v>0</v>
      </c>
      <c r="F1154" s="4">
        <v>0</v>
      </c>
      <c r="G1154" s="4">
        <v>6.3</v>
      </c>
      <c r="H1154" s="2" t="s">
        <v>2224</v>
      </c>
      <c r="I1154" s="4">
        <v>2.8</v>
      </c>
      <c r="J1154" s="2" t="b">
        <v>0</v>
      </c>
      <c r="K1154" s="2" t="s">
        <v>2308</v>
      </c>
      <c r="L1154" s="2" t="s">
        <v>10</v>
      </c>
      <c r="M1154" s="2" t="s">
        <v>4751</v>
      </c>
      <c r="N1154" s="2" t="s">
        <v>4752</v>
      </c>
      <c r="O1154" s="2" t="s">
        <v>2306</v>
      </c>
      <c r="P1154" s="2" t="s">
        <v>4688</v>
      </c>
      <c r="Q1154" s="2"/>
    </row>
    <row r="1155" spans="1:17" x14ac:dyDescent="0.25">
      <c r="A1155" s="2" t="s">
        <v>3080</v>
      </c>
      <c r="B1155" s="2" t="s">
        <v>3081</v>
      </c>
      <c r="C1155" s="3"/>
      <c r="D1155" s="4">
        <v>0</v>
      </c>
      <c r="E1155" s="4">
        <v>0</v>
      </c>
      <c r="F1155" s="4">
        <v>0</v>
      </c>
      <c r="G1155" s="4">
        <v>7.8</v>
      </c>
      <c r="H1155" s="2" t="s">
        <v>2224</v>
      </c>
      <c r="I1155" s="4">
        <v>3.5</v>
      </c>
      <c r="J1155" s="2" t="b">
        <v>0</v>
      </c>
      <c r="K1155" s="2" t="s">
        <v>4709</v>
      </c>
      <c r="L1155" s="2" t="s">
        <v>10</v>
      </c>
      <c r="M1155" s="2" t="s">
        <v>4744</v>
      </c>
      <c r="N1155" s="2" t="s">
        <v>4745</v>
      </c>
      <c r="O1155" s="2" t="s">
        <v>4689</v>
      </c>
      <c r="P1155" s="2" t="s">
        <v>4688</v>
      </c>
      <c r="Q1155" s="2"/>
    </row>
    <row r="1156" spans="1:17" x14ac:dyDescent="0.25">
      <c r="A1156" s="2" t="s">
        <v>540</v>
      </c>
      <c r="B1156" s="2" t="s">
        <v>541</v>
      </c>
      <c r="C1156" s="3"/>
      <c r="D1156" s="4">
        <v>0</v>
      </c>
      <c r="E1156" s="4">
        <v>0</v>
      </c>
      <c r="F1156" s="4">
        <v>0</v>
      </c>
      <c r="G1156" s="4">
        <v>7.8</v>
      </c>
      <c r="H1156" s="2" t="s">
        <v>2261</v>
      </c>
      <c r="I1156" s="4">
        <v>3.61</v>
      </c>
      <c r="J1156" s="2" t="b">
        <v>1</v>
      </c>
      <c r="K1156" s="2" t="s">
        <v>4709</v>
      </c>
      <c r="L1156" s="2" t="s">
        <v>10</v>
      </c>
      <c r="M1156" s="2" t="s">
        <v>4924</v>
      </c>
      <c r="N1156" s="2" t="s">
        <v>4857</v>
      </c>
      <c r="O1156" s="2" t="s">
        <v>4689</v>
      </c>
      <c r="P1156" s="2" t="s">
        <v>4688</v>
      </c>
      <c r="Q1156" s="2"/>
    </row>
    <row r="1157" spans="1:17" x14ac:dyDescent="0.25">
      <c r="A1157" s="2" t="s">
        <v>534</v>
      </c>
      <c r="B1157" s="2" t="s">
        <v>535</v>
      </c>
      <c r="C1157" s="3"/>
      <c r="D1157" s="4">
        <v>0</v>
      </c>
      <c r="E1157" s="4">
        <v>0</v>
      </c>
      <c r="F1157" s="4">
        <v>0</v>
      </c>
      <c r="G1157" s="4">
        <v>10.199999999999999</v>
      </c>
      <c r="H1157" s="2" t="s">
        <v>2261</v>
      </c>
      <c r="I1157" s="4">
        <v>4.71</v>
      </c>
      <c r="J1157" s="2" t="b">
        <v>1</v>
      </c>
      <c r="K1157" s="2" t="s">
        <v>4709</v>
      </c>
      <c r="L1157" s="2" t="s">
        <v>10</v>
      </c>
      <c r="M1157" s="2" t="s">
        <v>4924</v>
      </c>
      <c r="N1157" s="2" t="s">
        <v>4857</v>
      </c>
      <c r="O1157" s="2" t="s">
        <v>4689</v>
      </c>
      <c r="P1157" s="2" t="s">
        <v>4688</v>
      </c>
      <c r="Q1157" s="2"/>
    </row>
    <row r="1158" spans="1:17" x14ac:dyDescent="0.25">
      <c r="A1158" s="2" t="s">
        <v>536</v>
      </c>
      <c r="B1158" s="2" t="s">
        <v>537</v>
      </c>
      <c r="C1158" s="3"/>
      <c r="D1158" s="4">
        <v>0</v>
      </c>
      <c r="E1158" s="4">
        <v>0</v>
      </c>
      <c r="F1158" s="4">
        <v>0</v>
      </c>
      <c r="G1158" s="4">
        <v>12.15</v>
      </c>
      <c r="H1158" s="2" t="s">
        <v>2261</v>
      </c>
      <c r="I1158" s="4">
        <v>5.62</v>
      </c>
      <c r="J1158" s="2" t="b">
        <v>1</v>
      </c>
      <c r="K1158" s="2" t="s">
        <v>4709</v>
      </c>
      <c r="L1158" s="2" t="s">
        <v>10</v>
      </c>
      <c r="M1158" s="2" t="s">
        <v>4924</v>
      </c>
      <c r="N1158" s="2" t="s">
        <v>4857</v>
      </c>
      <c r="O1158" s="2" t="s">
        <v>4689</v>
      </c>
      <c r="P1158" s="2" t="s">
        <v>4688</v>
      </c>
      <c r="Q1158" s="2"/>
    </row>
    <row r="1159" spans="1:17" x14ac:dyDescent="0.25">
      <c r="A1159" s="2" t="s">
        <v>512</v>
      </c>
      <c r="B1159" s="2" t="s">
        <v>513</v>
      </c>
      <c r="C1159" s="3"/>
      <c r="D1159" s="4">
        <v>0</v>
      </c>
      <c r="E1159" s="4">
        <v>0</v>
      </c>
      <c r="F1159" s="4">
        <v>0</v>
      </c>
      <c r="G1159" s="4">
        <v>12.5</v>
      </c>
      <c r="H1159" s="2" t="s">
        <v>2262</v>
      </c>
      <c r="I1159" s="4">
        <v>5.75</v>
      </c>
      <c r="J1159" s="2" t="b">
        <v>1</v>
      </c>
      <c r="K1159" s="2" t="s">
        <v>2308</v>
      </c>
      <c r="L1159" s="2" t="s">
        <v>10</v>
      </c>
      <c r="M1159" s="2" t="s">
        <v>4879</v>
      </c>
      <c r="N1159" s="2" t="s">
        <v>4755</v>
      </c>
      <c r="O1159" s="2" t="s">
        <v>2306</v>
      </c>
      <c r="P1159" s="2" t="s">
        <v>4688</v>
      </c>
      <c r="Q1159" s="2"/>
    </row>
    <row r="1160" spans="1:17" x14ac:dyDescent="0.25">
      <c r="A1160" s="2" t="s">
        <v>2847</v>
      </c>
      <c r="B1160" s="2" t="s">
        <v>2848</v>
      </c>
      <c r="C1160" s="3"/>
      <c r="D1160" s="4">
        <v>0</v>
      </c>
      <c r="E1160" s="4">
        <v>0</v>
      </c>
      <c r="F1160" s="4">
        <v>0</v>
      </c>
      <c r="G1160" s="4">
        <v>10.6</v>
      </c>
      <c r="H1160" s="2" t="s">
        <v>2262</v>
      </c>
      <c r="I1160" s="4">
        <v>4.9000000000000004</v>
      </c>
      <c r="J1160" s="2" t="b">
        <v>0</v>
      </c>
      <c r="K1160" s="2" t="s">
        <v>2308</v>
      </c>
      <c r="L1160" s="2" t="s">
        <v>10</v>
      </c>
      <c r="M1160" s="2" t="s">
        <v>4879</v>
      </c>
      <c r="N1160" s="2" t="s">
        <v>4755</v>
      </c>
      <c r="O1160" s="2" t="s">
        <v>2306</v>
      </c>
      <c r="P1160" s="2" t="s">
        <v>4688</v>
      </c>
      <c r="Q1160" s="2"/>
    </row>
    <row r="1161" spans="1:17" x14ac:dyDescent="0.25">
      <c r="A1161" s="2" t="s">
        <v>4397</v>
      </c>
      <c r="B1161" s="2" t="s">
        <v>4398</v>
      </c>
      <c r="C1161" s="3"/>
      <c r="D1161" s="4">
        <v>0</v>
      </c>
      <c r="E1161" s="4">
        <v>0</v>
      </c>
      <c r="F1161" s="4">
        <v>0</v>
      </c>
      <c r="G1161" s="4">
        <v>9.9</v>
      </c>
      <c r="H1161" s="2" t="s">
        <v>2262</v>
      </c>
      <c r="I1161" s="4">
        <v>4.7</v>
      </c>
      <c r="J1161" s="2" t="b">
        <v>0</v>
      </c>
      <c r="K1161" s="2" t="s">
        <v>4709</v>
      </c>
      <c r="L1161" s="2" t="s">
        <v>10</v>
      </c>
      <c r="M1161" s="2" t="s">
        <v>4751</v>
      </c>
      <c r="N1161" s="2" t="s">
        <v>4752</v>
      </c>
      <c r="O1161" s="2" t="s">
        <v>4689</v>
      </c>
      <c r="P1161" s="2" t="s">
        <v>4688</v>
      </c>
      <c r="Q1161" s="2"/>
    </row>
    <row r="1162" spans="1:17" x14ac:dyDescent="0.25">
      <c r="A1162" s="2" t="s">
        <v>2842</v>
      </c>
      <c r="B1162" s="2" t="s">
        <v>2843</v>
      </c>
      <c r="C1162" s="3"/>
      <c r="D1162" s="4">
        <v>0</v>
      </c>
      <c r="E1162" s="4">
        <v>0</v>
      </c>
      <c r="F1162" s="4">
        <v>0</v>
      </c>
      <c r="G1162" s="4">
        <v>11.4</v>
      </c>
      <c r="H1162" s="2" t="s">
        <v>2262</v>
      </c>
      <c r="I1162" s="4">
        <v>5.25</v>
      </c>
      <c r="J1162" s="2" t="b">
        <v>0</v>
      </c>
      <c r="K1162" s="2" t="s">
        <v>4709</v>
      </c>
      <c r="L1162" s="2" t="s">
        <v>10</v>
      </c>
      <c r="M1162" s="2" t="s">
        <v>4879</v>
      </c>
      <c r="N1162" s="2" t="s">
        <v>4755</v>
      </c>
      <c r="O1162" s="2" t="s">
        <v>4689</v>
      </c>
      <c r="P1162" s="2" t="s">
        <v>4688</v>
      </c>
      <c r="Q1162" s="2"/>
    </row>
    <row r="1163" spans="1:17" x14ac:dyDescent="0.25">
      <c r="A1163" s="2" t="s">
        <v>2882</v>
      </c>
      <c r="B1163" s="2" t="s">
        <v>2883</v>
      </c>
      <c r="C1163" s="3"/>
      <c r="D1163" s="4">
        <v>0</v>
      </c>
      <c r="E1163" s="4">
        <v>0</v>
      </c>
      <c r="F1163" s="4">
        <v>0</v>
      </c>
      <c r="G1163" s="4">
        <v>13.6</v>
      </c>
      <c r="H1163" s="2" t="s">
        <v>2262</v>
      </c>
      <c r="I1163" s="4">
        <v>6.1</v>
      </c>
      <c r="J1163" s="2" t="b">
        <v>0</v>
      </c>
      <c r="K1163" s="2" t="s">
        <v>4709</v>
      </c>
      <c r="L1163" s="2" t="s">
        <v>10</v>
      </c>
      <c r="M1163" s="2" t="s">
        <v>4957</v>
      </c>
      <c r="N1163" s="2" t="s">
        <v>4755</v>
      </c>
      <c r="O1163" s="2" t="s">
        <v>4689</v>
      </c>
      <c r="P1163" s="2" t="s">
        <v>4688</v>
      </c>
      <c r="Q1163" s="2"/>
    </row>
    <row r="1164" spans="1:17" x14ac:dyDescent="0.25">
      <c r="A1164" s="2" t="s">
        <v>2849</v>
      </c>
      <c r="B1164" s="2" t="s">
        <v>2850</v>
      </c>
      <c r="C1164" s="3"/>
      <c r="D1164" s="4">
        <v>0</v>
      </c>
      <c r="E1164" s="4">
        <v>0</v>
      </c>
      <c r="F1164" s="4">
        <v>0</v>
      </c>
      <c r="G1164" s="4">
        <v>26.6</v>
      </c>
      <c r="H1164" s="2" t="s">
        <v>2262</v>
      </c>
      <c r="I1164" s="4">
        <v>12.3</v>
      </c>
      <c r="J1164" s="2" t="b">
        <v>0</v>
      </c>
      <c r="K1164" s="2" t="s">
        <v>2308</v>
      </c>
      <c r="L1164" s="2" t="s">
        <v>10</v>
      </c>
      <c r="M1164" s="2" t="s">
        <v>4879</v>
      </c>
      <c r="N1164" s="2" t="s">
        <v>4755</v>
      </c>
      <c r="O1164" s="2" t="s">
        <v>2306</v>
      </c>
      <c r="P1164" s="2" t="s">
        <v>4688</v>
      </c>
      <c r="Q1164" s="2"/>
    </row>
    <row r="1165" spans="1:17" x14ac:dyDescent="0.25">
      <c r="A1165" s="2" t="s">
        <v>3603</v>
      </c>
      <c r="B1165" s="2" t="s">
        <v>3604</v>
      </c>
      <c r="C1165" s="3"/>
      <c r="D1165" s="4">
        <v>0</v>
      </c>
      <c r="E1165" s="4">
        <v>0</v>
      </c>
      <c r="F1165" s="4">
        <v>0</v>
      </c>
      <c r="G1165" s="4">
        <v>14.8</v>
      </c>
      <c r="H1165" s="2" t="s">
        <v>23</v>
      </c>
      <c r="I1165" s="4">
        <v>5.45</v>
      </c>
      <c r="J1165" s="2" t="b">
        <v>0</v>
      </c>
      <c r="K1165" s="2" t="s">
        <v>4709</v>
      </c>
      <c r="L1165" s="2" t="s">
        <v>10</v>
      </c>
      <c r="M1165" s="2" t="s">
        <v>4724</v>
      </c>
      <c r="N1165" s="2" t="s">
        <v>4718</v>
      </c>
      <c r="O1165" s="2" t="s">
        <v>4689</v>
      </c>
      <c r="P1165" s="2" t="s">
        <v>4688</v>
      </c>
      <c r="Q1165" s="2"/>
    </row>
    <row r="1166" spans="1:17" x14ac:dyDescent="0.25">
      <c r="A1166" s="2" t="s">
        <v>4035</v>
      </c>
      <c r="B1166" s="2" t="s">
        <v>4036</v>
      </c>
      <c r="C1166" s="3"/>
      <c r="D1166" s="4">
        <v>0</v>
      </c>
      <c r="E1166" s="4">
        <v>0</v>
      </c>
      <c r="F1166" s="4">
        <v>0</v>
      </c>
      <c r="G1166" s="4">
        <v>17.05</v>
      </c>
      <c r="H1166" s="2" t="s">
        <v>23</v>
      </c>
      <c r="I1166" s="4">
        <v>6.48</v>
      </c>
      <c r="J1166" s="2" t="b">
        <v>0</v>
      </c>
      <c r="K1166" s="2" t="s">
        <v>4716</v>
      </c>
      <c r="L1166" s="2" t="s">
        <v>10</v>
      </c>
      <c r="M1166" s="2" t="s">
        <v>4834</v>
      </c>
      <c r="N1166" s="2" t="s">
        <v>4745</v>
      </c>
      <c r="O1166" s="2" t="s">
        <v>4719</v>
      </c>
      <c r="P1166" s="2" t="s">
        <v>4688</v>
      </c>
      <c r="Q1166" s="2"/>
    </row>
    <row r="1167" spans="1:17" ht="242.25" x14ac:dyDescent="0.25">
      <c r="A1167" s="2" t="s">
        <v>1957</v>
      </c>
      <c r="B1167" s="2" t="s">
        <v>1958</v>
      </c>
      <c r="C1167" s="3" t="s">
        <v>5460</v>
      </c>
      <c r="D1167" s="4">
        <v>0</v>
      </c>
      <c r="E1167" s="4">
        <v>3</v>
      </c>
      <c r="F1167" s="4">
        <v>3</v>
      </c>
      <c r="G1167" s="4">
        <v>21.2</v>
      </c>
      <c r="H1167" s="2" t="s">
        <v>23</v>
      </c>
      <c r="I1167" s="4">
        <v>9</v>
      </c>
      <c r="J1167" s="2" t="b">
        <v>1</v>
      </c>
      <c r="K1167" s="2" t="s">
        <v>4716</v>
      </c>
      <c r="L1167" s="2" t="s">
        <v>10</v>
      </c>
      <c r="M1167" s="2"/>
      <c r="N1167" s="2" t="s">
        <v>4958</v>
      </c>
      <c r="O1167" s="2" t="s">
        <v>4719</v>
      </c>
      <c r="P1167" s="2" t="s">
        <v>4688</v>
      </c>
      <c r="Q1167" s="2" t="s">
        <v>6484</v>
      </c>
    </row>
    <row r="1168" spans="1:17" x14ac:dyDescent="0.25">
      <c r="A1168" s="2" t="s">
        <v>2575</v>
      </c>
      <c r="B1168" s="2" t="s">
        <v>2576</v>
      </c>
      <c r="C1168" s="3"/>
      <c r="D1168" s="4">
        <v>0</v>
      </c>
      <c r="E1168" s="4">
        <v>0</v>
      </c>
      <c r="F1168" s="4">
        <v>0</v>
      </c>
      <c r="G1168" s="4">
        <v>16.5</v>
      </c>
      <c r="H1168" s="2" t="s">
        <v>2566</v>
      </c>
      <c r="I1168" s="4">
        <v>7.25</v>
      </c>
      <c r="J1168" s="2" t="b">
        <v>0</v>
      </c>
      <c r="K1168" s="2" t="s">
        <v>2301</v>
      </c>
      <c r="L1168" s="2" t="s">
        <v>10</v>
      </c>
      <c r="M1168" s="2" t="s">
        <v>4749</v>
      </c>
      <c r="N1168" s="2" t="s">
        <v>4745</v>
      </c>
      <c r="O1168" s="2" t="s">
        <v>4719</v>
      </c>
      <c r="P1168" s="2"/>
      <c r="Q1168" s="2"/>
    </row>
    <row r="1169" spans="1:17" x14ac:dyDescent="0.25">
      <c r="A1169" s="2" t="s">
        <v>2573</v>
      </c>
      <c r="B1169" s="2" t="s">
        <v>2574</v>
      </c>
      <c r="C1169" s="3"/>
      <c r="D1169" s="4">
        <v>0</v>
      </c>
      <c r="E1169" s="4">
        <v>0</v>
      </c>
      <c r="F1169" s="4">
        <v>0</v>
      </c>
      <c r="G1169" s="4">
        <v>29.7</v>
      </c>
      <c r="H1169" s="2" t="s">
        <v>2566</v>
      </c>
      <c r="I1169" s="4">
        <v>13</v>
      </c>
      <c r="J1169" s="2" t="b">
        <v>0</v>
      </c>
      <c r="K1169" s="2" t="s">
        <v>2301</v>
      </c>
      <c r="L1169" s="2" t="s">
        <v>10</v>
      </c>
      <c r="M1169" s="2" t="s">
        <v>4749</v>
      </c>
      <c r="N1169" s="2" t="s">
        <v>4745</v>
      </c>
      <c r="O1169" s="2" t="s">
        <v>4719</v>
      </c>
      <c r="P1169" s="2"/>
      <c r="Q1169" s="2"/>
    </row>
    <row r="1170" spans="1:17" x14ac:dyDescent="0.25">
      <c r="A1170" s="2" t="s">
        <v>2571</v>
      </c>
      <c r="B1170" s="2" t="s">
        <v>2572</v>
      </c>
      <c r="C1170" s="3"/>
      <c r="D1170" s="4">
        <v>0</v>
      </c>
      <c r="E1170" s="4">
        <v>0</v>
      </c>
      <c r="F1170" s="4">
        <v>0</v>
      </c>
      <c r="G1170" s="4">
        <v>18.600000000000001</v>
      </c>
      <c r="H1170" s="2" t="s">
        <v>2566</v>
      </c>
      <c r="I1170" s="4">
        <v>7.75</v>
      </c>
      <c r="J1170" s="2" t="b">
        <v>0</v>
      </c>
      <c r="K1170" s="2" t="s">
        <v>2301</v>
      </c>
      <c r="L1170" s="2" t="s">
        <v>10</v>
      </c>
      <c r="M1170" s="2" t="s">
        <v>4749</v>
      </c>
      <c r="N1170" s="2" t="s">
        <v>4745</v>
      </c>
      <c r="O1170" s="2" t="s">
        <v>2306</v>
      </c>
      <c r="P1170" s="2"/>
      <c r="Q1170" s="2"/>
    </row>
    <row r="1171" spans="1:17" x14ac:dyDescent="0.25">
      <c r="A1171" s="2" t="s">
        <v>2569</v>
      </c>
      <c r="B1171" s="2" t="s">
        <v>2570</v>
      </c>
      <c r="C1171" s="3"/>
      <c r="D1171" s="4">
        <v>0</v>
      </c>
      <c r="E1171" s="4">
        <v>0</v>
      </c>
      <c r="F1171" s="4">
        <v>0</v>
      </c>
      <c r="G1171" s="4">
        <v>32.85</v>
      </c>
      <c r="H1171" s="2" t="s">
        <v>2566</v>
      </c>
      <c r="I1171" s="4">
        <v>14</v>
      </c>
      <c r="J1171" s="2" t="b">
        <v>0</v>
      </c>
      <c r="K1171" s="2" t="s">
        <v>2301</v>
      </c>
      <c r="L1171" s="2" t="s">
        <v>10</v>
      </c>
      <c r="M1171" s="2" t="s">
        <v>4749</v>
      </c>
      <c r="N1171" s="2" t="s">
        <v>4745</v>
      </c>
      <c r="O1171" s="2" t="s">
        <v>2306</v>
      </c>
      <c r="P1171" s="2"/>
      <c r="Q1171" s="2"/>
    </row>
    <row r="1172" spans="1:17" x14ac:dyDescent="0.25">
      <c r="A1172" s="2" t="s">
        <v>2567</v>
      </c>
      <c r="B1172" s="2" t="s">
        <v>2568</v>
      </c>
      <c r="C1172" s="3"/>
      <c r="D1172" s="4">
        <v>0</v>
      </c>
      <c r="E1172" s="4">
        <v>0</v>
      </c>
      <c r="F1172" s="4">
        <v>0</v>
      </c>
      <c r="G1172" s="4">
        <v>19.2</v>
      </c>
      <c r="H1172" s="2" t="s">
        <v>2566</v>
      </c>
      <c r="I1172" s="4">
        <v>8.3000000000000007</v>
      </c>
      <c r="J1172" s="2" t="b">
        <v>0</v>
      </c>
      <c r="K1172" s="2" t="s">
        <v>2301</v>
      </c>
      <c r="L1172" s="2" t="s">
        <v>10</v>
      </c>
      <c r="M1172" s="2" t="s">
        <v>4749</v>
      </c>
      <c r="N1172" s="2" t="s">
        <v>4745</v>
      </c>
      <c r="O1172" s="2" t="s">
        <v>4689</v>
      </c>
      <c r="P1172" s="2"/>
      <c r="Q1172" s="2"/>
    </row>
    <row r="1173" spans="1:17" x14ac:dyDescent="0.25">
      <c r="A1173" s="2" t="s">
        <v>2564</v>
      </c>
      <c r="B1173" s="2" t="s">
        <v>2565</v>
      </c>
      <c r="C1173" s="3"/>
      <c r="D1173" s="4">
        <v>0</v>
      </c>
      <c r="E1173" s="4">
        <v>0</v>
      </c>
      <c r="F1173" s="4">
        <v>0</v>
      </c>
      <c r="G1173" s="4">
        <v>34.15</v>
      </c>
      <c r="H1173" s="2" t="s">
        <v>2566</v>
      </c>
      <c r="I1173" s="4">
        <v>14.6</v>
      </c>
      <c r="J1173" s="2" t="b">
        <v>0</v>
      </c>
      <c r="K1173" s="2" t="s">
        <v>2301</v>
      </c>
      <c r="L1173" s="2" t="s">
        <v>10</v>
      </c>
      <c r="M1173" s="2" t="s">
        <v>4749</v>
      </c>
      <c r="N1173" s="2" t="s">
        <v>4745</v>
      </c>
      <c r="O1173" s="2" t="s">
        <v>4689</v>
      </c>
      <c r="P1173" s="2"/>
      <c r="Q1173" s="2"/>
    </row>
    <row r="1174" spans="1:17" x14ac:dyDescent="0.25">
      <c r="A1174" s="2" t="s">
        <v>4359</v>
      </c>
      <c r="B1174" s="2" t="s">
        <v>4360</v>
      </c>
      <c r="C1174" s="3"/>
      <c r="D1174" s="4">
        <v>0</v>
      </c>
      <c r="E1174" s="4">
        <v>0</v>
      </c>
      <c r="F1174" s="4">
        <v>0</v>
      </c>
      <c r="G1174" s="4">
        <v>12.9</v>
      </c>
      <c r="H1174" s="2" t="s">
        <v>2566</v>
      </c>
      <c r="I1174" s="4">
        <v>5.8</v>
      </c>
      <c r="J1174" s="2" t="b">
        <v>0</v>
      </c>
      <c r="K1174" s="2" t="s">
        <v>4716</v>
      </c>
      <c r="L1174" s="2" t="s">
        <v>10</v>
      </c>
      <c r="M1174" s="2" t="s">
        <v>4853</v>
      </c>
      <c r="N1174" s="2" t="s">
        <v>4745</v>
      </c>
      <c r="O1174" s="2" t="s">
        <v>4719</v>
      </c>
      <c r="P1174" s="2" t="s">
        <v>4688</v>
      </c>
      <c r="Q1174" s="2"/>
    </row>
    <row r="1175" spans="1:17" x14ac:dyDescent="0.25">
      <c r="A1175" s="2" t="s">
        <v>3706</v>
      </c>
      <c r="B1175" s="2" t="s">
        <v>3707</v>
      </c>
      <c r="C1175" s="3"/>
      <c r="D1175" s="4">
        <v>0</v>
      </c>
      <c r="E1175" s="4">
        <v>0</v>
      </c>
      <c r="F1175" s="4">
        <v>0</v>
      </c>
      <c r="G1175" s="4">
        <v>5.9</v>
      </c>
      <c r="H1175" s="2" t="s">
        <v>2566</v>
      </c>
      <c r="I1175" s="4">
        <v>2.5</v>
      </c>
      <c r="J1175" s="2" t="b">
        <v>0</v>
      </c>
      <c r="K1175" s="2" t="s">
        <v>4716</v>
      </c>
      <c r="L1175" s="2" t="s">
        <v>10</v>
      </c>
      <c r="M1175" s="2" t="s">
        <v>4753</v>
      </c>
      <c r="N1175" s="2" t="s">
        <v>4745</v>
      </c>
      <c r="O1175" s="2" t="s">
        <v>4719</v>
      </c>
      <c r="P1175" s="2" t="s">
        <v>4688</v>
      </c>
      <c r="Q1175" s="2"/>
    </row>
    <row r="1176" spans="1:17" x14ac:dyDescent="0.25">
      <c r="A1176" s="2" t="s">
        <v>3704</v>
      </c>
      <c r="B1176" s="2" t="s">
        <v>3705</v>
      </c>
      <c r="C1176" s="3"/>
      <c r="D1176" s="4">
        <v>0</v>
      </c>
      <c r="E1176" s="4">
        <v>0</v>
      </c>
      <c r="F1176" s="4">
        <v>0</v>
      </c>
      <c r="G1176" s="4">
        <v>5.9</v>
      </c>
      <c r="H1176" s="2" t="s">
        <v>2566</v>
      </c>
      <c r="I1176" s="4">
        <v>2.75</v>
      </c>
      <c r="J1176" s="2" t="b">
        <v>0</v>
      </c>
      <c r="K1176" s="2" t="s">
        <v>2308</v>
      </c>
      <c r="L1176" s="2" t="s">
        <v>10</v>
      </c>
      <c r="M1176" s="2" t="s">
        <v>4753</v>
      </c>
      <c r="N1176" s="2" t="s">
        <v>4745</v>
      </c>
      <c r="O1176" s="2" t="s">
        <v>2306</v>
      </c>
      <c r="P1176" s="2" t="s">
        <v>4688</v>
      </c>
      <c r="Q1176" s="2"/>
    </row>
    <row r="1177" spans="1:17" x14ac:dyDescent="0.25">
      <c r="A1177" s="2" t="s">
        <v>1364</v>
      </c>
      <c r="B1177" s="2" t="s">
        <v>1365</v>
      </c>
      <c r="C1177" s="3"/>
      <c r="D1177" s="4">
        <v>0</v>
      </c>
      <c r="E1177" s="4">
        <v>0</v>
      </c>
      <c r="F1177" s="4">
        <v>0</v>
      </c>
      <c r="G1177" s="4">
        <v>4.3499999999999996</v>
      </c>
      <c r="H1177" s="2" t="s">
        <v>2252</v>
      </c>
      <c r="I1177" s="4">
        <v>2.1800000000000002</v>
      </c>
      <c r="J1177" s="2" t="b">
        <v>0</v>
      </c>
      <c r="K1177" s="2" t="s">
        <v>4686</v>
      </c>
      <c r="L1177" s="2" t="s">
        <v>27</v>
      </c>
      <c r="M1177" s="2"/>
      <c r="N1177" s="2" t="s">
        <v>4934</v>
      </c>
      <c r="O1177" s="2"/>
      <c r="P1177" s="2" t="s">
        <v>4935</v>
      </c>
      <c r="Q1177" s="2"/>
    </row>
    <row r="1178" spans="1:17" x14ac:dyDescent="0.25">
      <c r="A1178" s="2" t="s">
        <v>1388</v>
      </c>
      <c r="B1178" s="2" t="s">
        <v>1389</v>
      </c>
      <c r="C1178" s="3"/>
      <c r="D1178" s="4">
        <v>0</v>
      </c>
      <c r="E1178" s="4">
        <v>0</v>
      </c>
      <c r="F1178" s="4">
        <v>0</v>
      </c>
      <c r="G1178" s="4">
        <v>3</v>
      </c>
      <c r="H1178" s="2" t="s">
        <v>2252</v>
      </c>
      <c r="I1178" s="4">
        <v>1.48</v>
      </c>
      <c r="J1178" s="2" t="b">
        <v>0</v>
      </c>
      <c r="K1178" s="2" t="s">
        <v>4686</v>
      </c>
      <c r="L1178" s="2" t="s">
        <v>27</v>
      </c>
      <c r="M1178" s="2"/>
      <c r="N1178" s="2" t="s">
        <v>4934</v>
      </c>
      <c r="O1178" s="2"/>
      <c r="P1178" s="2" t="s">
        <v>4935</v>
      </c>
      <c r="Q1178" s="2"/>
    </row>
    <row r="1179" spans="1:17" x14ac:dyDescent="0.25">
      <c r="A1179" s="2" t="s">
        <v>1370</v>
      </c>
      <c r="B1179" s="2" t="s">
        <v>1371</v>
      </c>
      <c r="C1179" s="3"/>
      <c r="D1179" s="4">
        <v>0</v>
      </c>
      <c r="E1179" s="4">
        <v>0</v>
      </c>
      <c r="F1179" s="4">
        <v>0</v>
      </c>
      <c r="G1179" s="4">
        <v>4.2</v>
      </c>
      <c r="H1179" s="2" t="s">
        <v>2252</v>
      </c>
      <c r="I1179" s="4">
        <v>2.1</v>
      </c>
      <c r="J1179" s="2" t="b">
        <v>0</v>
      </c>
      <c r="K1179" s="2" t="s">
        <v>4686</v>
      </c>
      <c r="L1179" s="2" t="s">
        <v>27</v>
      </c>
      <c r="M1179" s="2"/>
      <c r="N1179" s="2" t="s">
        <v>4934</v>
      </c>
      <c r="O1179" s="2"/>
      <c r="P1179" s="2" t="s">
        <v>4935</v>
      </c>
      <c r="Q1179" s="2"/>
    </row>
    <row r="1180" spans="1:17" x14ac:dyDescent="0.25">
      <c r="A1180" s="2" t="s">
        <v>1378</v>
      </c>
      <c r="B1180" s="2" t="s">
        <v>1379</v>
      </c>
      <c r="C1180" s="3"/>
      <c r="D1180" s="4">
        <v>0</v>
      </c>
      <c r="E1180" s="4">
        <v>0</v>
      </c>
      <c r="F1180" s="4">
        <v>0</v>
      </c>
      <c r="G1180" s="4">
        <v>3.05</v>
      </c>
      <c r="H1180" s="2" t="s">
        <v>2252</v>
      </c>
      <c r="I1180" s="4">
        <v>1.53</v>
      </c>
      <c r="J1180" s="2" t="b">
        <v>0</v>
      </c>
      <c r="K1180" s="2" t="s">
        <v>4686</v>
      </c>
      <c r="L1180" s="2" t="s">
        <v>27</v>
      </c>
      <c r="M1180" s="2"/>
      <c r="N1180" s="2" t="s">
        <v>4934</v>
      </c>
      <c r="O1180" s="2"/>
      <c r="P1180" s="2" t="s">
        <v>4935</v>
      </c>
      <c r="Q1180" s="2"/>
    </row>
    <row r="1181" spans="1:17" x14ac:dyDescent="0.25">
      <c r="A1181" s="2" t="s">
        <v>1362</v>
      </c>
      <c r="B1181" s="2" t="s">
        <v>1363</v>
      </c>
      <c r="C1181" s="3"/>
      <c r="D1181" s="4">
        <v>0</v>
      </c>
      <c r="E1181" s="4">
        <v>0</v>
      </c>
      <c r="F1181" s="4">
        <v>0</v>
      </c>
      <c r="G1181" s="4">
        <v>9.1999999999999993</v>
      </c>
      <c r="H1181" s="2" t="s">
        <v>2252</v>
      </c>
      <c r="I1181" s="4">
        <v>4.0999999999999996</v>
      </c>
      <c r="J1181" s="2" t="b">
        <v>0</v>
      </c>
      <c r="K1181" s="2" t="s">
        <v>4686</v>
      </c>
      <c r="L1181" s="2" t="s">
        <v>27</v>
      </c>
      <c r="M1181" s="2"/>
      <c r="N1181" s="2" t="s">
        <v>4934</v>
      </c>
      <c r="O1181" s="2"/>
      <c r="P1181" s="2" t="s">
        <v>574</v>
      </c>
      <c r="Q1181" s="2"/>
    </row>
    <row r="1182" spans="1:17" x14ac:dyDescent="0.25">
      <c r="A1182" s="2" t="s">
        <v>1386</v>
      </c>
      <c r="B1182" s="2" t="s">
        <v>1387</v>
      </c>
      <c r="C1182" s="3"/>
      <c r="D1182" s="4">
        <v>0</v>
      </c>
      <c r="E1182" s="4">
        <v>0</v>
      </c>
      <c r="F1182" s="4">
        <v>0</v>
      </c>
      <c r="G1182" s="4">
        <v>5.3</v>
      </c>
      <c r="H1182" s="2" t="s">
        <v>2252</v>
      </c>
      <c r="I1182" s="4">
        <v>2.65</v>
      </c>
      <c r="J1182" s="2" t="b">
        <v>0</v>
      </c>
      <c r="K1182" s="2" t="s">
        <v>4686</v>
      </c>
      <c r="L1182" s="2" t="s">
        <v>27</v>
      </c>
      <c r="M1182" s="2"/>
      <c r="N1182" s="2" t="s">
        <v>4934</v>
      </c>
      <c r="O1182" s="2"/>
      <c r="P1182" s="2" t="s">
        <v>574</v>
      </c>
      <c r="Q1182" s="2"/>
    </row>
    <row r="1183" spans="1:17" x14ac:dyDescent="0.25">
      <c r="A1183" s="2" t="s">
        <v>2528</v>
      </c>
      <c r="B1183" s="2" t="s">
        <v>2529</v>
      </c>
      <c r="C1183" s="3"/>
      <c r="D1183" s="4">
        <v>0</v>
      </c>
      <c r="E1183" s="4">
        <v>0</v>
      </c>
      <c r="F1183" s="4">
        <v>0</v>
      </c>
      <c r="G1183" s="4">
        <v>49.8</v>
      </c>
      <c r="H1183" s="2" t="s">
        <v>2530</v>
      </c>
      <c r="I1183" s="4">
        <v>23.9</v>
      </c>
      <c r="J1183" s="2" t="b">
        <v>0</v>
      </c>
      <c r="K1183" s="2" t="s">
        <v>2301</v>
      </c>
      <c r="L1183" s="2" t="s">
        <v>10</v>
      </c>
      <c r="M1183" s="2" t="s">
        <v>4746</v>
      </c>
      <c r="N1183" s="2" t="s">
        <v>4741</v>
      </c>
      <c r="O1183" s="2" t="s">
        <v>2306</v>
      </c>
      <c r="P1183" s="2"/>
      <c r="Q1183" s="2"/>
    </row>
    <row r="1184" spans="1:17" x14ac:dyDescent="0.25">
      <c r="A1184" s="2" t="s">
        <v>2531</v>
      </c>
      <c r="B1184" s="2" t="s">
        <v>2532</v>
      </c>
      <c r="C1184" s="3"/>
      <c r="D1184" s="4">
        <v>0</v>
      </c>
      <c r="E1184" s="4">
        <v>0</v>
      </c>
      <c r="F1184" s="4">
        <v>0</v>
      </c>
      <c r="G1184" s="4">
        <v>29.6</v>
      </c>
      <c r="H1184" s="2" t="s">
        <v>2530</v>
      </c>
      <c r="I1184" s="4">
        <v>13.5</v>
      </c>
      <c r="J1184" s="2" t="b">
        <v>0</v>
      </c>
      <c r="K1184" s="2" t="s">
        <v>2301</v>
      </c>
      <c r="L1184" s="2" t="s">
        <v>10</v>
      </c>
      <c r="M1184" s="2" t="s">
        <v>4746</v>
      </c>
      <c r="N1184" s="2" t="s">
        <v>4741</v>
      </c>
      <c r="O1184" s="2" t="s">
        <v>2306</v>
      </c>
      <c r="P1184" s="2"/>
      <c r="Q1184" s="2"/>
    </row>
    <row r="1185" spans="1:17" x14ac:dyDescent="0.25">
      <c r="A1185" s="2" t="s">
        <v>2533</v>
      </c>
      <c r="B1185" s="2" t="s">
        <v>2534</v>
      </c>
      <c r="C1185" s="3"/>
      <c r="D1185" s="4">
        <v>0</v>
      </c>
      <c r="E1185" s="4">
        <v>0</v>
      </c>
      <c r="F1185" s="4">
        <v>0</v>
      </c>
      <c r="G1185" s="4">
        <v>29.6</v>
      </c>
      <c r="H1185" s="2" t="s">
        <v>2530</v>
      </c>
      <c r="I1185" s="4">
        <v>13.5</v>
      </c>
      <c r="J1185" s="2" t="b">
        <v>0</v>
      </c>
      <c r="K1185" s="2" t="s">
        <v>2301</v>
      </c>
      <c r="L1185" s="2" t="s">
        <v>10</v>
      </c>
      <c r="M1185" s="2" t="s">
        <v>4746</v>
      </c>
      <c r="N1185" s="2" t="s">
        <v>4741</v>
      </c>
      <c r="O1185" s="2" t="s">
        <v>4719</v>
      </c>
      <c r="P1185" s="2"/>
      <c r="Q1185" s="2"/>
    </row>
    <row r="1186" spans="1:17" x14ac:dyDescent="0.25">
      <c r="A1186" s="2" t="s">
        <v>3398</v>
      </c>
      <c r="B1186" s="2" t="s">
        <v>3399</v>
      </c>
      <c r="C1186" s="3"/>
      <c r="D1186" s="4">
        <v>0</v>
      </c>
      <c r="E1186" s="4">
        <v>0</v>
      </c>
      <c r="F1186" s="4">
        <v>0</v>
      </c>
      <c r="G1186" s="4">
        <v>8.1999999999999993</v>
      </c>
      <c r="H1186" s="2" t="s">
        <v>2530</v>
      </c>
      <c r="I1186" s="4">
        <v>3.8</v>
      </c>
      <c r="J1186" s="2" t="b">
        <v>0</v>
      </c>
      <c r="K1186" s="2" t="s">
        <v>2308</v>
      </c>
      <c r="L1186" s="2" t="s">
        <v>10</v>
      </c>
      <c r="M1186" s="2" t="s">
        <v>4746</v>
      </c>
      <c r="N1186" s="2" t="s">
        <v>4741</v>
      </c>
      <c r="O1186" s="2" t="s">
        <v>2306</v>
      </c>
      <c r="P1186" s="2" t="s">
        <v>4688</v>
      </c>
      <c r="Q1186" s="2"/>
    </row>
    <row r="1187" spans="1:17" x14ac:dyDescent="0.25">
      <c r="A1187" s="2" t="s">
        <v>3394</v>
      </c>
      <c r="B1187" s="2" t="s">
        <v>3395</v>
      </c>
      <c r="C1187" s="3"/>
      <c r="D1187" s="4">
        <v>0</v>
      </c>
      <c r="E1187" s="4">
        <v>0</v>
      </c>
      <c r="F1187" s="4">
        <v>0</v>
      </c>
      <c r="G1187" s="4">
        <v>8.1999999999999993</v>
      </c>
      <c r="H1187" s="2" t="s">
        <v>2530</v>
      </c>
      <c r="I1187" s="4">
        <v>3.8</v>
      </c>
      <c r="J1187" s="2" t="b">
        <v>0</v>
      </c>
      <c r="K1187" s="2" t="s">
        <v>4709</v>
      </c>
      <c r="L1187" s="2" t="s">
        <v>10</v>
      </c>
      <c r="M1187" s="2" t="s">
        <v>4746</v>
      </c>
      <c r="N1187" s="2" t="s">
        <v>4741</v>
      </c>
      <c r="O1187" s="2" t="s">
        <v>4689</v>
      </c>
      <c r="P1187" s="2" t="s">
        <v>4688</v>
      </c>
      <c r="Q1187" s="2"/>
    </row>
    <row r="1188" spans="1:17" x14ac:dyDescent="0.25">
      <c r="A1188" s="2" t="s">
        <v>3396</v>
      </c>
      <c r="B1188" s="2" t="s">
        <v>3397</v>
      </c>
      <c r="C1188" s="3"/>
      <c r="D1188" s="4">
        <v>0</v>
      </c>
      <c r="E1188" s="4">
        <v>0</v>
      </c>
      <c r="F1188" s="4">
        <v>0</v>
      </c>
      <c r="G1188" s="4">
        <v>8.1999999999999993</v>
      </c>
      <c r="H1188" s="2" t="s">
        <v>2530</v>
      </c>
      <c r="I1188" s="4">
        <v>3.8</v>
      </c>
      <c r="J1188" s="2" t="b">
        <v>0</v>
      </c>
      <c r="K1188" s="2" t="s">
        <v>4716</v>
      </c>
      <c r="L1188" s="2" t="s">
        <v>10</v>
      </c>
      <c r="M1188" s="2" t="s">
        <v>4746</v>
      </c>
      <c r="N1188" s="2" t="s">
        <v>4741</v>
      </c>
      <c r="O1188" s="2" t="s">
        <v>4719</v>
      </c>
      <c r="P1188" s="2" t="s">
        <v>4688</v>
      </c>
      <c r="Q1188" s="2"/>
    </row>
    <row r="1189" spans="1:17" ht="256.5" x14ac:dyDescent="0.25">
      <c r="A1189" s="2" t="s">
        <v>664</v>
      </c>
      <c r="B1189" s="2" t="s">
        <v>665</v>
      </c>
      <c r="C1189" s="3" t="s">
        <v>4959</v>
      </c>
      <c r="D1189" s="4">
        <v>0</v>
      </c>
      <c r="E1189" s="4">
        <v>25</v>
      </c>
      <c r="F1189" s="4">
        <v>25</v>
      </c>
      <c r="G1189" s="4">
        <v>12.2</v>
      </c>
      <c r="H1189" s="2" t="s">
        <v>2263</v>
      </c>
      <c r="I1189" s="4">
        <v>5.65</v>
      </c>
      <c r="J1189" s="2" t="b">
        <v>1</v>
      </c>
      <c r="K1189" s="2" t="s">
        <v>4716</v>
      </c>
      <c r="L1189" s="2" t="s">
        <v>10</v>
      </c>
      <c r="M1189" s="2" t="s">
        <v>4740</v>
      </c>
      <c r="N1189" s="2" t="s">
        <v>4741</v>
      </c>
      <c r="O1189" s="2" t="s">
        <v>4719</v>
      </c>
      <c r="P1189" s="2" t="s">
        <v>4688</v>
      </c>
      <c r="Q1189" s="2" t="s">
        <v>6485</v>
      </c>
    </row>
    <row r="1190" spans="1:17" ht="270.75" x14ac:dyDescent="0.25">
      <c r="A1190" s="2" t="s">
        <v>648</v>
      </c>
      <c r="B1190" s="2" t="s">
        <v>649</v>
      </c>
      <c r="C1190" s="3" t="s">
        <v>4960</v>
      </c>
      <c r="D1190" s="4">
        <v>0</v>
      </c>
      <c r="E1190" s="4">
        <v>55</v>
      </c>
      <c r="F1190" s="4">
        <v>55</v>
      </c>
      <c r="G1190" s="4">
        <v>12.2</v>
      </c>
      <c r="H1190" s="2" t="s">
        <v>2263</v>
      </c>
      <c r="I1190" s="4">
        <v>5.65</v>
      </c>
      <c r="J1190" s="2" t="b">
        <v>1</v>
      </c>
      <c r="K1190" s="2" t="s">
        <v>4709</v>
      </c>
      <c r="L1190" s="2" t="s">
        <v>10</v>
      </c>
      <c r="M1190" s="2" t="s">
        <v>4740</v>
      </c>
      <c r="N1190" s="2" t="s">
        <v>4741</v>
      </c>
      <c r="O1190" s="2" t="s">
        <v>4689</v>
      </c>
      <c r="P1190" s="2" t="s">
        <v>4688</v>
      </c>
      <c r="Q1190" s="2" t="s">
        <v>5698</v>
      </c>
    </row>
    <row r="1191" spans="1:17" ht="256.5" x14ac:dyDescent="0.25">
      <c r="A1191" s="2" t="s">
        <v>640</v>
      </c>
      <c r="B1191" s="2" t="s">
        <v>641</v>
      </c>
      <c r="C1191" s="3" t="s">
        <v>4961</v>
      </c>
      <c r="D1191" s="4">
        <v>0</v>
      </c>
      <c r="E1191" s="4">
        <v>57</v>
      </c>
      <c r="F1191" s="4">
        <v>57</v>
      </c>
      <c r="G1191" s="4">
        <v>9.85</v>
      </c>
      <c r="H1191" s="2" t="s">
        <v>2263</v>
      </c>
      <c r="I1191" s="4">
        <v>4.55</v>
      </c>
      <c r="J1191" s="2" t="b">
        <v>1</v>
      </c>
      <c r="K1191" s="2" t="s">
        <v>2308</v>
      </c>
      <c r="L1191" s="2" t="s">
        <v>10</v>
      </c>
      <c r="M1191" s="2" t="s">
        <v>4740</v>
      </c>
      <c r="N1191" s="2" t="s">
        <v>4741</v>
      </c>
      <c r="O1191" s="2" t="s">
        <v>2306</v>
      </c>
      <c r="P1191" s="2" t="s">
        <v>4688</v>
      </c>
      <c r="Q1191" s="2" t="s">
        <v>5700</v>
      </c>
    </row>
    <row r="1192" spans="1:17" ht="256.5" x14ac:dyDescent="0.25">
      <c r="A1192" s="2" t="s">
        <v>660</v>
      </c>
      <c r="B1192" s="2" t="s">
        <v>661</v>
      </c>
      <c r="C1192" s="3" t="s">
        <v>4962</v>
      </c>
      <c r="D1192" s="4">
        <v>0</v>
      </c>
      <c r="E1192" s="4">
        <v>73</v>
      </c>
      <c r="F1192" s="4">
        <v>73</v>
      </c>
      <c r="G1192" s="4">
        <v>12.2</v>
      </c>
      <c r="H1192" s="2" t="s">
        <v>2263</v>
      </c>
      <c r="I1192" s="4">
        <v>5.65</v>
      </c>
      <c r="J1192" s="2" t="b">
        <v>1</v>
      </c>
      <c r="K1192" s="2" t="s">
        <v>2308</v>
      </c>
      <c r="L1192" s="2" t="s">
        <v>10</v>
      </c>
      <c r="M1192" s="2" t="s">
        <v>4740</v>
      </c>
      <c r="N1192" s="2" t="s">
        <v>4741</v>
      </c>
      <c r="O1192" s="2" t="s">
        <v>2306</v>
      </c>
      <c r="P1192" s="2" t="s">
        <v>4688</v>
      </c>
      <c r="Q1192" s="2" t="s">
        <v>5692</v>
      </c>
    </row>
    <row r="1193" spans="1:17" x14ac:dyDescent="0.25">
      <c r="A1193" s="2" t="s">
        <v>3874</v>
      </c>
      <c r="B1193" s="2" t="s">
        <v>3875</v>
      </c>
      <c r="C1193" s="3"/>
      <c r="D1193" s="4">
        <v>0</v>
      </c>
      <c r="E1193" s="4">
        <v>0</v>
      </c>
      <c r="F1193" s="4">
        <v>0</v>
      </c>
      <c r="G1193" s="4">
        <v>6.95</v>
      </c>
      <c r="H1193" s="2" t="s">
        <v>2218</v>
      </c>
      <c r="I1193" s="4">
        <v>3.2</v>
      </c>
      <c r="J1193" s="2" t="b">
        <v>0</v>
      </c>
      <c r="K1193" s="2" t="s">
        <v>4687</v>
      </c>
      <c r="L1193" s="2" t="s">
        <v>10</v>
      </c>
      <c r="M1193" s="2"/>
      <c r="N1193" s="2" t="s">
        <v>4819</v>
      </c>
      <c r="O1193" s="2"/>
      <c r="P1193" s="2" t="s">
        <v>4688</v>
      </c>
      <c r="Q1193" s="2"/>
    </row>
    <row r="1194" spans="1:17" x14ac:dyDescent="0.25">
      <c r="A1194" s="2" t="s">
        <v>3650</v>
      </c>
      <c r="B1194" s="2" t="s">
        <v>3651</v>
      </c>
      <c r="C1194" s="3"/>
      <c r="D1194" s="4">
        <v>0</v>
      </c>
      <c r="E1194" s="4">
        <v>0</v>
      </c>
      <c r="F1194" s="4">
        <v>0</v>
      </c>
      <c r="G1194" s="4">
        <v>10.7</v>
      </c>
      <c r="H1194" s="2" t="s">
        <v>2248</v>
      </c>
      <c r="I1194" s="4">
        <v>5.2</v>
      </c>
      <c r="J1194" s="2" t="b">
        <v>0</v>
      </c>
      <c r="K1194" s="2" t="s">
        <v>2308</v>
      </c>
      <c r="L1194" s="2" t="s">
        <v>10</v>
      </c>
      <c r="M1194" s="2" t="s">
        <v>4900</v>
      </c>
      <c r="N1194" s="2" t="s">
        <v>4822</v>
      </c>
      <c r="O1194" s="2" t="s">
        <v>2306</v>
      </c>
      <c r="P1194" s="2" t="s">
        <v>4688</v>
      </c>
      <c r="Q1194" s="2"/>
    </row>
    <row r="1195" spans="1:17" x14ac:dyDescent="0.25">
      <c r="A1195" s="2" t="s">
        <v>3652</v>
      </c>
      <c r="B1195" s="2" t="s">
        <v>3653</v>
      </c>
      <c r="C1195" s="3"/>
      <c r="D1195" s="4">
        <v>0</v>
      </c>
      <c r="E1195" s="4">
        <v>0</v>
      </c>
      <c r="F1195" s="4">
        <v>0</v>
      </c>
      <c r="G1195" s="4">
        <v>23.75</v>
      </c>
      <c r="H1195" s="2" t="s">
        <v>2248</v>
      </c>
      <c r="I1195" s="4">
        <v>11</v>
      </c>
      <c r="J1195" s="2" t="b">
        <v>0</v>
      </c>
      <c r="K1195" s="2" t="s">
        <v>2308</v>
      </c>
      <c r="L1195" s="2" t="s">
        <v>10</v>
      </c>
      <c r="M1195" s="2" t="s">
        <v>4900</v>
      </c>
      <c r="N1195" s="2" t="s">
        <v>4822</v>
      </c>
      <c r="O1195" s="2" t="s">
        <v>2306</v>
      </c>
      <c r="P1195" s="2" t="s">
        <v>2303</v>
      </c>
      <c r="Q1195" s="2"/>
    </row>
    <row r="1196" spans="1:17" x14ac:dyDescent="0.25">
      <c r="A1196" s="2" t="s">
        <v>970</v>
      </c>
      <c r="B1196" s="2" t="s">
        <v>971</v>
      </c>
      <c r="C1196" s="3"/>
      <c r="D1196" s="4">
        <v>0</v>
      </c>
      <c r="E1196" s="4">
        <v>0</v>
      </c>
      <c r="F1196" s="4">
        <v>0</v>
      </c>
      <c r="G1196" s="4">
        <v>10.199999999999999</v>
      </c>
      <c r="H1196" s="2" t="s">
        <v>2237</v>
      </c>
      <c r="I1196" s="4">
        <v>4.7080000000000002</v>
      </c>
      <c r="J1196" s="2" t="b">
        <v>1</v>
      </c>
      <c r="K1196" s="2" t="s">
        <v>2308</v>
      </c>
      <c r="L1196" s="2" t="s">
        <v>10</v>
      </c>
      <c r="M1196" s="2" t="s">
        <v>4859</v>
      </c>
      <c r="N1196" s="2" t="s">
        <v>4743</v>
      </c>
      <c r="O1196" s="2" t="s">
        <v>2306</v>
      </c>
      <c r="P1196" s="2" t="s">
        <v>4688</v>
      </c>
      <c r="Q1196" s="2"/>
    </row>
    <row r="1197" spans="1:17" x14ac:dyDescent="0.25">
      <c r="A1197" s="2" t="s">
        <v>1304</v>
      </c>
      <c r="B1197" s="2" t="s">
        <v>1305</v>
      </c>
      <c r="C1197" s="3"/>
      <c r="D1197" s="4">
        <v>0</v>
      </c>
      <c r="E1197" s="4">
        <v>1</v>
      </c>
      <c r="F1197" s="4">
        <v>1</v>
      </c>
      <c r="G1197" s="4">
        <v>8.3000000000000007</v>
      </c>
      <c r="H1197" s="2" t="s">
        <v>2237</v>
      </c>
      <c r="I1197" s="4">
        <v>3.8279999999999998</v>
      </c>
      <c r="J1197" s="2" t="b">
        <v>1</v>
      </c>
      <c r="K1197" s="2" t="s">
        <v>2308</v>
      </c>
      <c r="L1197" s="2" t="s">
        <v>10</v>
      </c>
      <c r="M1197" s="2" t="s">
        <v>263</v>
      </c>
      <c r="N1197" s="2" t="s">
        <v>4743</v>
      </c>
      <c r="O1197" s="2" t="s">
        <v>2306</v>
      </c>
      <c r="P1197" s="2" t="s">
        <v>4688</v>
      </c>
      <c r="Q1197" s="2"/>
    </row>
    <row r="1198" spans="1:17" x14ac:dyDescent="0.25">
      <c r="A1198" s="2" t="s">
        <v>1306</v>
      </c>
      <c r="B1198" s="2" t="s">
        <v>1307</v>
      </c>
      <c r="C1198" s="3"/>
      <c r="D1198" s="4">
        <v>0</v>
      </c>
      <c r="E1198" s="4">
        <v>0</v>
      </c>
      <c r="F1198" s="4">
        <v>0</v>
      </c>
      <c r="G1198" s="4">
        <v>19.45</v>
      </c>
      <c r="H1198" s="2" t="s">
        <v>2237</v>
      </c>
      <c r="I1198" s="4">
        <v>9.01</v>
      </c>
      <c r="J1198" s="2" t="b">
        <v>1</v>
      </c>
      <c r="K1198" s="2" t="s">
        <v>2308</v>
      </c>
      <c r="L1198" s="2" t="s">
        <v>10</v>
      </c>
      <c r="M1198" s="2" t="s">
        <v>263</v>
      </c>
      <c r="N1198" s="2" t="s">
        <v>4743</v>
      </c>
      <c r="O1198" s="2" t="s">
        <v>2306</v>
      </c>
      <c r="P1198" s="2" t="s">
        <v>2303</v>
      </c>
      <c r="Q1198" s="2"/>
    </row>
    <row r="1199" spans="1:17" x14ac:dyDescent="0.25">
      <c r="A1199" s="2" t="s">
        <v>3680</v>
      </c>
      <c r="B1199" s="2" t="s">
        <v>3681</v>
      </c>
      <c r="C1199" s="3"/>
      <c r="D1199" s="4">
        <v>0</v>
      </c>
      <c r="E1199" s="4">
        <v>0</v>
      </c>
      <c r="F1199" s="4">
        <v>0</v>
      </c>
      <c r="G1199" s="4">
        <v>51.9</v>
      </c>
      <c r="H1199" s="2" t="s">
        <v>2237</v>
      </c>
      <c r="I1199" s="4">
        <v>24.077000000000002</v>
      </c>
      <c r="J1199" s="2" t="b">
        <v>0</v>
      </c>
      <c r="K1199" s="2" t="s">
        <v>2308</v>
      </c>
      <c r="L1199" s="2" t="s">
        <v>10</v>
      </c>
      <c r="M1199" s="2" t="s">
        <v>263</v>
      </c>
      <c r="N1199" s="2" t="s">
        <v>4743</v>
      </c>
      <c r="O1199" s="2" t="s">
        <v>2306</v>
      </c>
      <c r="P1199" s="2" t="s">
        <v>2304</v>
      </c>
      <c r="Q1199" s="2"/>
    </row>
    <row r="1200" spans="1:17" ht="242.25" x14ac:dyDescent="0.25">
      <c r="A1200" s="2" t="s">
        <v>656</v>
      </c>
      <c r="B1200" s="2" t="s">
        <v>657</v>
      </c>
      <c r="C1200" s="3" t="s">
        <v>4963</v>
      </c>
      <c r="D1200" s="4">
        <v>0</v>
      </c>
      <c r="E1200" s="4">
        <v>69</v>
      </c>
      <c r="F1200" s="4">
        <v>69</v>
      </c>
      <c r="G1200" s="4">
        <v>17.100000000000001</v>
      </c>
      <c r="H1200" s="2" t="s">
        <v>2263</v>
      </c>
      <c r="I1200" s="4">
        <v>7.9</v>
      </c>
      <c r="J1200" s="2" t="b">
        <v>1</v>
      </c>
      <c r="K1200" s="2" t="s">
        <v>2308</v>
      </c>
      <c r="L1200" s="2" t="s">
        <v>10</v>
      </c>
      <c r="M1200" s="2" t="s">
        <v>4740</v>
      </c>
      <c r="N1200" s="2" t="s">
        <v>4741</v>
      </c>
      <c r="O1200" s="2" t="s">
        <v>2306</v>
      </c>
      <c r="P1200" s="2" t="s">
        <v>4688</v>
      </c>
      <c r="Q1200" s="2" t="s">
        <v>5693</v>
      </c>
    </row>
    <row r="1201" spans="1:17" x14ac:dyDescent="0.25">
      <c r="A1201" s="2" t="s">
        <v>1967</v>
      </c>
      <c r="B1201" s="2" t="s">
        <v>1968</v>
      </c>
      <c r="C1201" s="3"/>
      <c r="D1201" s="4">
        <v>0</v>
      </c>
      <c r="E1201" s="4">
        <v>0</v>
      </c>
      <c r="F1201" s="4">
        <v>0</v>
      </c>
      <c r="G1201" s="4">
        <v>35.6</v>
      </c>
      <c r="H1201" s="2" t="s">
        <v>2264</v>
      </c>
      <c r="I1201" s="4">
        <v>16.489999999999998</v>
      </c>
      <c r="J1201" s="2" t="b">
        <v>1</v>
      </c>
      <c r="K1201" s="2" t="s">
        <v>4709</v>
      </c>
      <c r="L1201" s="2" t="s">
        <v>10</v>
      </c>
      <c r="M1201" s="2" t="s">
        <v>4853</v>
      </c>
      <c r="N1201" s="2" t="s">
        <v>4745</v>
      </c>
      <c r="O1201" s="2" t="s">
        <v>4689</v>
      </c>
      <c r="P1201" s="2" t="s">
        <v>4688</v>
      </c>
      <c r="Q1201" s="2"/>
    </row>
    <row r="1202" spans="1:17" x14ac:dyDescent="0.25">
      <c r="A1202" s="2" t="s">
        <v>1969</v>
      </c>
      <c r="B1202" s="2" t="s">
        <v>1970</v>
      </c>
      <c r="C1202" s="3"/>
      <c r="D1202" s="4">
        <v>0</v>
      </c>
      <c r="E1202" s="4">
        <v>0</v>
      </c>
      <c r="F1202" s="4">
        <v>0</v>
      </c>
      <c r="G1202" s="4">
        <v>14.45</v>
      </c>
      <c r="H1202" s="2" t="s">
        <v>2264</v>
      </c>
      <c r="I1202" s="4">
        <v>6.69</v>
      </c>
      <c r="J1202" s="2" t="b">
        <v>1</v>
      </c>
      <c r="K1202" s="2" t="s">
        <v>4716</v>
      </c>
      <c r="L1202" s="2" t="s">
        <v>10</v>
      </c>
      <c r="M1202" s="2" t="s">
        <v>4853</v>
      </c>
      <c r="N1202" s="2" t="s">
        <v>4745</v>
      </c>
      <c r="O1202" s="2" t="s">
        <v>4719</v>
      </c>
      <c r="P1202" s="2" t="s">
        <v>4688</v>
      </c>
      <c r="Q1202" s="2"/>
    </row>
    <row r="1203" spans="1:17" x14ac:dyDescent="0.25">
      <c r="A1203" s="2" t="s">
        <v>1963</v>
      </c>
      <c r="B1203" s="2" t="s">
        <v>1964</v>
      </c>
      <c r="C1203" s="3"/>
      <c r="D1203" s="4">
        <v>0</v>
      </c>
      <c r="E1203" s="4">
        <v>0</v>
      </c>
      <c r="F1203" s="4">
        <v>0</v>
      </c>
      <c r="G1203" s="4">
        <v>23.3</v>
      </c>
      <c r="H1203" s="2" t="s">
        <v>2264</v>
      </c>
      <c r="I1203" s="4">
        <v>10.79</v>
      </c>
      <c r="J1203" s="2" t="b">
        <v>1</v>
      </c>
      <c r="K1203" s="2" t="s">
        <v>4716</v>
      </c>
      <c r="L1203" s="2" t="s">
        <v>10</v>
      </c>
      <c r="M1203" s="2" t="s">
        <v>4853</v>
      </c>
      <c r="N1203" s="2" t="s">
        <v>4745</v>
      </c>
      <c r="O1203" s="2" t="s">
        <v>4719</v>
      </c>
      <c r="P1203" s="2" t="s">
        <v>4688</v>
      </c>
      <c r="Q1203" s="2"/>
    </row>
    <row r="1204" spans="1:17" x14ac:dyDescent="0.25">
      <c r="A1204" s="2" t="s">
        <v>1965</v>
      </c>
      <c r="B1204" s="2" t="s">
        <v>1966</v>
      </c>
      <c r="C1204" s="3"/>
      <c r="D1204" s="4">
        <v>0</v>
      </c>
      <c r="E1204" s="4">
        <v>0</v>
      </c>
      <c r="F1204" s="4">
        <v>0</v>
      </c>
      <c r="G1204" s="4">
        <v>31.5</v>
      </c>
      <c r="H1204" s="2" t="s">
        <v>2264</v>
      </c>
      <c r="I1204" s="4">
        <v>14.59</v>
      </c>
      <c r="J1204" s="2" t="b">
        <v>1</v>
      </c>
      <c r="K1204" s="2" t="s">
        <v>4716</v>
      </c>
      <c r="L1204" s="2" t="s">
        <v>10</v>
      </c>
      <c r="M1204" s="2" t="s">
        <v>4853</v>
      </c>
      <c r="N1204" s="2" t="s">
        <v>4745</v>
      </c>
      <c r="O1204" s="2" t="s">
        <v>4719</v>
      </c>
      <c r="P1204" s="2" t="s">
        <v>4688</v>
      </c>
      <c r="Q1204" s="2"/>
    </row>
    <row r="1205" spans="1:17" x14ac:dyDescent="0.25">
      <c r="A1205" s="2" t="s">
        <v>3889</v>
      </c>
      <c r="B1205" s="2" t="s">
        <v>3890</v>
      </c>
      <c r="C1205" s="3"/>
      <c r="D1205" s="4">
        <v>0</v>
      </c>
      <c r="E1205" s="4">
        <v>0</v>
      </c>
      <c r="F1205" s="4">
        <v>0</v>
      </c>
      <c r="G1205" s="4">
        <v>8.5500000000000007</v>
      </c>
      <c r="H1205" s="2" t="s">
        <v>2249</v>
      </c>
      <c r="I1205" s="4">
        <v>3.95</v>
      </c>
      <c r="J1205" s="2" t="b">
        <v>0</v>
      </c>
      <c r="K1205" s="2" t="s">
        <v>4709</v>
      </c>
      <c r="L1205" s="2" t="s">
        <v>10</v>
      </c>
      <c r="M1205" s="2" t="s">
        <v>4823</v>
      </c>
      <c r="N1205" s="2" t="s">
        <v>4822</v>
      </c>
      <c r="O1205" s="2" t="s">
        <v>4689</v>
      </c>
      <c r="P1205" s="2" t="s">
        <v>4688</v>
      </c>
      <c r="Q1205" s="2"/>
    </row>
    <row r="1206" spans="1:17" x14ac:dyDescent="0.25">
      <c r="A1206" s="2" t="s">
        <v>2496</v>
      </c>
      <c r="B1206" s="2" t="s">
        <v>2497</v>
      </c>
      <c r="C1206" s="3"/>
      <c r="D1206" s="4">
        <v>0</v>
      </c>
      <c r="E1206" s="4">
        <v>0</v>
      </c>
      <c r="F1206" s="4">
        <v>0</v>
      </c>
      <c r="G1206" s="4">
        <v>16.899999999999999</v>
      </c>
      <c r="H1206" s="2" t="s">
        <v>2498</v>
      </c>
      <c r="I1206" s="4">
        <v>7.9</v>
      </c>
      <c r="J1206" s="2" t="b">
        <v>0</v>
      </c>
      <c r="K1206" s="2" t="s">
        <v>4716</v>
      </c>
      <c r="L1206" s="2" t="s">
        <v>10</v>
      </c>
      <c r="M1206" s="2" t="s">
        <v>4768</v>
      </c>
      <c r="N1206" s="2" t="s">
        <v>4762</v>
      </c>
      <c r="O1206" s="2" t="s">
        <v>4719</v>
      </c>
      <c r="P1206" s="2" t="s">
        <v>4688</v>
      </c>
      <c r="Q1206" s="2"/>
    </row>
    <row r="1207" spans="1:17" x14ac:dyDescent="0.25">
      <c r="A1207" s="2" t="s">
        <v>3794</v>
      </c>
      <c r="B1207" s="2" t="s">
        <v>3795</v>
      </c>
      <c r="C1207" s="3"/>
      <c r="D1207" s="4">
        <v>0</v>
      </c>
      <c r="E1207" s="4">
        <v>0</v>
      </c>
      <c r="F1207" s="4">
        <v>0</v>
      </c>
      <c r="G1207" s="4">
        <v>16.899999999999999</v>
      </c>
      <c r="H1207" s="2" t="s">
        <v>2498</v>
      </c>
      <c r="I1207" s="4">
        <v>7.9</v>
      </c>
      <c r="J1207" s="2" t="b">
        <v>0</v>
      </c>
      <c r="K1207" s="2" t="s">
        <v>4709</v>
      </c>
      <c r="L1207" s="2" t="s">
        <v>10</v>
      </c>
      <c r="M1207" s="2" t="s">
        <v>4903</v>
      </c>
      <c r="N1207" s="2" t="s">
        <v>4762</v>
      </c>
      <c r="O1207" s="2" t="s">
        <v>4689</v>
      </c>
      <c r="P1207" s="2" t="s">
        <v>4688</v>
      </c>
      <c r="Q1207" s="2"/>
    </row>
    <row r="1208" spans="1:17" ht="199.5" x14ac:dyDescent="0.25">
      <c r="A1208" s="2" t="s">
        <v>1981</v>
      </c>
      <c r="B1208" s="2" t="s">
        <v>1982</v>
      </c>
      <c r="C1208" s="3" t="s">
        <v>4400</v>
      </c>
      <c r="D1208" s="4">
        <v>0</v>
      </c>
      <c r="E1208" s="4">
        <v>68</v>
      </c>
      <c r="F1208" s="4">
        <v>68</v>
      </c>
      <c r="G1208" s="4">
        <v>10.6</v>
      </c>
      <c r="H1208" s="2" t="s">
        <v>2230</v>
      </c>
      <c r="I1208" s="4">
        <v>4.9000000000000004</v>
      </c>
      <c r="J1208" s="2" t="b">
        <v>1</v>
      </c>
      <c r="K1208" s="2" t="s">
        <v>2308</v>
      </c>
      <c r="L1208" s="2" t="s">
        <v>10</v>
      </c>
      <c r="M1208" s="2" t="s">
        <v>4751</v>
      </c>
      <c r="N1208" s="2" t="s">
        <v>4752</v>
      </c>
      <c r="O1208" s="2" t="s">
        <v>2306</v>
      </c>
      <c r="P1208" s="2" t="s">
        <v>4688</v>
      </c>
      <c r="Q1208" s="2" t="s">
        <v>5694</v>
      </c>
    </row>
    <row r="1209" spans="1:17" ht="270.75" x14ac:dyDescent="0.25">
      <c r="A1209" s="2" t="s">
        <v>750</v>
      </c>
      <c r="B1209" s="2" t="s">
        <v>751</v>
      </c>
      <c r="C1209" s="3" t="s">
        <v>5263</v>
      </c>
      <c r="D1209" s="4">
        <v>0</v>
      </c>
      <c r="E1209" s="4">
        <v>1</v>
      </c>
      <c r="F1209" s="4">
        <v>1</v>
      </c>
      <c r="G1209" s="4">
        <v>26.4</v>
      </c>
      <c r="H1209" s="2" t="s">
        <v>2234</v>
      </c>
      <c r="I1209" s="4">
        <v>12</v>
      </c>
      <c r="J1209" s="2" t="b">
        <v>1</v>
      </c>
      <c r="K1209" s="2" t="s">
        <v>4709</v>
      </c>
      <c r="L1209" s="2" t="s">
        <v>10</v>
      </c>
      <c r="M1209" s="2" t="s">
        <v>4840</v>
      </c>
      <c r="N1209" s="2" t="s">
        <v>4745</v>
      </c>
      <c r="O1209" s="2" t="s">
        <v>4689</v>
      </c>
      <c r="P1209" s="2" t="s">
        <v>2303</v>
      </c>
      <c r="Q1209" s="2" t="s">
        <v>5721</v>
      </c>
    </row>
    <row r="1210" spans="1:17" x14ac:dyDescent="0.25">
      <c r="A1210" s="2" t="s">
        <v>4334</v>
      </c>
      <c r="B1210" s="2" t="s">
        <v>4335</v>
      </c>
      <c r="C1210" s="3"/>
      <c r="D1210" s="4">
        <v>0</v>
      </c>
      <c r="E1210" s="4">
        <v>0</v>
      </c>
      <c r="F1210" s="4">
        <v>0</v>
      </c>
      <c r="G1210" s="4">
        <v>37.450000000000003</v>
      </c>
      <c r="H1210" s="2" t="s">
        <v>464</v>
      </c>
      <c r="I1210" s="4">
        <v>18.71</v>
      </c>
      <c r="J1210" s="2" t="b">
        <v>0</v>
      </c>
      <c r="K1210" s="2" t="s">
        <v>4693</v>
      </c>
      <c r="L1210" s="2" t="s">
        <v>10</v>
      </c>
      <c r="M1210" s="2"/>
      <c r="N1210" s="2" t="s">
        <v>4703</v>
      </c>
      <c r="O1210" s="2"/>
      <c r="P1210" s="2"/>
      <c r="Q1210" s="2"/>
    </row>
    <row r="1211" spans="1:17" x14ac:dyDescent="0.25">
      <c r="A1211" s="2" t="s">
        <v>4336</v>
      </c>
      <c r="B1211" s="2" t="s">
        <v>4337</v>
      </c>
      <c r="C1211" s="3"/>
      <c r="D1211" s="4">
        <v>0</v>
      </c>
      <c r="E1211" s="4">
        <v>0</v>
      </c>
      <c r="F1211" s="4">
        <v>0</v>
      </c>
      <c r="G1211" s="4">
        <v>35.65</v>
      </c>
      <c r="H1211" s="2" t="s">
        <v>464</v>
      </c>
      <c r="I1211" s="4">
        <v>17.833200000000001</v>
      </c>
      <c r="J1211" s="2" t="b">
        <v>0</v>
      </c>
      <c r="K1211" s="2" t="s">
        <v>4693</v>
      </c>
      <c r="L1211" s="2" t="s">
        <v>10</v>
      </c>
      <c r="M1211" s="2"/>
      <c r="N1211" s="2" t="s">
        <v>4703</v>
      </c>
      <c r="O1211" s="2"/>
      <c r="P1211" s="2"/>
      <c r="Q1211" s="2"/>
    </row>
    <row r="1212" spans="1:17" x14ac:dyDescent="0.25">
      <c r="A1212" s="2" t="s">
        <v>1141</v>
      </c>
      <c r="B1212" s="2" t="s">
        <v>1142</v>
      </c>
      <c r="C1212" s="3"/>
      <c r="D1212" s="4">
        <v>0</v>
      </c>
      <c r="E1212" s="4">
        <v>9</v>
      </c>
      <c r="F1212" s="4">
        <v>9</v>
      </c>
      <c r="G1212" s="4">
        <v>13.75</v>
      </c>
      <c r="H1212" s="2" t="s">
        <v>2247</v>
      </c>
      <c r="I1212" s="4">
        <v>6.3</v>
      </c>
      <c r="J1212" s="2" t="b">
        <v>1</v>
      </c>
      <c r="K1212" s="2" t="s">
        <v>2308</v>
      </c>
      <c r="L1212" s="2" t="s">
        <v>10</v>
      </c>
      <c r="M1212" s="2" t="s">
        <v>4898</v>
      </c>
      <c r="N1212" s="2" t="s">
        <v>4741</v>
      </c>
      <c r="O1212" s="2" t="s">
        <v>2306</v>
      </c>
      <c r="P1212" s="2" t="s">
        <v>4688</v>
      </c>
      <c r="Q1212" s="2"/>
    </row>
    <row r="1213" spans="1:17" x14ac:dyDescent="0.25">
      <c r="A1213" s="2" t="s">
        <v>1018</v>
      </c>
      <c r="B1213" s="2" t="s">
        <v>1019</v>
      </c>
      <c r="C1213" s="3"/>
      <c r="D1213" s="4">
        <v>0</v>
      </c>
      <c r="E1213" s="4">
        <v>0</v>
      </c>
      <c r="F1213" s="4">
        <v>0</v>
      </c>
      <c r="G1213" s="4">
        <v>15.1</v>
      </c>
      <c r="H1213" s="2" t="s">
        <v>2265</v>
      </c>
      <c r="I1213" s="4">
        <v>7</v>
      </c>
      <c r="J1213" s="2" t="b">
        <v>1</v>
      </c>
      <c r="K1213" s="2" t="s">
        <v>4709</v>
      </c>
      <c r="L1213" s="2" t="s">
        <v>10</v>
      </c>
      <c r="M1213" s="2" t="s">
        <v>4746</v>
      </c>
      <c r="N1213" s="2" t="s">
        <v>4741</v>
      </c>
      <c r="O1213" s="2" t="s">
        <v>4689</v>
      </c>
      <c r="P1213" s="2" t="s">
        <v>4688</v>
      </c>
      <c r="Q1213" s="2"/>
    </row>
    <row r="1214" spans="1:17" x14ac:dyDescent="0.25">
      <c r="A1214" s="2" t="s">
        <v>1020</v>
      </c>
      <c r="B1214" s="2" t="s">
        <v>1021</v>
      </c>
      <c r="C1214" s="3"/>
      <c r="D1214" s="4">
        <v>0</v>
      </c>
      <c r="E1214" s="4">
        <v>0</v>
      </c>
      <c r="F1214" s="4">
        <v>0</v>
      </c>
      <c r="G1214" s="4">
        <v>14.3</v>
      </c>
      <c r="H1214" s="2" t="s">
        <v>2265</v>
      </c>
      <c r="I1214" s="4">
        <v>6.6</v>
      </c>
      <c r="J1214" s="2" t="b">
        <v>1</v>
      </c>
      <c r="K1214" s="2" t="s">
        <v>2308</v>
      </c>
      <c r="L1214" s="2" t="s">
        <v>10</v>
      </c>
      <c r="M1214" s="2" t="s">
        <v>4746</v>
      </c>
      <c r="N1214" s="2" t="s">
        <v>4741</v>
      </c>
      <c r="O1214" s="2" t="s">
        <v>2306</v>
      </c>
      <c r="P1214" s="2" t="s">
        <v>4688</v>
      </c>
      <c r="Q1214" s="2"/>
    </row>
    <row r="1215" spans="1:17" x14ac:dyDescent="0.25">
      <c r="A1215" s="2" t="s">
        <v>4423</v>
      </c>
      <c r="B1215" s="2" t="s">
        <v>4424</v>
      </c>
      <c r="C1215" s="3"/>
      <c r="D1215" s="4">
        <v>0</v>
      </c>
      <c r="E1215" s="4">
        <v>0</v>
      </c>
      <c r="F1215" s="4">
        <v>0</v>
      </c>
      <c r="G1215" s="4">
        <v>10.6</v>
      </c>
      <c r="H1215" s="2" t="s">
        <v>4425</v>
      </c>
      <c r="I1215" s="4">
        <v>4.9000000000000004</v>
      </c>
      <c r="J1215" s="2" t="b">
        <v>0</v>
      </c>
      <c r="K1215" s="2" t="s">
        <v>4709</v>
      </c>
      <c r="L1215" s="2" t="s">
        <v>10</v>
      </c>
      <c r="M1215" s="2" t="s">
        <v>4751</v>
      </c>
      <c r="N1215" s="2" t="s">
        <v>4752</v>
      </c>
      <c r="O1215" s="2" t="s">
        <v>4689</v>
      </c>
      <c r="P1215" s="2" t="s">
        <v>4688</v>
      </c>
      <c r="Q1215" s="2"/>
    </row>
    <row r="1216" spans="1:17" x14ac:dyDescent="0.25">
      <c r="A1216" s="2" t="s">
        <v>4426</v>
      </c>
      <c r="B1216" s="2" t="s">
        <v>4427</v>
      </c>
      <c r="C1216" s="3"/>
      <c r="D1216" s="4">
        <v>0</v>
      </c>
      <c r="E1216" s="4">
        <v>0</v>
      </c>
      <c r="F1216" s="4">
        <v>0</v>
      </c>
      <c r="G1216" s="4">
        <v>10.6</v>
      </c>
      <c r="H1216" s="2" t="s">
        <v>4425</v>
      </c>
      <c r="I1216" s="4">
        <v>4.9000000000000004</v>
      </c>
      <c r="J1216" s="2" t="b">
        <v>0</v>
      </c>
      <c r="K1216" s="2" t="s">
        <v>2308</v>
      </c>
      <c r="L1216" s="2" t="s">
        <v>10</v>
      </c>
      <c r="M1216" s="2" t="s">
        <v>4751</v>
      </c>
      <c r="N1216" s="2" t="s">
        <v>4752</v>
      </c>
      <c r="O1216" s="2" t="s">
        <v>2306</v>
      </c>
      <c r="P1216" s="2" t="s">
        <v>4688</v>
      </c>
      <c r="Q1216" s="2"/>
    </row>
    <row r="1217" spans="1:17" x14ac:dyDescent="0.25">
      <c r="A1217" s="2" t="s">
        <v>3246</v>
      </c>
      <c r="B1217" s="2" t="s">
        <v>3247</v>
      </c>
      <c r="C1217" s="3"/>
      <c r="D1217" s="4">
        <v>0</v>
      </c>
      <c r="E1217" s="4">
        <v>0</v>
      </c>
      <c r="F1217" s="4">
        <v>0</v>
      </c>
      <c r="G1217" s="4">
        <v>15</v>
      </c>
      <c r="H1217" s="2" t="s">
        <v>3245</v>
      </c>
      <c r="I1217" s="4">
        <v>6.95</v>
      </c>
      <c r="J1217" s="2" t="b">
        <v>0</v>
      </c>
      <c r="K1217" s="2" t="s">
        <v>2308</v>
      </c>
      <c r="L1217" s="2" t="s">
        <v>10</v>
      </c>
      <c r="M1217" s="2" t="s">
        <v>4851</v>
      </c>
      <c r="N1217" s="2" t="s">
        <v>4743</v>
      </c>
      <c r="O1217" s="2" t="s">
        <v>2306</v>
      </c>
      <c r="P1217" s="2" t="s">
        <v>4688</v>
      </c>
      <c r="Q1217" s="2"/>
    </row>
    <row r="1218" spans="1:17" ht="85.5" x14ac:dyDescent="0.25">
      <c r="A1218" s="2" t="s">
        <v>2043</v>
      </c>
      <c r="B1218" s="2" t="s">
        <v>2044</v>
      </c>
      <c r="C1218" s="3" t="s">
        <v>5472</v>
      </c>
      <c r="D1218" s="4">
        <v>0</v>
      </c>
      <c r="E1218" s="4">
        <v>6</v>
      </c>
      <c r="F1218" s="4">
        <v>6</v>
      </c>
      <c r="G1218" s="4">
        <v>5.4</v>
      </c>
      <c r="H1218" s="2" t="s">
        <v>2250</v>
      </c>
      <c r="I1218" s="4">
        <v>2.7</v>
      </c>
      <c r="J1218" s="2" t="b">
        <v>1</v>
      </c>
      <c r="K1218" s="2" t="s">
        <v>4691</v>
      </c>
      <c r="L1218" s="2" t="s">
        <v>10</v>
      </c>
      <c r="M1218" s="2"/>
      <c r="N1218" s="2" t="s">
        <v>4692</v>
      </c>
      <c r="O1218" s="2"/>
      <c r="P1218" s="2" t="s">
        <v>4695</v>
      </c>
      <c r="Q1218" s="2" t="s">
        <v>6486</v>
      </c>
    </row>
    <row r="1219" spans="1:17" x14ac:dyDescent="0.25">
      <c r="A1219" s="2" t="s">
        <v>1044</v>
      </c>
      <c r="B1219" s="2" t="s">
        <v>1045</v>
      </c>
      <c r="C1219" s="3"/>
      <c r="D1219" s="4">
        <v>0</v>
      </c>
      <c r="E1219" s="4">
        <v>0</v>
      </c>
      <c r="F1219" s="4">
        <v>0</v>
      </c>
      <c r="G1219" s="4">
        <v>15.65</v>
      </c>
      <c r="H1219" s="2" t="s">
        <v>2266</v>
      </c>
      <c r="I1219" s="4">
        <v>7</v>
      </c>
      <c r="J1219" s="2" t="b">
        <v>1</v>
      </c>
      <c r="K1219" s="2" t="s">
        <v>4716</v>
      </c>
      <c r="L1219" s="2" t="s">
        <v>10</v>
      </c>
      <c r="M1219" s="2" t="s">
        <v>4746</v>
      </c>
      <c r="N1219" s="2" t="s">
        <v>4741</v>
      </c>
      <c r="O1219" s="2" t="s">
        <v>4719</v>
      </c>
      <c r="P1219" s="2" t="s">
        <v>4688</v>
      </c>
      <c r="Q1219" s="2"/>
    </row>
    <row r="1220" spans="1:17" x14ac:dyDescent="0.25">
      <c r="A1220" s="2" t="s">
        <v>1046</v>
      </c>
      <c r="B1220" s="2" t="s">
        <v>1047</v>
      </c>
      <c r="C1220" s="3"/>
      <c r="D1220" s="4">
        <v>0</v>
      </c>
      <c r="E1220" s="4">
        <v>0</v>
      </c>
      <c r="F1220" s="4">
        <v>0</v>
      </c>
      <c r="G1220" s="4">
        <v>15.65</v>
      </c>
      <c r="H1220" s="2" t="s">
        <v>2266</v>
      </c>
      <c r="I1220" s="4">
        <v>7</v>
      </c>
      <c r="J1220" s="2" t="b">
        <v>1</v>
      </c>
      <c r="K1220" s="2" t="s">
        <v>2308</v>
      </c>
      <c r="L1220" s="2" t="s">
        <v>10</v>
      </c>
      <c r="M1220" s="2" t="s">
        <v>4746</v>
      </c>
      <c r="N1220" s="2" t="s">
        <v>4741</v>
      </c>
      <c r="O1220" s="2" t="s">
        <v>2306</v>
      </c>
      <c r="P1220" s="2" t="s">
        <v>4688</v>
      </c>
      <c r="Q1220" s="2"/>
    </row>
    <row r="1221" spans="1:17" x14ac:dyDescent="0.25">
      <c r="A1221" s="2" t="s">
        <v>1040</v>
      </c>
      <c r="B1221" s="2" t="s">
        <v>1041</v>
      </c>
      <c r="C1221" s="3"/>
      <c r="D1221" s="4">
        <v>0</v>
      </c>
      <c r="E1221" s="4">
        <v>0</v>
      </c>
      <c r="F1221" s="4">
        <v>0</v>
      </c>
      <c r="G1221" s="4">
        <v>25.05</v>
      </c>
      <c r="H1221" s="2" t="s">
        <v>2266</v>
      </c>
      <c r="I1221" s="4">
        <v>11.6</v>
      </c>
      <c r="J1221" s="2" t="b">
        <v>1</v>
      </c>
      <c r="K1221" s="2" t="s">
        <v>4716</v>
      </c>
      <c r="L1221" s="2" t="s">
        <v>10</v>
      </c>
      <c r="M1221" s="2" t="s">
        <v>4746</v>
      </c>
      <c r="N1221" s="2" t="s">
        <v>4741</v>
      </c>
      <c r="O1221" s="2" t="s">
        <v>4719</v>
      </c>
      <c r="P1221" s="2" t="s">
        <v>4688</v>
      </c>
      <c r="Q1221" s="2"/>
    </row>
    <row r="1222" spans="1:17" x14ac:dyDescent="0.25">
      <c r="A1222" s="2" t="s">
        <v>2671</v>
      </c>
      <c r="B1222" s="2" t="s">
        <v>2672</v>
      </c>
      <c r="C1222" s="3"/>
      <c r="D1222" s="4">
        <v>0</v>
      </c>
      <c r="E1222" s="4">
        <v>0</v>
      </c>
      <c r="F1222" s="4">
        <v>0</v>
      </c>
      <c r="G1222" s="4">
        <v>3.55</v>
      </c>
      <c r="H1222" s="2" t="s">
        <v>2246</v>
      </c>
      <c r="I1222" s="4">
        <v>1.59</v>
      </c>
      <c r="J1222" s="2" t="b">
        <v>0</v>
      </c>
      <c r="K1222" s="2" t="s">
        <v>2307</v>
      </c>
      <c r="L1222" s="2" t="s">
        <v>10</v>
      </c>
      <c r="M1222" s="2"/>
      <c r="N1222" s="2" t="s">
        <v>2307</v>
      </c>
      <c r="O1222" s="2"/>
      <c r="P1222" s="2" t="s">
        <v>4804</v>
      </c>
      <c r="Q1222" s="2"/>
    </row>
    <row r="1223" spans="1:17" x14ac:dyDescent="0.25">
      <c r="A1223" s="2" t="s">
        <v>2673</v>
      </c>
      <c r="B1223" s="2" t="s">
        <v>2674</v>
      </c>
      <c r="C1223" s="3"/>
      <c r="D1223" s="4">
        <v>0</v>
      </c>
      <c r="E1223" s="4">
        <v>0</v>
      </c>
      <c r="F1223" s="4">
        <v>0</v>
      </c>
      <c r="G1223" s="4">
        <v>3.45</v>
      </c>
      <c r="H1223" s="2" t="s">
        <v>2246</v>
      </c>
      <c r="I1223" s="4">
        <v>1.54</v>
      </c>
      <c r="J1223" s="2" t="b">
        <v>0</v>
      </c>
      <c r="K1223" s="2" t="s">
        <v>2307</v>
      </c>
      <c r="L1223" s="2" t="s">
        <v>10</v>
      </c>
      <c r="M1223" s="2"/>
      <c r="N1223" s="2" t="s">
        <v>2307</v>
      </c>
      <c r="O1223" s="2"/>
      <c r="P1223" s="2" t="s">
        <v>4804</v>
      </c>
      <c r="Q1223" s="2"/>
    </row>
    <row r="1224" spans="1:17" x14ac:dyDescent="0.25">
      <c r="A1224" s="2" t="s">
        <v>2669</v>
      </c>
      <c r="B1224" s="2" t="s">
        <v>2670</v>
      </c>
      <c r="C1224" s="3"/>
      <c r="D1224" s="4">
        <v>0</v>
      </c>
      <c r="E1224" s="4">
        <v>0</v>
      </c>
      <c r="F1224" s="4">
        <v>0</v>
      </c>
      <c r="G1224" s="4">
        <v>3.6</v>
      </c>
      <c r="H1224" s="2" t="s">
        <v>2246</v>
      </c>
      <c r="I1224" s="4">
        <v>1.61</v>
      </c>
      <c r="J1224" s="2" t="b">
        <v>0</v>
      </c>
      <c r="K1224" s="2" t="s">
        <v>2307</v>
      </c>
      <c r="L1224" s="2" t="s">
        <v>10</v>
      </c>
      <c r="M1224" s="2"/>
      <c r="N1224" s="2" t="s">
        <v>2307</v>
      </c>
      <c r="O1224" s="2"/>
      <c r="P1224" s="2" t="s">
        <v>4804</v>
      </c>
      <c r="Q1224" s="2"/>
    </row>
    <row r="1225" spans="1:17" x14ac:dyDescent="0.25">
      <c r="A1225" s="2" t="s">
        <v>2675</v>
      </c>
      <c r="B1225" s="2" t="s">
        <v>2676</v>
      </c>
      <c r="C1225" s="3"/>
      <c r="D1225" s="4">
        <v>0</v>
      </c>
      <c r="E1225" s="4">
        <v>0</v>
      </c>
      <c r="F1225" s="4">
        <v>0</v>
      </c>
      <c r="G1225" s="4">
        <v>3.85</v>
      </c>
      <c r="H1225" s="2" t="s">
        <v>2246</v>
      </c>
      <c r="I1225" s="4">
        <v>1.73</v>
      </c>
      <c r="J1225" s="2" t="b">
        <v>0</v>
      </c>
      <c r="K1225" s="2" t="s">
        <v>2307</v>
      </c>
      <c r="L1225" s="2" t="s">
        <v>10</v>
      </c>
      <c r="M1225" s="2"/>
      <c r="N1225" s="2" t="s">
        <v>2307</v>
      </c>
      <c r="O1225" s="2"/>
      <c r="P1225" s="2" t="s">
        <v>4804</v>
      </c>
      <c r="Q1225" s="2"/>
    </row>
    <row r="1226" spans="1:17" x14ac:dyDescent="0.25">
      <c r="A1226" s="2" t="s">
        <v>2677</v>
      </c>
      <c r="B1226" s="2" t="s">
        <v>2678</v>
      </c>
      <c r="C1226" s="3"/>
      <c r="D1226" s="4">
        <v>0</v>
      </c>
      <c r="E1226" s="4">
        <v>0</v>
      </c>
      <c r="F1226" s="4">
        <v>0</v>
      </c>
      <c r="G1226" s="4">
        <v>3.95</v>
      </c>
      <c r="H1226" s="2" t="s">
        <v>2246</v>
      </c>
      <c r="I1226" s="4">
        <v>1.79</v>
      </c>
      <c r="J1226" s="2" t="b">
        <v>0</v>
      </c>
      <c r="K1226" s="2" t="s">
        <v>2307</v>
      </c>
      <c r="L1226" s="2" t="s">
        <v>10</v>
      </c>
      <c r="M1226" s="2"/>
      <c r="N1226" s="2" t="s">
        <v>2307</v>
      </c>
      <c r="O1226" s="2"/>
      <c r="P1226" s="2" t="s">
        <v>4804</v>
      </c>
      <c r="Q1226" s="2"/>
    </row>
    <row r="1227" spans="1:17" x14ac:dyDescent="0.25">
      <c r="A1227" s="2" t="s">
        <v>2765</v>
      </c>
      <c r="B1227" s="2" t="s">
        <v>2766</v>
      </c>
      <c r="C1227" s="3"/>
      <c r="D1227" s="4">
        <v>0</v>
      </c>
      <c r="E1227" s="4">
        <v>0</v>
      </c>
      <c r="F1227" s="4">
        <v>0</v>
      </c>
      <c r="G1227" s="4">
        <v>3.9</v>
      </c>
      <c r="H1227" s="2" t="s">
        <v>2246</v>
      </c>
      <c r="I1227" s="4">
        <v>1.72</v>
      </c>
      <c r="J1227" s="2" t="b">
        <v>0</v>
      </c>
      <c r="K1227" s="2" t="s">
        <v>2307</v>
      </c>
      <c r="L1227" s="2" t="s">
        <v>10</v>
      </c>
      <c r="M1227" s="2"/>
      <c r="N1227" s="2" t="s">
        <v>2307</v>
      </c>
      <c r="O1227" s="2"/>
      <c r="P1227" s="2" t="s">
        <v>4804</v>
      </c>
      <c r="Q1227" s="2"/>
    </row>
    <row r="1228" spans="1:17" x14ac:dyDescent="0.25">
      <c r="A1228" s="2" t="s">
        <v>2769</v>
      </c>
      <c r="B1228" s="2" t="s">
        <v>2770</v>
      </c>
      <c r="C1228" s="3"/>
      <c r="D1228" s="4">
        <v>0</v>
      </c>
      <c r="E1228" s="4">
        <v>0</v>
      </c>
      <c r="F1228" s="4">
        <v>0</v>
      </c>
      <c r="G1228" s="4">
        <v>5</v>
      </c>
      <c r="H1228" s="2" t="s">
        <v>2246</v>
      </c>
      <c r="I1228" s="4">
        <v>2.3759999999999999</v>
      </c>
      <c r="J1228" s="2" t="b">
        <v>0</v>
      </c>
      <c r="K1228" s="2" t="s">
        <v>2307</v>
      </c>
      <c r="L1228" s="2" t="s">
        <v>10</v>
      </c>
      <c r="M1228" s="2"/>
      <c r="N1228" s="2" t="s">
        <v>2307</v>
      </c>
      <c r="O1228" s="2"/>
      <c r="P1228" s="2" t="s">
        <v>4804</v>
      </c>
      <c r="Q1228" s="2"/>
    </row>
    <row r="1229" spans="1:17" x14ac:dyDescent="0.25">
      <c r="A1229" s="2" t="s">
        <v>2767</v>
      </c>
      <c r="B1229" s="2" t="s">
        <v>2768</v>
      </c>
      <c r="C1229" s="3"/>
      <c r="D1229" s="4">
        <v>0</v>
      </c>
      <c r="E1229" s="4">
        <v>0</v>
      </c>
      <c r="F1229" s="4">
        <v>0</v>
      </c>
      <c r="G1229" s="4">
        <v>4.1500000000000004</v>
      </c>
      <c r="H1229" s="2" t="s">
        <v>2246</v>
      </c>
      <c r="I1229" s="4">
        <v>1.909</v>
      </c>
      <c r="J1229" s="2" t="b">
        <v>0</v>
      </c>
      <c r="K1229" s="2" t="s">
        <v>2307</v>
      </c>
      <c r="L1229" s="2" t="s">
        <v>10</v>
      </c>
      <c r="M1229" s="2"/>
      <c r="N1229" s="2" t="s">
        <v>2307</v>
      </c>
      <c r="O1229" s="2"/>
      <c r="P1229" s="2" t="s">
        <v>4804</v>
      </c>
      <c r="Q1229" s="2"/>
    </row>
    <row r="1230" spans="1:17" x14ac:dyDescent="0.25">
      <c r="A1230" s="2" t="s">
        <v>2787</v>
      </c>
      <c r="B1230" s="2" t="s">
        <v>2788</v>
      </c>
      <c r="C1230" s="3"/>
      <c r="D1230" s="4">
        <v>0</v>
      </c>
      <c r="E1230" s="4">
        <v>0</v>
      </c>
      <c r="F1230" s="4">
        <v>0</v>
      </c>
      <c r="G1230" s="4">
        <v>3.7</v>
      </c>
      <c r="H1230" s="2" t="s">
        <v>2246</v>
      </c>
      <c r="I1230" s="4">
        <v>1.645</v>
      </c>
      <c r="J1230" s="2" t="b">
        <v>0</v>
      </c>
      <c r="K1230" s="2" t="s">
        <v>2307</v>
      </c>
      <c r="L1230" s="2" t="s">
        <v>10</v>
      </c>
      <c r="M1230" s="2"/>
      <c r="N1230" s="2" t="s">
        <v>2307</v>
      </c>
      <c r="O1230" s="2"/>
      <c r="P1230" s="2" t="s">
        <v>4804</v>
      </c>
      <c r="Q1230" s="2"/>
    </row>
    <row r="1231" spans="1:17" x14ac:dyDescent="0.25">
      <c r="A1231" s="2" t="s">
        <v>2791</v>
      </c>
      <c r="B1231" s="2" t="s">
        <v>2792</v>
      </c>
      <c r="C1231" s="3"/>
      <c r="D1231" s="4">
        <v>0</v>
      </c>
      <c r="E1231" s="4">
        <v>0</v>
      </c>
      <c r="F1231" s="4">
        <v>0</v>
      </c>
      <c r="G1231" s="4">
        <v>3.8</v>
      </c>
      <c r="H1231" s="2" t="s">
        <v>2246</v>
      </c>
      <c r="I1231" s="4">
        <v>1.7150000000000001</v>
      </c>
      <c r="J1231" s="2" t="b">
        <v>0</v>
      </c>
      <c r="K1231" s="2" t="s">
        <v>2307</v>
      </c>
      <c r="L1231" s="2" t="s">
        <v>10</v>
      </c>
      <c r="M1231" s="2"/>
      <c r="N1231" s="2" t="s">
        <v>2307</v>
      </c>
      <c r="O1231" s="2"/>
      <c r="P1231" s="2" t="s">
        <v>4804</v>
      </c>
      <c r="Q1231" s="2"/>
    </row>
    <row r="1232" spans="1:17" x14ac:dyDescent="0.25">
      <c r="A1232" s="2" t="s">
        <v>2793</v>
      </c>
      <c r="B1232" s="2" t="s">
        <v>2794</v>
      </c>
      <c r="C1232" s="3"/>
      <c r="D1232" s="4">
        <v>0</v>
      </c>
      <c r="E1232" s="4">
        <v>0</v>
      </c>
      <c r="F1232" s="4">
        <v>0</v>
      </c>
      <c r="G1232" s="4">
        <v>3.8</v>
      </c>
      <c r="H1232" s="2" t="s">
        <v>2246</v>
      </c>
      <c r="I1232" s="4">
        <v>1.7050000000000001</v>
      </c>
      <c r="J1232" s="2" t="b">
        <v>0</v>
      </c>
      <c r="K1232" s="2" t="s">
        <v>2307</v>
      </c>
      <c r="L1232" s="2" t="s">
        <v>10</v>
      </c>
      <c r="M1232" s="2"/>
      <c r="N1232" s="2" t="s">
        <v>2307</v>
      </c>
      <c r="O1232" s="2"/>
      <c r="P1232" s="2" t="s">
        <v>4804</v>
      </c>
      <c r="Q1232" s="2"/>
    </row>
    <row r="1233" spans="1:17" x14ac:dyDescent="0.25">
      <c r="A1233" s="2" t="s">
        <v>2789</v>
      </c>
      <c r="B1233" s="2" t="s">
        <v>2790</v>
      </c>
      <c r="C1233" s="3"/>
      <c r="D1233" s="4">
        <v>0</v>
      </c>
      <c r="E1233" s="4">
        <v>0</v>
      </c>
      <c r="F1233" s="4">
        <v>0</v>
      </c>
      <c r="G1233" s="4">
        <v>3.7</v>
      </c>
      <c r="H1233" s="2" t="s">
        <v>2246</v>
      </c>
      <c r="I1233" s="4">
        <v>1.645</v>
      </c>
      <c r="J1233" s="2" t="b">
        <v>0</v>
      </c>
      <c r="K1233" s="2" t="s">
        <v>2307</v>
      </c>
      <c r="L1233" s="2" t="s">
        <v>10</v>
      </c>
      <c r="M1233" s="2"/>
      <c r="N1233" s="2" t="s">
        <v>2307</v>
      </c>
      <c r="O1233" s="2"/>
      <c r="P1233" s="2" t="s">
        <v>4804</v>
      </c>
      <c r="Q1233" s="2"/>
    </row>
    <row r="1234" spans="1:17" x14ac:dyDescent="0.25">
      <c r="A1234" s="2" t="s">
        <v>3400</v>
      </c>
      <c r="B1234" s="2" t="s">
        <v>3401</v>
      </c>
      <c r="C1234" s="3"/>
      <c r="D1234" s="4">
        <v>0</v>
      </c>
      <c r="E1234" s="4">
        <v>0</v>
      </c>
      <c r="F1234" s="4">
        <v>0</v>
      </c>
      <c r="G1234" s="4">
        <v>29</v>
      </c>
      <c r="H1234" s="2" t="s">
        <v>2236</v>
      </c>
      <c r="I1234" s="4">
        <v>0</v>
      </c>
      <c r="J1234" s="2" t="b">
        <v>0</v>
      </c>
      <c r="K1234" s="2" t="s">
        <v>4716</v>
      </c>
      <c r="L1234" s="2" t="s">
        <v>10</v>
      </c>
      <c r="M1234" s="2" t="s">
        <v>4746</v>
      </c>
      <c r="N1234" s="2" t="s">
        <v>4741</v>
      </c>
      <c r="O1234" s="2" t="s">
        <v>4719</v>
      </c>
      <c r="P1234" s="2" t="s">
        <v>4688</v>
      </c>
      <c r="Q1234" s="2"/>
    </row>
    <row r="1235" spans="1:17" x14ac:dyDescent="0.25">
      <c r="A1235" s="2" t="s">
        <v>3674</v>
      </c>
      <c r="B1235" s="2" t="s">
        <v>3675</v>
      </c>
      <c r="C1235" s="3"/>
      <c r="D1235" s="4">
        <v>0</v>
      </c>
      <c r="E1235" s="4">
        <v>0</v>
      </c>
      <c r="F1235" s="4">
        <v>0</v>
      </c>
      <c r="G1235" s="4">
        <v>9.5</v>
      </c>
      <c r="H1235" s="2" t="s">
        <v>2251</v>
      </c>
      <c r="I1235" s="4">
        <v>4.72</v>
      </c>
      <c r="J1235" s="2" t="b">
        <v>0</v>
      </c>
      <c r="K1235" s="2" t="s">
        <v>2308</v>
      </c>
      <c r="L1235" s="2" t="s">
        <v>10</v>
      </c>
      <c r="M1235" s="2" t="s">
        <v>263</v>
      </c>
      <c r="N1235" s="2" t="s">
        <v>4743</v>
      </c>
      <c r="O1235" s="2" t="s">
        <v>2306</v>
      </c>
      <c r="P1235" s="2" t="s">
        <v>4688</v>
      </c>
      <c r="Q1235" s="2"/>
    </row>
    <row r="1236" spans="1:17" x14ac:dyDescent="0.25">
      <c r="A1236" s="2" t="s">
        <v>3676</v>
      </c>
      <c r="B1236" s="2" t="s">
        <v>3677</v>
      </c>
      <c r="C1236" s="3"/>
      <c r="D1236" s="4">
        <v>0</v>
      </c>
      <c r="E1236" s="4">
        <v>0</v>
      </c>
      <c r="F1236" s="4">
        <v>0</v>
      </c>
      <c r="G1236" s="4">
        <v>19.5</v>
      </c>
      <c r="H1236" s="2" t="s">
        <v>2251</v>
      </c>
      <c r="I1236" s="4">
        <v>9.7100000000000009</v>
      </c>
      <c r="J1236" s="2" t="b">
        <v>0</v>
      </c>
      <c r="K1236" s="2" t="s">
        <v>2308</v>
      </c>
      <c r="L1236" s="2" t="s">
        <v>10</v>
      </c>
      <c r="M1236" s="2" t="s">
        <v>263</v>
      </c>
      <c r="N1236" s="2" t="s">
        <v>4743</v>
      </c>
      <c r="O1236" s="2" t="s">
        <v>2306</v>
      </c>
      <c r="P1236" s="2" t="s">
        <v>2303</v>
      </c>
      <c r="Q1236" s="2"/>
    </row>
    <row r="1237" spans="1:17" x14ac:dyDescent="0.25">
      <c r="A1237" s="2" t="s">
        <v>245</v>
      </c>
      <c r="B1237" s="2" t="s">
        <v>246</v>
      </c>
      <c r="C1237" s="3"/>
      <c r="D1237" s="4">
        <v>0</v>
      </c>
      <c r="E1237" s="4">
        <v>8</v>
      </c>
      <c r="F1237" s="4">
        <v>8</v>
      </c>
      <c r="G1237" s="4">
        <v>13.15</v>
      </c>
      <c r="H1237" s="2" t="s">
        <v>2224</v>
      </c>
      <c r="I1237" s="4">
        <v>5.9</v>
      </c>
      <c r="J1237" s="2" t="b">
        <v>1</v>
      </c>
      <c r="K1237" s="2" t="s">
        <v>2301</v>
      </c>
      <c r="L1237" s="2" t="s">
        <v>10</v>
      </c>
      <c r="M1237" s="2" t="s">
        <v>4749</v>
      </c>
      <c r="N1237" s="2" t="s">
        <v>4745</v>
      </c>
      <c r="O1237" s="2" t="s">
        <v>2306</v>
      </c>
      <c r="P1237" s="2"/>
      <c r="Q1237" s="2"/>
    </row>
    <row r="1238" spans="1:17" x14ac:dyDescent="0.25">
      <c r="A1238" s="2" t="s">
        <v>288</v>
      </c>
      <c r="B1238" s="2" t="s">
        <v>289</v>
      </c>
      <c r="C1238" s="3"/>
      <c r="D1238" s="4">
        <v>0</v>
      </c>
      <c r="E1238" s="4">
        <v>1</v>
      </c>
      <c r="F1238" s="4">
        <v>1</v>
      </c>
      <c r="G1238" s="4">
        <v>12.8</v>
      </c>
      <c r="H1238" s="2" t="s">
        <v>2224</v>
      </c>
      <c r="I1238" s="4">
        <v>5.75</v>
      </c>
      <c r="J1238" s="2" t="b">
        <v>1</v>
      </c>
      <c r="K1238" s="2" t="s">
        <v>2301</v>
      </c>
      <c r="L1238" s="2" t="s">
        <v>10</v>
      </c>
      <c r="M1238" s="2"/>
      <c r="N1238" s="2"/>
      <c r="O1238" s="2"/>
      <c r="P1238" s="2"/>
      <c r="Q1238" s="2"/>
    </row>
    <row r="1239" spans="1:17" ht="213.75" x14ac:dyDescent="0.25">
      <c r="A1239" s="2" t="s">
        <v>930</v>
      </c>
      <c r="B1239" s="2" t="s">
        <v>931</v>
      </c>
      <c r="C1239" s="3" t="s">
        <v>4964</v>
      </c>
      <c r="D1239" s="4">
        <v>0</v>
      </c>
      <c r="E1239" s="4">
        <v>3</v>
      </c>
      <c r="F1239" s="4">
        <v>3</v>
      </c>
      <c r="G1239" s="4">
        <v>56.15</v>
      </c>
      <c r="H1239" s="2" t="s">
        <v>2219</v>
      </c>
      <c r="I1239" s="4">
        <v>26</v>
      </c>
      <c r="J1239" s="2" t="b">
        <v>1</v>
      </c>
      <c r="K1239" s="2" t="s">
        <v>4716</v>
      </c>
      <c r="L1239" s="2" t="s">
        <v>10</v>
      </c>
      <c r="M1239" s="2" t="s">
        <v>4871</v>
      </c>
      <c r="N1239" s="2" t="s">
        <v>4762</v>
      </c>
      <c r="O1239" s="2" t="s">
        <v>4719</v>
      </c>
      <c r="P1239" s="2" t="s">
        <v>2303</v>
      </c>
      <c r="Q1239" s="2" t="s">
        <v>5661</v>
      </c>
    </row>
    <row r="1240" spans="1:17" ht="228" x14ac:dyDescent="0.25">
      <c r="A1240" s="2" t="s">
        <v>1851</v>
      </c>
      <c r="B1240" s="2" t="s">
        <v>1852</v>
      </c>
      <c r="C1240" s="3" t="s">
        <v>4965</v>
      </c>
      <c r="D1240" s="4">
        <v>0</v>
      </c>
      <c r="E1240" s="4">
        <v>3</v>
      </c>
      <c r="F1240" s="4">
        <v>3</v>
      </c>
      <c r="G1240" s="4">
        <v>60.45</v>
      </c>
      <c r="H1240" s="2" t="s">
        <v>2219</v>
      </c>
      <c r="I1240" s="4">
        <v>28</v>
      </c>
      <c r="J1240" s="2" t="b">
        <v>1</v>
      </c>
      <c r="K1240" s="2" t="s">
        <v>4716</v>
      </c>
      <c r="L1240" s="2" t="s">
        <v>10</v>
      </c>
      <c r="M1240" s="2" t="s">
        <v>4801</v>
      </c>
      <c r="N1240" s="2" t="s">
        <v>4762</v>
      </c>
      <c r="O1240" s="2" t="s">
        <v>4719</v>
      </c>
      <c r="P1240" s="2" t="s">
        <v>2303</v>
      </c>
      <c r="Q1240" s="2" t="s">
        <v>5654</v>
      </c>
    </row>
    <row r="1241" spans="1:17" x14ac:dyDescent="0.25">
      <c r="A1241" s="2" t="s">
        <v>3286</v>
      </c>
      <c r="B1241" s="2" t="s">
        <v>3287</v>
      </c>
      <c r="C1241" s="3"/>
      <c r="D1241" s="4">
        <v>0</v>
      </c>
      <c r="E1241" s="4">
        <v>0</v>
      </c>
      <c r="F1241" s="4">
        <v>0</v>
      </c>
      <c r="G1241" s="4">
        <v>53.55</v>
      </c>
      <c r="H1241" s="2" t="s">
        <v>2219</v>
      </c>
      <c r="I1241" s="4">
        <v>24.8</v>
      </c>
      <c r="J1241" s="2" t="b">
        <v>0</v>
      </c>
      <c r="K1241" s="2" t="s">
        <v>4693</v>
      </c>
      <c r="L1241" s="2" t="s">
        <v>10</v>
      </c>
      <c r="M1241" s="2"/>
      <c r="N1241" s="2" t="s">
        <v>5926</v>
      </c>
      <c r="O1241" s="2"/>
      <c r="P1241" s="2"/>
      <c r="Q1241" s="2"/>
    </row>
    <row r="1242" spans="1:17" x14ac:dyDescent="0.25">
      <c r="A1242" s="2" t="s">
        <v>3288</v>
      </c>
      <c r="B1242" s="2" t="s">
        <v>3289</v>
      </c>
      <c r="C1242" s="3"/>
      <c r="D1242" s="4">
        <v>0</v>
      </c>
      <c r="E1242" s="4">
        <v>0</v>
      </c>
      <c r="F1242" s="4">
        <v>0</v>
      </c>
      <c r="G1242" s="4">
        <v>65.2</v>
      </c>
      <c r="H1242" s="2" t="s">
        <v>2219</v>
      </c>
      <c r="I1242" s="4">
        <v>30.2</v>
      </c>
      <c r="J1242" s="2" t="b">
        <v>0</v>
      </c>
      <c r="K1242" s="2" t="s">
        <v>4693</v>
      </c>
      <c r="L1242" s="2" t="s">
        <v>10</v>
      </c>
      <c r="M1242" s="2"/>
      <c r="N1242" s="2" t="s">
        <v>5926</v>
      </c>
      <c r="O1242" s="2"/>
      <c r="P1242" s="2"/>
      <c r="Q1242" s="2"/>
    </row>
    <row r="1243" spans="1:17" x14ac:dyDescent="0.25">
      <c r="A1243" s="2" t="s">
        <v>3284</v>
      </c>
      <c r="B1243" s="2" t="s">
        <v>3285</v>
      </c>
      <c r="C1243" s="3"/>
      <c r="D1243" s="4">
        <v>0</v>
      </c>
      <c r="E1243" s="4">
        <v>0</v>
      </c>
      <c r="F1243" s="4">
        <v>0</v>
      </c>
      <c r="G1243" s="4">
        <v>91.55</v>
      </c>
      <c r="H1243" s="2" t="s">
        <v>2219</v>
      </c>
      <c r="I1243" s="4">
        <v>42.4</v>
      </c>
      <c r="J1243" s="2" t="b">
        <v>0</v>
      </c>
      <c r="K1243" s="2" t="s">
        <v>4693</v>
      </c>
      <c r="L1243" s="2" t="s">
        <v>10</v>
      </c>
      <c r="M1243" s="2"/>
      <c r="N1243" s="2" t="s">
        <v>5926</v>
      </c>
      <c r="O1243" s="2"/>
      <c r="P1243" s="2"/>
      <c r="Q1243" s="2"/>
    </row>
    <row r="1244" spans="1:17" ht="199.5" x14ac:dyDescent="0.25">
      <c r="A1244" s="2" t="s">
        <v>229</v>
      </c>
      <c r="B1244" s="2" t="s">
        <v>230</v>
      </c>
      <c r="C1244" s="3" t="s">
        <v>2561</v>
      </c>
      <c r="D1244" s="4">
        <v>0</v>
      </c>
      <c r="E1244" s="4">
        <v>11</v>
      </c>
      <c r="F1244" s="4">
        <v>11</v>
      </c>
      <c r="G1244" s="4">
        <v>37.15</v>
      </c>
      <c r="H1244" s="2" t="s">
        <v>2223</v>
      </c>
      <c r="I1244" s="4">
        <v>17.2</v>
      </c>
      <c r="J1244" s="2" t="b">
        <v>1</v>
      </c>
      <c r="K1244" s="2" t="s">
        <v>2301</v>
      </c>
      <c r="L1244" s="2" t="s">
        <v>10</v>
      </c>
      <c r="M1244" s="2" t="s">
        <v>4747</v>
      </c>
      <c r="N1244" s="2" t="s">
        <v>4741</v>
      </c>
      <c r="O1244" s="2" t="s">
        <v>4689</v>
      </c>
      <c r="P1244" s="2"/>
      <c r="Q1244" s="2" t="s">
        <v>5589</v>
      </c>
    </row>
    <row r="1245" spans="1:17" x14ac:dyDescent="0.25">
      <c r="A1245" s="2" t="s">
        <v>3419</v>
      </c>
      <c r="B1245" s="2" t="s">
        <v>3420</v>
      </c>
      <c r="C1245" s="3"/>
      <c r="D1245" s="4">
        <v>0</v>
      </c>
      <c r="E1245" s="4">
        <v>0</v>
      </c>
      <c r="F1245" s="4">
        <v>0</v>
      </c>
      <c r="G1245" s="4">
        <v>10.6</v>
      </c>
      <c r="H1245" s="2" t="s">
        <v>3404</v>
      </c>
      <c r="I1245" s="4">
        <v>4.9000000000000004</v>
      </c>
      <c r="J1245" s="2" t="b">
        <v>0</v>
      </c>
      <c r="K1245" s="2" t="s">
        <v>4716</v>
      </c>
      <c r="L1245" s="2" t="s">
        <v>10</v>
      </c>
      <c r="M1245" s="2" t="s">
        <v>4746</v>
      </c>
      <c r="N1245" s="2" t="s">
        <v>4741</v>
      </c>
      <c r="O1245" s="2" t="s">
        <v>4719</v>
      </c>
      <c r="P1245" s="2" t="s">
        <v>4688</v>
      </c>
      <c r="Q1245" s="2"/>
    </row>
    <row r="1246" spans="1:17" x14ac:dyDescent="0.25">
      <c r="A1246" s="2" t="s">
        <v>4457</v>
      </c>
      <c r="B1246" s="2" t="s">
        <v>4458</v>
      </c>
      <c r="C1246" s="3"/>
      <c r="D1246" s="4">
        <v>0</v>
      </c>
      <c r="E1246" s="4">
        <v>0</v>
      </c>
      <c r="F1246" s="4">
        <v>0</v>
      </c>
      <c r="G1246" s="4">
        <v>6.75</v>
      </c>
      <c r="H1246" s="2" t="s">
        <v>2250</v>
      </c>
      <c r="I1246" s="4">
        <v>3.37</v>
      </c>
      <c r="J1246" s="2" t="b">
        <v>0</v>
      </c>
      <c r="K1246" s="2" t="s">
        <v>4691</v>
      </c>
      <c r="L1246" s="2" t="s">
        <v>10</v>
      </c>
      <c r="M1246" s="2"/>
      <c r="N1246" s="2" t="s">
        <v>4692</v>
      </c>
      <c r="O1246" s="2"/>
      <c r="P1246" s="2"/>
      <c r="Q1246" s="2"/>
    </row>
    <row r="1247" spans="1:17" x14ac:dyDescent="0.25">
      <c r="A1247" s="2" t="s">
        <v>1264</v>
      </c>
      <c r="B1247" s="2" t="s">
        <v>1265</v>
      </c>
      <c r="C1247" s="3"/>
      <c r="D1247" s="4">
        <v>0</v>
      </c>
      <c r="E1247" s="4">
        <v>2</v>
      </c>
      <c r="F1247" s="4">
        <v>2</v>
      </c>
      <c r="G1247" s="4">
        <v>15.3</v>
      </c>
      <c r="H1247" s="2" t="s">
        <v>2224</v>
      </c>
      <c r="I1247" s="4">
        <v>6.95</v>
      </c>
      <c r="J1247" s="2" t="b">
        <v>1</v>
      </c>
      <c r="K1247" s="2" t="s">
        <v>2308</v>
      </c>
      <c r="L1247" s="2" t="s">
        <v>10</v>
      </c>
      <c r="M1247" s="2" t="s">
        <v>4749</v>
      </c>
      <c r="N1247" s="2" t="s">
        <v>4745</v>
      </c>
      <c r="O1247" s="2" t="s">
        <v>2306</v>
      </c>
      <c r="P1247" s="2" t="s">
        <v>2303</v>
      </c>
      <c r="Q1247" s="2"/>
    </row>
    <row r="1248" spans="1:17" ht="370.5" x14ac:dyDescent="0.25">
      <c r="A1248" s="2" t="s">
        <v>850</v>
      </c>
      <c r="B1248" s="2" t="s">
        <v>851</v>
      </c>
      <c r="C1248" s="3" t="s">
        <v>4966</v>
      </c>
      <c r="D1248" s="4">
        <v>0</v>
      </c>
      <c r="E1248" s="4">
        <v>33</v>
      </c>
      <c r="F1248" s="4">
        <v>33</v>
      </c>
      <c r="G1248" s="4">
        <v>18.2</v>
      </c>
      <c r="H1248" s="2" t="s">
        <v>2228</v>
      </c>
      <c r="I1248" s="4">
        <v>9.1</v>
      </c>
      <c r="J1248" s="2" t="b">
        <v>1</v>
      </c>
      <c r="K1248" s="2" t="s">
        <v>4805</v>
      </c>
      <c r="L1248" s="2" t="s">
        <v>10</v>
      </c>
      <c r="M1248" s="2" t="s">
        <v>4806</v>
      </c>
      <c r="N1248" s="2" t="s">
        <v>4806</v>
      </c>
      <c r="O1248" s="2"/>
      <c r="P1248" s="2" t="s">
        <v>4833</v>
      </c>
      <c r="Q1248" s="2" t="s">
        <v>5785</v>
      </c>
    </row>
    <row r="1249" spans="1:17" x14ac:dyDescent="0.25">
      <c r="A1249" s="2" t="s">
        <v>2745</v>
      </c>
      <c r="B1249" s="2" t="s">
        <v>2746</v>
      </c>
      <c r="C1249" s="3"/>
      <c r="D1249" s="4">
        <v>0</v>
      </c>
      <c r="E1249" s="4">
        <v>0</v>
      </c>
      <c r="F1249" s="4">
        <v>0</v>
      </c>
      <c r="G1249" s="4">
        <v>3.9</v>
      </c>
      <c r="H1249" s="2" t="s">
        <v>2291</v>
      </c>
      <c r="I1249" s="4">
        <v>1.95</v>
      </c>
      <c r="J1249" s="2" t="b">
        <v>0</v>
      </c>
      <c r="K1249" s="2" t="s">
        <v>2307</v>
      </c>
      <c r="L1249" s="2" t="s">
        <v>10</v>
      </c>
      <c r="M1249" s="2"/>
      <c r="N1249" s="2" t="s">
        <v>2307</v>
      </c>
      <c r="O1249" s="2"/>
      <c r="P1249" s="2" t="s">
        <v>4804</v>
      </c>
      <c r="Q1249" s="2"/>
    </row>
    <row r="1250" spans="1:17" x14ac:dyDescent="0.25">
      <c r="A1250" s="2" t="s">
        <v>3213</v>
      </c>
      <c r="B1250" s="2" t="s">
        <v>3214</v>
      </c>
      <c r="C1250" s="3"/>
      <c r="D1250" s="4">
        <v>0</v>
      </c>
      <c r="E1250" s="4">
        <v>0</v>
      </c>
      <c r="F1250" s="4">
        <v>0</v>
      </c>
      <c r="G1250" s="4">
        <v>49</v>
      </c>
      <c r="H1250" s="2" t="s">
        <v>3215</v>
      </c>
      <c r="I1250" s="4">
        <v>24.5</v>
      </c>
      <c r="J1250" s="2" t="b">
        <v>0</v>
      </c>
      <c r="K1250" s="2" t="s">
        <v>4805</v>
      </c>
      <c r="L1250" s="2" t="s">
        <v>10</v>
      </c>
      <c r="M1250" s="2" t="s">
        <v>4806</v>
      </c>
      <c r="N1250" s="2" t="s">
        <v>4806</v>
      </c>
      <c r="O1250" s="2"/>
      <c r="P1250" s="2"/>
      <c r="Q1250" s="2"/>
    </row>
    <row r="1251" spans="1:17" x14ac:dyDescent="0.25">
      <c r="A1251" s="2" t="s">
        <v>556</v>
      </c>
      <c r="B1251" s="2" t="s">
        <v>557</v>
      </c>
      <c r="C1251" s="3"/>
      <c r="D1251" s="4">
        <v>0</v>
      </c>
      <c r="E1251" s="4">
        <v>0</v>
      </c>
      <c r="F1251" s="4">
        <v>0</v>
      </c>
      <c r="G1251" s="4">
        <v>4.4000000000000004</v>
      </c>
      <c r="H1251" s="2" t="s">
        <v>2241</v>
      </c>
      <c r="I1251" s="4">
        <v>0</v>
      </c>
      <c r="J1251" s="2" t="b">
        <v>1</v>
      </c>
      <c r="K1251" s="2" t="s">
        <v>4691</v>
      </c>
      <c r="L1251" s="2" t="s">
        <v>10</v>
      </c>
      <c r="M1251" s="2"/>
      <c r="N1251" s="2"/>
      <c r="O1251" s="2"/>
      <c r="P1251" s="2"/>
      <c r="Q1251" s="2"/>
    </row>
    <row r="1252" spans="1:17" x14ac:dyDescent="0.25">
      <c r="A1252" s="2" t="s">
        <v>1350</v>
      </c>
      <c r="B1252" s="2" t="s">
        <v>1351</v>
      </c>
      <c r="C1252" s="3"/>
      <c r="D1252" s="4">
        <v>0</v>
      </c>
      <c r="E1252" s="4">
        <v>8</v>
      </c>
      <c r="F1252" s="4">
        <v>8</v>
      </c>
      <c r="G1252" s="4">
        <v>3.95</v>
      </c>
      <c r="H1252" s="2" t="s">
        <v>2252</v>
      </c>
      <c r="I1252" s="4">
        <v>2.1800000000000002</v>
      </c>
      <c r="J1252" s="2" t="b">
        <v>1</v>
      </c>
      <c r="K1252" s="2" t="s">
        <v>4686</v>
      </c>
      <c r="L1252" s="2" t="s">
        <v>27</v>
      </c>
      <c r="M1252" s="2"/>
      <c r="N1252" s="2" t="s">
        <v>4934</v>
      </c>
      <c r="O1252" s="2"/>
      <c r="P1252" s="2" t="s">
        <v>4935</v>
      </c>
      <c r="Q1252" s="2"/>
    </row>
    <row r="1253" spans="1:17" x14ac:dyDescent="0.25">
      <c r="A1253" s="2" t="s">
        <v>1352</v>
      </c>
      <c r="B1253" s="2" t="s">
        <v>1353</v>
      </c>
      <c r="C1253" s="3"/>
      <c r="D1253" s="4">
        <v>0</v>
      </c>
      <c r="E1253" s="4">
        <v>0</v>
      </c>
      <c r="F1253" s="4">
        <v>0</v>
      </c>
      <c r="G1253" s="4">
        <v>10.15</v>
      </c>
      <c r="H1253" s="2" t="s">
        <v>2252</v>
      </c>
      <c r="I1253" s="4">
        <v>5.07</v>
      </c>
      <c r="J1253" s="2" t="b">
        <v>0</v>
      </c>
      <c r="K1253" s="2" t="s">
        <v>4686</v>
      </c>
      <c r="L1253" s="2" t="s">
        <v>27</v>
      </c>
      <c r="M1253" s="2"/>
      <c r="N1253" s="2" t="s">
        <v>4934</v>
      </c>
      <c r="O1253" s="2"/>
      <c r="P1253" s="2" t="s">
        <v>574</v>
      </c>
      <c r="Q1253" s="2"/>
    </row>
    <row r="1254" spans="1:17" x14ac:dyDescent="0.25">
      <c r="A1254" s="2" t="s">
        <v>1354</v>
      </c>
      <c r="B1254" s="2" t="s">
        <v>1355</v>
      </c>
      <c r="C1254" s="3"/>
      <c r="D1254" s="4">
        <v>0</v>
      </c>
      <c r="E1254" s="4">
        <v>0</v>
      </c>
      <c r="F1254" s="4">
        <v>0</v>
      </c>
      <c r="G1254" s="4">
        <v>4.0999999999999996</v>
      </c>
      <c r="H1254" s="2" t="s">
        <v>2252</v>
      </c>
      <c r="I1254" s="4">
        <v>2.0299999999999998</v>
      </c>
      <c r="J1254" s="2" t="b">
        <v>0</v>
      </c>
      <c r="K1254" s="2" t="s">
        <v>4686</v>
      </c>
      <c r="L1254" s="2" t="s">
        <v>27</v>
      </c>
      <c r="M1254" s="2"/>
      <c r="N1254" s="2" t="s">
        <v>4934</v>
      </c>
      <c r="O1254" s="2"/>
      <c r="P1254" s="2" t="s">
        <v>4935</v>
      </c>
      <c r="Q1254" s="2"/>
    </row>
    <row r="1255" spans="1:17" x14ac:dyDescent="0.25">
      <c r="A1255" s="2" t="s">
        <v>2507</v>
      </c>
      <c r="B1255" s="2" t="s">
        <v>2508</v>
      </c>
      <c r="C1255" s="3"/>
      <c r="D1255" s="4">
        <v>0</v>
      </c>
      <c r="E1255" s="4">
        <v>0</v>
      </c>
      <c r="F1255" s="4">
        <v>0</v>
      </c>
      <c r="G1255" s="4">
        <v>32.700000000000003</v>
      </c>
      <c r="H1255" s="2" t="s">
        <v>2509</v>
      </c>
      <c r="I1255" s="4">
        <v>16.5</v>
      </c>
      <c r="J1255" s="2" t="b">
        <v>0</v>
      </c>
      <c r="K1255" s="2" t="s">
        <v>2301</v>
      </c>
      <c r="L1255" s="2" t="s">
        <v>10</v>
      </c>
      <c r="M1255" s="2" t="s">
        <v>4740</v>
      </c>
      <c r="N1255" s="2" t="s">
        <v>4741</v>
      </c>
      <c r="O1255" s="2" t="s">
        <v>2306</v>
      </c>
      <c r="P1255" s="2"/>
      <c r="Q1255" s="2"/>
    </row>
    <row r="1256" spans="1:17" x14ac:dyDescent="0.25">
      <c r="A1256" s="2" t="s">
        <v>2510</v>
      </c>
      <c r="B1256" s="2" t="s">
        <v>2511</v>
      </c>
      <c r="C1256" s="3"/>
      <c r="D1256" s="4">
        <v>0</v>
      </c>
      <c r="E1256" s="4">
        <v>0</v>
      </c>
      <c r="F1256" s="4">
        <v>0</v>
      </c>
      <c r="G1256" s="4">
        <v>32.700000000000003</v>
      </c>
      <c r="H1256" s="2" t="s">
        <v>2509</v>
      </c>
      <c r="I1256" s="4">
        <v>16.5</v>
      </c>
      <c r="J1256" s="2" t="b">
        <v>0</v>
      </c>
      <c r="K1256" s="2" t="s">
        <v>2301</v>
      </c>
      <c r="L1256" s="2" t="s">
        <v>10</v>
      </c>
      <c r="M1256" s="2" t="s">
        <v>4740</v>
      </c>
      <c r="N1256" s="2" t="s">
        <v>4741</v>
      </c>
      <c r="O1256" s="2" t="s">
        <v>4719</v>
      </c>
      <c r="P1256" s="2"/>
      <c r="Q1256" s="2"/>
    </row>
    <row r="1257" spans="1:17" x14ac:dyDescent="0.25">
      <c r="A1257" s="2" t="s">
        <v>3044</v>
      </c>
      <c r="B1257" s="2" t="s">
        <v>3045</v>
      </c>
      <c r="C1257" s="3"/>
      <c r="D1257" s="4">
        <v>0</v>
      </c>
      <c r="E1257" s="4">
        <v>0</v>
      </c>
      <c r="F1257" s="4">
        <v>0</v>
      </c>
      <c r="G1257" s="4">
        <v>11.45</v>
      </c>
      <c r="H1257" s="2" t="s">
        <v>2509</v>
      </c>
      <c r="I1257" s="4">
        <v>5.3</v>
      </c>
      <c r="J1257" s="2" t="b">
        <v>0</v>
      </c>
      <c r="K1257" s="2" t="s">
        <v>2308</v>
      </c>
      <c r="L1257" s="2" t="s">
        <v>10</v>
      </c>
      <c r="M1257" s="2" t="s">
        <v>4740</v>
      </c>
      <c r="N1257" s="2" t="s">
        <v>4741</v>
      </c>
      <c r="O1257" s="2" t="s">
        <v>2306</v>
      </c>
      <c r="P1257" s="2" t="s">
        <v>4688</v>
      </c>
      <c r="Q1257" s="2"/>
    </row>
    <row r="1258" spans="1:17" x14ac:dyDescent="0.25">
      <c r="A1258" s="2" t="s">
        <v>2085</v>
      </c>
      <c r="B1258" s="2" t="s">
        <v>2086</v>
      </c>
      <c r="C1258" s="3"/>
      <c r="D1258" s="4">
        <v>0</v>
      </c>
      <c r="E1258" s="4">
        <v>0</v>
      </c>
      <c r="F1258" s="4">
        <v>0</v>
      </c>
      <c r="G1258" s="4">
        <v>21.1</v>
      </c>
      <c r="H1258" s="2" t="s">
        <v>2221</v>
      </c>
      <c r="I1258" s="4">
        <v>10.5053</v>
      </c>
      <c r="J1258" s="2" t="b">
        <v>1</v>
      </c>
      <c r="K1258" s="2" t="s">
        <v>4693</v>
      </c>
      <c r="L1258" s="2" t="s">
        <v>10</v>
      </c>
      <c r="M1258" s="2"/>
      <c r="N1258" s="2" t="s">
        <v>4698</v>
      </c>
      <c r="O1258" s="2"/>
      <c r="P1258" s="2" t="s">
        <v>4696</v>
      </c>
      <c r="Q1258" s="2"/>
    </row>
    <row r="1259" spans="1:17" x14ac:dyDescent="0.25">
      <c r="A1259" s="2" t="s">
        <v>1750</v>
      </c>
      <c r="B1259" s="2" t="s">
        <v>1751</v>
      </c>
      <c r="C1259" s="3"/>
      <c r="D1259" s="4">
        <v>0</v>
      </c>
      <c r="E1259" s="4">
        <v>0</v>
      </c>
      <c r="F1259" s="4">
        <v>0</v>
      </c>
      <c r="G1259" s="4">
        <v>59.95</v>
      </c>
      <c r="H1259" s="2" t="s">
        <v>464</v>
      </c>
      <c r="I1259" s="4">
        <v>29.94</v>
      </c>
      <c r="J1259" s="2" t="b">
        <v>1</v>
      </c>
      <c r="K1259" s="2" t="s">
        <v>4693</v>
      </c>
      <c r="L1259" s="2" t="s">
        <v>10</v>
      </c>
      <c r="M1259" s="2"/>
      <c r="N1259" s="2" t="s">
        <v>4703</v>
      </c>
      <c r="O1259" s="2"/>
      <c r="P1259" s="2" t="s">
        <v>4696</v>
      </c>
      <c r="Q1259" s="2"/>
    </row>
    <row r="1260" spans="1:17" x14ac:dyDescent="0.25">
      <c r="A1260" s="2" t="s">
        <v>1752</v>
      </c>
      <c r="B1260" s="2" t="s">
        <v>1753</v>
      </c>
      <c r="C1260" s="3"/>
      <c r="D1260" s="4">
        <v>0</v>
      </c>
      <c r="E1260" s="4">
        <v>0</v>
      </c>
      <c r="F1260" s="4">
        <v>0</v>
      </c>
      <c r="G1260" s="4">
        <v>74.099999999999994</v>
      </c>
      <c r="H1260" s="2" t="s">
        <v>464</v>
      </c>
      <c r="I1260" s="4">
        <v>37.049999999999997</v>
      </c>
      <c r="J1260" s="2" t="b">
        <v>1</v>
      </c>
      <c r="K1260" s="2" t="s">
        <v>4693</v>
      </c>
      <c r="L1260" s="2" t="s">
        <v>10</v>
      </c>
      <c r="M1260" s="2"/>
      <c r="N1260" s="2" t="s">
        <v>4703</v>
      </c>
      <c r="O1260" s="2"/>
      <c r="P1260" s="2" t="s">
        <v>4696</v>
      </c>
      <c r="Q1260" s="2"/>
    </row>
    <row r="1261" spans="1:17" x14ac:dyDescent="0.25">
      <c r="A1261" s="2" t="s">
        <v>1795</v>
      </c>
      <c r="B1261" s="2" t="s">
        <v>1796</v>
      </c>
      <c r="C1261" s="3"/>
      <c r="D1261" s="4">
        <v>0</v>
      </c>
      <c r="E1261" s="4">
        <v>0</v>
      </c>
      <c r="F1261" s="4">
        <v>0</v>
      </c>
      <c r="G1261" s="4">
        <v>65.349999999999994</v>
      </c>
      <c r="H1261" s="2" t="s">
        <v>464</v>
      </c>
      <c r="I1261" s="4">
        <v>32.65</v>
      </c>
      <c r="J1261" s="2" t="b">
        <v>1</v>
      </c>
      <c r="K1261" s="2" t="s">
        <v>4693</v>
      </c>
      <c r="L1261" s="2" t="s">
        <v>10</v>
      </c>
      <c r="M1261" s="2"/>
      <c r="N1261" s="2" t="s">
        <v>4703</v>
      </c>
      <c r="O1261" s="2"/>
      <c r="P1261" s="2" t="s">
        <v>4696</v>
      </c>
      <c r="Q1261" s="2"/>
    </row>
    <row r="1262" spans="1:17" x14ac:dyDescent="0.25">
      <c r="A1262" s="2" t="s">
        <v>1801</v>
      </c>
      <c r="B1262" s="2" t="s">
        <v>1802</v>
      </c>
      <c r="C1262" s="3"/>
      <c r="D1262" s="4">
        <v>0</v>
      </c>
      <c r="E1262" s="4">
        <v>0</v>
      </c>
      <c r="F1262" s="4">
        <v>0</v>
      </c>
      <c r="G1262" s="4">
        <v>65.150000000000006</v>
      </c>
      <c r="H1262" s="2" t="s">
        <v>464</v>
      </c>
      <c r="I1262" s="4">
        <v>32.549999999999997</v>
      </c>
      <c r="J1262" s="2" t="b">
        <v>1</v>
      </c>
      <c r="K1262" s="2" t="s">
        <v>4693</v>
      </c>
      <c r="L1262" s="2" t="s">
        <v>10</v>
      </c>
      <c r="M1262" s="2"/>
      <c r="N1262" s="2" t="s">
        <v>4703</v>
      </c>
      <c r="O1262" s="2"/>
      <c r="P1262" s="2" t="s">
        <v>4696</v>
      </c>
      <c r="Q1262" s="2"/>
    </row>
    <row r="1263" spans="1:17" x14ac:dyDescent="0.25">
      <c r="A1263" s="2" t="s">
        <v>1477</v>
      </c>
      <c r="B1263" s="2" t="s">
        <v>1478</v>
      </c>
      <c r="C1263" s="3"/>
      <c r="D1263" s="4">
        <v>0</v>
      </c>
      <c r="E1263" s="4">
        <v>0</v>
      </c>
      <c r="F1263" s="4">
        <v>0</v>
      </c>
      <c r="G1263" s="4">
        <v>15.8</v>
      </c>
      <c r="H1263" s="2" t="s">
        <v>2233</v>
      </c>
      <c r="I1263" s="4">
        <v>7.3</v>
      </c>
      <c r="J1263" s="2" t="b">
        <v>1</v>
      </c>
      <c r="K1263" s="2" t="s">
        <v>4709</v>
      </c>
      <c r="L1263" s="2" t="s">
        <v>10</v>
      </c>
      <c r="M1263" s="2" t="s">
        <v>4850</v>
      </c>
      <c r="N1263" s="2" t="s">
        <v>4745</v>
      </c>
      <c r="O1263" s="2" t="s">
        <v>4689</v>
      </c>
      <c r="P1263" s="2" t="s">
        <v>4688</v>
      </c>
      <c r="Q1263" s="2"/>
    </row>
    <row r="1264" spans="1:17" x14ac:dyDescent="0.25">
      <c r="A1264" s="2" t="s">
        <v>3581</v>
      </c>
      <c r="B1264" s="2" t="s">
        <v>3582</v>
      </c>
      <c r="C1264" s="3"/>
      <c r="D1264" s="4">
        <v>0</v>
      </c>
      <c r="E1264" s="4">
        <v>0</v>
      </c>
      <c r="F1264" s="4">
        <v>0</v>
      </c>
      <c r="G1264" s="4">
        <v>23.65</v>
      </c>
      <c r="H1264" s="2" t="s">
        <v>2233</v>
      </c>
      <c r="I1264" s="4">
        <v>10.95</v>
      </c>
      <c r="J1264" s="2" t="b">
        <v>0</v>
      </c>
      <c r="K1264" s="2" t="s">
        <v>4716</v>
      </c>
      <c r="L1264" s="2" t="s">
        <v>10</v>
      </c>
      <c r="M1264" s="2" t="s">
        <v>4847</v>
      </c>
      <c r="N1264" s="2" t="s">
        <v>4745</v>
      </c>
      <c r="O1264" s="2" t="s">
        <v>4719</v>
      </c>
      <c r="P1264" s="2" t="s">
        <v>4688</v>
      </c>
      <c r="Q1264" s="2"/>
    </row>
    <row r="1265" spans="1:17" x14ac:dyDescent="0.25">
      <c r="A1265" s="2" t="s">
        <v>974</v>
      </c>
      <c r="B1265" s="2" t="s">
        <v>975</v>
      </c>
      <c r="C1265" s="3"/>
      <c r="D1265" s="4">
        <v>0</v>
      </c>
      <c r="E1265" s="4">
        <v>0</v>
      </c>
      <c r="F1265" s="4">
        <v>0</v>
      </c>
      <c r="G1265" s="4">
        <v>43.65</v>
      </c>
      <c r="H1265" s="2" t="s">
        <v>2233</v>
      </c>
      <c r="I1265" s="4">
        <v>20.2</v>
      </c>
      <c r="J1265" s="2" t="b">
        <v>1</v>
      </c>
      <c r="K1265" s="2" t="s">
        <v>4716</v>
      </c>
      <c r="L1265" s="2" t="s">
        <v>10</v>
      </c>
      <c r="M1265" s="2" t="s">
        <v>4967</v>
      </c>
      <c r="N1265" s="2" t="s">
        <v>4745</v>
      </c>
      <c r="O1265" s="2" t="s">
        <v>4719</v>
      </c>
      <c r="P1265" s="2" t="s">
        <v>4688</v>
      </c>
      <c r="Q1265" s="2"/>
    </row>
    <row r="1266" spans="1:17" x14ac:dyDescent="0.25">
      <c r="A1266" s="2" t="s">
        <v>3125</v>
      </c>
      <c r="B1266" s="2" t="s">
        <v>3126</v>
      </c>
      <c r="C1266" s="3"/>
      <c r="D1266" s="4">
        <v>0</v>
      </c>
      <c r="E1266" s="4">
        <v>0</v>
      </c>
      <c r="F1266" s="4">
        <v>0</v>
      </c>
      <c r="G1266" s="4">
        <v>54.85</v>
      </c>
      <c r="H1266" s="2" t="s">
        <v>2233</v>
      </c>
      <c r="I1266" s="4">
        <v>25.4</v>
      </c>
      <c r="J1266" s="2" t="b">
        <v>0</v>
      </c>
      <c r="K1266" s="2" t="s">
        <v>4716</v>
      </c>
      <c r="L1266" s="2" t="s">
        <v>10</v>
      </c>
      <c r="M1266" s="2" t="s">
        <v>4841</v>
      </c>
      <c r="N1266" s="2" t="s">
        <v>4745</v>
      </c>
      <c r="O1266" s="2" t="s">
        <v>4719</v>
      </c>
      <c r="P1266" s="2" t="s">
        <v>4688</v>
      </c>
      <c r="Q1266" s="2"/>
    </row>
    <row r="1267" spans="1:17" x14ac:dyDescent="0.25">
      <c r="A1267" s="2" t="s">
        <v>3116</v>
      </c>
      <c r="B1267" s="2" t="s">
        <v>3117</v>
      </c>
      <c r="C1267" s="3"/>
      <c r="D1267" s="4">
        <v>0</v>
      </c>
      <c r="E1267" s="4">
        <v>0</v>
      </c>
      <c r="F1267" s="4">
        <v>0</v>
      </c>
      <c r="G1267" s="4">
        <v>97.2</v>
      </c>
      <c r="H1267" s="2" t="s">
        <v>2233</v>
      </c>
      <c r="I1267" s="4">
        <v>45</v>
      </c>
      <c r="J1267" s="2" t="b">
        <v>0</v>
      </c>
      <c r="K1267" s="2" t="s">
        <v>4716</v>
      </c>
      <c r="L1267" s="2" t="s">
        <v>10</v>
      </c>
      <c r="M1267" s="2" t="s">
        <v>4841</v>
      </c>
      <c r="N1267" s="2" t="s">
        <v>4745</v>
      </c>
      <c r="O1267" s="2" t="s">
        <v>4719</v>
      </c>
      <c r="P1267" s="2" t="s">
        <v>4688</v>
      </c>
      <c r="Q1267" s="2"/>
    </row>
    <row r="1268" spans="1:17" x14ac:dyDescent="0.25">
      <c r="A1268" s="2" t="s">
        <v>3118</v>
      </c>
      <c r="B1268" s="2" t="s">
        <v>3119</v>
      </c>
      <c r="C1268" s="3"/>
      <c r="D1268" s="4">
        <v>0</v>
      </c>
      <c r="E1268" s="4">
        <v>0</v>
      </c>
      <c r="F1268" s="4">
        <v>0</v>
      </c>
      <c r="G1268" s="4">
        <v>103.7</v>
      </c>
      <c r="H1268" s="2" t="s">
        <v>2233</v>
      </c>
      <c r="I1268" s="4">
        <v>48</v>
      </c>
      <c r="J1268" s="2" t="b">
        <v>0</v>
      </c>
      <c r="K1268" s="2" t="s">
        <v>4716</v>
      </c>
      <c r="L1268" s="2" t="s">
        <v>10</v>
      </c>
      <c r="M1268" s="2" t="s">
        <v>4841</v>
      </c>
      <c r="N1268" s="2" t="s">
        <v>4745</v>
      </c>
      <c r="O1268" s="2" t="s">
        <v>4719</v>
      </c>
      <c r="P1268" s="2" t="s">
        <v>4688</v>
      </c>
      <c r="Q1268" s="2"/>
    </row>
    <row r="1269" spans="1:17" ht="370.5" x14ac:dyDescent="0.25">
      <c r="A1269" s="2" t="s">
        <v>786</v>
      </c>
      <c r="B1269" s="2" t="s">
        <v>787</v>
      </c>
      <c r="C1269" s="3" t="s">
        <v>5274</v>
      </c>
      <c r="D1269" s="4">
        <v>0</v>
      </c>
      <c r="E1269" s="4">
        <v>0</v>
      </c>
      <c r="F1269" s="4">
        <v>0</v>
      </c>
      <c r="G1269" s="4">
        <v>102.55</v>
      </c>
      <c r="H1269" s="2" t="s">
        <v>2233</v>
      </c>
      <c r="I1269" s="4">
        <v>47.5</v>
      </c>
      <c r="J1269" s="2" t="b">
        <v>1</v>
      </c>
      <c r="K1269" s="2" t="s">
        <v>4716</v>
      </c>
      <c r="L1269" s="2" t="s">
        <v>10</v>
      </c>
      <c r="M1269" s="2" t="s">
        <v>4841</v>
      </c>
      <c r="N1269" s="2" t="s">
        <v>4745</v>
      </c>
      <c r="O1269" s="2" t="s">
        <v>4719</v>
      </c>
      <c r="P1269" s="2" t="s">
        <v>4688</v>
      </c>
      <c r="Q1269" s="2" t="s">
        <v>5716</v>
      </c>
    </row>
    <row r="1270" spans="1:17" x14ac:dyDescent="0.25">
      <c r="A1270" s="2" t="s">
        <v>1028</v>
      </c>
      <c r="B1270" s="2" t="s">
        <v>1029</v>
      </c>
      <c r="C1270" s="3"/>
      <c r="D1270" s="4">
        <v>0</v>
      </c>
      <c r="E1270" s="4">
        <v>0</v>
      </c>
      <c r="F1270" s="4">
        <v>0</v>
      </c>
      <c r="G1270" s="4">
        <v>28.4</v>
      </c>
      <c r="H1270" s="2" t="s">
        <v>2236</v>
      </c>
      <c r="I1270" s="4">
        <v>13.15</v>
      </c>
      <c r="J1270" s="2" t="b">
        <v>1</v>
      </c>
      <c r="K1270" s="2" t="s">
        <v>4716</v>
      </c>
      <c r="L1270" s="2" t="s">
        <v>10</v>
      </c>
      <c r="M1270" s="2" t="s">
        <v>4746</v>
      </c>
      <c r="N1270" s="2" t="s">
        <v>4741</v>
      </c>
      <c r="O1270" s="2" t="s">
        <v>4719</v>
      </c>
      <c r="P1270" s="2" t="s">
        <v>4688</v>
      </c>
      <c r="Q1270" s="2"/>
    </row>
    <row r="1271" spans="1:17" x14ac:dyDescent="0.25">
      <c r="A1271" s="2" t="s">
        <v>2876</v>
      </c>
      <c r="B1271" s="2" t="s">
        <v>2877</v>
      </c>
      <c r="C1271" s="3"/>
      <c r="D1271" s="4">
        <v>0</v>
      </c>
      <c r="E1271" s="4">
        <v>0</v>
      </c>
      <c r="F1271" s="4">
        <v>0</v>
      </c>
      <c r="G1271" s="4">
        <v>20.65</v>
      </c>
      <c r="H1271" s="2" t="s">
        <v>2262</v>
      </c>
      <c r="I1271" s="4">
        <v>9.5500000000000007</v>
      </c>
      <c r="J1271" s="2" t="b">
        <v>0</v>
      </c>
      <c r="K1271" s="2" t="s">
        <v>4709</v>
      </c>
      <c r="L1271" s="2" t="s">
        <v>10</v>
      </c>
      <c r="M1271" s="2" t="s">
        <v>4957</v>
      </c>
      <c r="N1271" s="2" t="s">
        <v>4755</v>
      </c>
      <c r="O1271" s="2" t="s">
        <v>4689</v>
      </c>
      <c r="P1271" s="2" t="s">
        <v>4688</v>
      </c>
      <c r="Q1271" s="2"/>
    </row>
    <row r="1272" spans="1:17" x14ac:dyDescent="0.25">
      <c r="A1272" s="2" t="s">
        <v>542</v>
      </c>
      <c r="B1272" s="2" t="s">
        <v>543</v>
      </c>
      <c r="C1272" s="3"/>
      <c r="D1272" s="4">
        <v>0</v>
      </c>
      <c r="E1272" s="4">
        <v>0</v>
      </c>
      <c r="F1272" s="4">
        <v>0</v>
      </c>
      <c r="G1272" s="4">
        <v>11.9</v>
      </c>
      <c r="H1272" s="2" t="s">
        <v>2262</v>
      </c>
      <c r="I1272" s="4">
        <v>5.5</v>
      </c>
      <c r="J1272" s="2" t="b">
        <v>1</v>
      </c>
      <c r="K1272" s="2" t="s">
        <v>4716</v>
      </c>
      <c r="L1272" s="2" t="s">
        <v>10</v>
      </c>
      <c r="M1272" s="2" t="s">
        <v>4957</v>
      </c>
      <c r="N1272" s="2" t="s">
        <v>4755</v>
      </c>
      <c r="O1272" s="2" t="s">
        <v>4719</v>
      </c>
      <c r="P1272" s="2" t="s">
        <v>4688</v>
      </c>
      <c r="Q1272" s="2"/>
    </row>
    <row r="1273" spans="1:17" x14ac:dyDescent="0.25">
      <c r="A1273" s="2" t="s">
        <v>2853</v>
      </c>
      <c r="B1273" s="2" t="s">
        <v>2854</v>
      </c>
      <c r="C1273" s="3"/>
      <c r="D1273" s="4">
        <v>0</v>
      </c>
      <c r="E1273" s="4">
        <v>0</v>
      </c>
      <c r="F1273" s="4">
        <v>0</v>
      </c>
      <c r="G1273" s="4">
        <v>13.6</v>
      </c>
      <c r="H1273" s="2" t="s">
        <v>2262</v>
      </c>
      <c r="I1273" s="4">
        <v>6.2</v>
      </c>
      <c r="J1273" s="2" t="b">
        <v>0</v>
      </c>
      <c r="K1273" s="2" t="s">
        <v>4716</v>
      </c>
      <c r="L1273" s="2" t="s">
        <v>10</v>
      </c>
      <c r="M1273" s="2" t="s">
        <v>4879</v>
      </c>
      <c r="N1273" s="2" t="s">
        <v>4755</v>
      </c>
      <c r="O1273" s="2" t="s">
        <v>4719</v>
      </c>
      <c r="P1273" s="2" t="s">
        <v>4688</v>
      </c>
      <c r="Q1273" s="2"/>
    </row>
    <row r="1274" spans="1:17" x14ac:dyDescent="0.25">
      <c r="A1274" s="2" t="s">
        <v>2851</v>
      </c>
      <c r="B1274" s="2" t="s">
        <v>2852</v>
      </c>
      <c r="C1274" s="3"/>
      <c r="D1274" s="4">
        <v>0</v>
      </c>
      <c r="E1274" s="4">
        <v>0</v>
      </c>
      <c r="F1274" s="4">
        <v>0</v>
      </c>
      <c r="G1274" s="4">
        <v>16.2</v>
      </c>
      <c r="H1274" s="2" t="s">
        <v>2262</v>
      </c>
      <c r="I1274" s="4">
        <v>7.3</v>
      </c>
      <c r="J1274" s="2" t="b">
        <v>0</v>
      </c>
      <c r="K1274" s="2" t="s">
        <v>4716</v>
      </c>
      <c r="L1274" s="2" t="s">
        <v>10</v>
      </c>
      <c r="M1274" s="2" t="s">
        <v>4879</v>
      </c>
      <c r="N1274" s="2" t="s">
        <v>4755</v>
      </c>
      <c r="O1274" s="2" t="s">
        <v>4719</v>
      </c>
      <c r="P1274" s="2" t="s">
        <v>4688</v>
      </c>
      <c r="Q1274" s="2"/>
    </row>
    <row r="1275" spans="1:17" x14ac:dyDescent="0.25">
      <c r="A1275" s="2" t="s">
        <v>2872</v>
      </c>
      <c r="B1275" s="2" t="s">
        <v>2873</v>
      </c>
      <c r="C1275" s="3"/>
      <c r="D1275" s="4">
        <v>0</v>
      </c>
      <c r="E1275" s="4">
        <v>0</v>
      </c>
      <c r="F1275" s="4">
        <v>0</v>
      </c>
      <c r="G1275" s="4">
        <v>20.65</v>
      </c>
      <c r="H1275" s="2" t="s">
        <v>2262</v>
      </c>
      <c r="I1275" s="4">
        <v>9.8000000000000007</v>
      </c>
      <c r="J1275" s="2" t="b">
        <v>0</v>
      </c>
      <c r="K1275" s="2" t="s">
        <v>4716</v>
      </c>
      <c r="L1275" s="2" t="s">
        <v>10</v>
      </c>
      <c r="M1275" s="2" t="s">
        <v>4957</v>
      </c>
      <c r="N1275" s="2" t="s">
        <v>4755</v>
      </c>
      <c r="O1275" s="2" t="s">
        <v>4719</v>
      </c>
      <c r="P1275" s="2" t="s">
        <v>4688</v>
      </c>
      <c r="Q1275" s="2"/>
    </row>
    <row r="1276" spans="1:17" x14ac:dyDescent="0.25">
      <c r="A1276" s="2" t="s">
        <v>2878</v>
      </c>
      <c r="B1276" s="2" t="s">
        <v>2879</v>
      </c>
      <c r="C1276" s="3"/>
      <c r="D1276" s="4">
        <v>0</v>
      </c>
      <c r="E1276" s="4">
        <v>0</v>
      </c>
      <c r="F1276" s="4">
        <v>0</v>
      </c>
      <c r="G1276" s="4">
        <v>42.1</v>
      </c>
      <c r="H1276" s="2" t="s">
        <v>2262</v>
      </c>
      <c r="I1276" s="4">
        <v>19.5</v>
      </c>
      <c r="J1276" s="2" t="b">
        <v>0</v>
      </c>
      <c r="K1276" s="2" t="s">
        <v>4716</v>
      </c>
      <c r="L1276" s="2" t="s">
        <v>10</v>
      </c>
      <c r="M1276" s="2" t="s">
        <v>4957</v>
      </c>
      <c r="N1276" s="2" t="s">
        <v>4755</v>
      </c>
      <c r="O1276" s="2" t="s">
        <v>4719</v>
      </c>
      <c r="P1276" s="2" t="s">
        <v>4688</v>
      </c>
      <c r="Q1276" s="2"/>
    </row>
    <row r="1277" spans="1:17" x14ac:dyDescent="0.25">
      <c r="A1277" s="2" t="s">
        <v>2880</v>
      </c>
      <c r="B1277" s="2" t="s">
        <v>2881</v>
      </c>
      <c r="C1277" s="3"/>
      <c r="D1277" s="4">
        <v>0</v>
      </c>
      <c r="E1277" s="4">
        <v>0</v>
      </c>
      <c r="F1277" s="4">
        <v>0</v>
      </c>
      <c r="G1277" s="4">
        <v>21.4</v>
      </c>
      <c r="H1277" s="2" t="s">
        <v>2262</v>
      </c>
      <c r="I1277" s="4">
        <v>9.8000000000000007</v>
      </c>
      <c r="J1277" s="2" t="b">
        <v>0</v>
      </c>
      <c r="K1277" s="2" t="s">
        <v>4716</v>
      </c>
      <c r="L1277" s="2" t="s">
        <v>10</v>
      </c>
      <c r="M1277" s="2" t="s">
        <v>4957</v>
      </c>
      <c r="N1277" s="2" t="s">
        <v>4755</v>
      </c>
      <c r="O1277" s="2" t="s">
        <v>4719</v>
      </c>
      <c r="P1277" s="2" t="s">
        <v>4688</v>
      </c>
      <c r="Q1277" s="2"/>
    </row>
    <row r="1278" spans="1:17" x14ac:dyDescent="0.25">
      <c r="A1278" s="2" t="s">
        <v>2860</v>
      </c>
      <c r="B1278" s="2" t="s">
        <v>2861</v>
      </c>
      <c r="C1278" s="3"/>
      <c r="D1278" s="4">
        <v>0</v>
      </c>
      <c r="E1278" s="4">
        <v>0</v>
      </c>
      <c r="F1278" s="4">
        <v>0</v>
      </c>
      <c r="G1278" s="4">
        <v>9.6999999999999993</v>
      </c>
      <c r="H1278" s="2" t="s">
        <v>2857</v>
      </c>
      <c r="I1278" s="4">
        <v>4</v>
      </c>
      <c r="J1278" s="2" t="b">
        <v>0</v>
      </c>
      <c r="K1278" s="2" t="s">
        <v>4716</v>
      </c>
      <c r="L1278" s="2" t="s">
        <v>10</v>
      </c>
      <c r="M1278" s="2" t="s">
        <v>4856</v>
      </c>
      <c r="N1278" s="2" t="s">
        <v>4857</v>
      </c>
      <c r="O1278" s="2" t="s">
        <v>4719</v>
      </c>
      <c r="P1278" s="2" t="s">
        <v>4688</v>
      </c>
      <c r="Q1278" s="2"/>
    </row>
    <row r="1279" spans="1:17" x14ac:dyDescent="0.25">
      <c r="A1279" s="2" t="s">
        <v>3458</v>
      </c>
      <c r="B1279" s="2" t="s">
        <v>3459</v>
      </c>
      <c r="C1279" s="3"/>
      <c r="D1279" s="4">
        <v>0</v>
      </c>
      <c r="E1279" s="4">
        <v>0</v>
      </c>
      <c r="F1279" s="4">
        <v>0</v>
      </c>
      <c r="G1279" s="4">
        <v>12.45</v>
      </c>
      <c r="H1279" s="2" t="s">
        <v>3460</v>
      </c>
      <c r="I1279" s="4">
        <v>5.75</v>
      </c>
      <c r="J1279" s="2" t="b">
        <v>0</v>
      </c>
      <c r="K1279" s="2" t="s">
        <v>4687</v>
      </c>
      <c r="L1279" s="2" t="s">
        <v>10</v>
      </c>
      <c r="M1279" s="2" t="s">
        <v>4968</v>
      </c>
      <c r="N1279" s="2" t="s">
        <v>4743</v>
      </c>
      <c r="O1279" s="2" t="s">
        <v>4689</v>
      </c>
      <c r="P1279" s="2" t="s">
        <v>4688</v>
      </c>
      <c r="Q1279" s="2"/>
    </row>
    <row r="1280" spans="1:17" x14ac:dyDescent="0.25">
      <c r="A1280" s="2" t="s">
        <v>3749</v>
      </c>
      <c r="B1280" s="2" t="s">
        <v>3750</v>
      </c>
      <c r="C1280" s="3"/>
      <c r="D1280" s="4">
        <v>0</v>
      </c>
      <c r="E1280" s="4">
        <v>0</v>
      </c>
      <c r="F1280" s="4">
        <v>0</v>
      </c>
      <c r="G1280" s="4">
        <v>14.2</v>
      </c>
      <c r="H1280" s="2" t="s">
        <v>3460</v>
      </c>
      <c r="I1280" s="4">
        <v>6.58</v>
      </c>
      <c r="J1280" s="2" t="b">
        <v>0</v>
      </c>
      <c r="K1280" s="2" t="s">
        <v>4709</v>
      </c>
      <c r="L1280" s="2" t="s">
        <v>10</v>
      </c>
      <c r="M1280" s="2" t="s">
        <v>4932</v>
      </c>
      <c r="N1280" s="2" t="s">
        <v>4743</v>
      </c>
      <c r="O1280" s="2" t="s">
        <v>4689</v>
      </c>
      <c r="P1280" s="2" t="s">
        <v>4688</v>
      </c>
      <c r="Q1280" s="2"/>
    </row>
    <row r="1281" spans="1:17" x14ac:dyDescent="0.25">
      <c r="A1281" s="2" t="s">
        <v>3747</v>
      </c>
      <c r="B1281" s="2" t="s">
        <v>3748</v>
      </c>
      <c r="C1281" s="3"/>
      <c r="D1281" s="4">
        <v>0</v>
      </c>
      <c r="E1281" s="4">
        <v>0</v>
      </c>
      <c r="F1281" s="4">
        <v>0</v>
      </c>
      <c r="G1281" s="4">
        <v>14.2</v>
      </c>
      <c r="H1281" s="2" t="s">
        <v>3460</v>
      </c>
      <c r="I1281" s="4">
        <v>6.58</v>
      </c>
      <c r="J1281" s="2" t="b">
        <v>0</v>
      </c>
      <c r="K1281" s="2" t="s">
        <v>4709</v>
      </c>
      <c r="L1281" s="2" t="s">
        <v>10</v>
      </c>
      <c r="M1281" s="2" t="s">
        <v>4932</v>
      </c>
      <c r="N1281" s="2" t="s">
        <v>4743</v>
      </c>
      <c r="O1281" s="2" t="s">
        <v>4689</v>
      </c>
      <c r="P1281" s="2" t="s">
        <v>4688</v>
      </c>
      <c r="Q1281" s="2"/>
    </row>
    <row r="1282" spans="1:17" x14ac:dyDescent="0.25">
      <c r="A1282" s="2" t="s">
        <v>3745</v>
      </c>
      <c r="B1282" s="2" t="s">
        <v>3746</v>
      </c>
      <c r="C1282" s="3"/>
      <c r="D1282" s="4">
        <v>0</v>
      </c>
      <c r="E1282" s="4">
        <v>0</v>
      </c>
      <c r="F1282" s="4">
        <v>0</v>
      </c>
      <c r="G1282" s="4">
        <v>8.65</v>
      </c>
      <c r="H1282" s="2" t="s">
        <v>3460</v>
      </c>
      <c r="I1282" s="4">
        <v>4</v>
      </c>
      <c r="J1282" s="2" t="b">
        <v>0</v>
      </c>
      <c r="K1282" s="2" t="s">
        <v>4709</v>
      </c>
      <c r="L1282" s="2" t="s">
        <v>10</v>
      </c>
      <c r="M1282" s="2" t="s">
        <v>4932</v>
      </c>
      <c r="N1282" s="2" t="s">
        <v>4743</v>
      </c>
      <c r="O1282" s="2" t="s">
        <v>4689</v>
      </c>
      <c r="P1282" s="2" t="s">
        <v>4688</v>
      </c>
      <c r="Q1282" s="2"/>
    </row>
    <row r="1283" spans="1:17" x14ac:dyDescent="0.25">
      <c r="A1283" s="2" t="s">
        <v>4677</v>
      </c>
      <c r="B1283" s="2" t="s">
        <v>4678</v>
      </c>
      <c r="C1283" s="3"/>
      <c r="D1283" s="4">
        <v>0</v>
      </c>
      <c r="E1283" s="4">
        <v>0</v>
      </c>
      <c r="F1283" s="4">
        <v>0</v>
      </c>
      <c r="G1283" s="4">
        <v>58.35</v>
      </c>
      <c r="H1283" s="2" t="s">
        <v>4083</v>
      </c>
      <c r="I1283" s="4">
        <v>30.46</v>
      </c>
      <c r="J1283" s="2" t="b">
        <v>0</v>
      </c>
      <c r="K1283" s="2" t="s">
        <v>4693</v>
      </c>
      <c r="L1283" s="2" t="s">
        <v>10</v>
      </c>
      <c r="M1283" s="2"/>
      <c r="N1283" s="2" t="s">
        <v>4698</v>
      </c>
      <c r="O1283" s="2"/>
      <c r="P1283" s="2" t="s">
        <v>4696</v>
      </c>
      <c r="Q1283" s="2"/>
    </row>
    <row r="1284" spans="1:17" x14ac:dyDescent="0.25">
      <c r="A1284" s="2" t="s">
        <v>4585</v>
      </c>
      <c r="B1284" s="2" t="s">
        <v>4586</v>
      </c>
      <c r="C1284" s="3"/>
      <c r="D1284" s="4">
        <v>0</v>
      </c>
      <c r="E1284" s="4">
        <v>0</v>
      </c>
      <c r="F1284" s="4">
        <v>0</v>
      </c>
      <c r="G1284" s="4">
        <v>76.650000000000006</v>
      </c>
      <c r="H1284" s="2" t="s">
        <v>4083</v>
      </c>
      <c r="I1284" s="4">
        <v>38.31</v>
      </c>
      <c r="J1284" s="2" t="b">
        <v>0</v>
      </c>
      <c r="K1284" s="2" t="s">
        <v>4693</v>
      </c>
      <c r="L1284" s="2" t="s">
        <v>10</v>
      </c>
      <c r="M1284" s="2"/>
      <c r="N1284" s="2" t="s">
        <v>4698</v>
      </c>
      <c r="O1284" s="2"/>
      <c r="P1284" s="2" t="s">
        <v>4696</v>
      </c>
      <c r="Q1284" s="2"/>
    </row>
    <row r="1285" spans="1:17" x14ac:dyDescent="0.25">
      <c r="A1285" s="2" t="s">
        <v>4589</v>
      </c>
      <c r="B1285" s="2" t="s">
        <v>4590</v>
      </c>
      <c r="C1285" s="3"/>
      <c r="D1285" s="4">
        <v>0</v>
      </c>
      <c r="E1285" s="4">
        <v>0</v>
      </c>
      <c r="F1285" s="4">
        <v>0</v>
      </c>
      <c r="G1285" s="4">
        <v>69.2</v>
      </c>
      <c r="H1285" s="2" t="s">
        <v>4083</v>
      </c>
      <c r="I1285" s="4">
        <v>34.6</v>
      </c>
      <c r="J1285" s="2" t="b">
        <v>0</v>
      </c>
      <c r="K1285" s="2" t="s">
        <v>4693</v>
      </c>
      <c r="L1285" s="2" t="s">
        <v>10</v>
      </c>
      <c r="M1285" s="2"/>
      <c r="N1285" s="2" t="s">
        <v>4698</v>
      </c>
      <c r="O1285" s="2"/>
      <c r="P1285" s="2" t="s">
        <v>4696</v>
      </c>
      <c r="Q1285" s="2"/>
    </row>
    <row r="1286" spans="1:17" x14ac:dyDescent="0.25">
      <c r="A1286" s="2" t="s">
        <v>4629</v>
      </c>
      <c r="B1286" s="2" t="s">
        <v>4630</v>
      </c>
      <c r="C1286" s="3"/>
      <c r="D1286" s="4">
        <v>0</v>
      </c>
      <c r="E1286" s="4">
        <v>0</v>
      </c>
      <c r="F1286" s="4">
        <v>0</v>
      </c>
      <c r="G1286" s="4">
        <v>77.95</v>
      </c>
      <c r="H1286" s="2" t="s">
        <v>4083</v>
      </c>
      <c r="I1286" s="4">
        <v>38.97</v>
      </c>
      <c r="J1286" s="2" t="b">
        <v>0</v>
      </c>
      <c r="K1286" s="2" t="s">
        <v>4693</v>
      </c>
      <c r="L1286" s="2" t="s">
        <v>10</v>
      </c>
      <c r="M1286" s="2"/>
      <c r="N1286" s="2" t="s">
        <v>4698</v>
      </c>
      <c r="O1286" s="2"/>
      <c r="P1286" s="2" t="s">
        <v>4696</v>
      </c>
      <c r="Q1286" s="2"/>
    </row>
    <row r="1287" spans="1:17" x14ac:dyDescent="0.25">
      <c r="A1287" s="2" t="s">
        <v>4649</v>
      </c>
      <c r="B1287" s="2" t="s">
        <v>4650</v>
      </c>
      <c r="C1287" s="3"/>
      <c r="D1287" s="4">
        <v>0</v>
      </c>
      <c r="E1287" s="4">
        <v>0</v>
      </c>
      <c r="F1287" s="4">
        <v>0</v>
      </c>
      <c r="G1287" s="4">
        <v>50.95</v>
      </c>
      <c r="H1287" s="2" t="s">
        <v>4083</v>
      </c>
      <c r="I1287" s="4">
        <v>25.47</v>
      </c>
      <c r="J1287" s="2" t="b">
        <v>0</v>
      </c>
      <c r="K1287" s="2" t="s">
        <v>4693</v>
      </c>
      <c r="L1287" s="2" t="s">
        <v>10</v>
      </c>
      <c r="M1287" s="2"/>
      <c r="N1287" s="2" t="s">
        <v>4698</v>
      </c>
      <c r="O1287" s="2"/>
      <c r="P1287" s="2" t="s">
        <v>4696</v>
      </c>
      <c r="Q1287" s="2"/>
    </row>
    <row r="1288" spans="1:17" x14ac:dyDescent="0.25">
      <c r="A1288" s="2" t="s">
        <v>4111</v>
      </c>
      <c r="B1288" s="2" t="s">
        <v>4112</v>
      </c>
      <c r="C1288" s="3"/>
      <c r="D1288" s="4">
        <v>0</v>
      </c>
      <c r="E1288" s="4">
        <v>0</v>
      </c>
      <c r="F1288" s="4">
        <v>0</v>
      </c>
      <c r="G1288" s="4">
        <v>76.95</v>
      </c>
      <c r="H1288" s="2" t="s">
        <v>4083</v>
      </c>
      <c r="I1288" s="4">
        <v>38.46</v>
      </c>
      <c r="J1288" s="2" t="b">
        <v>0</v>
      </c>
      <c r="K1288" s="2" t="s">
        <v>4693</v>
      </c>
      <c r="L1288" s="2" t="s">
        <v>10</v>
      </c>
      <c r="M1288" s="2"/>
      <c r="N1288" s="2" t="s">
        <v>4703</v>
      </c>
      <c r="O1288" s="2"/>
      <c r="P1288" s="2" t="s">
        <v>4696</v>
      </c>
      <c r="Q1288" s="2"/>
    </row>
    <row r="1289" spans="1:17" x14ac:dyDescent="0.25">
      <c r="A1289" s="2" t="s">
        <v>4109</v>
      </c>
      <c r="B1289" s="2" t="s">
        <v>4110</v>
      </c>
      <c r="C1289" s="3"/>
      <c r="D1289" s="4">
        <v>0</v>
      </c>
      <c r="E1289" s="4">
        <v>0</v>
      </c>
      <c r="F1289" s="4">
        <v>0</v>
      </c>
      <c r="G1289" s="4">
        <v>66.3</v>
      </c>
      <c r="H1289" s="2" t="s">
        <v>4083</v>
      </c>
      <c r="I1289" s="4">
        <v>33.15</v>
      </c>
      <c r="J1289" s="2" t="b">
        <v>0</v>
      </c>
      <c r="K1289" s="2" t="s">
        <v>4693</v>
      </c>
      <c r="L1289" s="2" t="s">
        <v>10</v>
      </c>
      <c r="M1289" s="2"/>
      <c r="N1289" s="2" t="s">
        <v>4703</v>
      </c>
      <c r="O1289" s="2"/>
      <c r="P1289" s="2" t="s">
        <v>4696</v>
      </c>
      <c r="Q1289" s="2"/>
    </row>
    <row r="1290" spans="1:17" x14ac:dyDescent="0.25">
      <c r="A1290" s="2" t="s">
        <v>4099</v>
      </c>
      <c r="B1290" s="2" t="s">
        <v>4100</v>
      </c>
      <c r="C1290" s="3"/>
      <c r="D1290" s="4">
        <v>0</v>
      </c>
      <c r="E1290" s="4">
        <v>0</v>
      </c>
      <c r="F1290" s="4">
        <v>0</v>
      </c>
      <c r="G1290" s="4">
        <v>52.15</v>
      </c>
      <c r="H1290" s="2" t="s">
        <v>4083</v>
      </c>
      <c r="I1290" s="4">
        <v>26.07</v>
      </c>
      <c r="J1290" s="2" t="b">
        <v>0</v>
      </c>
      <c r="K1290" s="2" t="s">
        <v>4693</v>
      </c>
      <c r="L1290" s="2" t="s">
        <v>10</v>
      </c>
      <c r="M1290" s="2"/>
      <c r="N1290" s="2" t="s">
        <v>4703</v>
      </c>
      <c r="O1290" s="2"/>
      <c r="P1290" s="2" t="s">
        <v>4696</v>
      </c>
      <c r="Q1290" s="2"/>
    </row>
    <row r="1291" spans="1:17" x14ac:dyDescent="0.25">
      <c r="A1291" s="2" t="s">
        <v>4103</v>
      </c>
      <c r="B1291" s="2" t="s">
        <v>4104</v>
      </c>
      <c r="C1291" s="3"/>
      <c r="D1291" s="4">
        <v>0</v>
      </c>
      <c r="E1291" s="4">
        <v>0</v>
      </c>
      <c r="F1291" s="4">
        <v>0</v>
      </c>
      <c r="G1291" s="4">
        <v>59.9</v>
      </c>
      <c r="H1291" s="2" t="s">
        <v>42</v>
      </c>
      <c r="I1291" s="4">
        <v>25.04</v>
      </c>
      <c r="J1291" s="2" t="b">
        <v>0</v>
      </c>
      <c r="K1291" s="2" t="s">
        <v>4693</v>
      </c>
      <c r="L1291" s="2" t="s">
        <v>10</v>
      </c>
      <c r="M1291" s="2"/>
      <c r="N1291" s="2" t="s">
        <v>4703</v>
      </c>
      <c r="O1291" s="2"/>
      <c r="P1291" s="2" t="s">
        <v>4696</v>
      </c>
      <c r="Q1291" s="2"/>
    </row>
    <row r="1292" spans="1:17" ht="342" x14ac:dyDescent="0.25">
      <c r="A1292" s="2" t="s">
        <v>860</v>
      </c>
      <c r="B1292" s="2" t="s">
        <v>861</v>
      </c>
      <c r="C1292" s="3" t="s">
        <v>4969</v>
      </c>
      <c r="D1292" s="4">
        <v>0</v>
      </c>
      <c r="E1292" s="4">
        <v>25</v>
      </c>
      <c r="F1292" s="4">
        <v>25</v>
      </c>
      <c r="G1292" s="4">
        <v>37</v>
      </c>
      <c r="H1292" s="2" t="s">
        <v>2228</v>
      </c>
      <c r="I1292" s="4">
        <v>18.5</v>
      </c>
      <c r="J1292" s="2" t="b">
        <v>1</v>
      </c>
      <c r="K1292" s="2" t="s">
        <v>4805</v>
      </c>
      <c r="L1292" s="2" t="s">
        <v>10</v>
      </c>
      <c r="M1292" s="2" t="s">
        <v>4806</v>
      </c>
      <c r="N1292" s="2" t="s">
        <v>4806</v>
      </c>
      <c r="O1292" s="2"/>
      <c r="P1292" s="2" t="s">
        <v>4688</v>
      </c>
      <c r="Q1292" s="2" t="s">
        <v>5787</v>
      </c>
    </row>
    <row r="1293" spans="1:17" ht="256.5" x14ac:dyDescent="0.25">
      <c r="A1293" s="2" t="s">
        <v>644</v>
      </c>
      <c r="B1293" s="2" t="s">
        <v>645</v>
      </c>
      <c r="C1293" s="3" t="s">
        <v>4970</v>
      </c>
      <c r="D1293" s="4">
        <v>0</v>
      </c>
      <c r="E1293" s="4">
        <v>23</v>
      </c>
      <c r="F1293" s="4">
        <v>23</v>
      </c>
      <c r="G1293" s="4">
        <v>9.85</v>
      </c>
      <c r="H1293" s="2" t="s">
        <v>2263</v>
      </c>
      <c r="I1293" s="4">
        <v>4.55</v>
      </c>
      <c r="J1293" s="2" t="b">
        <v>1</v>
      </c>
      <c r="K1293" s="2" t="s">
        <v>4716</v>
      </c>
      <c r="L1293" s="2" t="s">
        <v>10</v>
      </c>
      <c r="M1293" s="2" t="s">
        <v>4740</v>
      </c>
      <c r="N1293" s="2" t="s">
        <v>4741</v>
      </c>
      <c r="O1293" s="2" t="s">
        <v>4719</v>
      </c>
      <c r="P1293" s="2" t="s">
        <v>4688</v>
      </c>
      <c r="Q1293" s="2" t="s">
        <v>5695</v>
      </c>
    </row>
    <row r="1294" spans="1:17" ht="242.25" x14ac:dyDescent="0.25">
      <c r="A1294" s="2" t="s">
        <v>654</v>
      </c>
      <c r="B1294" s="2" t="s">
        <v>655</v>
      </c>
      <c r="C1294" s="3" t="s">
        <v>4971</v>
      </c>
      <c r="D1294" s="4">
        <v>0</v>
      </c>
      <c r="E1294" s="4">
        <v>27</v>
      </c>
      <c r="F1294" s="4">
        <v>27</v>
      </c>
      <c r="G1294" s="4">
        <v>17.600000000000001</v>
      </c>
      <c r="H1294" s="2" t="s">
        <v>2263</v>
      </c>
      <c r="I1294" s="4">
        <v>8.15</v>
      </c>
      <c r="J1294" s="2" t="b">
        <v>1</v>
      </c>
      <c r="K1294" s="2" t="s">
        <v>4709</v>
      </c>
      <c r="L1294" s="2" t="s">
        <v>10</v>
      </c>
      <c r="M1294" s="2" t="s">
        <v>4740</v>
      </c>
      <c r="N1294" s="2" t="s">
        <v>4741</v>
      </c>
      <c r="O1294" s="2" t="s">
        <v>4689</v>
      </c>
      <c r="P1294" s="2" t="s">
        <v>4688</v>
      </c>
      <c r="Q1294" s="2" t="s">
        <v>5696</v>
      </c>
    </row>
    <row r="1295" spans="1:17" x14ac:dyDescent="0.25">
      <c r="A1295" s="2" t="s">
        <v>2941</v>
      </c>
      <c r="B1295" s="2" t="s">
        <v>2942</v>
      </c>
      <c r="C1295" s="3"/>
      <c r="D1295" s="4">
        <v>0</v>
      </c>
      <c r="E1295" s="4">
        <v>0</v>
      </c>
      <c r="F1295" s="4">
        <v>0</v>
      </c>
      <c r="G1295" s="4">
        <v>15.55</v>
      </c>
      <c r="H1295" s="2" t="s">
        <v>2263</v>
      </c>
      <c r="I1295" s="4">
        <v>7.2</v>
      </c>
      <c r="J1295" s="2" t="b">
        <v>0</v>
      </c>
      <c r="K1295" s="2" t="s">
        <v>4716</v>
      </c>
      <c r="L1295" s="2" t="s">
        <v>10</v>
      </c>
      <c r="M1295" s="2" t="s">
        <v>4740</v>
      </c>
      <c r="N1295" s="2" t="s">
        <v>4741</v>
      </c>
      <c r="O1295" s="2" t="s">
        <v>4719</v>
      </c>
      <c r="P1295" s="2" t="s">
        <v>4688</v>
      </c>
      <c r="Q1295" s="2"/>
    </row>
    <row r="1296" spans="1:17" x14ac:dyDescent="0.25">
      <c r="A1296" s="2" t="s">
        <v>624</v>
      </c>
      <c r="B1296" s="2" t="s">
        <v>625</v>
      </c>
      <c r="C1296" s="3"/>
      <c r="D1296" s="4">
        <v>0</v>
      </c>
      <c r="E1296" s="4">
        <v>0</v>
      </c>
      <c r="F1296" s="4">
        <v>0</v>
      </c>
      <c r="G1296" s="4">
        <v>35</v>
      </c>
      <c r="H1296" s="2" t="s">
        <v>2263</v>
      </c>
      <c r="I1296" s="4">
        <v>16.2</v>
      </c>
      <c r="J1296" s="2" t="b">
        <v>1</v>
      </c>
      <c r="K1296" s="2" t="s">
        <v>4716</v>
      </c>
      <c r="L1296" s="2" t="s">
        <v>10</v>
      </c>
      <c r="M1296" s="2" t="s">
        <v>4740</v>
      </c>
      <c r="N1296" s="2" t="s">
        <v>4741</v>
      </c>
      <c r="O1296" s="2" t="s">
        <v>4719</v>
      </c>
      <c r="P1296" s="2" t="s">
        <v>2303</v>
      </c>
      <c r="Q1296" s="2"/>
    </row>
    <row r="1297" spans="1:17" ht="242.25" x14ac:dyDescent="0.25">
      <c r="A1297" s="2" t="s">
        <v>662</v>
      </c>
      <c r="B1297" s="2" t="s">
        <v>663</v>
      </c>
      <c r="C1297" s="3" t="s">
        <v>4972</v>
      </c>
      <c r="D1297" s="4">
        <v>0</v>
      </c>
      <c r="E1297" s="4">
        <v>0</v>
      </c>
      <c r="F1297" s="4">
        <v>0</v>
      </c>
      <c r="G1297" s="4">
        <v>25.7</v>
      </c>
      <c r="H1297" s="2" t="s">
        <v>2263</v>
      </c>
      <c r="I1297" s="4">
        <v>10.5</v>
      </c>
      <c r="J1297" s="2" t="b">
        <v>1</v>
      </c>
      <c r="K1297" s="2" t="s">
        <v>4716</v>
      </c>
      <c r="L1297" s="2" t="s">
        <v>10</v>
      </c>
      <c r="M1297" s="2" t="s">
        <v>4740</v>
      </c>
      <c r="N1297" s="2" t="s">
        <v>4741</v>
      </c>
      <c r="O1297" s="2" t="s">
        <v>4719</v>
      </c>
      <c r="P1297" s="2" t="s">
        <v>4688</v>
      </c>
      <c r="Q1297" s="2" t="s">
        <v>6487</v>
      </c>
    </row>
    <row r="1298" spans="1:17" ht="285" x14ac:dyDescent="0.25">
      <c r="A1298" s="2" t="s">
        <v>1198</v>
      </c>
      <c r="B1298" s="2" t="s">
        <v>1199</v>
      </c>
      <c r="C1298" s="3" t="s">
        <v>5318</v>
      </c>
      <c r="D1298" s="4">
        <v>0</v>
      </c>
      <c r="E1298" s="4">
        <v>2</v>
      </c>
      <c r="F1298" s="4">
        <v>2</v>
      </c>
      <c r="G1298" s="4">
        <v>22.95</v>
      </c>
      <c r="H1298" s="2" t="s">
        <v>175</v>
      </c>
      <c r="I1298" s="4">
        <v>10.55</v>
      </c>
      <c r="J1298" s="2" t="b">
        <v>1</v>
      </c>
      <c r="K1298" s="2" t="s">
        <v>4716</v>
      </c>
      <c r="L1298" s="2" t="s">
        <v>10</v>
      </c>
      <c r="M1298" s="2" t="s">
        <v>4847</v>
      </c>
      <c r="N1298" s="2" t="s">
        <v>4745</v>
      </c>
      <c r="O1298" s="2" t="s">
        <v>4719</v>
      </c>
      <c r="P1298" s="2" t="s">
        <v>4688</v>
      </c>
      <c r="Q1298" s="2" t="s">
        <v>5727</v>
      </c>
    </row>
    <row r="1299" spans="1:17" x14ac:dyDescent="0.25">
      <c r="A1299" s="2" t="s">
        <v>3120</v>
      </c>
      <c r="B1299" s="2" t="s">
        <v>3121</v>
      </c>
      <c r="C1299" s="3"/>
      <c r="D1299" s="4">
        <v>0</v>
      </c>
      <c r="E1299" s="4">
        <v>0</v>
      </c>
      <c r="F1299" s="4">
        <v>0</v>
      </c>
      <c r="G1299" s="4">
        <v>39.950000000000003</v>
      </c>
      <c r="H1299" s="2" t="s">
        <v>3077</v>
      </c>
      <c r="I1299" s="4">
        <v>18.5</v>
      </c>
      <c r="J1299" s="2" t="b">
        <v>0</v>
      </c>
      <c r="K1299" s="2" t="s">
        <v>4716</v>
      </c>
      <c r="L1299" s="2" t="s">
        <v>10</v>
      </c>
      <c r="M1299" s="2" t="s">
        <v>4841</v>
      </c>
      <c r="N1299" s="2" t="s">
        <v>4745</v>
      </c>
      <c r="O1299" s="2" t="s">
        <v>4719</v>
      </c>
      <c r="P1299" s="2" t="s">
        <v>4688</v>
      </c>
      <c r="Q1299" s="2"/>
    </row>
    <row r="1300" spans="1:17" x14ac:dyDescent="0.25">
      <c r="A1300" s="2" t="s">
        <v>3534</v>
      </c>
      <c r="B1300" s="2" t="s">
        <v>3535</v>
      </c>
      <c r="C1300" s="3"/>
      <c r="D1300" s="4">
        <v>0</v>
      </c>
      <c r="E1300" s="4">
        <v>0</v>
      </c>
      <c r="F1300" s="4">
        <v>0</v>
      </c>
      <c r="G1300" s="4">
        <v>38.65</v>
      </c>
      <c r="H1300" s="2" t="s">
        <v>2247</v>
      </c>
      <c r="I1300" s="4">
        <v>17.899999999999999</v>
      </c>
      <c r="J1300" s="2" t="b">
        <v>0</v>
      </c>
      <c r="K1300" s="2" t="s">
        <v>4716</v>
      </c>
      <c r="L1300" s="2" t="s">
        <v>10</v>
      </c>
      <c r="M1300" s="2" t="s">
        <v>4898</v>
      </c>
      <c r="N1300" s="2" t="s">
        <v>4741</v>
      </c>
      <c r="O1300" s="2" t="s">
        <v>4719</v>
      </c>
      <c r="P1300" s="2" t="s">
        <v>2303</v>
      </c>
      <c r="Q1300" s="2"/>
    </row>
    <row r="1301" spans="1:17" x14ac:dyDescent="0.25">
      <c r="A1301" s="2" t="s">
        <v>2834</v>
      </c>
      <c r="B1301" s="2" t="s">
        <v>2835</v>
      </c>
      <c r="C1301" s="3"/>
      <c r="D1301" s="4">
        <v>0</v>
      </c>
      <c r="E1301" s="4">
        <v>0</v>
      </c>
      <c r="F1301" s="4">
        <v>0</v>
      </c>
      <c r="G1301" s="4">
        <v>18.899999999999999</v>
      </c>
      <c r="H1301" s="2" t="s">
        <v>2267</v>
      </c>
      <c r="I1301" s="4">
        <v>8.75</v>
      </c>
      <c r="J1301" s="2" t="b">
        <v>0</v>
      </c>
      <c r="K1301" s="2" t="s">
        <v>4716</v>
      </c>
      <c r="L1301" s="2" t="s">
        <v>10</v>
      </c>
      <c r="M1301" s="2" t="s">
        <v>4973</v>
      </c>
      <c r="N1301" s="2" t="s">
        <v>4822</v>
      </c>
      <c r="O1301" s="2" t="s">
        <v>4719</v>
      </c>
      <c r="P1301" s="2" t="s">
        <v>4688</v>
      </c>
      <c r="Q1301" s="2"/>
    </row>
    <row r="1302" spans="1:17" x14ac:dyDescent="0.25">
      <c r="A1302" s="2" t="s">
        <v>500</v>
      </c>
      <c r="B1302" s="2" t="s">
        <v>501</v>
      </c>
      <c r="C1302" s="3"/>
      <c r="D1302" s="4">
        <v>0</v>
      </c>
      <c r="E1302" s="4">
        <v>13</v>
      </c>
      <c r="F1302" s="4">
        <v>13</v>
      </c>
      <c r="G1302" s="4">
        <v>21.95</v>
      </c>
      <c r="H1302" s="2" t="s">
        <v>2267</v>
      </c>
      <c r="I1302" s="4">
        <v>10.15</v>
      </c>
      <c r="J1302" s="2" t="b">
        <v>1</v>
      </c>
      <c r="K1302" s="2" t="s">
        <v>4709</v>
      </c>
      <c r="L1302" s="2" t="s">
        <v>10</v>
      </c>
      <c r="M1302" s="2" t="s">
        <v>4973</v>
      </c>
      <c r="N1302" s="2" t="s">
        <v>4822</v>
      </c>
      <c r="O1302" s="2" t="s">
        <v>4689</v>
      </c>
      <c r="P1302" s="2" t="s">
        <v>4688</v>
      </c>
      <c r="Q1302" s="2"/>
    </row>
    <row r="1303" spans="1:17" x14ac:dyDescent="0.25">
      <c r="A1303" s="2" t="s">
        <v>2836</v>
      </c>
      <c r="B1303" s="2" t="s">
        <v>2837</v>
      </c>
      <c r="C1303" s="3"/>
      <c r="D1303" s="4">
        <v>0</v>
      </c>
      <c r="E1303" s="4">
        <v>0</v>
      </c>
      <c r="F1303" s="4">
        <v>0</v>
      </c>
      <c r="G1303" s="4">
        <v>14.6</v>
      </c>
      <c r="H1303" s="2" t="s">
        <v>2267</v>
      </c>
      <c r="I1303" s="4">
        <v>6.75</v>
      </c>
      <c r="J1303" s="2" t="b">
        <v>0</v>
      </c>
      <c r="K1303" s="2" t="s">
        <v>4716</v>
      </c>
      <c r="L1303" s="2" t="s">
        <v>10</v>
      </c>
      <c r="M1303" s="2" t="s">
        <v>4973</v>
      </c>
      <c r="N1303" s="2" t="s">
        <v>4822</v>
      </c>
      <c r="O1303" s="2" t="s">
        <v>4719</v>
      </c>
      <c r="P1303" s="2" t="s">
        <v>4688</v>
      </c>
      <c r="Q1303" s="2"/>
    </row>
    <row r="1304" spans="1:17" x14ac:dyDescent="0.25">
      <c r="A1304" s="2" t="s">
        <v>2838</v>
      </c>
      <c r="B1304" s="2" t="s">
        <v>2839</v>
      </c>
      <c r="C1304" s="3"/>
      <c r="D1304" s="4">
        <v>0</v>
      </c>
      <c r="E1304" s="4">
        <v>0</v>
      </c>
      <c r="F1304" s="4">
        <v>0</v>
      </c>
      <c r="G1304" s="4">
        <v>7.7</v>
      </c>
      <c r="H1304" s="2" t="s">
        <v>2267</v>
      </c>
      <c r="I1304" s="4">
        <v>3.55</v>
      </c>
      <c r="J1304" s="2" t="b">
        <v>0</v>
      </c>
      <c r="K1304" s="2" t="s">
        <v>4709</v>
      </c>
      <c r="L1304" s="2" t="s">
        <v>10</v>
      </c>
      <c r="M1304" s="2" t="s">
        <v>4973</v>
      </c>
      <c r="N1304" s="2" t="s">
        <v>4822</v>
      </c>
      <c r="O1304" s="2" t="s">
        <v>4689</v>
      </c>
      <c r="P1304" s="2" t="s">
        <v>4688</v>
      </c>
      <c r="Q1304" s="2"/>
    </row>
    <row r="1305" spans="1:17" x14ac:dyDescent="0.25">
      <c r="A1305" s="2" t="s">
        <v>2840</v>
      </c>
      <c r="B1305" s="2" t="s">
        <v>2841</v>
      </c>
      <c r="C1305" s="3"/>
      <c r="D1305" s="4">
        <v>0</v>
      </c>
      <c r="E1305" s="4">
        <v>0</v>
      </c>
      <c r="F1305" s="4">
        <v>0</v>
      </c>
      <c r="G1305" s="4">
        <v>7.7</v>
      </c>
      <c r="H1305" s="2" t="s">
        <v>2267</v>
      </c>
      <c r="I1305" s="4">
        <v>3.55</v>
      </c>
      <c r="J1305" s="2" t="b">
        <v>0</v>
      </c>
      <c r="K1305" s="2" t="s">
        <v>4716</v>
      </c>
      <c r="L1305" s="2" t="s">
        <v>10</v>
      </c>
      <c r="M1305" s="2" t="s">
        <v>4973</v>
      </c>
      <c r="N1305" s="2" t="s">
        <v>4822</v>
      </c>
      <c r="O1305" s="2" t="s">
        <v>4719</v>
      </c>
      <c r="P1305" s="2" t="s">
        <v>4688</v>
      </c>
      <c r="Q1305" s="2"/>
    </row>
    <row r="1306" spans="1:17" ht="213.75" x14ac:dyDescent="0.25">
      <c r="A1306" s="2" t="s">
        <v>52</v>
      </c>
      <c r="B1306" s="2" t="s">
        <v>53</v>
      </c>
      <c r="C1306" s="3" t="s">
        <v>2379</v>
      </c>
      <c r="D1306" s="4">
        <v>0</v>
      </c>
      <c r="E1306" s="4">
        <v>6</v>
      </c>
      <c r="F1306" s="4">
        <v>6</v>
      </c>
      <c r="G1306" s="4">
        <v>63.7</v>
      </c>
      <c r="H1306" s="2" t="s">
        <v>2230</v>
      </c>
      <c r="I1306" s="4">
        <v>29.5</v>
      </c>
      <c r="J1306" s="2" t="b">
        <v>1</v>
      </c>
      <c r="K1306" s="2" t="s">
        <v>4716</v>
      </c>
      <c r="L1306" s="2" t="s">
        <v>10</v>
      </c>
      <c r="M1306" s="2" t="s">
        <v>4828</v>
      </c>
      <c r="N1306" s="2" t="s">
        <v>4741</v>
      </c>
      <c r="O1306" s="2" t="s">
        <v>4719</v>
      </c>
      <c r="P1306" s="2" t="s">
        <v>2303</v>
      </c>
      <c r="Q1306" s="2" t="s">
        <v>5680</v>
      </c>
    </row>
    <row r="1307" spans="1:17" ht="285" x14ac:dyDescent="0.25">
      <c r="A1307" s="2" t="s">
        <v>1196</v>
      </c>
      <c r="B1307" s="2" t="s">
        <v>1197</v>
      </c>
      <c r="C1307" s="3" t="s">
        <v>5317</v>
      </c>
      <c r="D1307" s="4">
        <v>0</v>
      </c>
      <c r="E1307" s="4">
        <v>0</v>
      </c>
      <c r="F1307" s="4">
        <v>0</v>
      </c>
      <c r="G1307" s="4">
        <v>58.7</v>
      </c>
      <c r="H1307" s="2" t="s">
        <v>175</v>
      </c>
      <c r="I1307" s="4">
        <v>26.8</v>
      </c>
      <c r="J1307" s="2" t="b">
        <v>1</v>
      </c>
      <c r="K1307" s="2" t="s">
        <v>4716</v>
      </c>
      <c r="L1307" s="2" t="s">
        <v>10</v>
      </c>
      <c r="M1307" s="2" t="s">
        <v>4847</v>
      </c>
      <c r="N1307" s="2" t="s">
        <v>4745</v>
      </c>
      <c r="O1307" s="2" t="s">
        <v>4719</v>
      </c>
      <c r="P1307" s="2" t="s">
        <v>2303</v>
      </c>
      <c r="Q1307" s="2" t="s">
        <v>5727</v>
      </c>
    </row>
    <row r="1308" spans="1:17" x14ac:dyDescent="0.25">
      <c r="A1308" s="2" t="s">
        <v>4617</v>
      </c>
      <c r="B1308" s="2" t="s">
        <v>4618</v>
      </c>
      <c r="C1308" s="3"/>
      <c r="D1308" s="4">
        <v>0</v>
      </c>
      <c r="E1308" s="4">
        <v>0</v>
      </c>
      <c r="F1308" s="4">
        <v>0</v>
      </c>
      <c r="G1308" s="4">
        <v>44.5</v>
      </c>
      <c r="H1308" s="2" t="s">
        <v>42</v>
      </c>
      <c r="I1308" s="4">
        <v>22.195</v>
      </c>
      <c r="J1308" s="2" t="b">
        <v>0</v>
      </c>
      <c r="K1308" s="2" t="s">
        <v>4693</v>
      </c>
      <c r="L1308" s="2" t="s">
        <v>10</v>
      </c>
      <c r="M1308" s="2"/>
      <c r="N1308" s="2" t="s">
        <v>4698</v>
      </c>
      <c r="O1308" s="2"/>
      <c r="P1308" s="2" t="s">
        <v>4696</v>
      </c>
      <c r="Q1308" s="2"/>
    </row>
    <row r="1309" spans="1:17" x14ac:dyDescent="0.25">
      <c r="A1309" s="2" t="s">
        <v>3006</v>
      </c>
      <c r="B1309" s="2" t="s">
        <v>3007</v>
      </c>
      <c r="C1309" s="3"/>
      <c r="D1309" s="4">
        <v>0</v>
      </c>
      <c r="E1309" s="4">
        <v>0</v>
      </c>
      <c r="F1309" s="4">
        <v>0</v>
      </c>
      <c r="G1309" s="4">
        <v>11.8</v>
      </c>
      <c r="H1309" s="2" t="s">
        <v>2509</v>
      </c>
      <c r="I1309" s="4">
        <v>5.45</v>
      </c>
      <c r="J1309" s="2" t="b">
        <v>0</v>
      </c>
      <c r="K1309" s="2" t="s">
        <v>4709</v>
      </c>
      <c r="L1309" s="2" t="s">
        <v>10</v>
      </c>
      <c r="M1309" s="2" t="s">
        <v>4740</v>
      </c>
      <c r="N1309" s="2" t="s">
        <v>4741</v>
      </c>
      <c r="O1309" s="2" t="s">
        <v>4689</v>
      </c>
      <c r="P1309" s="2" t="s">
        <v>4688</v>
      </c>
      <c r="Q1309" s="2"/>
    </row>
    <row r="1310" spans="1:17" x14ac:dyDescent="0.25">
      <c r="A1310" s="2" t="s">
        <v>2939</v>
      </c>
      <c r="B1310" s="2" t="s">
        <v>2940</v>
      </c>
      <c r="C1310" s="3"/>
      <c r="D1310" s="4">
        <v>0</v>
      </c>
      <c r="E1310" s="4">
        <v>0</v>
      </c>
      <c r="F1310" s="4">
        <v>0</v>
      </c>
      <c r="G1310" s="4">
        <v>11.8</v>
      </c>
      <c r="H1310" s="2" t="s">
        <v>2509</v>
      </c>
      <c r="I1310" s="4">
        <v>5.45</v>
      </c>
      <c r="J1310" s="2" t="b">
        <v>0</v>
      </c>
      <c r="K1310" s="2" t="s">
        <v>4716</v>
      </c>
      <c r="L1310" s="2" t="s">
        <v>10</v>
      </c>
      <c r="M1310" s="2" t="s">
        <v>4740</v>
      </c>
      <c r="N1310" s="2" t="s">
        <v>4741</v>
      </c>
      <c r="O1310" s="2" t="s">
        <v>4719</v>
      </c>
      <c r="P1310" s="2" t="s">
        <v>4688</v>
      </c>
      <c r="Q1310" s="2"/>
    </row>
    <row r="1311" spans="1:17" x14ac:dyDescent="0.25">
      <c r="A1311" s="2" t="s">
        <v>4556</v>
      </c>
      <c r="B1311" s="2" t="s">
        <v>4557</v>
      </c>
      <c r="C1311" s="3"/>
      <c r="D1311" s="4">
        <v>0</v>
      </c>
      <c r="E1311" s="4">
        <v>0</v>
      </c>
      <c r="F1311" s="4">
        <v>0</v>
      </c>
      <c r="G1311" s="4">
        <v>69</v>
      </c>
      <c r="H1311" s="2" t="s">
        <v>42</v>
      </c>
      <c r="I1311" s="4">
        <v>1.5652999999999999</v>
      </c>
      <c r="J1311" s="2" t="b">
        <v>0</v>
      </c>
      <c r="K1311" s="2" t="s">
        <v>4693</v>
      </c>
      <c r="L1311" s="2" t="s">
        <v>10</v>
      </c>
      <c r="M1311" s="2"/>
      <c r="N1311" s="2" t="s">
        <v>4698</v>
      </c>
      <c r="O1311" s="2"/>
      <c r="P1311" s="2"/>
      <c r="Q1311" s="2"/>
    </row>
    <row r="1312" spans="1:17" x14ac:dyDescent="0.25">
      <c r="A1312" s="2" t="s">
        <v>3180</v>
      </c>
      <c r="B1312" s="2" t="s">
        <v>3181</v>
      </c>
      <c r="C1312" s="3"/>
      <c r="D1312" s="4">
        <v>0</v>
      </c>
      <c r="E1312" s="4">
        <v>0</v>
      </c>
      <c r="F1312" s="4">
        <v>0</v>
      </c>
      <c r="G1312" s="4">
        <v>62.95</v>
      </c>
      <c r="H1312" s="2" t="s">
        <v>3156</v>
      </c>
      <c r="I1312" s="4">
        <v>29.16</v>
      </c>
      <c r="J1312" s="2" t="b">
        <v>0</v>
      </c>
      <c r="K1312" s="2" t="s">
        <v>4805</v>
      </c>
      <c r="L1312" s="2" t="s">
        <v>10</v>
      </c>
      <c r="M1312" s="2" t="s">
        <v>4806</v>
      </c>
      <c r="N1312" s="2" t="s">
        <v>4806</v>
      </c>
      <c r="O1312" s="2"/>
      <c r="P1312" s="2" t="s">
        <v>4688</v>
      </c>
      <c r="Q1312" s="2"/>
    </row>
    <row r="1313" spans="1:17" x14ac:dyDescent="0.25">
      <c r="A1313" s="2" t="s">
        <v>3184</v>
      </c>
      <c r="B1313" s="2" t="s">
        <v>3185</v>
      </c>
      <c r="C1313" s="3"/>
      <c r="D1313" s="4">
        <v>0</v>
      </c>
      <c r="E1313" s="4">
        <v>0</v>
      </c>
      <c r="F1313" s="4">
        <v>0</v>
      </c>
      <c r="G1313" s="4">
        <v>75.2</v>
      </c>
      <c r="H1313" s="2" t="s">
        <v>3156</v>
      </c>
      <c r="I1313" s="4">
        <v>34.83</v>
      </c>
      <c r="J1313" s="2" t="b">
        <v>0</v>
      </c>
      <c r="K1313" s="2" t="s">
        <v>4805</v>
      </c>
      <c r="L1313" s="2" t="s">
        <v>10</v>
      </c>
      <c r="M1313" s="2" t="s">
        <v>4806</v>
      </c>
      <c r="N1313" s="2" t="s">
        <v>4806</v>
      </c>
      <c r="O1313" s="2"/>
      <c r="P1313" s="2" t="s">
        <v>4688</v>
      </c>
      <c r="Q1313" s="2"/>
    </row>
    <row r="1314" spans="1:17" x14ac:dyDescent="0.25">
      <c r="A1314" s="2" t="s">
        <v>3154</v>
      </c>
      <c r="B1314" s="2" t="s">
        <v>3155</v>
      </c>
      <c r="C1314" s="3"/>
      <c r="D1314" s="4">
        <v>0</v>
      </c>
      <c r="E1314" s="4">
        <v>0</v>
      </c>
      <c r="F1314" s="4">
        <v>0</v>
      </c>
      <c r="G1314" s="4">
        <v>94.45</v>
      </c>
      <c r="H1314" s="2" t="s">
        <v>3156</v>
      </c>
      <c r="I1314" s="4">
        <v>43.74</v>
      </c>
      <c r="J1314" s="2" t="b">
        <v>0</v>
      </c>
      <c r="K1314" s="2" t="s">
        <v>4805</v>
      </c>
      <c r="L1314" s="2" t="s">
        <v>10</v>
      </c>
      <c r="M1314" s="2" t="s">
        <v>4806</v>
      </c>
      <c r="N1314" s="2" t="s">
        <v>4806</v>
      </c>
      <c r="O1314" s="2"/>
      <c r="P1314" s="2" t="s">
        <v>2303</v>
      </c>
      <c r="Q1314" s="2"/>
    </row>
    <row r="1315" spans="1:17" x14ac:dyDescent="0.25">
      <c r="A1315" s="2" t="s">
        <v>1608</v>
      </c>
      <c r="B1315" s="2" t="s">
        <v>1609</v>
      </c>
      <c r="C1315" s="3"/>
      <c r="D1315" s="4">
        <v>0</v>
      </c>
      <c r="E1315" s="4">
        <v>0</v>
      </c>
      <c r="F1315" s="4">
        <v>0</v>
      </c>
      <c r="G1315" s="4">
        <v>39.5</v>
      </c>
      <c r="H1315" s="2" t="s">
        <v>2256</v>
      </c>
      <c r="I1315" s="4">
        <v>18.25</v>
      </c>
      <c r="J1315" s="2" t="b">
        <v>1</v>
      </c>
      <c r="K1315" s="2" t="s">
        <v>4709</v>
      </c>
      <c r="L1315" s="2" t="s">
        <v>10</v>
      </c>
      <c r="M1315" s="2" t="s">
        <v>4948</v>
      </c>
      <c r="N1315" s="2" t="s">
        <v>4844</v>
      </c>
      <c r="O1315" s="2" t="s">
        <v>4689</v>
      </c>
      <c r="P1315" s="2" t="s">
        <v>4688</v>
      </c>
      <c r="Q1315" s="2"/>
    </row>
    <row r="1316" spans="1:17" x14ac:dyDescent="0.25">
      <c r="A1316" s="2" t="s">
        <v>1590</v>
      </c>
      <c r="B1316" s="2" t="s">
        <v>1591</v>
      </c>
      <c r="C1316" s="3"/>
      <c r="D1316" s="4">
        <v>0</v>
      </c>
      <c r="E1316" s="4">
        <v>0</v>
      </c>
      <c r="F1316" s="4">
        <v>0</v>
      </c>
      <c r="G1316" s="4">
        <v>25.5</v>
      </c>
      <c r="H1316" s="2" t="s">
        <v>2268</v>
      </c>
      <c r="I1316" s="4">
        <v>11.8</v>
      </c>
      <c r="J1316" s="2" t="b">
        <v>1</v>
      </c>
      <c r="K1316" s="2" t="s">
        <v>4709</v>
      </c>
      <c r="L1316" s="2" t="s">
        <v>10</v>
      </c>
      <c r="M1316" s="2" t="s">
        <v>4887</v>
      </c>
      <c r="N1316" s="2" t="s">
        <v>4741</v>
      </c>
      <c r="O1316" s="2" t="s">
        <v>4689</v>
      </c>
      <c r="P1316" s="2" t="s">
        <v>4688</v>
      </c>
      <c r="Q1316" s="2"/>
    </row>
    <row r="1317" spans="1:17" x14ac:dyDescent="0.25">
      <c r="A1317" s="2" t="s">
        <v>1592</v>
      </c>
      <c r="B1317" s="2" t="s">
        <v>1593</v>
      </c>
      <c r="C1317" s="3"/>
      <c r="D1317" s="4">
        <v>0</v>
      </c>
      <c r="E1317" s="4">
        <v>0</v>
      </c>
      <c r="F1317" s="4">
        <v>0</v>
      </c>
      <c r="G1317" s="4">
        <v>31.95</v>
      </c>
      <c r="H1317" s="2" t="s">
        <v>2268</v>
      </c>
      <c r="I1317" s="4">
        <v>14.8</v>
      </c>
      <c r="J1317" s="2" t="b">
        <v>1</v>
      </c>
      <c r="K1317" s="2" t="s">
        <v>4716</v>
      </c>
      <c r="L1317" s="2" t="s">
        <v>10</v>
      </c>
      <c r="M1317" s="2" t="s">
        <v>4887</v>
      </c>
      <c r="N1317" s="2" t="s">
        <v>4741</v>
      </c>
      <c r="O1317" s="2" t="s">
        <v>4719</v>
      </c>
      <c r="P1317" s="2" t="s">
        <v>4688</v>
      </c>
      <c r="Q1317" s="2"/>
    </row>
    <row r="1318" spans="1:17" x14ac:dyDescent="0.25">
      <c r="A1318" s="2" t="s">
        <v>1594</v>
      </c>
      <c r="B1318" s="2" t="s">
        <v>1595</v>
      </c>
      <c r="C1318" s="3"/>
      <c r="D1318" s="4">
        <v>0</v>
      </c>
      <c r="E1318" s="4">
        <v>0</v>
      </c>
      <c r="F1318" s="4">
        <v>0</v>
      </c>
      <c r="G1318" s="4">
        <v>26.9</v>
      </c>
      <c r="H1318" s="2" t="s">
        <v>2268</v>
      </c>
      <c r="I1318" s="4">
        <v>12.5</v>
      </c>
      <c r="J1318" s="2" t="b">
        <v>1</v>
      </c>
      <c r="K1318" s="2" t="s">
        <v>4716</v>
      </c>
      <c r="L1318" s="2" t="s">
        <v>10</v>
      </c>
      <c r="M1318" s="2" t="s">
        <v>4887</v>
      </c>
      <c r="N1318" s="2" t="s">
        <v>4741</v>
      </c>
      <c r="O1318" s="2" t="s">
        <v>4719</v>
      </c>
      <c r="P1318" s="2" t="s">
        <v>4688</v>
      </c>
      <c r="Q1318" s="2"/>
    </row>
    <row r="1319" spans="1:17" ht="228" x14ac:dyDescent="0.25">
      <c r="A1319" s="2" t="s">
        <v>2115</v>
      </c>
      <c r="B1319" s="2" t="s">
        <v>2116</v>
      </c>
      <c r="C1319" s="3" t="s">
        <v>5488</v>
      </c>
      <c r="D1319" s="4">
        <v>0</v>
      </c>
      <c r="E1319" s="4">
        <v>13</v>
      </c>
      <c r="F1319" s="4">
        <v>13</v>
      </c>
      <c r="G1319" s="4">
        <v>43.2</v>
      </c>
      <c r="H1319" s="2" t="s">
        <v>66</v>
      </c>
      <c r="I1319" s="4">
        <v>21.594999999999999</v>
      </c>
      <c r="J1319" s="2" t="b">
        <v>1</v>
      </c>
      <c r="K1319" s="2" t="s">
        <v>4693</v>
      </c>
      <c r="L1319" s="2" t="s">
        <v>10</v>
      </c>
      <c r="M1319" s="2"/>
      <c r="N1319" s="2" t="s">
        <v>4698</v>
      </c>
      <c r="O1319" s="2"/>
      <c r="P1319" s="2" t="s">
        <v>4696</v>
      </c>
      <c r="Q1319" s="2" t="s">
        <v>6488</v>
      </c>
    </row>
    <row r="1320" spans="1:17" ht="256.5" x14ac:dyDescent="0.25">
      <c r="A1320" s="2" t="s">
        <v>1847</v>
      </c>
      <c r="B1320" s="2" t="s">
        <v>1848</v>
      </c>
      <c r="C1320" s="3" t="s">
        <v>5443</v>
      </c>
      <c r="D1320" s="4">
        <v>0</v>
      </c>
      <c r="E1320" s="4">
        <v>2</v>
      </c>
      <c r="F1320" s="4">
        <v>2</v>
      </c>
      <c r="G1320" s="4">
        <v>26.15</v>
      </c>
      <c r="H1320" s="2" t="s">
        <v>2222</v>
      </c>
      <c r="I1320" s="4">
        <v>12.096</v>
      </c>
      <c r="J1320" s="2" t="b">
        <v>1</v>
      </c>
      <c r="K1320" s="2" t="s">
        <v>4709</v>
      </c>
      <c r="L1320" s="2" t="s">
        <v>10</v>
      </c>
      <c r="M1320" s="2" t="s">
        <v>4735</v>
      </c>
      <c r="N1320" s="2" t="s">
        <v>4718</v>
      </c>
      <c r="O1320" s="2" t="s">
        <v>4689</v>
      </c>
      <c r="P1320" s="2" t="s">
        <v>4688</v>
      </c>
      <c r="Q1320" s="2" t="s">
        <v>6489</v>
      </c>
    </row>
    <row r="1321" spans="1:17" x14ac:dyDescent="0.25">
      <c r="A1321" s="2" t="s">
        <v>4485</v>
      </c>
      <c r="B1321" s="2" t="s">
        <v>4486</v>
      </c>
      <c r="C1321" s="3"/>
      <c r="D1321" s="4">
        <v>0</v>
      </c>
      <c r="E1321" s="4">
        <v>0</v>
      </c>
      <c r="F1321" s="4">
        <v>0</v>
      </c>
      <c r="G1321" s="4">
        <v>3.8</v>
      </c>
      <c r="H1321" s="2" t="s">
        <v>3562</v>
      </c>
      <c r="I1321" s="4">
        <v>2.09</v>
      </c>
      <c r="J1321" s="2" t="b">
        <v>0</v>
      </c>
      <c r="K1321" s="2" t="s">
        <v>4686</v>
      </c>
      <c r="L1321" s="2" t="s">
        <v>27</v>
      </c>
      <c r="M1321" s="2"/>
      <c r="N1321" s="2"/>
      <c r="O1321" s="2"/>
      <c r="P1321" s="2" t="s">
        <v>4974</v>
      </c>
      <c r="Q1321" s="2"/>
    </row>
    <row r="1322" spans="1:17" x14ac:dyDescent="0.25">
      <c r="A1322" s="2" t="s">
        <v>4489</v>
      </c>
      <c r="B1322" s="2" t="s">
        <v>4490</v>
      </c>
      <c r="C1322" s="3"/>
      <c r="D1322" s="4">
        <v>0</v>
      </c>
      <c r="E1322" s="4">
        <v>0</v>
      </c>
      <c r="F1322" s="4">
        <v>0</v>
      </c>
      <c r="G1322" s="4">
        <v>3.8</v>
      </c>
      <c r="H1322" s="2" t="s">
        <v>3562</v>
      </c>
      <c r="I1322" s="4">
        <v>2.09</v>
      </c>
      <c r="J1322" s="2" t="b">
        <v>0</v>
      </c>
      <c r="K1322" s="2" t="s">
        <v>4686</v>
      </c>
      <c r="L1322" s="2" t="s">
        <v>27</v>
      </c>
      <c r="M1322" s="2"/>
      <c r="N1322" s="2"/>
      <c r="O1322" s="2"/>
      <c r="P1322" s="2"/>
      <c r="Q1322" s="2"/>
    </row>
    <row r="1323" spans="1:17" x14ac:dyDescent="0.25">
      <c r="A1323" s="2" t="s">
        <v>4491</v>
      </c>
      <c r="B1323" s="2" t="s">
        <v>4492</v>
      </c>
      <c r="C1323" s="3"/>
      <c r="D1323" s="4">
        <v>0</v>
      </c>
      <c r="E1323" s="4">
        <v>0</v>
      </c>
      <c r="F1323" s="4">
        <v>0</v>
      </c>
      <c r="G1323" s="4">
        <v>3.8</v>
      </c>
      <c r="H1323" s="2" t="s">
        <v>3562</v>
      </c>
      <c r="I1323" s="4">
        <v>2.09</v>
      </c>
      <c r="J1323" s="2" t="b">
        <v>0</v>
      </c>
      <c r="K1323" s="2" t="s">
        <v>4686</v>
      </c>
      <c r="L1323" s="2" t="s">
        <v>27</v>
      </c>
      <c r="M1323" s="2"/>
      <c r="N1323" s="2"/>
      <c r="O1323" s="2"/>
      <c r="P1323" s="2"/>
      <c r="Q1323" s="2"/>
    </row>
    <row r="1324" spans="1:17" x14ac:dyDescent="0.25">
      <c r="A1324" s="2" t="s">
        <v>4487</v>
      </c>
      <c r="B1324" s="2" t="s">
        <v>4488</v>
      </c>
      <c r="C1324" s="3"/>
      <c r="D1324" s="4">
        <v>0</v>
      </c>
      <c r="E1324" s="4">
        <v>0</v>
      </c>
      <c r="F1324" s="4">
        <v>0</v>
      </c>
      <c r="G1324" s="4">
        <v>3.8</v>
      </c>
      <c r="H1324" s="2" t="s">
        <v>3562</v>
      </c>
      <c r="I1324" s="4">
        <v>2.09</v>
      </c>
      <c r="J1324" s="2" t="b">
        <v>0</v>
      </c>
      <c r="K1324" s="2" t="s">
        <v>4686</v>
      </c>
      <c r="L1324" s="2" t="s">
        <v>27</v>
      </c>
      <c r="M1324" s="2"/>
      <c r="N1324" s="2"/>
      <c r="O1324" s="2"/>
      <c r="P1324" s="2" t="s">
        <v>4974</v>
      </c>
      <c r="Q1324" s="2"/>
    </row>
    <row r="1325" spans="1:17" x14ac:dyDescent="0.25">
      <c r="A1325" s="2" t="s">
        <v>3560</v>
      </c>
      <c r="B1325" s="2" t="s">
        <v>3561</v>
      </c>
      <c r="C1325" s="3"/>
      <c r="D1325" s="4">
        <v>0</v>
      </c>
      <c r="E1325" s="4">
        <v>0</v>
      </c>
      <c r="F1325" s="4">
        <v>0</v>
      </c>
      <c r="G1325" s="4">
        <v>29.9</v>
      </c>
      <c r="H1325" s="2" t="s">
        <v>3562</v>
      </c>
      <c r="I1325" s="4">
        <v>16.989999999999998</v>
      </c>
      <c r="J1325" s="2" t="b">
        <v>0</v>
      </c>
      <c r="K1325" s="2" t="s">
        <v>4686</v>
      </c>
      <c r="L1325" s="2" t="s">
        <v>27</v>
      </c>
      <c r="M1325" s="2"/>
      <c r="N1325" s="2"/>
      <c r="O1325" s="2"/>
      <c r="P1325" s="2"/>
      <c r="Q1325" s="2"/>
    </row>
    <row r="1326" spans="1:17" ht="99.75" x14ac:dyDescent="0.25">
      <c r="A1326" s="2" t="s">
        <v>1174</v>
      </c>
      <c r="B1326" s="2" t="s">
        <v>1175</v>
      </c>
      <c r="C1326" s="3" t="s">
        <v>5225</v>
      </c>
      <c r="D1326" s="4">
        <v>0</v>
      </c>
      <c r="E1326" s="4">
        <v>30</v>
      </c>
      <c r="F1326" s="4">
        <v>30</v>
      </c>
      <c r="G1326" s="4">
        <v>23.4</v>
      </c>
      <c r="H1326" s="2" t="s">
        <v>2269</v>
      </c>
      <c r="I1326" s="4">
        <v>13.000500000000001</v>
      </c>
      <c r="J1326" s="2" t="b">
        <v>1</v>
      </c>
      <c r="K1326" s="2" t="s">
        <v>4686</v>
      </c>
      <c r="L1326" s="2" t="s">
        <v>27</v>
      </c>
      <c r="M1326" s="2"/>
      <c r="N1326" s="2" t="s">
        <v>4944</v>
      </c>
      <c r="O1326" s="2"/>
      <c r="P1326" s="2" t="s">
        <v>4975</v>
      </c>
      <c r="Q1326" s="2" t="s">
        <v>5673</v>
      </c>
    </row>
    <row r="1327" spans="1:17" x14ac:dyDescent="0.25">
      <c r="A1327" s="2" t="s">
        <v>4483</v>
      </c>
      <c r="B1327" s="2" t="s">
        <v>4484</v>
      </c>
      <c r="C1327" s="3"/>
      <c r="D1327" s="4">
        <v>0</v>
      </c>
      <c r="E1327" s="4">
        <v>0</v>
      </c>
      <c r="F1327" s="4">
        <v>0</v>
      </c>
      <c r="G1327" s="4">
        <v>4.7</v>
      </c>
      <c r="H1327" s="2" t="s">
        <v>3562</v>
      </c>
      <c r="I1327" s="4">
        <v>2.59</v>
      </c>
      <c r="J1327" s="2" t="b">
        <v>0</v>
      </c>
      <c r="K1327" s="2" t="s">
        <v>4686</v>
      </c>
      <c r="L1327" s="2" t="s">
        <v>27</v>
      </c>
      <c r="M1327" s="2"/>
      <c r="N1327" s="2"/>
      <c r="O1327" s="2"/>
      <c r="P1327" s="2" t="s">
        <v>4974</v>
      </c>
      <c r="Q1327" s="2"/>
    </row>
    <row r="1328" spans="1:17" ht="299.25" x14ac:dyDescent="0.25">
      <c r="A1328" s="2" t="s">
        <v>738</v>
      </c>
      <c r="B1328" s="2" t="s">
        <v>739</v>
      </c>
      <c r="C1328" s="3" t="s">
        <v>5257</v>
      </c>
      <c r="D1328" s="4">
        <v>0</v>
      </c>
      <c r="E1328" s="4">
        <v>1</v>
      </c>
      <c r="F1328" s="4">
        <v>1</v>
      </c>
      <c r="G1328" s="4">
        <v>69.5</v>
      </c>
      <c r="H1328" s="2" t="s">
        <v>2234</v>
      </c>
      <c r="I1328" s="4">
        <v>31</v>
      </c>
      <c r="J1328" s="2" t="b">
        <v>1</v>
      </c>
      <c r="K1328" s="2" t="s">
        <v>4716</v>
      </c>
      <c r="L1328" s="2" t="s">
        <v>10</v>
      </c>
      <c r="M1328" s="2" t="s">
        <v>4840</v>
      </c>
      <c r="N1328" s="2" t="s">
        <v>4745</v>
      </c>
      <c r="O1328" s="2" t="s">
        <v>4719</v>
      </c>
      <c r="P1328" s="2" t="s">
        <v>2304</v>
      </c>
      <c r="Q1328" s="2" t="s">
        <v>5709</v>
      </c>
    </row>
    <row r="1329" spans="1:17" x14ac:dyDescent="0.25">
      <c r="A1329" s="2" t="s">
        <v>502</v>
      </c>
      <c r="B1329" s="2" t="s">
        <v>503</v>
      </c>
      <c r="C1329" s="3"/>
      <c r="D1329" s="4">
        <v>0</v>
      </c>
      <c r="E1329" s="4">
        <v>0</v>
      </c>
      <c r="F1329" s="4">
        <v>0</v>
      </c>
      <c r="G1329" s="4">
        <v>29.15</v>
      </c>
      <c r="H1329" s="2" t="s">
        <v>2251</v>
      </c>
      <c r="I1329" s="4">
        <v>13.5</v>
      </c>
      <c r="J1329" s="2" t="b">
        <v>1</v>
      </c>
      <c r="K1329" s="2" t="s">
        <v>4709</v>
      </c>
      <c r="L1329" s="2" t="s">
        <v>10</v>
      </c>
      <c r="M1329" s="2" t="s">
        <v>4947</v>
      </c>
      <c r="N1329" s="2" t="s">
        <v>4743</v>
      </c>
      <c r="O1329" s="2" t="s">
        <v>4689</v>
      </c>
      <c r="P1329" s="2" t="s">
        <v>4688</v>
      </c>
      <c r="Q1329" s="2"/>
    </row>
    <row r="1330" spans="1:17" x14ac:dyDescent="0.25">
      <c r="A1330" s="2" t="s">
        <v>4441</v>
      </c>
      <c r="B1330" s="2" t="s">
        <v>4442</v>
      </c>
      <c r="C1330" s="3"/>
      <c r="D1330" s="4">
        <v>0</v>
      </c>
      <c r="E1330" s="4">
        <v>0</v>
      </c>
      <c r="F1330" s="4">
        <v>0</v>
      </c>
      <c r="G1330" s="4">
        <v>10.4</v>
      </c>
      <c r="H1330" s="2" t="s">
        <v>4430</v>
      </c>
      <c r="I1330" s="4">
        <v>4.8</v>
      </c>
      <c r="J1330" s="2" t="b">
        <v>0</v>
      </c>
      <c r="K1330" s="2" t="s">
        <v>4716</v>
      </c>
      <c r="L1330" s="2" t="s">
        <v>10</v>
      </c>
      <c r="M1330" s="2" t="s">
        <v>4899</v>
      </c>
      <c r="N1330" s="2" t="s">
        <v>4745</v>
      </c>
      <c r="O1330" s="2" t="s">
        <v>4719</v>
      </c>
      <c r="P1330" s="2" t="s">
        <v>4688</v>
      </c>
      <c r="Q1330" s="2"/>
    </row>
    <row r="1331" spans="1:17" x14ac:dyDescent="0.25">
      <c r="A1331" s="2" t="s">
        <v>4437</v>
      </c>
      <c r="B1331" s="2" t="s">
        <v>4438</v>
      </c>
      <c r="C1331" s="3"/>
      <c r="D1331" s="4">
        <v>0</v>
      </c>
      <c r="E1331" s="4">
        <v>0</v>
      </c>
      <c r="F1331" s="4">
        <v>0</v>
      </c>
      <c r="G1331" s="4">
        <v>10.4</v>
      </c>
      <c r="H1331" s="2" t="s">
        <v>4430</v>
      </c>
      <c r="I1331" s="4">
        <v>4.8</v>
      </c>
      <c r="J1331" s="2" t="b">
        <v>0</v>
      </c>
      <c r="K1331" s="2" t="s">
        <v>4709</v>
      </c>
      <c r="L1331" s="2" t="s">
        <v>10</v>
      </c>
      <c r="M1331" s="2" t="s">
        <v>4899</v>
      </c>
      <c r="N1331" s="2" t="s">
        <v>4745</v>
      </c>
      <c r="O1331" s="2" t="s">
        <v>4689</v>
      </c>
      <c r="P1331" s="2" t="s">
        <v>4688</v>
      </c>
      <c r="Q1331" s="2"/>
    </row>
    <row r="1332" spans="1:17" x14ac:dyDescent="0.25">
      <c r="A1332" s="2" t="s">
        <v>4439</v>
      </c>
      <c r="B1332" s="2" t="s">
        <v>4440</v>
      </c>
      <c r="C1332" s="3"/>
      <c r="D1332" s="4">
        <v>0</v>
      </c>
      <c r="E1332" s="4">
        <v>0</v>
      </c>
      <c r="F1332" s="4">
        <v>0</v>
      </c>
      <c r="G1332" s="4">
        <v>20.75</v>
      </c>
      <c r="H1332" s="2" t="s">
        <v>4430</v>
      </c>
      <c r="I1332" s="4">
        <v>9.6</v>
      </c>
      <c r="J1332" s="2" t="b">
        <v>0</v>
      </c>
      <c r="K1332" s="2" t="s">
        <v>4716</v>
      </c>
      <c r="L1332" s="2" t="s">
        <v>10</v>
      </c>
      <c r="M1332" s="2" t="s">
        <v>4899</v>
      </c>
      <c r="N1332" s="2" t="s">
        <v>4745</v>
      </c>
      <c r="O1332" s="2" t="s">
        <v>4719</v>
      </c>
      <c r="P1332" s="2" t="s">
        <v>2303</v>
      </c>
      <c r="Q1332" s="2"/>
    </row>
    <row r="1333" spans="1:17" x14ac:dyDescent="0.25">
      <c r="A1333" s="2" t="s">
        <v>4435</v>
      </c>
      <c r="B1333" s="2" t="s">
        <v>4436</v>
      </c>
      <c r="C1333" s="3"/>
      <c r="D1333" s="4">
        <v>0</v>
      </c>
      <c r="E1333" s="4">
        <v>0</v>
      </c>
      <c r="F1333" s="4">
        <v>0</v>
      </c>
      <c r="G1333" s="4">
        <v>19.45</v>
      </c>
      <c r="H1333" s="2" t="s">
        <v>4430</v>
      </c>
      <c r="I1333" s="4">
        <v>9</v>
      </c>
      <c r="J1333" s="2" t="b">
        <v>0</v>
      </c>
      <c r="K1333" s="2" t="s">
        <v>4716</v>
      </c>
      <c r="L1333" s="2" t="s">
        <v>10</v>
      </c>
      <c r="M1333" s="2" t="s">
        <v>4899</v>
      </c>
      <c r="N1333" s="2" t="s">
        <v>4745</v>
      </c>
      <c r="O1333" s="2" t="s">
        <v>4719</v>
      </c>
      <c r="P1333" s="2" t="s">
        <v>4688</v>
      </c>
      <c r="Q1333" s="2"/>
    </row>
    <row r="1334" spans="1:17" x14ac:dyDescent="0.25">
      <c r="A1334" s="2" t="s">
        <v>4431</v>
      </c>
      <c r="B1334" s="2" t="s">
        <v>4432</v>
      </c>
      <c r="C1334" s="3"/>
      <c r="D1334" s="4">
        <v>0</v>
      </c>
      <c r="E1334" s="4">
        <v>0</v>
      </c>
      <c r="F1334" s="4">
        <v>0</v>
      </c>
      <c r="G1334" s="4">
        <v>19.45</v>
      </c>
      <c r="H1334" s="2" t="s">
        <v>4430</v>
      </c>
      <c r="I1334" s="4">
        <v>9</v>
      </c>
      <c r="J1334" s="2" t="b">
        <v>0</v>
      </c>
      <c r="K1334" s="2" t="s">
        <v>4709</v>
      </c>
      <c r="L1334" s="2" t="s">
        <v>10</v>
      </c>
      <c r="M1334" s="2" t="s">
        <v>4899</v>
      </c>
      <c r="N1334" s="2" t="s">
        <v>4745</v>
      </c>
      <c r="O1334" s="2" t="s">
        <v>4689</v>
      </c>
      <c r="P1334" s="2" t="s">
        <v>4688</v>
      </c>
      <c r="Q1334" s="2"/>
    </row>
    <row r="1335" spans="1:17" x14ac:dyDescent="0.25">
      <c r="A1335" s="2" t="s">
        <v>4428</v>
      </c>
      <c r="B1335" s="2" t="s">
        <v>4429</v>
      </c>
      <c r="C1335" s="3"/>
      <c r="D1335" s="4">
        <v>0</v>
      </c>
      <c r="E1335" s="4">
        <v>0</v>
      </c>
      <c r="F1335" s="4">
        <v>0</v>
      </c>
      <c r="G1335" s="4">
        <v>32.299999999999997</v>
      </c>
      <c r="H1335" s="2" t="s">
        <v>4430</v>
      </c>
      <c r="I1335" s="4">
        <v>14.95</v>
      </c>
      <c r="J1335" s="2" t="b">
        <v>0</v>
      </c>
      <c r="K1335" s="2" t="s">
        <v>4716</v>
      </c>
      <c r="L1335" s="2" t="s">
        <v>10</v>
      </c>
      <c r="M1335" s="2" t="s">
        <v>4899</v>
      </c>
      <c r="N1335" s="2" t="s">
        <v>4745</v>
      </c>
      <c r="O1335" s="2" t="s">
        <v>4719</v>
      </c>
      <c r="P1335" s="2" t="s">
        <v>4688</v>
      </c>
      <c r="Q1335" s="2"/>
    </row>
    <row r="1336" spans="1:17" x14ac:dyDescent="0.25">
      <c r="A1336" s="2" t="s">
        <v>4433</v>
      </c>
      <c r="B1336" s="2" t="s">
        <v>4434</v>
      </c>
      <c r="C1336" s="3"/>
      <c r="D1336" s="4">
        <v>0</v>
      </c>
      <c r="E1336" s="4">
        <v>0</v>
      </c>
      <c r="F1336" s="4">
        <v>0</v>
      </c>
      <c r="G1336" s="4">
        <v>38.9</v>
      </c>
      <c r="H1336" s="2" t="s">
        <v>4430</v>
      </c>
      <c r="I1336" s="4">
        <v>18</v>
      </c>
      <c r="J1336" s="2" t="b">
        <v>0</v>
      </c>
      <c r="K1336" s="2" t="s">
        <v>4716</v>
      </c>
      <c r="L1336" s="2" t="s">
        <v>10</v>
      </c>
      <c r="M1336" s="2" t="s">
        <v>4899</v>
      </c>
      <c r="N1336" s="2" t="s">
        <v>4745</v>
      </c>
      <c r="O1336" s="2" t="s">
        <v>4719</v>
      </c>
      <c r="P1336" s="2" t="s">
        <v>2303</v>
      </c>
      <c r="Q1336" s="2"/>
    </row>
    <row r="1337" spans="1:17" x14ac:dyDescent="0.25">
      <c r="A1337" s="2" t="s">
        <v>3191</v>
      </c>
      <c r="B1337" s="2" t="s">
        <v>3192</v>
      </c>
      <c r="C1337" s="3"/>
      <c r="D1337" s="4">
        <v>0</v>
      </c>
      <c r="E1337" s="4">
        <v>0</v>
      </c>
      <c r="F1337" s="4">
        <v>0</v>
      </c>
      <c r="G1337" s="4">
        <v>36.200000000000003</v>
      </c>
      <c r="H1337" s="2" t="s">
        <v>3190</v>
      </c>
      <c r="I1337" s="4">
        <v>20.93</v>
      </c>
      <c r="J1337" s="2" t="b">
        <v>0</v>
      </c>
      <c r="K1337" s="2" t="s">
        <v>4805</v>
      </c>
      <c r="L1337" s="2" t="s">
        <v>10</v>
      </c>
      <c r="M1337" s="2" t="s">
        <v>4806</v>
      </c>
      <c r="N1337" s="2" t="s">
        <v>4806</v>
      </c>
      <c r="O1337" s="2"/>
      <c r="P1337" s="2" t="s">
        <v>4688</v>
      </c>
      <c r="Q1337" s="2"/>
    </row>
    <row r="1338" spans="1:17" x14ac:dyDescent="0.25">
      <c r="A1338" s="2" t="s">
        <v>3193</v>
      </c>
      <c r="B1338" s="2" t="s">
        <v>3194</v>
      </c>
      <c r="C1338" s="3"/>
      <c r="D1338" s="4">
        <v>0</v>
      </c>
      <c r="E1338" s="4">
        <v>0</v>
      </c>
      <c r="F1338" s="4">
        <v>0</v>
      </c>
      <c r="G1338" s="4">
        <v>59</v>
      </c>
      <c r="H1338" s="2" t="s">
        <v>3190</v>
      </c>
      <c r="I1338" s="4">
        <v>32.33</v>
      </c>
      <c r="J1338" s="2" t="b">
        <v>0</v>
      </c>
      <c r="K1338" s="2" t="s">
        <v>4805</v>
      </c>
      <c r="L1338" s="2" t="s">
        <v>10</v>
      </c>
      <c r="M1338" s="2" t="s">
        <v>4806</v>
      </c>
      <c r="N1338" s="2" t="s">
        <v>4806</v>
      </c>
      <c r="O1338" s="2"/>
      <c r="P1338" s="2" t="s">
        <v>4688</v>
      </c>
      <c r="Q1338" s="2"/>
    </row>
    <row r="1339" spans="1:17" x14ac:dyDescent="0.25">
      <c r="A1339" s="2" t="s">
        <v>3188</v>
      </c>
      <c r="B1339" s="2" t="s">
        <v>3189</v>
      </c>
      <c r="C1339" s="3"/>
      <c r="D1339" s="4">
        <v>0</v>
      </c>
      <c r="E1339" s="4">
        <v>0</v>
      </c>
      <c r="F1339" s="4">
        <v>0</v>
      </c>
      <c r="G1339" s="4">
        <v>69</v>
      </c>
      <c r="H1339" s="2" t="s">
        <v>3190</v>
      </c>
      <c r="I1339" s="4">
        <v>38.75</v>
      </c>
      <c r="J1339" s="2" t="b">
        <v>0</v>
      </c>
      <c r="K1339" s="2" t="s">
        <v>4805</v>
      </c>
      <c r="L1339" s="2" t="s">
        <v>10</v>
      </c>
      <c r="M1339" s="2" t="s">
        <v>4806</v>
      </c>
      <c r="N1339" s="2" t="s">
        <v>4806</v>
      </c>
      <c r="O1339" s="2"/>
      <c r="P1339" s="2" t="s">
        <v>4688</v>
      </c>
      <c r="Q1339" s="2"/>
    </row>
    <row r="1340" spans="1:17" x14ac:dyDescent="0.25">
      <c r="A1340" s="2" t="s">
        <v>3503</v>
      </c>
      <c r="B1340" s="2" t="s">
        <v>3504</v>
      </c>
      <c r="C1340" s="3"/>
      <c r="D1340" s="4">
        <v>0</v>
      </c>
      <c r="E1340" s="4">
        <v>0</v>
      </c>
      <c r="F1340" s="4">
        <v>0</v>
      </c>
      <c r="G1340" s="4">
        <v>38.200000000000003</v>
      </c>
      <c r="H1340" s="2" t="s">
        <v>3190</v>
      </c>
      <c r="I1340" s="4">
        <v>17.68</v>
      </c>
      <c r="J1340" s="2" t="b">
        <v>0</v>
      </c>
      <c r="K1340" s="2" t="s">
        <v>4716</v>
      </c>
      <c r="L1340" s="2" t="s">
        <v>10</v>
      </c>
      <c r="M1340" s="2" t="s">
        <v>4846</v>
      </c>
      <c r="N1340" s="2" t="s">
        <v>4745</v>
      </c>
      <c r="O1340" s="2" t="s">
        <v>4719</v>
      </c>
      <c r="P1340" s="2" t="s">
        <v>4688</v>
      </c>
      <c r="Q1340" s="2"/>
    </row>
    <row r="1341" spans="1:17" x14ac:dyDescent="0.25">
      <c r="A1341" s="2" t="s">
        <v>4239</v>
      </c>
      <c r="B1341" s="2" t="s">
        <v>4240</v>
      </c>
      <c r="C1341" s="3"/>
      <c r="D1341" s="4">
        <v>0</v>
      </c>
      <c r="E1341" s="4">
        <v>0</v>
      </c>
      <c r="F1341" s="4">
        <v>0</v>
      </c>
      <c r="G1341" s="4">
        <v>22</v>
      </c>
      <c r="H1341" s="2" t="s">
        <v>3190</v>
      </c>
      <c r="I1341" s="4">
        <v>10.199999999999999</v>
      </c>
      <c r="J1341" s="2" t="b">
        <v>0</v>
      </c>
      <c r="K1341" s="2" t="s">
        <v>4716</v>
      </c>
      <c r="L1341" s="2" t="s">
        <v>10</v>
      </c>
      <c r="M1341" s="2" t="s">
        <v>4869</v>
      </c>
      <c r="N1341" s="2" t="s">
        <v>4745</v>
      </c>
      <c r="O1341" s="2" t="s">
        <v>4719</v>
      </c>
      <c r="P1341" s="2" t="s">
        <v>4688</v>
      </c>
      <c r="Q1341" s="2"/>
    </row>
    <row r="1342" spans="1:17" x14ac:dyDescent="0.25">
      <c r="A1342" s="2" t="s">
        <v>3994</v>
      </c>
      <c r="B1342" s="2" t="s">
        <v>3995</v>
      </c>
      <c r="C1342" s="3"/>
      <c r="D1342" s="4">
        <v>0</v>
      </c>
      <c r="E1342" s="4">
        <v>0</v>
      </c>
      <c r="F1342" s="4">
        <v>0</v>
      </c>
      <c r="G1342" s="4">
        <v>19.100000000000001</v>
      </c>
      <c r="H1342" s="2" t="s">
        <v>3190</v>
      </c>
      <c r="I1342" s="4">
        <v>9.5500000000000007</v>
      </c>
      <c r="J1342" s="2" t="b">
        <v>0</v>
      </c>
      <c r="K1342" s="2" t="s">
        <v>4693</v>
      </c>
      <c r="L1342" s="2" t="s">
        <v>10</v>
      </c>
      <c r="M1342" s="2"/>
      <c r="N1342" s="2" t="s">
        <v>4707</v>
      </c>
      <c r="O1342" s="2"/>
      <c r="P1342" s="2"/>
      <c r="Q1342" s="2"/>
    </row>
    <row r="1343" spans="1:17" x14ac:dyDescent="0.25">
      <c r="A1343" s="2" t="s">
        <v>3996</v>
      </c>
      <c r="B1343" s="2" t="s">
        <v>3997</v>
      </c>
      <c r="C1343" s="3"/>
      <c r="D1343" s="4">
        <v>0</v>
      </c>
      <c r="E1343" s="4">
        <v>0</v>
      </c>
      <c r="F1343" s="4">
        <v>0</v>
      </c>
      <c r="G1343" s="4">
        <v>26.5</v>
      </c>
      <c r="H1343" s="2" t="s">
        <v>3190</v>
      </c>
      <c r="I1343" s="4">
        <v>13.25</v>
      </c>
      <c r="J1343" s="2" t="b">
        <v>0</v>
      </c>
      <c r="K1343" s="2" t="s">
        <v>4693</v>
      </c>
      <c r="L1343" s="2" t="s">
        <v>10</v>
      </c>
      <c r="M1343" s="2"/>
      <c r="N1343" s="2" t="s">
        <v>4707</v>
      </c>
      <c r="O1343" s="2"/>
      <c r="P1343" s="2"/>
      <c r="Q1343" s="2"/>
    </row>
    <row r="1344" spans="1:17" x14ac:dyDescent="0.25">
      <c r="A1344" s="2" t="s">
        <v>1505</v>
      </c>
      <c r="B1344" s="2" t="s">
        <v>1506</v>
      </c>
      <c r="C1344" s="3"/>
      <c r="D1344" s="4">
        <v>12</v>
      </c>
      <c r="E1344" s="4">
        <v>15</v>
      </c>
      <c r="F1344" s="4">
        <v>3</v>
      </c>
      <c r="G1344" s="4">
        <v>28.45</v>
      </c>
      <c r="H1344" s="2" t="s">
        <v>2270</v>
      </c>
      <c r="I1344" s="4">
        <v>12.75</v>
      </c>
      <c r="J1344" s="2" t="b">
        <v>1</v>
      </c>
      <c r="K1344" s="2" t="s">
        <v>4709</v>
      </c>
      <c r="L1344" s="2" t="s">
        <v>10</v>
      </c>
      <c r="M1344" s="2" t="s">
        <v>4976</v>
      </c>
      <c r="N1344" s="2" t="s">
        <v>4762</v>
      </c>
      <c r="O1344" s="2" t="s">
        <v>4689</v>
      </c>
      <c r="P1344" s="2" t="s">
        <v>4688</v>
      </c>
      <c r="Q1344" s="2"/>
    </row>
    <row r="1345" spans="1:17" x14ac:dyDescent="0.25">
      <c r="A1345" s="2" t="s">
        <v>2057</v>
      </c>
      <c r="B1345" s="2" t="s">
        <v>2058</v>
      </c>
      <c r="C1345" s="3"/>
      <c r="D1345" s="4">
        <v>0</v>
      </c>
      <c r="E1345" s="4">
        <v>6</v>
      </c>
      <c r="F1345" s="4">
        <v>6</v>
      </c>
      <c r="G1345" s="4">
        <v>28.25</v>
      </c>
      <c r="H1345" s="2" t="s">
        <v>2270</v>
      </c>
      <c r="I1345" s="4">
        <v>12.65</v>
      </c>
      <c r="J1345" s="2" t="b">
        <v>1</v>
      </c>
      <c r="K1345" s="2" t="s">
        <v>4709</v>
      </c>
      <c r="L1345" s="2" t="s">
        <v>10</v>
      </c>
      <c r="M1345" s="2" t="s">
        <v>4977</v>
      </c>
      <c r="N1345" s="2" t="s">
        <v>4762</v>
      </c>
      <c r="O1345" s="2" t="s">
        <v>4689</v>
      </c>
      <c r="P1345" s="2" t="s">
        <v>4688</v>
      </c>
      <c r="Q1345" s="2"/>
    </row>
    <row r="1346" spans="1:17" x14ac:dyDescent="0.25">
      <c r="A1346" s="2" t="s">
        <v>4188</v>
      </c>
      <c r="B1346" s="2" t="s">
        <v>4189</v>
      </c>
      <c r="C1346" s="3"/>
      <c r="D1346" s="4">
        <v>0</v>
      </c>
      <c r="E1346" s="4">
        <v>0</v>
      </c>
      <c r="F1346" s="4">
        <v>0</v>
      </c>
      <c r="G1346" s="4">
        <v>24.3</v>
      </c>
      <c r="H1346" s="2" t="s">
        <v>2270</v>
      </c>
      <c r="I1346" s="4">
        <v>10.6</v>
      </c>
      <c r="J1346" s="2" t="b">
        <v>0</v>
      </c>
      <c r="K1346" s="2" t="s">
        <v>4709</v>
      </c>
      <c r="L1346" s="2" t="s">
        <v>10</v>
      </c>
      <c r="M1346" s="2" t="s">
        <v>4978</v>
      </c>
      <c r="N1346" s="2" t="s">
        <v>4762</v>
      </c>
      <c r="O1346" s="2" t="s">
        <v>4689</v>
      </c>
      <c r="P1346" s="2" t="s">
        <v>4688</v>
      </c>
      <c r="Q1346" s="2"/>
    </row>
    <row r="1347" spans="1:17" x14ac:dyDescent="0.25">
      <c r="A1347" s="2" t="s">
        <v>4006</v>
      </c>
      <c r="B1347" s="2" t="s">
        <v>4007</v>
      </c>
      <c r="C1347" s="3"/>
      <c r="D1347" s="4">
        <v>0</v>
      </c>
      <c r="E1347" s="4">
        <v>0</v>
      </c>
      <c r="F1347" s="4">
        <v>0</v>
      </c>
      <c r="G1347" s="4">
        <v>31.65</v>
      </c>
      <c r="H1347" s="2" t="s">
        <v>2270</v>
      </c>
      <c r="I1347" s="4">
        <v>14</v>
      </c>
      <c r="J1347" s="2" t="b">
        <v>0</v>
      </c>
      <c r="K1347" s="2" t="s">
        <v>4709</v>
      </c>
      <c r="L1347" s="2" t="s">
        <v>10</v>
      </c>
      <c r="M1347" s="2" t="s">
        <v>4797</v>
      </c>
      <c r="N1347" s="2" t="s">
        <v>4762</v>
      </c>
      <c r="O1347" s="2" t="s">
        <v>4689</v>
      </c>
      <c r="P1347" s="2" t="s">
        <v>4688</v>
      </c>
      <c r="Q1347" s="2"/>
    </row>
    <row r="1348" spans="1:17" x14ac:dyDescent="0.25">
      <c r="A1348" s="2" t="s">
        <v>1544</v>
      </c>
      <c r="B1348" s="2" t="s">
        <v>1545</v>
      </c>
      <c r="C1348" s="3"/>
      <c r="D1348" s="4">
        <v>6</v>
      </c>
      <c r="E1348" s="4">
        <v>8</v>
      </c>
      <c r="F1348" s="4">
        <v>2</v>
      </c>
      <c r="G1348" s="4">
        <v>32.6</v>
      </c>
      <c r="H1348" s="2" t="s">
        <v>2270</v>
      </c>
      <c r="I1348" s="4">
        <v>14.7</v>
      </c>
      <c r="J1348" s="2" t="b">
        <v>1</v>
      </c>
      <c r="K1348" s="2" t="s">
        <v>4709</v>
      </c>
      <c r="L1348" s="2" t="s">
        <v>10</v>
      </c>
      <c r="M1348" s="2" t="s">
        <v>4788</v>
      </c>
      <c r="N1348" s="2" t="s">
        <v>4762</v>
      </c>
      <c r="O1348" s="2" t="s">
        <v>4689</v>
      </c>
      <c r="P1348" s="2" t="s">
        <v>4688</v>
      </c>
      <c r="Q1348" s="2"/>
    </row>
    <row r="1349" spans="1:17" x14ac:dyDescent="0.25">
      <c r="A1349" s="2" t="s">
        <v>1206</v>
      </c>
      <c r="B1349" s="2" t="s">
        <v>1207</v>
      </c>
      <c r="C1349" s="3"/>
      <c r="D1349" s="4">
        <v>0</v>
      </c>
      <c r="E1349" s="4">
        <v>0</v>
      </c>
      <c r="F1349" s="4">
        <v>0</v>
      </c>
      <c r="G1349" s="4">
        <v>23.9</v>
      </c>
      <c r="H1349" s="2" t="s">
        <v>2270</v>
      </c>
      <c r="I1349" s="4">
        <v>11.05</v>
      </c>
      <c r="J1349" s="2" t="b">
        <v>1</v>
      </c>
      <c r="K1349" s="2" t="s">
        <v>4709</v>
      </c>
      <c r="L1349" s="2" t="s">
        <v>10</v>
      </c>
      <c r="M1349" s="2" t="s">
        <v>4780</v>
      </c>
      <c r="N1349" s="2" t="s">
        <v>4762</v>
      </c>
      <c r="O1349" s="2" t="s">
        <v>4689</v>
      </c>
      <c r="P1349" s="2" t="s">
        <v>4688</v>
      </c>
      <c r="Q1349" s="2"/>
    </row>
    <row r="1350" spans="1:17" x14ac:dyDescent="0.25">
      <c r="A1350" s="2" t="s">
        <v>1556</v>
      </c>
      <c r="B1350" s="2" t="s">
        <v>1557</v>
      </c>
      <c r="C1350" s="3"/>
      <c r="D1350" s="4">
        <v>12</v>
      </c>
      <c r="E1350" s="4">
        <v>12</v>
      </c>
      <c r="F1350" s="4">
        <v>0</v>
      </c>
      <c r="G1350" s="4">
        <v>34.299999999999997</v>
      </c>
      <c r="H1350" s="2" t="s">
        <v>2270</v>
      </c>
      <c r="I1350" s="4">
        <v>15.5</v>
      </c>
      <c r="J1350" s="2" t="b">
        <v>1</v>
      </c>
      <c r="K1350" s="2" t="s">
        <v>4709</v>
      </c>
      <c r="L1350" s="2" t="s">
        <v>10</v>
      </c>
      <c r="M1350" s="2" t="s">
        <v>4791</v>
      </c>
      <c r="N1350" s="2" t="s">
        <v>4762</v>
      </c>
      <c r="O1350" s="2" t="s">
        <v>4689</v>
      </c>
      <c r="P1350" s="2" t="s">
        <v>4688</v>
      </c>
      <c r="Q1350" s="2"/>
    </row>
    <row r="1351" spans="1:17" x14ac:dyDescent="0.25">
      <c r="A1351" s="2" t="s">
        <v>1825</v>
      </c>
      <c r="B1351" s="2" t="s">
        <v>1826</v>
      </c>
      <c r="C1351" s="3"/>
      <c r="D1351" s="4">
        <v>6</v>
      </c>
      <c r="E1351" s="4">
        <v>6</v>
      </c>
      <c r="F1351" s="4">
        <v>0</v>
      </c>
      <c r="G1351" s="4">
        <v>40.799999999999997</v>
      </c>
      <c r="H1351" s="2" t="s">
        <v>2270</v>
      </c>
      <c r="I1351" s="4">
        <v>18.5</v>
      </c>
      <c r="J1351" s="2" t="b">
        <v>1</v>
      </c>
      <c r="K1351" s="2" t="s">
        <v>4709</v>
      </c>
      <c r="L1351" s="2" t="s">
        <v>10</v>
      </c>
      <c r="M1351" s="2" t="s">
        <v>4979</v>
      </c>
      <c r="N1351" s="2" t="s">
        <v>4762</v>
      </c>
      <c r="O1351" s="2" t="s">
        <v>4689</v>
      </c>
      <c r="P1351" s="2" t="s">
        <v>4688</v>
      </c>
      <c r="Q1351" s="2"/>
    </row>
    <row r="1352" spans="1:17" x14ac:dyDescent="0.25">
      <c r="A1352" s="2" t="s">
        <v>918</v>
      </c>
      <c r="B1352" s="2" t="s">
        <v>919</v>
      </c>
      <c r="C1352" s="3"/>
      <c r="D1352" s="4">
        <v>0</v>
      </c>
      <c r="E1352" s="4">
        <v>0</v>
      </c>
      <c r="F1352" s="4">
        <v>0</v>
      </c>
      <c r="G1352" s="4">
        <v>44.4</v>
      </c>
      <c r="H1352" s="2" t="s">
        <v>2270</v>
      </c>
      <c r="I1352" s="4">
        <v>19.899999999999999</v>
      </c>
      <c r="J1352" s="2" t="b">
        <v>1</v>
      </c>
      <c r="K1352" s="2" t="s">
        <v>4709</v>
      </c>
      <c r="L1352" s="2" t="s">
        <v>10</v>
      </c>
      <c r="M1352" s="2" t="s">
        <v>4906</v>
      </c>
      <c r="N1352" s="2" t="s">
        <v>4762</v>
      </c>
      <c r="O1352" s="2" t="s">
        <v>4689</v>
      </c>
      <c r="P1352" s="2" t="s">
        <v>4688</v>
      </c>
      <c r="Q1352" s="2"/>
    </row>
    <row r="1353" spans="1:17" x14ac:dyDescent="0.25">
      <c r="A1353" s="2" t="s">
        <v>4026</v>
      </c>
      <c r="B1353" s="2" t="s">
        <v>4027</v>
      </c>
      <c r="C1353" s="3"/>
      <c r="D1353" s="4">
        <v>0</v>
      </c>
      <c r="E1353" s="4">
        <v>0</v>
      </c>
      <c r="F1353" s="4">
        <v>0</v>
      </c>
      <c r="G1353" s="4">
        <v>59.3</v>
      </c>
      <c r="H1353" s="2" t="s">
        <v>2270</v>
      </c>
      <c r="I1353" s="4">
        <v>26.8</v>
      </c>
      <c r="J1353" s="2" t="b">
        <v>0</v>
      </c>
      <c r="K1353" s="2" t="s">
        <v>4709</v>
      </c>
      <c r="L1353" s="2" t="s">
        <v>10</v>
      </c>
      <c r="M1353" s="2" t="s">
        <v>4907</v>
      </c>
      <c r="N1353" s="2" t="s">
        <v>4762</v>
      </c>
      <c r="O1353" s="2" t="s">
        <v>4689</v>
      </c>
      <c r="P1353" s="2" t="s">
        <v>4688</v>
      </c>
      <c r="Q1353" s="2"/>
    </row>
    <row r="1354" spans="1:17" x14ac:dyDescent="0.25">
      <c r="A1354" s="2" t="s">
        <v>3848</v>
      </c>
      <c r="B1354" s="2" t="s">
        <v>3849</v>
      </c>
      <c r="C1354" s="3"/>
      <c r="D1354" s="4">
        <v>0</v>
      </c>
      <c r="E1354" s="4">
        <v>0</v>
      </c>
      <c r="F1354" s="4">
        <v>0</v>
      </c>
      <c r="G1354" s="4">
        <v>47.1</v>
      </c>
      <c r="H1354" s="2" t="s">
        <v>2270</v>
      </c>
      <c r="I1354" s="4">
        <v>21.45</v>
      </c>
      <c r="J1354" s="2" t="b">
        <v>0</v>
      </c>
      <c r="K1354" s="2" t="s">
        <v>4709</v>
      </c>
      <c r="L1354" s="2" t="s">
        <v>10</v>
      </c>
      <c r="M1354" s="2" t="s">
        <v>4790</v>
      </c>
      <c r="N1354" s="2" t="s">
        <v>4762</v>
      </c>
      <c r="O1354" s="2" t="s">
        <v>4689</v>
      </c>
      <c r="P1354" s="2" t="s">
        <v>4688</v>
      </c>
      <c r="Q1354" s="2"/>
    </row>
    <row r="1355" spans="1:17" x14ac:dyDescent="0.25">
      <c r="A1355" s="2" t="s">
        <v>1208</v>
      </c>
      <c r="B1355" s="2" t="s">
        <v>1209</v>
      </c>
      <c r="C1355" s="3"/>
      <c r="D1355" s="4">
        <v>12</v>
      </c>
      <c r="E1355" s="4">
        <v>12</v>
      </c>
      <c r="F1355" s="4">
        <v>0</v>
      </c>
      <c r="G1355" s="4">
        <v>30.3</v>
      </c>
      <c r="H1355" s="2" t="s">
        <v>2270</v>
      </c>
      <c r="I1355" s="4">
        <v>13.65</v>
      </c>
      <c r="J1355" s="2" t="b">
        <v>1</v>
      </c>
      <c r="K1355" s="2" t="s">
        <v>4716</v>
      </c>
      <c r="L1355" s="2" t="s">
        <v>10</v>
      </c>
      <c r="M1355" s="2" t="s">
        <v>4780</v>
      </c>
      <c r="N1355" s="2" t="s">
        <v>4762</v>
      </c>
      <c r="O1355" s="2" t="s">
        <v>4719</v>
      </c>
      <c r="P1355" s="2" t="s">
        <v>4688</v>
      </c>
      <c r="Q1355" s="2"/>
    </row>
    <row r="1356" spans="1:17" x14ac:dyDescent="0.25">
      <c r="A1356" s="2" t="s">
        <v>1540</v>
      </c>
      <c r="B1356" s="2" t="s">
        <v>1541</v>
      </c>
      <c r="C1356" s="3"/>
      <c r="D1356" s="4">
        <v>0</v>
      </c>
      <c r="E1356" s="4">
        <v>0</v>
      </c>
      <c r="F1356" s="4">
        <v>0</v>
      </c>
      <c r="G1356" s="4">
        <v>35.450000000000003</v>
      </c>
      <c r="H1356" s="2" t="s">
        <v>2270</v>
      </c>
      <c r="I1356" s="4">
        <v>16</v>
      </c>
      <c r="J1356" s="2" t="b">
        <v>0</v>
      </c>
      <c r="K1356" s="2" t="s">
        <v>4716</v>
      </c>
      <c r="L1356" s="2" t="s">
        <v>10</v>
      </c>
      <c r="M1356" s="2" t="s">
        <v>4787</v>
      </c>
      <c r="N1356" s="2" t="s">
        <v>4762</v>
      </c>
      <c r="O1356" s="2" t="s">
        <v>4719</v>
      </c>
      <c r="P1356" s="2" t="s">
        <v>4688</v>
      </c>
      <c r="Q1356" s="2"/>
    </row>
    <row r="1357" spans="1:17" x14ac:dyDescent="0.25">
      <c r="A1357" s="2" t="s">
        <v>1829</v>
      </c>
      <c r="B1357" s="2" t="s">
        <v>1830</v>
      </c>
      <c r="C1357" s="3"/>
      <c r="D1357" s="4">
        <v>12</v>
      </c>
      <c r="E1357" s="4">
        <v>12</v>
      </c>
      <c r="F1357" s="4">
        <v>0</v>
      </c>
      <c r="G1357" s="4">
        <v>35.9</v>
      </c>
      <c r="H1357" s="2" t="s">
        <v>2270</v>
      </c>
      <c r="I1357" s="4">
        <v>16.25</v>
      </c>
      <c r="J1357" s="2" t="b">
        <v>1</v>
      </c>
      <c r="K1357" s="2" t="s">
        <v>4716</v>
      </c>
      <c r="L1357" s="2" t="s">
        <v>10</v>
      </c>
      <c r="M1357" s="2" t="s">
        <v>4905</v>
      </c>
      <c r="N1357" s="2" t="s">
        <v>4762</v>
      </c>
      <c r="O1357" s="2" t="s">
        <v>4719</v>
      </c>
      <c r="P1357" s="2" t="s">
        <v>4688</v>
      </c>
      <c r="Q1357" s="2"/>
    </row>
    <row r="1358" spans="1:17" x14ac:dyDescent="0.25">
      <c r="A1358" s="2" t="s">
        <v>914</v>
      </c>
      <c r="B1358" s="2" t="s">
        <v>915</v>
      </c>
      <c r="C1358" s="3"/>
      <c r="D1358" s="4">
        <v>12</v>
      </c>
      <c r="E1358" s="4">
        <v>12</v>
      </c>
      <c r="F1358" s="4">
        <v>0</v>
      </c>
      <c r="G1358" s="4">
        <v>58.3</v>
      </c>
      <c r="H1358" s="2" t="s">
        <v>2270</v>
      </c>
      <c r="I1358" s="4">
        <v>26.6</v>
      </c>
      <c r="J1358" s="2" t="b">
        <v>1</v>
      </c>
      <c r="K1358" s="2" t="s">
        <v>4716</v>
      </c>
      <c r="L1358" s="2" t="s">
        <v>10</v>
      </c>
      <c r="M1358" s="2" t="s">
        <v>4906</v>
      </c>
      <c r="N1358" s="2" t="s">
        <v>4762</v>
      </c>
      <c r="O1358" s="2" t="s">
        <v>4719</v>
      </c>
      <c r="P1358" s="2" t="s">
        <v>4688</v>
      </c>
      <c r="Q1358" s="2"/>
    </row>
    <row r="1359" spans="1:17" x14ac:dyDescent="0.25">
      <c r="A1359" s="2" t="s">
        <v>2065</v>
      </c>
      <c r="B1359" s="2" t="s">
        <v>2066</v>
      </c>
      <c r="C1359" s="3"/>
      <c r="D1359" s="4">
        <v>0</v>
      </c>
      <c r="E1359" s="4">
        <v>0</v>
      </c>
      <c r="F1359" s="4">
        <v>0</v>
      </c>
      <c r="G1359" s="4">
        <v>68.3</v>
      </c>
      <c r="H1359" s="2" t="s">
        <v>2270</v>
      </c>
      <c r="I1359" s="4">
        <v>31.2</v>
      </c>
      <c r="J1359" s="2" t="b">
        <v>1</v>
      </c>
      <c r="K1359" s="2" t="s">
        <v>4716</v>
      </c>
      <c r="L1359" s="2" t="s">
        <v>10</v>
      </c>
      <c r="M1359" s="2" t="s">
        <v>4980</v>
      </c>
      <c r="N1359" s="2" t="s">
        <v>4762</v>
      </c>
      <c r="O1359" s="2" t="s">
        <v>4719</v>
      </c>
      <c r="P1359" s="2" t="s">
        <v>4688</v>
      </c>
      <c r="Q1359" s="2"/>
    </row>
    <row r="1360" spans="1:17" x14ac:dyDescent="0.25">
      <c r="A1360" s="2" t="s">
        <v>3901</v>
      </c>
      <c r="B1360" s="2" t="s">
        <v>3902</v>
      </c>
      <c r="C1360" s="3"/>
      <c r="D1360" s="4">
        <v>0</v>
      </c>
      <c r="E1360" s="4">
        <v>0</v>
      </c>
      <c r="F1360" s="4">
        <v>0</v>
      </c>
      <c r="G1360" s="4">
        <v>71.349999999999994</v>
      </c>
      <c r="H1360" s="2" t="s">
        <v>2270</v>
      </c>
      <c r="I1360" s="4">
        <v>32.700000000000003</v>
      </c>
      <c r="J1360" s="2" t="b">
        <v>0</v>
      </c>
      <c r="K1360" s="2" t="s">
        <v>4716</v>
      </c>
      <c r="L1360" s="2" t="s">
        <v>10</v>
      </c>
      <c r="M1360" s="2" t="s">
        <v>4794</v>
      </c>
      <c r="N1360" s="2" t="s">
        <v>4762</v>
      </c>
      <c r="O1360" s="2" t="s">
        <v>4719</v>
      </c>
      <c r="P1360" s="2" t="s">
        <v>4688</v>
      </c>
      <c r="Q1360" s="2"/>
    </row>
    <row r="1361" spans="1:17" x14ac:dyDescent="0.25">
      <c r="A1361" s="2" t="s">
        <v>3573</v>
      </c>
      <c r="B1361" s="2" t="s">
        <v>3574</v>
      </c>
      <c r="C1361" s="3"/>
      <c r="D1361" s="4">
        <v>0</v>
      </c>
      <c r="E1361" s="4">
        <v>0</v>
      </c>
      <c r="F1361" s="4">
        <v>0</v>
      </c>
      <c r="G1361" s="4">
        <v>55.3</v>
      </c>
      <c r="H1361" s="2" t="s">
        <v>2270</v>
      </c>
      <c r="I1361" s="4">
        <v>25.25</v>
      </c>
      <c r="J1361" s="2" t="b">
        <v>0</v>
      </c>
      <c r="K1361" s="2" t="s">
        <v>4716</v>
      </c>
      <c r="L1361" s="2" t="s">
        <v>10</v>
      </c>
      <c r="M1361" s="2" t="s">
        <v>4981</v>
      </c>
      <c r="N1361" s="2" t="s">
        <v>4762</v>
      </c>
      <c r="O1361" s="2" t="s">
        <v>4719</v>
      </c>
      <c r="P1361" s="2" t="s">
        <v>4688</v>
      </c>
      <c r="Q1361" s="2"/>
    </row>
    <row r="1362" spans="1:17" x14ac:dyDescent="0.25">
      <c r="A1362" s="2" t="s">
        <v>1539</v>
      </c>
      <c r="B1362" s="2" t="s">
        <v>6490</v>
      </c>
      <c r="C1362" s="3"/>
      <c r="D1362" s="4">
        <v>12</v>
      </c>
      <c r="E1362" s="4">
        <v>12</v>
      </c>
      <c r="F1362" s="4">
        <v>0</v>
      </c>
      <c r="G1362" s="4">
        <v>49.8</v>
      </c>
      <c r="H1362" s="2" t="s">
        <v>2270</v>
      </c>
      <c r="I1362" s="4">
        <v>22.65</v>
      </c>
      <c r="J1362" s="2" t="b">
        <v>1</v>
      </c>
      <c r="K1362" s="2" t="s">
        <v>4716</v>
      </c>
      <c r="L1362" s="2" t="s">
        <v>10</v>
      </c>
      <c r="M1362" s="2" t="s">
        <v>4982</v>
      </c>
      <c r="N1362" s="2" t="s">
        <v>4762</v>
      </c>
      <c r="O1362" s="2" t="s">
        <v>4719</v>
      </c>
      <c r="P1362" s="2" t="s">
        <v>4688</v>
      </c>
      <c r="Q1362" s="2"/>
    </row>
    <row r="1363" spans="1:17" x14ac:dyDescent="0.25">
      <c r="A1363" s="2" t="s">
        <v>171</v>
      </c>
      <c r="B1363" s="2" t="s">
        <v>172</v>
      </c>
      <c r="C1363" s="3"/>
      <c r="D1363" s="4">
        <v>0</v>
      </c>
      <c r="E1363" s="4">
        <v>0</v>
      </c>
      <c r="F1363" s="4">
        <v>0</v>
      </c>
      <c r="G1363" s="4">
        <v>9.4</v>
      </c>
      <c r="H1363" s="2" t="s">
        <v>2271</v>
      </c>
      <c r="I1363" s="4">
        <v>4.3499999999999996</v>
      </c>
      <c r="J1363" s="2" t="b">
        <v>1</v>
      </c>
      <c r="K1363" s="2" t="s">
        <v>4716</v>
      </c>
      <c r="L1363" s="2" t="s">
        <v>10</v>
      </c>
      <c r="M1363" s="2" t="s">
        <v>4757</v>
      </c>
      <c r="N1363" s="2" t="s">
        <v>4757</v>
      </c>
      <c r="O1363" s="2" t="s">
        <v>4719</v>
      </c>
      <c r="P1363" s="2" t="s">
        <v>4688</v>
      </c>
      <c r="Q1363" s="2"/>
    </row>
    <row r="1364" spans="1:17" x14ac:dyDescent="0.25">
      <c r="A1364" s="2" t="s">
        <v>2437</v>
      </c>
      <c r="B1364" s="2" t="s">
        <v>2438</v>
      </c>
      <c r="C1364" s="3"/>
      <c r="D1364" s="4">
        <v>0</v>
      </c>
      <c r="E1364" s="4">
        <v>0</v>
      </c>
      <c r="F1364" s="4">
        <v>0</v>
      </c>
      <c r="G1364" s="4">
        <v>8.9</v>
      </c>
      <c r="H1364" s="2" t="s">
        <v>2439</v>
      </c>
      <c r="I1364" s="4">
        <v>4.25</v>
      </c>
      <c r="J1364" s="2" t="b">
        <v>0</v>
      </c>
      <c r="K1364" s="2" t="s">
        <v>4716</v>
      </c>
      <c r="L1364" s="2" t="s">
        <v>10</v>
      </c>
      <c r="M1364" s="2" t="s">
        <v>4758</v>
      </c>
      <c r="N1364" s="2" t="s">
        <v>4757</v>
      </c>
      <c r="O1364" s="2" t="s">
        <v>4719</v>
      </c>
      <c r="P1364" s="2" t="s">
        <v>4688</v>
      </c>
      <c r="Q1364" s="2"/>
    </row>
    <row r="1365" spans="1:17" ht="213.75" x14ac:dyDescent="0.25">
      <c r="A1365" s="2" t="s">
        <v>1236</v>
      </c>
      <c r="B1365" s="2" t="s">
        <v>1237</v>
      </c>
      <c r="C1365" s="3" t="s">
        <v>5331</v>
      </c>
      <c r="D1365" s="4">
        <v>0</v>
      </c>
      <c r="E1365" s="4">
        <v>4</v>
      </c>
      <c r="F1365" s="4">
        <v>4</v>
      </c>
      <c r="G1365" s="4">
        <v>10.8</v>
      </c>
      <c r="H1365" s="2" t="s">
        <v>2254</v>
      </c>
      <c r="I1365" s="4">
        <v>6</v>
      </c>
      <c r="J1365" s="2" t="b">
        <v>1</v>
      </c>
      <c r="K1365" s="2" t="s">
        <v>4686</v>
      </c>
      <c r="L1365" s="2" t="s">
        <v>27</v>
      </c>
      <c r="M1365" s="2"/>
      <c r="N1365" s="2" t="s">
        <v>4944</v>
      </c>
      <c r="O1365" s="2"/>
      <c r="P1365" s="2" t="s">
        <v>4697</v>
      </c>
      <c r="Q1365" s="2" t="s">
        <v>5670</v>
      </c>
    </row>
    <row r="1366" spans="1:17" ht="213.75" x14ac:dyDescent="0.25">
      <c r="A1366" s="2" t="s">
        <v>2055</v>
      </c>
      <c r="B1366" s="2" t="s">
        <v>2056</v>
      </c>
      <c r="C1366" s="3" t="s">
        <v>5331</v>
      </c>
      <c r="D1366" s="4">
        <v>0</v>
      </c>
      <c r="E1366" s="4">
        <v>8</v>
      </c>
      <c r="F1366" s="4">
        <v>8</v>
      </c>
      <c r="G1366" s="4">
        <v>8.8000000000000007</v>
      </c>
      <c r="H1366" s="2" t="s">
        <v>2254</v>
      </c>
      <c r="I1366" s="4">
        <v>4.8600000000000003</v>
      </c>
      <c r="J1366" s="2" t="b">
        <v>1</v>
      </c>
      <c r="K1366" s="2" t="s">
        <v>4686</v>
      </c>
      <c r="L1366" s="2" t="s">
        <v>27</v>
      </c>
      <c r="M1366" s="2"/>
      <c r="N1366" s="2" t="s">
        <v>4854</v>
      </c>
      <c r="O1366" s="2"/>
      <c r="P1366" s="2" t="s">
        <v>4697</v>
      </c>
      <c r="Q1366" s="2" t="s">
        <v>5670</v>
      </c>
    </row>
    <row r="1367" spans="1:17" x14ac:dyDescent="0.25">
      <c r="A1367" s="2" t="s">
        <v>3473</v>
      </c>
      <c r="B1367" s="2" t="s">
        <v>3474</v>
      </c>
      <c r="C1367" s="3"/>
      <c r="D1367" s="4">
        <v>0</v>
      </c>
      <c r="E1367" s="4">
        <v>0</v>
      </c>
      <c r="F1367" s="4">
        <v>0</v>
      </c>
      <c r="G1367" s="4">
        <v>4.3499999999999996</v>
      </c>
      <c r="H1367" s="2" t="s">
        <v>2254</v>
      </c>
      <c r="I1367" s="4">
        <v>2.41</v>
      </c>
      <c r="J1367" s="2" t="b">
        <v>0</v>
      </c>
      <c r="K1367" s="2" t="s">
        <v>4686</v>
      </c>
      <c r="L1367" s="2" t="s">
        <v>27</v>
      </c>
      <c r="M1367" s="2"/>
      <c r="N1367" s="2"/>
      <c r="O1367" s="2"/>
      <c r="P1367" s="2"/>
      <c r="Q1367" s="2"/>
    </row>
    <row r="1368" spans="1:17" x14ac:dyDescent="0.25">
      <c r="A1368" s="2" t="s">
        <v>3666</v>
      </c>
      <c r="B1368" s="2" t="s">
        <v>3667</v>
      </c>
      <c r="C1368" s="3"/>
      <c r="D1368" s="4">
        <v>0</v>
      </c>
      <c r="E1368" s="4">
        <v>0</v>
      </c>
      <c r="F1368" s="4">
        <v>0</v>
      </c>
      <c r="G1368" s="4">
        <v>21.35</v>
      </c>
      <c r="H1368" s="2" t="s">
        <v>2237</v>
      </c>
      <c r="I1368" s="4">
        <v>9.6300000000000008</v>
      </c>
      <c r="J1368" s="2" t="b">
        <v>0</v>
      </c>
      <c r="K1368" s="2" t="s">
        <v>4709</v>
      </c>
      <c r="L1368" s="2" t="s">
        <v>10</v>
      </c>
      <c r="M1368" s="2" t="s">
        <v>263</v>
      </c>
      <c r="N1368" s="2" t="s">
        <v>4743</v>
      </c>
      <c r="O1368" s="2" t="s">
        <v>4689</v>
      </c>
      <c r="P1368" s="2" t="s">
        <v>4688</v>
      </c>
      <c r="Q1368" s="2"/>
    </row>
    <row r="1369" spans="1:17" x14ac:dyDescent="0.25">
      <c r="A1369" s="2" t="s">
        <v>4391</v>
      </c>
      <c r="B1369" s="2" t="s">
        <v>4392</v>
      </c>
      <c r="C1369" s="3"/>
      <c r="D1369" s="4">
        <v>0</v>
      </c>
      <c r="E1369" s="4">
        <v>0</v>
      </c>
      <c r="F1369" s="4">
        <v>0</v>
      </c>
      <c r="G1369" s="4">
        <v>27</v>
      </c>
      <c r="H1369" s="2" t="s">
        <v>2266</v>
      </c>
      <c r="I1369" s="4">
        <v>12.5</v>
      </c>
      <c r="J1369" s="2" t="b">
        <v>0</v>
      </c>
      <c r="K1369" s="2" t="s">
        <v>4709</v>
      </c>
      <c r="L1369" s="2" t="s">
        <v>10</v>
      </c>
      <c r="M1369" s="2" t="s">
        <v>4751</v>
      </c>
      <c r="N1369" s="2" t="s">
        <v>4752</v>
      </c>
      <c r="O1369" s="2" t="s">
        <v>4689</v>
      </c>
      <c r="P1369" s="2" t="s">
        <v>4688</v>
      </c>
      <c r="Q1369" s="2"/>
    </row>
    <row r="1370" spans="1:17" ht="228" x14ac:dyDescent="0.25">
      <c r="A1370" s="2" t="s">
        <v>1879</v>
      </c>
      <c r="B1370" s="2" t="s">
        <v>1880</v>
      </c>
      <c r="C1370" s="3" t="s">
        <v>5451</v>
      </c>
      <c r="D1370" s="4">
        <v>0</v>
      </c>
      <c r="E1370" s="4">
        <v>1</v>
      </c>
      <c r="F1370" s="4">
        <v>1</v>
      </c>
      <c r="G1370" s="4">
        <v>30.95</v>
      </c>
      <c r="H1370" s="2" t="s">
        <v>953</v>
      </c>
      <c r="I1370" s="4">
        <v>13.75</v>
      </c>
      <c r="J1370" s="2" t="b">
        <v>1</v>
      </c>
      <c r="K1370" s="2" t="s">
        <v>4716</v>
      </c>
      <c r="L1370" s="2" t="s">
        <v>10</v>
      </c>
      <c r="M1370" s="2" t="s">
        <v>4869</v>
      </c>
      <c r="N1370" s="2" t="s">
        <v>4745</v>
      </c>
      <c r="O1370" s="2" t="s">
        <v>4719</v>
      </c>
      <c r="P1370" s="2" t="s">
        <v>4688</v>
      </c>
      <c r="Q1370" s="2" t="s">
        <v>6491</v>
      </c>
    </row>
    <row r="1371" spans="1:17" x14ac:dyDescent="0.25">
      <c r="A1371" s="2" t="s">
        <v>575</v>
      </c>
      <c r="B1371" s="2" t="s">
        <v>576</v>
      </c>
      <c r="C1371" s="3"/>
      <c r="D1371" s="4">
        <v>0</v>
      </c>
      <c r="E1371" s="4">
        <v>-2</v>
      </c>
      <c r="F1371" s="4">
        <v>-2</v>
      </c>
      <c r="G1371" s="4">
        <v>0</v>
      </c>
      <c r="H1371" s="2" t="s">
        <v>2241</v>
      </c>
      <c r="I1371" s="4">
        <v>0</v>
      </c>
      <c r="J1371" s="2" t="b">
        <v>1</v>
      </c>
      <c r="K1371" s="2" t="s">
        <v>4691</v>
      </c>
      <c r="L1371" s="2" t="s">
        <v>10</v>
      </c>
      <c r="M1371" s="2"/>
      <c r="N1371" s="2" t="s">
        <v>4704</v>
      </c>
      <c r="O1371" s="2"/>
      <c r="P1371" s="2"/>
      <c r="Q1371" s="2"/>
    </row>
    <row r="1372" spans="1:17" x14ac:dyDescent="0.25">
      <c r="A1372" s="2" t="s">
        <v>2324</v>
      </c>
      <c r="B1372" s="2" t="s">
        <v>2325</v>
      </c>
      <c r="C1372" s="3"/>
      <c r="D1372" s="4">
        <v>0</v>
      </c>
      <c r="E1372" s="4">
        <v>0</v>
      </c>
      <c r="F1372" s="4">
        <v>0</v>
      </c>
      <c r="G1372" s="4">
        <v>71.25</v>
      </c>
      <c r="H1372" s="2" t="s">
        <v>2219</v>
      </c>
      <c r="I1372" s="4">
        <v>33</v>
      </c>
      <c r="J1372" s="2" t="b">
        <v>0</v>
      </c>
      <c r="K1372" s="2" t="s">
        <v>4716</v>
      </c>
      <c r="L1372" s="2" t="s">
        <v>10</v>
      </c>
      <c r="M1372" s="2" t="s">
        <v>4761</v>
      </c>
      <c r="N1372" s="2" t="s">
        <v>4762</v>
      </c>
      <c r="O1372" s="2" t="s">
        <v>4719</v>
      </c>
      <c r="P1372" s="2" t="s">
        <v>4688</v>
      </c>
      <c r="Q1372" s="2"/>
    </row>
    <row r="1373" spans="1:17" x14ac:dyDescent="0.25">
      <c r="A1373" s="2" t="s">
        <v>2494</v>
      </c>
      <c r="B1373" s="2" t="s">
        <v>2495</v>
      </c>
      <c r="C1373" s="3"/>
      <c r="D1373" s="4">
        <v>0</v>
      </c>
      <c r="E1373" s="4">
        <v>0</v>
      </c>
      <c r="F1373" s="4">
        <v>0</v>
      </c>
      <c r="G1373" s="4">
        <v>25.9</v>
      </c>
      <c r="H1373" s="2" t="s">
        <v>2219</v>
      </c>
      <c r="I1373" s="4">
        <v>12.5</v>
      </c>
      <c r="J1373" s="2" t="b">
        <v>0</v>
      </c>
      <c r="K1373" s="2" t="s">
        <v>4716</v>
      </c>
      <c r="L1373" s="2" t="s">
        <v>10</v>
      </c>
      <c r="M1373" s="2" t="s">
        <v>4768</v>
      </c>
      <c r="N1373" s="2" t="s">
        <v>4762</v>
      </c>
      <c r="O1373" s="2" t="s">
        <v>4719</v>
      </c>
      <c r="P1373" s="2" t="s">
        <v>4688</v>
      </c>
      <c r="Q1373" s="2"/>
    </row>
    <row r="1374" spans="1:17" ht="228" x14ac:dyDescent="0.25">
      <c r="A1374" s="2" t="s">
        <v>4506</v>
      </c>
      <c r="B1374" s="2" t="s">
        <v>4507</v>
      </c>
      <c r="C1374" s="3" t="s">
        <v>5477</v>
      </c>
      <c r="D1374" s="4">
        <v>0</v>
      </c>
      <c r="E1374" s="4">
        <v>0</v>
      </c>
      <c r="F1374" s="4">
        <v>0</v>
      </c>
      <c r="G1374" s="4">
        <v>38.799999999999997</v>
      </c>
      <c r="H1374" s="2" t="s">
        <v>2219</v>
      </c>
      <c r="I1374" s="4">
        <v>19</v>
      </c>
      <c r="J1374" s="2" t="b">
        <v>0</v>
      </c>
      <c r="K1374" s="2" t="s">
        <v>4693</v>
      </c>
      <c r="L1374" s="2" t="s">
        <v>10</v>
      </c>
      <c r="M1374" s="2"/>
      <c r="N1374" s="2" t="s">
        <v>4708</v>
      </c>
      <c r="O1374" s="2"/>
      <c r="P1374" s="2" t="s">
        <v>4695</v>
      </c>
      <c r="Q1374" s="2" t="s">
        <v>6492</v>
      </c>
    </row>
    <row r="1375" spans="1:17" ht="213.75" x14ac:dyDescent="0.25">
      <c r="A1375" s="2" t="s">
        <v>2063</v>
      </c>
      <c r="B1375" s="2" t="s">
        <v>2064</v>
      </c>
      <c r="C1375" s="3" t="s">
        <v>5478</v>
      </c>
      <c r="D1375" s="4">
        <v>0</v>
      </c>
      <c r="E1375" s="4">
        <v>3</v>
      </c>
      <c r="F1375" s="4">
        <v>3</v>
      </c>
      <c r="G1375" s="4">
        <v>46</v>
      </c>
      <c r="H1375" s="2" t="s">
        <v>2219</v>
      </c>
      <c r="I1375" s="4">
        <v>23</v>
      </c>
      <c r="J1375" s="2" t="b">
        <v>1</v>
      </c>
      <c r="K1375" s="2" t="s">
        <v>4693</v>
      </c>
      <c r="L1375" s="2" t="s">
        <v>10</v>
      </c>
      <c r="M1375" s="2"/>
      <c r="N1375" s="2" t="s">
        <v>4708</v>
      </c>
      <c r="O1375" s="2"/>
      <c r="P1375" s="2" t="s">
        <v>4695</v>
      </c>
      <c r="Q1375" s="2" t="s">
        <v>6493</v>
      </c>
    </row>
    <row r="1376" spans="1:17" x14ac:dyDescent="0.25">
      <c r="A1376" s="2" t="s">
        <v>2970</v>
      </c>
      <c r="B1376" s="2" t="s">
        <v>2971</v>
      </c>
      <c r="C1376" s="3"/>
      <c r="D1376" s="4">
        <v>0</v>
      </c>
      <c r="E1376" s="4">
        <v>0</v>
      </c>
      <c r="F1376" s="4">
        <v>0</v>
      </c>
      <c r="G1376" s="4">
        <v>14.9</v>
      </c>
      <c r="H1376" s="2" t="s">
        <v>2924</v>
      </c>
      <c r="I1376" s="4">
        <v>6.4</v>
      </c>
      <c r="J1376" s="2" t="b">
        <v>0</v>
      </c>
      <c r="K1376" s="2" t="s">
        <v>4709</v>
      </c>
      <c r="L1376" s="2" t="s">
        <v>10</v>
      </c>
      <c r="M1376" s="2" t="s">
        <v>4740</v>
      </c>
      <c r="N1376" s="2" t="s">
        <v>4741</v>
      </c>
      <c r="O1376" s="2" t="s">
        <v>4689</v>
      </c>
      <c r="P1376" s="2" t="s">
        <v>4688</v>
      </c>
      <c r="Q1376" s="2"/>
    </row>
    <row r="1377" spans="1:17" x14ac:dyDescent="0.25">
      <c r="A1377" s="2" t="s">
        <v>2972</v>
      </c>
      <c r="B1377" s="2" t="s">
        <v>2973</v>
      </c>
      <c r="C1377" s="3"/>
      <c r="D1377" s="4">
        <v>0</v>
      </c>
      <c r="E1377" s="4">
        <v>0</v>
      </c>
      <c r="F1377" s="4">
        <v>0</v>
      </c>
      <c r="G1377" s="4">
        <v>14.4</v>
      </c>
      <c r="H1377" s="2" t="s">
        <v>2924</v>
      </c>
      <c r="I1377" s="4">
        <v>5.95</v>
      </c>
      <c r="J1377" s="2" t="b">
        <v>0</v>
      </c>
      <c r="K1377" s="2" t="s">
        <v>4716</v>
      </c>
      <c r="L1377" s="2" t="s">
        <v>10</v>
      </c>
      <c r="M1377" s="2" t="s">
        <v>4740</v>
      </c>
      <c r="N1377" s="2" t="s">
        <v>4741</v>
      </c>
      <c r="O1377" s="2" t="s">
        <v>4719</v>
      </c>
      <c r="P1377" s="2" t="s">
        <v>4688</v>
      </c>
      <c r="Q1377" s="2"/>
    </row>
    <row r="1378" spans="1:17" x14ac:dyDescent="0.25">
      <c r="A1378" s="2" t="s">
        <v>3306</v>
      </c>
      <c r="B1378" s="2" t="s">
        <v>3307</v>
      </c>
      <c r="C1378" s="3"/>
      <c r="D1378" s="4">
        <v>0</v>
      </c>
      <c r="E1378" s="4">
        <v>0</v>
      </c>
      <c r="F1378" s="4">
        <v>0</v>
      </c>
      <c r="G1378" s="4">
        <v>25.849999999999998</v>
      </c>
      <c r="H1378" s="2"/>
      <c r="I1378" s="4">
        <v>0</v>
      </c>
      <c r="J1378" s="2" t="b">
        <v>0</v>
      </c>
      <c r="K1378" s="2" t="s">
        <v>4953</v>
      </c>
      <c r="L1378" s="2" t="s">
        <v>10</v>
      </c>
      <c r="M1378" s="2"/>
      <c r="N1378" s="2"/>
      <c r="O1378" s="2"/>
      <c r="P1378" s="2"/>
      <c r="Q1378" s="2"/>
    </row>
    <row r="1379" spans="1:17" x14ac:dyDescent="0.25">
      <c r="A1379" s="2" t="s">
        <v>3316</v>
      </c>
      <c r="B1379" s="2" t="s">
        <v>3317</v>
      </c>
      <c r="C1379" s="3"/>
      <c r="D1379" s="4">
        <v>0</v>
      </c>
      <c r="E1379" s="4">
        <v>0</v>
      </c>
      <c r="F1379" s="4">
        <v>0</v>
      </c>
      <c r="G1379" s="4">
        <v>38.85</v>
      </c>
      <c r="H1379" s="2"/>
      <c r="I1379" s="4">
        <v>0</v>
      </c>
      <c r="J1379" s="2" t="b">
        <v>0</v>
      </c>
      <c r="K1379" s="2" t="s">
        <v>4953</v>
      </c>
      <c r="L1379" s="2" t="s">
        <v>10</v>
      </c>
      <c r="M1379" s="2"/>
      <c r="N1379" s="2"/>
      <c r="O1379" s="2"/>
      <c r="P1379" s="2"/>
      <c r="Q1379" s="2"/>
    </row>
    <row r="1380" spans="1:17" x14ac:dyDescent="0.25">
      <c r="A1380" s="2" t="s">
        <v>998</v>
      </c>
      <c r="B1380" s="2" t="s">
        <v>999</v>
      </c>
      <c r="C1380" s="3"/>
      <c r="D1380" s="4">
        <v>0</v>
      </c>
      <c r="E1380" s="4">
        <v>10</v>
      </c>
      <c r="F1380" s="4">
        <v>10</v>
      </c>
      <c r="G1380" s="4">
        <v>6.8</v>
      </c>
      <c r="H1380" s="2" t="s">
        <v>2225</v>
      </c>
      <c r="I1380" s="4">
        <v>3.15</v>
      </c>
      <c r="J1380" s="2" t="b">
        <v>1</v>
      </c>
      <c r="K1380" s="2" t="s">
        <v>4716</v>
      </c>
      <c r="L1380" s="2" t="s">
        <v>10</v>
      </c>
      <c r="M1380" s="2" t="s">
        <v>4845</v>
      </c>
      <c r="N1380" s="2" t="s">
        <v>4745</v>
      </c>
      <c r="O1380" s="2" t="s">
        <v>4719</v>
      </c>
      <c r="P1380" s="2" t="s">
        <v>4688</v>
      </c>
      <c r="Q1380" s="2"/>
    </row>
    <row r="1381" spans="1:17" x14ac:dyDescent="0.25">
      <c r="A1381" s="2" t="s">
        <v>996</v>
      </c>
      <c r="B1381" s="2" t="s">
        <v>997</v>
      </c>
      <c r="C1381" s="3"/>
      <c r="D1381" s="4">
        <v>0</v>
      </c>
      <c r="E1381" s="4">
        <v>9</v>
      </c>
      <c r="F1381" s="4">
        <v>9</v>
      </c>
      <c r="G1381" s="4">
        <v>7.5</v>
      </c>
      <c r="H1381" s="2" t="s">
        <v>2225</v>
      </c>
      <c r="I1381" s="4">
        <v>3.45</v>
      </c>
      <c r="J1381" s="2" t="b">
        <v>1</v>
      </c>
      <c r="K1381" s="2" t="s">
        <v>4709</v>
      </c>
      <c r="L1381" s="2" t="s">
        <v>10</v>
      </c>
      <c r="M1381" s="2" t="s">
        <v>4845</v>
      </c>
      <c r="N1381" s="2" t="s">
        <v>4745</v>
      </c>
      <c r="O1381" s="2" t="s">
        <v>4689</v>
      </c>
      <c r="P1381" s="2" t="s">
        <v>4688</v>
      </c>
      <c r="Q1381" s="2"/>
    </row>
    <row r="1382" spans="1:17" x14ac:dyDescent="0.25">
      <c r="A1382" s="2" t="s">
        <v>227</v>
      </c>
      <c r="B1382" s="2" t="s">
        <v>228</v>
      </c>
      <c r="C1382" s="3"/>
      <c r="D1382" s="4">
        <v>0</v>
      </c>
      <c r="E1382" s="4">
        <v>4</v>
      </c>
      <c r="F1382" s="4">
        <v>4</v>
      </c>
      <c r="G1382" s="4">
        <v>22.1</v>
      </c>
      <c r="H1382" s="2" t="s">
        <v>2225</v>
      </c>
      <c r="I1382" s="4">
        <v>10.220000000000001</v>
      </c>
      <c r="J1382" s="2" t="b">
        <v>1</v>
      </c>
      <c r="K1382" s="2" t="s">
        <v>2301</v>
      </c>
      <c r="L1382" s="2" t="s">
        <v>10</v>
      </c>
      <c r="M1382" s="2" t="s">
        <v>4845</v>
      </c>
      <c r="N1382" s="2" t="s">
        <v>4745</v>
      </c>
      <c r="O1382" s="2" t="s">
        <v>4719</v>
      </c>
      <c r="P1382" s="2"/>
      <c r="Q1382" s="2"/>
    </row>
    <row r="1383" spans="1:17" x14ac:dyDescent="0.25">
      <c r="A1383" s="2" t="s">
        <v>3312</v>
      </c>
      <c r="B1383" s="2" t="s">
        <v>3313</v>
      </c>
      <c r="C1383" s="3"/>
      <c r="D1383" s="4">
        <v>0</v>
      </c>
      <c r="E1383" s="4">
        <v>0</v>
      </c>
      <c r="F1383" s="4">
        <v>0</v>
      </c>
      <c r="G1383" s="4">
        <v>33.85</v>
      </c>
      <c r="H1383" s="2"/>
      <c r="I1383" s="4">
        <v>0</v>
      </c>
      <c r="J1383" s="2" t="b">
        <v>0</v>
      </c>
      <c r="K1383" s="2" t="s">
        <v>4953</v>
      </c>
      <c r="L1383" s="2" t="s">
        <v>10</v>
      </c>
      <c r="M1383" s="2"/>
      <c r="N1383" s="2"/>
      <c r="O1383" s="2"/>
      <c r="P1383" s="2"/>
      <c r="Q1383" s="2"/>
    </row>
    <row r="1384" spans="1:17" x14ac:dyDescent="0.25">
      <c r="A1384" s="2" t="s">
        <v>3320</v>
      </c>
      <c r="B1384" s="2" t="s">
        <v>3321</v>
      </c>
      <c r="C1384" s="3"/>
      <c r="D1384" s="4">
        <v>0</v>
      </c>
      <c r="E1384" s="4">
        <v>0</v>
      </c>
      <c r="F1384" s="4">
        <v>0</v>
      </c>
      <c r="G1384" s="4">
        <v>50.599999999999994</v>
      </c>
      <c r="H1384" s="2"/>
      <c r="I1384" s="4">
        <v>0</v>
      </c>
      <c r="J1384" s="2" t="b">
        <v>0</v>
      </c>
      <c r="K1384" s="2" t="s">
        <v>4953</v>
      </c>
      <c r="L1384" s="2" t="s">
        <v>10</v>
      </c>
      <c r="M1384" s="2"/>
      <c r="N1384" s="2"/>
      <c r="O1384" s="2"/>
      <c r="P1384" s="2"/>
      <c r="Q1384" s="2"/>
    </row>
    <row r="1385" spans="1:17" x14ac:dyDescent="0.25">
      <c r="A1385" s="2" t="s">
        <v>3328</v>
      </c>
      <c r="B1385" s="2" t="s">
        <v>3329</v>
      </c>
      <c r="C1385" s="3"/>
      <c r="D1385" s="4">
        <v>0</v>
      </c>
      <c r="E1385" s="4">
        <v>0</v>
      </c>
      <c r="F1385" s="4">
        <v>0</v>
      </c>
      <c r="G1385" s="4">
        <v>68.849999999999994</v>
      </c>
      <c r="H1385" s="2"/>
      <c r="I1385" s="4">
        <v>0</v>
      </c>
      <c r="J1385" s="2" t="b">
        <v>0</v>
      </c>
      <c r="K1385" s="2" t="s">
        <v>4953</v>
      </c>
      <c r="L1385" s="2" t="s">
        <v>10</v>
      </c>
      <c r="M1385" s="2"/>
      <c r="N1385" s="2"/>
      <c r="O1385" s="2"/>
      <c r="P1385" s="2"/>
      <c r="Q1385" s="2"/>
    </row>
    <row r="1386" spans="1:17" x14ac:dyDescent="0.25">
      <c r="A1386" s="2" t="s">
        <v>3579</v>
      </c>
      <c r="B1386" s="2" t="s">
        <v>3580</v>
      </c>
      <c r="C1386" s="3"/>
      <c r="D1386" s="4">
        <v>0</v>
      </c>
      <c r="E1386" s="4">
        <v>0</v>
      </c>
      <c r="F1386" s="4">
        <v>0</v>
      </c>
      <c r="G1386" s="4">
        <v>23</v>
      </c>
      <c r="H1386" s="2" t="s">
        <v>175</v>
      </c>
      <c r="I1386" s="4">
        <v>10.35</v>
      </c>
      <c r="J1386" s="2" t="b">
        <v>0</v>
      </c>
      <c r="K1386" s="2" t="s">
        <v>4716</v>
      </c>
      <c r="L1386" s="2" t="s">
        <v>10</v>
      </c>
      <c r="M1386" s="2" t="s">
        <v>4847</v>
      </c>
      <c r="N1386" s="2" t="s">
        <v>4745</v>
      </c>
      <c r="O1386" s="2" t="s">
        <v>4719</v>
      </c>
      <c r="P1386" s="2" t="s">
        <v>4688</v>
      </c>
      <c r="Q1386" s="2"/>
    </row>
    <row r="1387" spans="1:17" x14ac:dyDescent="0.25">
      <c r="A1387" s="2" t="s">
        <v>3254</v>
      </c>
      <c r="B1387" s="2" t="s">
        <v>3255</v>
      </c>
      <c r="C1387" s="3"/>
      <c r="D1387" s="4">
        <v>0</v>
      </c>
      <c r="E1387" s="4">
        <v>0</v>
      </c>
      <c r="F1387" s="4">
        <v>0</v>
      </c>
      <c r="G1387" s="4">
        <v>5.9</v>
      </c>
      <c r="H1387" s="2" t="s">
        <v>2272</v>
      </c>
      <c r="I1387" s="4">
        <v>2.08</v>
      </c>
      <c r="J1387" s="2" t="b">
        <v>0</v>
      </c>
      <c r="K1387" s="2" t="s">
        <v>4813</v>
      </c>
      <c r="L1387" s="2" t="s">
        <v>10</v>
      </c>
      <c r="M1387" s="2"/>
      <c r="N1387" s="2" t="s">
        <v>4822</v>
      </c>
      <c r="O1387" s="2"/>
      <c r="P1387" s="2" t="s">
        <v>4688</v>
      </c>
      <c r="Q1387" s="2"/>
    </row>
    <row r="1388" spans="1:17" x14ac:dyDescent="0.25">
      <c r="A1388" s="2" t="s">
        <v>936</v>
      </c>
      <c r="B1388" s="2" t="s">
        <v>937</v>
      </c>
      <c r="C1388" s="3"/>
      <c r="D1388" s="4">
        <v>0</v>
      </c>
      <c r="E1388" s="4">
        <v>0</v>
      </c>
      <c r="F1388" s="4">
        <v>0</v>
      </c>
      <c r="G1388" s="4">
        <v>5.9</v>
      </c>
      <c r="H1388" s="2" t="s">
        <v>2272</v>
      </c>
      <c r="I1388" s="4">
        <v>2.1800000000000002</v>
      </c>
      <c r="J1388" s="2" t="b">
        <v>1</v>
      </c>
      <c r="K1388" s="2" t="s">
        <v>4813</v>
      </c>
      <c r="L1388" s="2" t="s">
        <v>10</v>
      </c>
      <c r="M1388" s="2"/>
      <c r="N1388" s="2" t="s">
        <v>4822</v>
      </c>
      <c r="O1388" s="2"/>
      <c r="P1388" s="2" t="s">
        <v>4688</v>
      </c>
      <c r="Q1388" s="2"/>
    </row>
    <row r="1389" spans="1:17" x14ac:dyDescent="0.25">
      <c r="A1389" s="2" t="s">
        <v>934</v>
      </c>
      <c r="B1389" s="2" t="s">
        <v>935</v>
      </c>
      <c r="C1389" s="3"/>
      <c r="D1389" s="4">
        <v>0</v>
      </c>
      <c r="E1389" s="4">
        <v>0</v>
      </c>
      <c r="F1389" s="4">
        <v>0</v>
      </c>
      <c r="G1389" s="4">
        <v>5.9</v>
      </c>
      <c r="H1389" s="2" t="s">
        <v>2272</v>
      </c>
      <c r="I1389" s="4">
        <v>2.1800000000000002</v>
      </c>
      <c r="J1389" s="2" t="b">
        <v>1</v>
      </c>
      <c r="K1389" s="2" t="s">
        <v>4813</v>
      </c>
      <c r="L1389" s="2" t="s">
        <v>10</v>
      </c>
      <c r="M1389" s="2"/>
      <c r="N1389" s="2" t="s">
        <v>4822</v>
      </c>
      <c r="O1389" s="2"/>
      <c r="P1389" s="2" t="s">
        <v>4688</v>
      </c>
      <c r="Q1389" s="2"/>
    </row>
    <row r="1390" spans="1:17" ht="213.75" x14ac:dyDescent="0.25">
      <c r="A1390" s="2" t="s">
        <v>1258</v>
      </c>
      <c r="B1390" s="2" t="s">
        <v>1259</v>
      </c>
      <c r="C1390" s="3" t="s">
        <v>5334</v>
      </c>
      <c r="D1390" s="4">
        <v>0</v>
      </c>
      <c r="E1390" s="4">
        <v>27</v>
      </c>
      <c r="F1390" s="4">
        <v>27</v>
      </c>
      <c r="G1390" s="4">
        <v>6.85</v>
      </c>
      <c r="H1390" s="2" t="s">
        <v>2224</v>
      </c>
      <c r="I1390" s="4">
        <v>3.1</v>
      </c>
      <c r="J1390" s="2" t="b">
        <v>1</v>
      </c>
      <c r="K1390" s="2" t="s">
        <v>4709</v>
      </c>
      <c r="L1390" s="2" t="s">
        <v>10</v>
      </c>
      <c r="M1390" s="2" t="s">
        <v>4749</v>
      </c>
      <c r="N1390" s="2" t="s">
        <v>4745</v>
      </c>
      <c r="O1390" s="2" t="s">
        <v>4689</v>
      </c>
      <c r="P1390" s="2" t="s">
        <v>4688</v>
      </c>
      <c r="Q1390" s="2" t="s">
        <v>5728</v>
      </c>
    </row>
    <row r="1391" spans="1:17" x14ac:dyDescent="0.25">
      <c r="A1391" s="2" t="s">
        <v>3567</v>
      </c>
      <c r="B1391" s="2" t="s">
        <v>3568</v>
      </c>
      <c r="C1391" s="3"/>
      <c r="D1391" s="4">
        <v>0</v>
      </c>
      <c r="E1391" s="4">
        <v>0</v>
      </c>
      <c r="F1391" s="4">
        <v>0</v>
      </c>
      <c r="G1391" s="4">
        <v>45.5</v>
      </c>
      <c r="H1391" s="2" t="s">
        <v>2237</v>
      </c>
      <c r="I1391" s="4">
        <v>24.04</v>
      </c>
      <c r="J1391" s="2" t="b">
        <v>0</v>
      </c>
      <c r="K1391" s="2" t="s">
        <v>2307</v>
      </c>
      <c r="L1391" s="2" t="s">
        <v>10</v>
      </c>
      <c r="M1391" s="2"/>
      <c r="N1391" s="2" t="s">
        <v>2307</v>
      </c>
      <c r="O1391" s="2" t="s">
        <v>4803</v>
      </c>
      <c r="P1391" s="2"/>
      <c r="Q1391" s="2"/>
    </row>
    <row r="1392" spans="1:17" ht="242.25" x14ac:dyDescent="0.25">
      <c r="A1392" s="2" t="s">
        <v>1310</v>
      </c>
      <c r="B1392" s="2" t="s">
        <v>1311</v>
      </c>
      <c r="C1392" s="3" t="s">
        <v>5347</v>
      </c>
      <c r="D1392" s="4">
        <v>0</v>
      </c>
      <c r="E1392" s="4">
        <v>21</v>
      </c>
      <c r="F1392" s="4">
        <v>21</v>
      </c>
      <c r="G1392" s="4">
        <v>7.5</v>
      </c>
      <c r="H1392" s="2" t="s">
        <v>2234</v>
      </c>
      <c r="I1392" s="4">
        <v>2.8</v>
      </c>
      <c r="J1392" s="2" t="b">
        <v>1</v>
      </c>
      <c r="K1392" s="2" t="s">
        <v>4709</v>
      </c>
      <c r="L1392" s="2" t="s">
        <v>10</v>
      </c>
      <c r="M1392" s="2" t="s">
        <v>263</v>
      </c>
      <c r="N1392" s="2" t="s">
        <v>4743</v>
      </c>
      <c r="O1392" s="2" t="s">
        <v>4689</v>
      </c>
      <c r="P1392" s="2" t="s">
        <v>4688</v>
      </c>
      <c r="Q1392" s="2" t="s">
        <v>5729</v>
      </c>
    </row>
    <row r="1393" spans="1:17" ht="256.5" x14ac:dyDescent="0.25">
      <c r="A1393" s="2" t="s">
        <v>1316</v>
      </c>
      <c r="B1393" s="2" t="s">
        <v>1317</v>
      </c>
      <c r="C1393" s="3" t="s">
        <v>5350</v>
      </c>
      <c r="D1393" s="4">
        <v>0</v>
      </c>
      <c r="E1393" s="4">
        <v>20</v>
      </c>
      <c r="F1393" s="4">
        <v>20</v>
      </c>
      <c r="G1393" s="4">
        <v>7.5</v>
      </c>
      <c r="H1393" s="2" t="s">
        <v>2234</v>
      </c>
      <c r="I1393" s="4">
        <v>2.8</v>
      </c>
      <c r="J1393" s="2" t="b">
        <v>1</v>
      </c>
      <c r="K1393" s="2" t="s">
        <v>4716</v>
      </c>
      <c r="L1393" s="2" t="s">
        <v>10</v>
      </c>
      <c r="M1393" s="2" t="s">
        <v>263</v>
      </c>
      <c r="N1393" s="2" t="s">
        <v>4743</v>
      </c>
      <c r="O1393" s="2" t="s">
        <v>4719</v>
      </c>
      <c r="P1393" s="2" t="s">
        <v>4688</v>
      </c>
      <c r="Q1393" s="2" t="s">
        <v>5730</v>
      </c>
    </row>
    <row r="1394" spans="1:17" ht="256.5" x14ac:dyDescent="0.25">
      <c r="A1394" s="2" t="s">
        <v>1312</v>
      </c>
      <c r="B1394" s="2" t="s">
        <v>1313</v>
      </c>
      <c r="C1394" s="3" t="s">
        <v>5348</v>
      </c>
      <c r="D1394" s="4">
        <v>0</v>
      </c>
      <c r="E1394" s="4">
        <v>32</v>
      </c>
      <c r="F1394" s="4">
        <v>32</v>
      </c>
      <c r="G1394" s="4">
        <v>7.5</v>
      </c>
      <c r="H1394" s="2" t="s">
        <v>2234</v>
      </c>
      <c r="I1394" s="4">
        <v>2.8</v>
      </c>
      <c r="J1394" s="2" t="b">
        <v>1</v>
      </c>
      <c r="K1394" s="2" t="s">
        <v>2308</v>
      </c>
      <c r="L1394" s="2" t="s">
        <v>10</v>
      </c>
      <c r="M1394" s="2" t="s">
        <v>263</v>
      </c>
      <c r="N1394" s="2" t="s">
        <v>4743</v>
      </c>
      <c r="O1394" s="2" t="s">
        <v>2306</v>
      </c>
      <c r="P1394" s="2" t="s">
        <v>4688</v>
      </c>
      <c r="Q1394" s="2" t="s">
        <v>5731</v>
      </c>
    </row>
    <row r="1395" spans="1:17" ht="256.5" x14ac:dyDescent="0.25">
      <c r="A1395" s="2" t="s">
        <v>274</v>
      </c>
      <c r="B1395" s="2" t="s">
        <v>275</v>
      </c>
      <c r="C1395" s="3" t="s">
        <v>4983</v>
      </c>
      <c r="D1395" s="4">
        <v>0</v>
      </c>
      <c r="E1395" s="4">
        <v>3</v>
      </c>
      <c r="F1395" s="4">
        <v>4</v>
      </c>
      <c r="G1395" s="4">
        <v>24</v>
      </c>
      <c r="H1395" s="2" t="s">
        <v>2234</v>
      </c>
      <c r="I1395" s="4">
        <v>10.4</v>
      </c>
      <c r="J1395" s="2" t="b">
        <v>1</v>
      </c>
      <c r="K1395" s="2" t="s">
        <v>2301</v>
      </c>
      <c r="L1395" s="2" t="s">
        <v>10</v>
      </c>
      <c r="M1395" s="2" t="s">
        <v>263</v>
      </c>
      <c r="N1395" s="2" t="s">
        <v>4743</v>
      </c>
      <c r="O1395" s="2" t="s">
        <v>4689</v>
      </c>
      <c r="P1395" s="2"/>
      <c r="Q1395" s="2" t="s">
        <v>6494</v>
      </c>
    </row>
    <row r="1396" spans="1:17" ht="256.5" x14ac:dyDescent="0.25">
      <c r="A1396" s="2" t="s">
        <v>278</v>
      </c>
      <c r="B1396" s="2" t="s">
        <v>279</v>
      </c>
      <c r="C1396" s="3" t="s">
        <v>4984</v>
      </c>
      <c r="D1396" s="4">
        <v>0</v>
      </c>
      <c r="E1396" s="4">
        <v>3</v>
      </c>
      <c r="F1396" s="4">
        <v>3</v>
      </c>
      <c r="G1396" s="4">
        <v>24</v>
      </c>
      <c r="H1396" s="2" t="s">
        <v>2234</v>
      </c>
      <c r="I1396" s="4">
        <v>10.4</v>
      </c>
      <c r="J1396" s="2" t="b">
        <v>1</v>
      </c>
      <c r="K1396" s="2" t="s">
        <v>2301</v>
      </c>
      <c r="L1396" s="2" t="s">
        <v>10</v>
      </c>
      <c r="M1396" s="2" t="s">
        <v>263</v>
      </c>
      <c r="N1396" s="2" t="s">
        <v>4743</v>
      </c>
      <c r="O1396" s="2" t="s">
        <v>4719</v>
      </c>
      <c r="P1396" s="2"/>
      <c r="Q1396" s="2" t="s">
        <v>6495</v>
      </c>
    </row>
    <row r="1397" spans="1:17" ht="228" x14ac:dyDescent="0.25">
      <c r="A1397" s="2" t="s">
        <v>276</v>
      </c>
      <c r="B1397" s="2" t="s">
        <v>277</v>
      </c>
      <c r="C1397" s="3" t="s">
        <v>4985</v>
      </c>
      <c r="D1397" s="4">
        <v>0</v>
      </c>
      <c r="E1397" s="4">
        <v>8</v>
      </c>
      <c r="F1397" s="4">
        <v>8</v>
      </c>
      <c r="G1397" s="4">
        <v>24</v>
      </c>
      <c r="H1397" s="2" t="s">
        <v>2234</v>
      </c>
      <c r="I1397" s="4">
        <v>10.4</v>
      </c>
      <c r="J1397" s="2" t="b">
        <v>1</v>
      </c>
      <c r="K1397" s="2" t="s">
        <v>2301</v>
      </c>
      <c r="L1397" s="2" t="s">
        <v>10</v>
      </c>
      <c r="M1397" s="2" t="s">
        <v>263</v>
      </c>
      <c r="N1397" s="2" t="s">
        <v>4743</v>
      </c>
      <c r="O1397" s="2" t="s">
        <v>2306</v>
      </c>
      <c r="P1397" s="2"/>
      <c r="Q1397" s="2" t="s">
        <v>6496</v>
      </c>
    </row>
    <row r="1398" spans="1:17" ht="256.5" x14ac:dyDescent="0.25">
      <c r="A1398" s="2" t="s">
        <v>225</v>
      </c>
      <c r="B1398" s="2" t="s">
        <v>226</v>
      </c>
      <c r="C1398" s="3" t="s">
        <v>4986</v>
      </c>
      <c r="D1398" s="4">
        <v>0</v>
      </c>
      <c r="E1398" s="4">
        <v>5</v>
      </c>
      <c r="F1398" s="4">
        <v>5</v>
      </c>
      <c r="G1398" s="4">
        <v>33.25</v>
      </c>
      <c r="H1398" s="2" t="s">
        <v>2234</v>
      </c>
      <c r="I1398" s="4">
        <v>14</v>
      </c>
      <c r="J1398" s="2" t="b">
        <v>1</v>
      </c>
      <c r="K1398" s="2" t="s">
        <v>2301</v>
      </c>
      <c r="L1398" s="2" t="s">
        <v>10</v>
      </c>
      <c r="M1398" s="2" t="s">
        <v>4744</v>
      </c>
      <c r="N1398" s="2" t="s">
        <v>4745</v>
      </c>
      <c r="O1398" s="2" t="s">
        <v>4719</v>
      </c>
      <c r="P1398" s="2"/>
      <c r="Q1398" s="2" t="s">
        <v>6497</v>
      </c>
    </row>
    <row r="1399" spans="1:17" x14ac:dyDescent="0.25">
      <c r="A1399" s="2" t="s">
        <v>3385</v>
      </c>
      <c r="B1399" s="2" t="s">
        <v>3386</v>
      </c>
      <c r="C1399" s="3"/>
      <c r="D1399" s="4">
        <v>0</v>
      </c>
      <c r="E1399" s="4">
        <v>0</v>
      </c>
      <c r="F1399" s="4">
        <v>0</v>
      </c>
      <c r="G1399" s="4">
        <v>14.9</v>
      </c>
      <c r="H1399" s="2" t="s">
        <v>3387</v>
      </c>
      <c r="I1399" s="4">
        <v>6.9</v>
      </c>
      <c r="J1399" s="2" t="b">
        <v>0</v>
      </c>
      <c r="K1399" s="2" t="s">
        <v>4709</v>
      </c>
      <c r="L1399" s="2" t="s">
        <v>10</v>
      </c>
      <c r="M1399" s="2" t="s">
        <v>4746</v>
      </c>
      <c r="N1399" s="2" t="s">
        <v>4741</v>
      </c>
      <c r="O1399" s="2" t="s">
        <v>4689</v>
      </c>
      <c r="P1399" s="2" t="s">
        <v>4688</v>
      </c>
      <c r="Q1399" s="2"/>
    </row>
    <row r="1400" spans="1:17" x14ac:dyDescent="0.25">
      <c r="A1400" s="2" t="s">
        <v>3388</v>
      </c>
      <c r="B1400" s="2" t="s">
        <v>3389</v>
      </c>
      <c r="C1400" s="3"/>
      <c r="D1400" s="4">
        <v>0</v>
      </c>
      <c r="E1400" s="4">
        <v>0</v>
      </c>
      <c r="F1400" s="4">
        <v>0</v>
      </c>
      <c r="G1400" s="4">
        <v>13.4</v>
      </c>
      <c r="H1400" s="2" t="s">
        <v>3387</v>
      </c>
      <c r="I1400" s="4">
        <v>6.2</v>
      </c>
      <c r="J1400" s="2" t="b">
        <v>0</v>
      </c>
      <c r="K1400" s="2" t="s">
        <v>2308</v>
      </c>
      <c r="L1400" s="2" t="s">
        <v>10</v>
      </c>
      <c r="M1400" s="2" t="s">
        <v>4746</v>
      </c>
      <c r="N1400" s="2" t="s">
        <v>4741</v>
      </c>
      <c r="O1400" s="2" t="s">
        <v>2306</v>
      </c>
      <c r="P1400" s="2" t="s">
        <v>4688</v>
      </c>
      <c r="Q1400" s="2"/>
    </row>
    <row r="1401" spans="1:17" x14ac:dyDescent="0.25">
      <c r="A1401" s="2" t="s">
        <v>3390</v>
      </c>
      <c r="B1401" s="2" t="s">
        <v>3391</v>
      </c>
      <c r="C1401" s="3"/>
      <c r="D1401" s="4">
        <v>0</v>
      </c>
      <c r="E1401" s="4">
        <v>0</v>
      </c>
      <c r="F1401" s="4">
        <v>0</v>
      </c>
      <c r="G1401" s="4">
        <v>16.149999999999999</v>
      </c>
      <c r="H1401" s="2" t="s">
        <v>3387</v>
      </c>
      <c r="I1401" s="4">
        <v>7.3</v>
      </c>
      <c r="J1401" s="2" t="b">
        <v>0</v>
      </c>
      <c r="K1401" s="2" t="s">
        <v>4716</v>
      </c>
      <c r="L1401" s="2" t="s">
        <v>10</v>
      </c>
      <c r="M1401" s="2" t="s">
        <v>4746</v>
      </c>
      <c r="N1401" s="2" t="s">
        <v>4741</v>
      </c>
      <c r="O1401" s="2" t="s">
        <v>4719</v>
      </c>
      <c r="P1401" s="2" t="s">
        <v>4688</v>
      </c>
      <c r="Q1401" s="2"/>
    </row>
    <row r="1402" spans="1:17" x14ac:dyDescent="0.25">
      <c r="A1402" s="2" t="s">
        <v>3656</v>
      </c>
      <c r="B1402" s="2" t="s">
        <v>3657</v>
      </c>
      <c r="C1402" s="3"/>
      <c r="D1402" s="4">
        <v>0</v>
      </c>
      <c r="E1402" s="4">
        <v>0</v>
      </c>
      <c r="F1402" s="4">
        <v>0</v>
      </c>
      <c r="G1402" s="4">
        <v>37.1</v>
      </c>
      <c r="H1402" s="2" t="s">
        <v>3387</v>
      </c>
      <c r="I1402" s="4">
        <v>17</v>
      </c>
      <c r="J1402" s="2" t="b">
        <v>0</v>
      </c>
      <c r="K1402" s="2" t="s">
        <v>4709</v>
      </c>
      <c r="L1402" s="2" t="s">
        <v>10</v>
      </c>
      <c r="M1402" s="2" t="s">
        <v>4849</v>
      </c>
      <c r="N1402" s="2" t="s">
        <v>4741</v>
      </c>
      <c r="O1402" s="2" t="s">
        <v>4689</v>
      </c>
      <c r="P1402" s="2" t="s">
        <v>4688</v>
      </c>
      <c r="Q1402" s="2"/>
    </row>
    <row r="1403" spans="1:17" x14ac:dyDescent="0.25">
      <c r="A1403" s="2" t="s">
        <v>3658</v>
      </c>
      <c r="B1403" s="2" t="s">
        <v>3659</v>
      </c>
      <c r="C1403" s="3"/>
      <c r="D1403" s="4">
        <v>0</v>
      </c>
      <c r="E1403" s="4">
        <v>0</v>
      </c>
      <c r="F1403" s="4">
        <v>0</v>
      </c>
      <c r="G1403" s="4">
        <v>37.1</v>
      </c>
      <c r="H1403" s="2" t="s">
        <v>3387</v>
      </c>
      <c r="I1403" s="4">
        <v>17</v>
      </c>
      <c r="J1403" s="2" t="b">
        <v>0</v>
      </c>
      <c r="K1403" s="2" t="s">
        <v>4716</v>
      </c>
      <c r="L1403" s="2" t="s">
        <v>10</v>
      </c>
      <c r="M1403" s="2" t="s">
        <v>4849</v>
      </c>
      <c r="N1403" s="2" t="s">
        <v>4741</v>
      </c>
      <c r="O1403" s="2" t="s">
        <v>4719</v>
      </c>
      <c r="P1403" s="2" t="s">
        <v>4688</v>
      </c>
      <c r="Q1403" s="2"/>
    </row>
    <row r="1404" spans="1:17" x14ac:dyDescent="0.25">
      <c r="A1404" s="2" t="s">
        <v>3530</v>
      </c>
      <c r="B1404" s="2" t="s">
        <v>3531</v>
      </c>
      <c r="C1404" s="3"/>
      <c r="D1404" s="4">
        <v>0</v>
      </c>
      <c r="E1404" s="4">
        <v>0</v>
      </c>
      <c r="F1404" s="4">
        <v>0</v>
      </c>
      <c r="G1404" s="4">
        <v>19.45</v>
      </c>
      <c r="H1404" s="2" t="s">
        <v>2247</v>
      </c>
      <c r="I1404" s="4">
        <v>9</v>
      </c>
      <c r="J1404" s="2" t="b">
        <v>0</v>
      </c>
      <c r="K1404" s="2" t="s">
        <v>2308</v>
      </c>
      <c r="L1404" s="2" t="s">
        <v>10</v>
      </c>
      <c r="M1404" s="2" t="s">
        <v>4898</v>
      </c>
      <c r="N1404" s="2" t="s">
        <v>4741</v>
      </c>
      <c r="O1404" s="2" t="s">
        <v>2306</v>
      </c>
      <c r="P1404" s="2" t="s">
        <v>4688</v>
      </c>
      <c r="Q1404" s="2"/>
    </row>
    <row r="1405" spans="1:17" x14ac:dyDescent="0.25">
      <c r="A1405" s="2" t="s">
        <v>3538</v>
      </c>
      <c r="B1405" s="2" t="s">
        <v>3539</v>
      </c>
      <c r="C1405" s="3"/>
      <c r="D1405" s="4">
        <v>0</v>
      </c>
      <c r="E1405" s="4">
        <v>0</v>
      </c>
      <c r="F1405" s="4">
        <v>0</v>
      </c>
      <c r="G1405" s="4">
        <v>9.75</v>
      </c>
      <c r="H1405" s="2" t="s">
        <v>2247</v>
      </c>
      <c r="I1405" s="4">
        <v>4.5</v>
      </c>
      <c r="J1405" s="2" t="b">
        <v>0</v>
      </c>
      <c r="K1405" s="2" t="s">
        <v>4709</v>
      </c>
      <c r="L1405" s="2" t="s">
        <v>10</v>
      </c>
      <c r="M1405" s="2" t="s">
        <v>4751</v>
      </c>
      <c r="N1405" s="2" t="s">
        <v>4752</v>
      </c>
      <c r="O1405" s="2" t="s">
        <v>4689</v>
      </c>
      <c r="P1405" s="2" t="s">
        <v>4688</v>
      </c>
      <c r="Q1405" s="2"/>
    </row>
    <row r="1406" spans="1:17" x14ac:dyDescent="0.25">
      <c r="A1406" s="2" t="s">
        <v>3684</v>
      </c>
      <c r="B1406" s="2" t="s">
        <v>3685</v>
      </c>
      <c r="C1406" s="3"/>
      <c r="D1406" s="4">
        <v>0</v>
      </c>
      <c r="E1406" s="4">
        <v>0</v>
      </c>
      <c r="F1406" s="4">
        <v>0</v>
      </c>
      <c r="G1406" s="4">
        <v>10.199999999999999</v>
      </c>
      <c r="H1406" s="2" t="s">
        <v>1066</v>
      </c>
      <c r="I1406" s="4">
        <v>4.5</v>
      </c>
      <c r="J1406" s="2" t="b">
        <v>0</v>
      </c>
      <c r="K1406" s="2" t="s">
        <v>4716</v>
      </c>
      <c r="L1406" s="2" t="s">
        <v>10</v>
      </c>
      <c r="M1406" s="2" t="s">
        <v>263</v>
      </c>
      <c r="N1406" s="2" t="s">
        <v>4743</v>
      </c>
      <c r="O1406" s="2" t="s">
        <v>4719</v>
      </c>
      <c r="P1406" s="2" t="s">
        <v>4688</v>
      </c>
      <c r="Q1406" s="2"/>
    </row>
    <row r="1407" spans="1:17" x14ac:dyDescent="0.25">
      <c r="A1407" s="2" t="s">
        <v>1320</v>
      </c>
      <c r="B1407" s="2" t="s">
        <v>1321</v>
      </c>
      <c r="C1407" s="3"/>
      <c r="D1407" s="4">
        <v>0</v>
      </c>
      <c r="E1407" s="4">
        <v>1</v>
      </c>
      <c r="F1407" s="4">
        <v>1</v>
      </c>
      <c r="G1407" s="4">
        <v>9.1999999999999993</v>
      </c>
      <c r="H1407" s="2" t="s">
        <v>1066</v>
      </c>
      <c r="I1407" s="4">
        <v>4.25</v>
      </c>
      <c r="J1407" s="2" t="b">
        <v>1</v>
      </c>
      <c r="K1407" s="2" t="s">
        <v>4709</v>
      </c>
      <c r="L1407" s="2" t="s">
        <v>10</v>
      </c>
      <c r="M1407" s="2" t="s">
        <v>263</v>
      </c>
      <c r="N1407" s="2" t="s">
        <v>4743</v>
      </c>
      <c r="O1407" s="2" t="s">
        <v>4689</v>
      </c>
      <c r="P1407" s="2" t="s">
        <v>4688</v>
      </c>
      <c r="Q1407" s="2"/>
    </row>
    <row r="1408" spans="1:17" x14ac:dyDescent="0.25">
      <c r="A1408" s="2" t="s">
        <v>1064</v>
      </c>
      <c r="B1408" s="2" t="s">
        <v>1065</v>
      </c>
      <c r="C1408" s="3"/>
      <c r="D1408" s="4">
        <v>0</v>
      </c>
      <c r="E1408" s="4">
        <v>0</v>
      </c>
      <c r="F1408" s="4">
        <v>0</v>
      </c>
      <c r="G1408" s="4">
        <v>10.199999999999999</v>
      </c>
      <c r="H1408" s="2" t="s">
        <v>1066</v>
      </c>
      <c r="I1408" s="4">
        <v>4.5</v>
      </c>
      <c r="J1408" s="2" t="b">
        <v>1</v>
      </c>
      <c r="K1408" s="2" t="s">
        <v>2308</v>
      </c>
      <c r="L1408" s="2" t="s">
        <v>10</v>
      </c>
      <c r="M1408" s="2" t="s">
        <v>263</v>
      </c>
      <c r="N1408" s="2" t="s">
        <v>4743</v>
      </c>
      <c r="O1408" s="2" t="s">
        <v>2306</v>
      </c>
      <c r="P1408" s="2" t="s">
        <v>4688</v>
      </c>
      <c r="Q1408" s="2"/>
    </row>
    <row r="1409" spans="1:17" x14ac:dyDescent="0.25">
      <c r="A1409" s="2" t="s">
        <v>1793</v>
      </c>
      <c r="B1409" s="2" t="s">
        <v>1794</v>
      </c>
      <c r="C1409" s="3"/>
      <c r="D1409" s="4">
        <v>0</v>
      </c>
      <c r="E1409" s="4">
        <v>0</v>
      </c>
      <c r="F1409" s="4">
        <v>0</v>
      </c>
      <c r="G1409" s="4">
        <v>69.5</v>
      </c>
      <c r="H1409" s="2" t="s">
        <v>464</v>
      </c>
      <c r="I1409" s="4">
        <v>34.729999999999997</v>
      </c>
      <c r="J1409" s="2" t="b">
        <v>1</v>
      </c>
      <c r="K1409" s="2" t="s">
        <v>4693</v>
      </c>
      <c r="L1409" s="2" t="s">
        <v>10</v>
      </c>
      <c r="M1409" s="2"/>
      <c r="N1409" s="2" t="s">
        <v>4703</v>
      </c>
      <c r="O1409" s="2"/>
      <c r="P1409" s="2" t="s">
        <v>4696</v>
      </c>
      <c r="Q1409" s="2"/>
    </row>
    <row r="1410" spans="1:17" x14ac:dyDescent="0.25">
      <c r="A1410" s="2" t="s">
        <v>1762</v>
      </c>
      <c r="B1410" s="2" t="s">
        <v>1763</v>
      </c>
      <c r="C1410" s="3"/>
      <c r="D1410" s="4">
        <v>0</v>
      </c>
      <c r="E1410" s="4">
        <v>0</v>
      </c>
      <c r="F1410" s="4">
        <v>0</v>
      </c>
      <c r="G1410" s="4">
        <v>69.55</v>
      </c>
      <c r="H1410" s="2" t="s">
        <v>464</v>
      </c>
      <c r="I1410" s="4">
        <v>34.770000000000003</v>
      </c>
      <c r="J1410" s="2" t="b">
        <v>1</v>
      </c>
      <c r="K1410" s="2" t="s">
        <v>4693</v>
      </c>
      <c r="L1410" s="2" t="s">
        <v>10</v>
      </c>
      <c r="M1410" s="2"/>
      <c r="N1410" s="2" t="s">
        <v>4703</v>
      </c>
      <c r="O1410" s="2"/>
      <c r="P1410" s="2" t="s">
        <v>4696</v>
      </c>
      <c r="Q1410" s="2"/>
    </row>
    <row r="1411" spans="1:17" x14ac:dyDescent="0.25">
      <c r="A1411" s="2" t="s">
        <v>1791</v>
      </c>
      <c r="B1411" s="2" t="s">
        <v>1792</v>
      </c>
      <c r="C1411" s="3"/>
      <c r="D1411" s="4">
        <v>0</v>
      </c>
      <c r="E1411" s="4">
        <v>0</v>
      </c>
      <c r="F1411" s="4">
        <v>0</v>
      </c>
      <c r="G1411" s="4">
        <v>82.2</v>
      </c>
      <c r="H1411" s="2" t="s">
        <v>464</v>
      </c>
      <c r="I1411" s="4">
        <v>38.805</v>
      </c>
      <c r="J1411" s="2" t="b">
        <v>1</v>
      </c>
      <c r="K1411" s="2" t="s">
        <v>4693</v>
      </c>
      <c r="L1411" s="2" t="s">
        <v>10</v>
      </c>
      <c r="M1411" s="2"/>
      <c r="N1411" s="2" t="s">
        <v>4703</v>
      </c>
      <c r="O1411" s="2"/>
      <c r="P1411" s="2" t="s">
        <v>4696</v>
      </c>
      <c r="Q1411" s="2"/>
    </row>
    <row r="1412" spans="1:17" x14ac:dyDescent="0.25">
      <c r="A1412" s="2" t="s">
        <v>1777</v>
      </c>
      <c r="B1412" s="2" t="s">
        <v>1778</v>
      </c>
      <c r="C1412" s="3"/>
      <c r="D1412" s="4">
        <v>0</v>
      </c>
      <c r="E1412" s="4">
        <v>0</v>
      </c>
      <c r="F1412" s="4">
        <v>0</v>
      </c>
      <c r="G1412" s="4">
        <v>69.5</v>
      </c>
      <c r="H1412" s="2" t="s">
        <v>464</v>
      </c>
      <c r="I1412" s="4">
        <v>25.39</v>
      </c>
      <c r="J1412" s="2" t="b">
        <v>1</v>
      </c>
      <c r="K1412" s="2" t="s">
        <v>4693</v>
      </c>
      <c r="L1412" s="2" t="s">
        <v>10</v>
      </c>
      <c r="M1412" s="2"/>
      <c r="N1412" s="2" t="s">
        <v>4703</v>
      </c>
      <c r="O1412" s="2"/>
      <c r="P1412" s="2" t="s">
        <v>4696</v>
      </c>
      <c r="Q1412" s="2"/>
    </row>
    <row r="1413" spans="1:17" x14ac:dyDescent="0.25">
      <c r="A1413" s="2" t="s">
        <v>4679</v>
      </c>
      <c r="B1413" s="2" t="s">
        <v>4680</v>
      </c>
      <c r="C1413" s="3"/>
      <c r="D1413" s="4">
        <v>0</v>
      </c>
      <c r="E1413" s="4">
        <v>0</v>
      </c>
      <c r="F1413" s="4">
        <v>0</v>
      </c>
      <c r="G1413" s="4">
        <v>53.35</v>
      </c>
      <c r="H1413" s="2" t="s">
        <v>464</v>
      </c>
      <c r="I1413" s="4">
        <v>31.98</v>
      </c>
      <c r="J1413" s="2" t="b">
        <v>0</v>
      </c>
      <c r="K1413" s="2" t="s">
        <v>4693</v>
      </c>
      <c r="L1413" s="2" t="s">
        <v>10</v>
      </c>
      <c r="M1413" s="2"/>
      <c r="N1413" s="2" t="s">
        <v>4698</v>
      </c>
      <c r="O1413" s="2"/>
      <c r="P1413" s="2" t="s">
        <v>4696</v>
      </c>
      <c r="Q1413" s="2"/>
    </row>
    <row r="1414" spans="1:17" x14ac:dyDescent="0.25">
      <c r="A1414" s="2" t="s">
        <v>3867</v>
      </c>
      <c r="B1414" s="2" t="s">
        <v>3868</v>
      </c>
      <c r="C1414" s="3"/>
      <c r="D1414" s="4">
        <v>0</v>
      </c>
      <c r="E1414" s="4">
        <v>0</v>
      </c>
      <c r="F1414" s="4">
        <v>0</v>
      </c>
      <c r="G1414" s="4">
        <v>13.6</v>
      </c>
      <c r="H1414" s="2" t="s">
        <v>23</v>
      </c>
      <c r="I1414" s="4">
        <v>4.87</v>
      </c>
      <c r="J1414" s="2" t="b">
        <v>0</v>
      </c>
      <c r="K1414" s="2" t="s">
        <v>4716</v>
      </c>
      <c r="L1414" s="2" t="s">
        <v>10</v>
      </c>
      <c r="M1414" s="2"/>
      <c r="N1414" s="2" t="s">
        <v>4918</v>
      </c>
      <c r="O1414" s="2" t="s">
        <v>4719</v>
      </c>
      <c r="P1414" s="2" t="s">
        <v>4688</v>
      </c>
      <c r="Q1414" s="2"/>
    </row>
    <row r="1415" spans="1:17" ht="256.5" x14ac:dyDescent="0.25">
      <c r="A1415" s="2" t="s">
        <v>582</v>
      </c>
      <c r="B1415" s="2" t="s">
        <v>583</v>
      </c>
      <c r="C1415" s="3" t="s">
        <v>5247</v>
      </c>
      <c r="D1415" s="4">
        <v>0</v>
      </c>
      <c r="E1415" s="4">
        <v>12</v>
      </c>
      <c r="F1415" s="4">
        <v>12</v>
      </c>
      <c r="G1415" s="4">
        <v>14.9</v>
      </c>
      <c r="H1415" s="2" t="s">
        <v>23</v>
      </c>
      <c r="I1415" s="4">
        <v>5.58</v>
      </c>
      <c r="J1415" s="2" t="b">
        <v>1</v>
      </c>
      <c r="K1415" s="2" t="s">
        <v>4716</v>
      </c>
      <c r="L1415" s="2" t="s">
        <v>10</v>
      </c>
      <c r="M1415" s="2"/>
      <c r="N1415" s="2" t="s">
        <v>4914</v>
      </c>
      <c r="O1415" s="2" t="s">
        <v>4719</v>
      </c>
      <c r="P1415" s="2" t="s">
        <v>4688</v>
      </c>
      <c r="Q1415" s="2" t="s">
        <v>5645</v>
      </c>
    </row>
    <row r="1416" spans="1:17" x14ac:dyDescent="0.25">
      <c r="A1416" s="2" t="s">
        <v>4170</v>
      </c>
      <c r="B1416" s="2" t="s">
        <v>4171</v>
      </c>
      <c r="C1416" s="3"/>
      <c r="D1416" s="4">
        <v>0</v>
      </c>
      <c r="E1416" s="4">
        <v>0</v>
      </c>
      <c r="F1416" s="4">
        <v>0</v>
      </c>
      <c r="G1416" s="4">
        <v>23.1</v>
      </c>
      <c r="H1416" s="2" t="s">
        <v>23</v>
      </c>
      <c r="I1416" s="4">
        <v>8.6999999999999993</v>
      </c>
      <c r="J1416" s="2" t="b">
        <v>0</v>
      </c>
      <c r="K1416" s="2" t="s">
        <v>4709</v>
      </c>
      <c r="L1416" s="2" t="s">
        <v>10</v>
      </c>
      <c r="M1416" s="2"/>
      <c r="N1416" s="2" t="s">
        <v>4987</v>
      </c>
      <c r="O1416" s="2" t="s">
        <v>4689</v>
      </c>
      <c r="P1416" s="2" t="s">
        <v>4688</v>
      </c>
      <c r="Q1416" s="2"/>
    </row>
    <row r="1417" spans="1:17" ht="256.5" x14ac:dyDescent="0.25">
      <c r="A1417" s="2" t="s">
        <v>658</v>
      </c>
      <c r="B1417" s="2" t="s">
        <v>659</v>
      </c>
      <c r="C1417" s="3" t="s">
        <v>4988</v>
      </c>
      <c r="D1417" s="4">
        <v>0</v>
      </c>
      <c r="E1417" s="4">
        <v>3</v>
      </c>
      <c r="F1417" s="4">
        <v>3</v>
      </c>
      <c r="G1417" s="4">
        <v>26.25</v>
      </c>
      <c r="H1417" s="2" t="s">
        <v>2263</v>
      </c>
      <c r="I1417" s="4">
        <v>12.15</v>
      </c>
      <c r="J1417" s="2" t="b">
        <v>1</v>
      </c>
      <c r="K1417" s="2" t="s">
        <v>2308</v>
      </c>
      <c r="L1417" s="2" t="s">
        <v>10</v>
      </c>
      <c r="M1417" s="2" t="s">
        <v>4740</v>
      </c>
      <c r="N1417" s="2" t="s">
        <v>4741</v>
      </c>
      <c r="O1417" s="2" t="s">
        <v>2306</v>
      </c>
      <c r="P1417" s="2" t="s">
        <v>2303</v>
      </c>
      <c r="Q1417" s="2" t="s">
        <v>5692</v>
      </c>
    </row>
    <row r="1418" spans="1:17" ht="213.75" x14ac:dyDescent="0.25">
      <c r="A1418" s="2" t="s">
        <v>194</v>
      </c>
      <c r="B1418" s="2" t="s">
        <v>195</v>
      </c>
      <c r="C1418" s="3" t="s">
        <v>4989</v>
      </c>
      <c r="D1418" s="4">
        <v>0</v>
      </c>
      <c r="E1418" s="4">
        <v>0</v>
      </c>
      <c r="F1418" s="4">
        <v>0</v>
      </c>
      <c r="G1418" s="4">
        <v>30.3</v>
      </c>
      <c r="H1418" s="2" t="s">
        <v>2219</v>
      </c>
      <c r="I1418" s="4">
        <v>14</v>
      </c>
      <c r="J1418" s="2" t="b">
        <v>1</v>
      </c>
      <c r="K1418" s="2" t="s">
        <v>4709</v>
      </c>
      <c r="L1418" s="2" t="s">
        <v>10</v>
      </c>
      <c r="M1418" s="2" t="s">
        <v>4873</v>
      </c>
      <c r="N1418" s="2" t="s">
        <v>4762</v>
      </c>
      <c r="O1418" s="2" t="s">
        <v>4689</v>
      </c>
      <c r="P1418" s="2" t="s">
        <v>2303</v>
      </c>
      <c r="Q1418" s="2" t="s">
        <v>5656</v>
      </c>
    </row>
    <row r="1419" spans="1:17" ht="213.75" x14ac:dyDescent="0.25">
      <c r="A1419" s="2" t="s">
        <v>209</v>
      </c>
      <c r="B1419" s="2" t="s">
        <v>210</v>
      </c>
      <c r="C1419" s="3" t="s">
        <v>4990</v>
      </c>
      <c r="D1419" s="4">
        <v>0</v>
      </c>
      <c r="E1419" s="4">
        <v>0</v>
      </c>
      <c r="F1419" s="4">
        <v>0</v>
      </c>
      <c r="G1419" s="4">
        <v>36.75</v>
      </c>
      <c r="H1419" s="2" t="s">
        <v>2219</v>
      </c>
      <c r="I1419" s="4">
        <v>16</v>
      </c>
      <c r="J1419" s="2" t="b">
        <v>1</v>
      </c>
      <c r="K1419" s="2" t="s">
        <v>4709</v>
      </c>
      <c r="L1419" s="2" t="s">
        <v>10</v>
      </c>
      <c r="M1419" s="2" t="s">
        <v>4767</v>
      </c>
      <c r="N1419" s="2" t="s">
        <v>4762</v>
      </c>
      <c r="O1419" s="2" t="s">
        <v>4689</v>
      </c>
      <c r="P1419" s="2" t="s">
        <v>2303</v>
      </c>
      <c r="Q1419" s="2" t="s">
        <v>5648</v>
      </c>
    </row>
    <row r="1420" spans="1:17" ht="256.5" x14ac:dyDescent="0.25">
      <c r="A1420" s="2" t="s">
        <v>949</v>
      </c>
      <c r="B1420" s="2" t="s">
        <v>950</v>
      </c>
      <c r="C1420" s="3" t="s">
        <v>5281</v>
      </c>
      <c r="D1420" s="4">
        <v>0</v>
      </c>
      <c r="E1420" s="4">
        <v>4</v>
      </c>
      <c r="F1420" s="4">
        <v>4</v>
      </c>
      <c r="G1420" s="4">
        <v>53.8</v>
      </c>
      <c r="H1420" s="2" t="s">
        <v>66</v>
      </c>
      <c r="I1420" s="4">
        <v>26.893000000000001</v>
      </c>
      <c r="J1420" s="2" t="b">
        <v>1</v>
      </c>
      <c r="K1420" s="2" t="s">
        <v>4693</v>
      </c>
      <c r="L1420" s="2" t="s">
        <v>10</v>
      </c>
      <c r="M1420" s="2"/>
      <c r="N1420" s="2" t="s">
        <v>5926</v>
      </c>
      <c r="O1420" s="2"/>
      <c r="P1420" s="2" t="s">
        <v>4696</v>
      </c>
      <c r="Q1420" s="2" t="s">
        <v>6498</v>
      </c>
    </row>
    <row r="1421" spans="1:17" ht="270.75" x14ac:dyDescent="0.25">
      <c r="A1421" s="2" t="s">
        <v>951</v>
      </c>
      <c r="B1421" s="2" t="s">
        <v>952</v>
      </c>
      <c r="C1421" s="3" t="s">
        <v>5282</v>
      </c>
      <c r="D1421" s="4">
        <v>0</v>
      </c>
      <c r="E1421" s="4">
        <v>6</v>
      </c>
      <c r="F1421" s="4">
        <v>6</v>
      </c>
      <c r="G1421" s="4">
        <v>67.7</v>
      </c>
      <c r="H1421" s="2" t="s">
        <v>66</v>
      </c>
      <c r="I1421" s="4">
        <v>33.834000000000003</v>
      </c>
      <c r="J1421" s="2" t="b">
        <v>1</v>
      </c>
      <c r="K1421" s="2" t="s">
        <v>4693</v>
      </c>
      <c r="L1421" s="2" t="s">
        <v>10</v>
      </c>
      <c r="M1421" s="2"/>
      <c r="N1421" s="2" t="s">
        <v>5926</v>
      </c>
      <c r="O1421" s="2"/>
      <c r="P1421" s="2" t="s">
        <v>4696</v>
      </c>
      <c r="Q1421" s="2" t="s">
        <v>6499</v>
      </c>
    </row>
    <row r="1422" spans="1:17" ht="270.75" x14ac:dyDescent="0.25">
      <c r="A1422" s="2" t="s">
        <v>947</v>
      </c>
      <c r="B1422" s="2" t="s">
        <v>948</v>
      </c>
      <c r="C1422" s="3" t="s">
        <v>5280</v>
      </c>
      <c r="D1422" s="4">
        <v>0</v>
      </c>
      <c r="E1422" s="4">
        <v>5</v>
      </c>
      <c r="F1422" s="4">
        <v>5</v>
      </c>
      <c r="G1422" s="4">
        <v>86.95</v>
      </c>
      <c r="H1422" s="2" t="s">
        <v>66</v>
      </c>
      <c r="I1422" s="4">
        <v>43.463999999999999</v>
      </c>
      <c r="J1422" s="2" t="b">
        <v>1</v>
      </c>
      <c r="K1422" s="2" t="s">
        <v>4693</v>
      </c>
      <c r="L1422" s="2" t="s">
        <v>10</v>
      </c>
      <c r="M1422" s="2"/>
      <c r="N1422" s="2" t="s">
        <v>5926</v>
      </c>
      <c r="O1422" s="2"/>
      <c r="P1422" s="2" t="s">
        <v>4696</v>
      </c>
      <c r="Q1422" s="2" t="s">
        <v>5758</v>
      </c>
    </row>
    <row r="1423" spans="1:17" x14ac:dyDescent="0.25">
      <c r="A1423" s="2" t="s">
        <v>3010</v>
      </c>
      <c r="B1423" s="2" t="s">
        <v>3011</v>
      </c>
      <c r="C1423" s="3"/>
      <c r="D1423" s="4">
        <v>0</v>
      </c>
      <c r="E1423" s="4">
        <v>0</v>
      </c>
      <c r="F1423" s="4">
        <v>0</v>
      </c>
      <c r="G1423" s="4">
        <v>31.2</v>
      </c>
      <c r="H1423" s="2" t="s">
        <v>2223</v>
      </c>
      <c r="I1423" s="4">
        <v>14.45</v>
      </c>
      <c r="J1423" s="2" t="b">
        <v>0</v>
      </c>
      <c r="K1423" s="2" t="s">
        <v>2308</v>
      </c>
      <c r="L1423" s="2" t="s">
        <v>10</v>
      </c>
      <c r="M1423" s="2" t="s">
        <v>4740</v>
      </c>
      <c r="N1423" s="2" t="s">
        <v>4741</v>
      </c>
      <c r="O1423" s="2" t="s">
        <v>2306</v>
      </c>
      <c r="P1423" s="2" t="s">
        <v>2303</v>
      </c>
      <c r="Q1423" s="2"/>
    </row>
    <row r="1424" spans="1:17" x14ac:dyDescent="0.25">
      <c r="A1424" s="2" t="s">
        <v>3435</v>
      </c>
      <c r="B1424" s="2" t="s">
        <v>3436</v>
      </c>
      <c r="C1424" s="3"/>
      <c r="D1424" s="4">
        <v>0</v>
      </c>
      <c r="E1424" s="4">
        <v>0</v>
      </c>
      <c r="F1424" s="4">
        <v>0</v>
      </c>
      <c r="G1424" s="4">
        <v>25.05</v>
      </c>
      <c r="H1424" s="2" t="s">
        <v>2223</v>
      </c>
      <c r="I1424" s="4">
        <v>11.6</v>
      </c>
      <c r="J1424" s="2" t="b">
        <v>0</v>
      </c>
      <c r="K1424" s="2" t="s">
        <v>2308</v>
      </c>
      <c r="L1424" s="2" t="s">
        <v>10</v>
      </c>
      <c r="M1424" s="2" t="s">
        <v>4747</v>
      </c>
      <c r="N1424" s="2" t="s">
        <v>4741</v>
      </c>
      <c r="O1424" s="2" t="s">
        <v>2306</v>
      </c>
      <c r="P1424" s="2" t="s">
        <v>2303</v>
      </c>
      <c r="Q1424" s="2"/>
    </row>
    <row r="1425" spans="1:17" x14ac:dyDescent="0.25">
      <c r="A1425" s="2" t="s">
        <v>3948</v>
      </c>
      <c r="B1425" s="2" t="s">
        <v>3949</v>
      </c>
      <c r="C1425" s="3"/>
      <c r="D1425" s="4">
        <v>0</v>
      </c>
      <c r="E1425" s="4">
        <v>0</v>
      </c>
      <c r="F1425" s="4">
        <v>0</v>
      </c>
      <c r="G1425" s="4">
        <v>11.9</v>
      </c>
      <c r="H1425" s="2" t="s">
        <v>3947</v>
      </c>
      <c r="I1425" s="4">
        <v>5.5</v>
      </c>
      <c r="J1425" s="2" t="b">
        <v>0</v>
      </c>
      <c r="K1425" s="2" t="s">
        <v>2308</v>
      </c>
      <c r="L1425" s="2" t="s">
        <v>10</v>
      </c>
      <c r="M1425" s="2" t="s">
        <v>4851</v>
      </c>
      <c r="N1425" s="2" t="s">
        <v>4743</v>
      </c>
      <c r="O1425" s="2" t="s">
        <v>2306</v>
      </c>
      <c r="P1425" s="2" t="s">
        <v>4688</v>
      </c>
      <c r="Q1425" s="2"/>
    </row>
    <row r="1426" spans="1:17" ht="213.75" x14ac:dyDescent="0.25">
      <c r="A1426" s="2" t="s">
        <v>60</v>
      </c>
      <c r="B1426" s="2" t="s">
        <v>61</v>
      </c>
      <c r="C1426" s="3" t="s">
        <v>2388</v>
      </c>
      <c r="D1426" s="4">
        <v>0</v>
      </c>
      <c r="E1426" s="4">
        <v>0</v>
      </c>
      <c r="F1426" s="4">
        <v>0</v>
      </c>
      <c r="G1426" s="4">
        <v>43.2</v>
      </c>
      <c r="H1426" s="2" t="s">
        <v>2230</v>
      </c>
      <c r="I1426" s="4">
        <v>20</v>
      </c>
      <c r="J1426" s="2" t="b">
        <v>1</v>
      </c>
      <c r="K1426" s="2" t="s">
        <v>2308</v>
      </c>
      <c r="L1426" s="2" t="s">
        <v>10</v>
      </c>
      <c r="M1426" s="2" t="s">
        <v>4828</v>
      </c>
      <c r="N1426" s="2" t="s">
        <v>4741</v>
      </c>
      <c r="O1426" s="2" t="s">
        <v>2306</v>
      </c>
      <c r="P1426" s="2" t="s">
        <v>2303</v>
      </c>
      <c r="Q1426" s="2" t="s">
        <v>5689</v>
      </c>
    </row>
    <row r="1427" spans="1:17" ht="156.75" x14ac:dyDescent="0.25">
      <c r="A1427" s="2" t="s">
        <v>1087</v>
      </c>
      <c r="B1427" s="2" t="s">
        <v>1088</v>
      </c>
      <c r="C1427" s="3" t="s">
        <v>4991</v>
      </c>
      <c r="D1427" s="4">
        <v>0</v>
      </c>
      <c r="E1427" s="4">
        <v>6</v>
      </c>
      <c r="F1427" s="4">
        <v>6</v>
      </c>
      <c r="G1427" s="4">
        <v>16.100000000000001</v>
      </c>
      <c r="H1427" s="2" t="s">
        <v>469</v>
      </c>
      <c r="I1427" s="4">
        <v>8.0500000000000007</v>
      </c>
      <c r="J1427" s="2" t="b">
        <v>1</v>
      </c>
      <c r="K1427" s="2" t="s">
        <v>4687</v>
      </c>
      <c r="L1427" s="2" t="s">
        <v>10</v>
      </c>
      <c r="M1427" s="2" t="s">
        <v>4817</v>
      </c>
      <c r="N1427" s="2" t="s">
        <v>4762</v>
      </c>
      <c r="O1427" s="2"/>
      <c r="P1427" s="2" t="s">
        <v>4688</v>
      </c>
      <c r="Q1427" s="2" t="s">
        <v>6500</v>
      </c>
    </row>
    <row r="1428" spans="1:17" ht="199.5" x14ac:dyDescent="0.25">
      <c r="A1428" s="2" t="s">
        <v>1983</v>
      </c>
      <c r="B1428" s="2" t="s">
        <v>1984</v>
      </c>
      <c r="C1428" s="3" t="s">
        <v>4401</v>
      </c>
      <c r="D1428" s="4">
        <v>0</v>
      </c>
      <c r="E1428" s="4">
        <v>0</v>
      </c>
      <c r="F1428" s="4">
        <v>0</v>
      </c>
      <c r="G1428" s="4">
        <v>26.15</v>
      </c>
      <c r="H1428" s="2" t="s">
        <v>2230</v>
      </c>
      <c r="I1428" s="4">
        <v>12</v>
      </c>
      <c r="J1428" s="2" t="b">
        <v>1</v>
      </c>
      <c r="K1428" s="2" t="s">
        <v>2308</v>
      </c>
      <c r="L1428" s="2" t="s">
        <v>10</v>
      </c>
      <c r="M1428" s="2" t="s">
        <v>4751</v>
      </c>
      <c r="N1428" s="2" t="s">
        <v>4752</v>
      </c>
      <c r="O1428" s="2" t="s">
        <v>2306</v>
      </c>
      <c r="P1428" s="2" t="s">
        <v>2303</v>
      </c>
      <c r="Q1428" s="2" t="s">
        <v>5694</v>
      </c>
    </row>
    <row r="1429" spans="1:17" ht="213.75" x14ac:dyDescent="0.25">
      <c r="A1429" s="2" t="s">
        <v>550</v>
      </c>
      <c r="B1429" s="2" t="s">
        <v>551</v>
      </c>
      <c r="C1429" s="3" t="s">
        <v>5235</v>
      </c>
      <c r="D1429" s="4">
        <v>0</v>
      </c>
      <c r="E1429" s="4">
        <v>7</v>
      </c>
      <c r="F1429" s="4">
        <v>7</v>
      </c>
      <c r="G1429" s="4">
        <v>15.35</v>
      </c>
      <c r="H1429" s="2" t="s">
        <v>2246</v>
      </c>
      <c r="I1429" s="4">
        <v>6.8</v>
      </c>
      <c r="J1429" s="2" t="b">
        <v>1</v>
      </c>
      <c r="K1429" s="2" t="s">
        <v>4716</v>
      </c>
      <c r="L1429" s="2" t="s">
        <v>10</v>
      </c>
      <c r="M1429" s="2" t="s">
        <v>4858</v>
      </c>
      <c r="N1429" s="2" t="s">
        <v>4857</v>
      </c>
      <c r="O1429" s="2" t="s">
        <v>4719</v>
      </c>
      <c r="P1429" s="2" t="s">
        <v>4688</v>
      </c>
      <c r="Q1429" s="2" t="s">
        <v>6501</v>
      </c>
    </row>
    <row r="1430" spans="1:17" x14ac:dyDescent="0.25">
      <c r="A1430" s="2" t="s">
        <v>4500</v>
      </c>
      <c r="B1430" s="2" t="s">
        <v>4501</v>
      </c>
      <c r="C1430" s="3"/>
      <c r="D1430" s="4">
        <v>0</v>
      </c>
      <c r="E1430" s="4">
        <v>0</v>
      </c>
      <c r="F1430" s="4">
        <v>0</v>
      </c>
      <c r="G1430" s="4">
        <v>8.9</v>
      </c>
      <c r="H1430" s="2" t="s">
        <v>2246</v>
      </c>
      <c r="I1430" s="4">
        <v>4.0999999999999996</v>
      </c>
      <c r="J1430" s="2" t="b">
        <v>0</v>
      </c>
      <c r="K1430" s="2" t="s">
        <v>4716</v>
      </c>
      <c r="L1430" s="2" t="s">
        <v>10</v>
      </c>
      <c r="M1430" s="2"/>
      <c r="N1430" s="2" t="s">
        <v>4857</v>
      </c>
      <c r="O1430" s="2" t="s">
        <v>4719</v>
      </c>
      <c r="P1430" s="2" t="s">
        <v>4688</v>
      </c>
      <c r="Q1430" s="2"/>
    </row>
    <row r="1431" spans="1:17" x14ac:dyDescent="0.25">
      <c r="A1431" s="2" t="s">
        <v>3569</v>
      </c>
      <c r="B1431" s="2" t="s">
        <v>3570</v>
      </c>
      <c r="C1431" s="3"/>
      <c r="D1431" s="4">
        <v>0</v>
      </c>
      <c r="E1431" s="4">
        <v>0</v>
      </c>
      <c r="F1431" s="4">
        <v>0</v>
      </c>
      <c r="G1431" s="4">
        <v>10.6</v>
      </c>
      <c r="H1431" s="2" t="s">
        <v>2246</v>
      </c>
      <c r="I1431" s="4">
        <v>4.9000000000000004</v>
      </c>
      <c r="J1431" s="2" t="b">
        <v>0</v>
      </c>
      <c r="K1431" s="2" t="s">
        <v>4716</v>
      </c>
      <c r="L1431" s="2" t="s">
        <v>10</v>
      </c>
      <c r="M1431" s="2" t="s">
        <v>4992</v>
      </c>
      <c r="N1431" s="2" t="s">
        <v>4857</v>
      </c>
      <c r="O1431" s="2" t="s">
        <v>4719</v>
      </c>
      <c r="P1431" s="2" t="s">
        <v>4688</v>
      </c>
      <c r="Q1431" s="2"/>
    </row>
    <row r="1432" spans="1:17" x14ac:dyDescent="0.25">
      <c r="A1432" s="2" t="s">
        <v>3686</v>
      </c>
      <c r="B1432" s="2" t="s">
        <v>3687</v>
      </c>
      <c r="C1432" s="3"/>
      <c r="D1432" s="4">
        <v>0</v>
      </c>
      <c r="E1432" s="4">
        <v>0</v>
      </c>
      <c r="F1432" s="4">
        <v>0</v>
      </c>
      <c r="G1432" s="4">
        <v>12.45</v>
      </c>
      <c r="H1432" s="2" t="s">
        <v>2498</v>
      </c>
      <c r="I1432" s="4">
        <v>5.75</v>
      </c>
      <c r="J1432" s="2" t="b">
        <v>0</v>
      </c>
      <c r="K1432" s="2" t="s">
        <v>4709</v>
      </c>
      <c r="L1432" s="2" t="s">
        <v>10</v>
      </c>
      <c r="M1432" s="2" t="s">
        <v>4900</v>
      </c>
      <c r="N1432" s="2" t="s">
        <v>4822</v>
      </c>
      <c r="O1432" s="2" t="s">
        <v>4689</v>
      </c>
      <c r="P1432" s="2" t="s">
        <v>4688</v>
      </c>
      <c r="Q1432" s="2"/>
    </row>
    <row r="1433" spans="1:17" x14ac:dyDescent="0.25">
      <c r="A1433" s="2" t="s">
        <v>3771</v>
      </c>
      <c r="B1433" s="2" t="s">
        <v>3772</v>
      </c>
      <c r="C1433" s="3"/>
      <c r="D1433" s="4">
        <v>0</v>
      </c>
      <c r="E1433" s="4">
        <v>0</v>
      </c>
      <c r="F1433" s="4">
        <v>0</v>
      </c>
      <c r="G1433" s="4">
        <v>14.05</v>
      </c>
      <c r="H1433" s="2" t="s">
        <v>2498</v>
      </c>
      <c r="I1433" s="4">
        <v>6.5</v>
      </c>
      <c r="J1433" s="2" t="b">
        <v>0</v>
      </c>
      <c r="K1433" s="2" t="s">
        <v>2308</v>
      </c>
      <c r="L1433" s="2" t="s">
        <v>10</v>
      </c>
      <c r="M1433" s="2" t="s">
        <v>4830</v>
      </c>
      <c r="N1433" s="2" t="s">
        <v>4745</v>
      </c>
      <c r="O1433" s="2" t="s">
        <v>2306</v>
      </c>
      <c r="P1433" s="2" t="s">
        <v>4688</v>
      </c>
      <c r="Q1433" s="2"/>
    </row>
    <row r="1434" spans="1:17" x14ac:dyDescent="0.25">
      <c r="A1434" s="2" t="s">
        <v>3660</v>
      </c>
      <c r="B1434" s="2" t="s">
        <v>3661</v>
      </c>
      <c r="C1434" s="3"/>
      <c r="D1434" s="4">
        <v>0</v>
      </c>
      <c r="E1434" s="4">
        <v>0</v>
      </c>
      <c r="F1434" s="4">
        <v>0</v>
      </c>
      <c r="G1434" s="4">
        <v>24</v>
      </c>
      <c r="H1434" s="2" t="s">
        <v>2236</v>
      </c>
      <c r="I1434" s="4">
        <v>11.1</v>
      </c>
      <c r="J1434" s="2" t="b">
        <v>0</v>
      </c>
      <c r="K1434" s="2" t="s">
        <v>2308</v>
      </c>
      <c r="L1434" s="2" t="s">
        <v>10</v>
      </c>
      <c r="M1434" s="2" t="s">
        <v>4849</v>
      </c>
      <c r="N1434" s="2" t="s">
        <v>4741</v>
      </c>
      <c r="O1434" s="2" t="s">
        <v>2306</v>
      </c>
      <c r="P1434" s="2" t="s">
        <v>2303</v>
      </c>
      <c r="Q1434" s="2"/>
    </row>
    <row r="1435" spans="1:17" x14ac:dyDescent="0.25">
      <c r="A1435" s="2" t="s">
        <v>1050</v>
      </c>
      <c r="B1435" s="2" t="s">
        <v>1051</v>
      </c>
      <c r="C1435" s="3"/>
      <c r="D1435" s="4">
        <v>0</v>
      </c>
      <c r="E1435" s="4">
        <v>18</v>
      </c>
      <c r="F1435" s="4">
        <v>18</v>
      </c>
      <c r="G1435" s="4">
        <v>15.45</v>
      </c>
      <c r="H1435" s="2" t="s">
        <v>2236</v>
      </c>
      <c r="I1435" s="4">
        <v>7.15</v>
      </c>
      <c r="J1435" s="2" t="b">
        <v>1</v>
      </c>
      <c r="K1435" s="2" t="s">
        <v>4709</v>
      </c>
      <c r="L1435" s="2" t="s">
        <v>10</v>
      </c>
      <c r="M1435" s="2" t="s">
        <v>4746</v>
      </c>
      <c r="N1435" s="2" t="s">
        <v>4741</v>
      </c>
      <c r="O1435" s="2" t="s">
        <v>4689</v>
      </c>
      <c r="P1435" s="2" t="s">
        <v>4688</v>
      </c>
      <c r="Q1435" s="2"/>
    </row>
    <row r="1436" spans="1:17" ht="370.5" x14ac:dyDescent="0.25">
      <c r="A1436" s="2" t="s">
        <v>1989</v>
      </c>
      <c r="B1436" s="2" t="s">
        <v>1990</v>
      </c>
      <c r="C1436" s="3" t="s">
        <v>5464</v>
      </c>
      <c r="D1436" s="4">
        <v>0</v>
      </c>
      <c r="E1436" s="4">
        <v>0</v>
      </c>
      <c r="F1436" s="4">
        <v>0</v>
      </c>
      <c r="G1436" s="4">
        <v>9.3000000000000007</v>
      </c>
      <c r="H1436" s="2" t="s">
        <v>2273</v>
      </c>
      <c r="I1436" s="4">
        <v>4.3</v>
      </c>
      <c r="J1436" s="2" t="b">
        <v>1</v>
      </c>
      <c r="K1436" s="2" t="s">
        <v>2308</v>
      </c>
      <c r="L1436" s="2" t="s">
        <v>10</v>
      </c>
      <c r="M1436" s="2" t="s">
        <v>4751</v>
      </c>
      <c r="N1436" s="2" t="s">
        <v>4752</v>
      </c>
      <c r="O1436" s="2" t="s">
        <v>2306</v>
      </c>
      <c r="P1436" s="2" t="s">
        <v>4688</v>
      </c>
      <c r="Q1436" s="2" t="s">
        <v>5732</v>
      </c>
    </row>
    <row r="1437" spans="1:17" ht="356.25" x14ac:dyDescent="0.25">
      <c r="A1437" s="2" t="s">
        <v>1991</v>
      </c>
      <c r="B1437" s="2" t="s">
        <v>1992</v>
      </c>
      <c r="C1437" s="3" t="s">
        <v>5465</v>
      </c>
      <c r="D1437" s="4">
        <v>0</v>
      </c>
      <c r="E1437" s="4">
        <v>5</v>
      </c>
      <c r="F1437" s="4">
        <v>5</v>
      </c>
      <c r="G1437" s="4">
        <v>9.3000000000000007</v>
      </c>
      <c r="H1437" s="2" t="s">
        <v>2273</v>
      </c>
      <c r="I1437" s="4">
        <v>4.3</v>
      </c>
      <c r="J1437" s="2" t="b">
        <v>1</v>
      </c>
      <c r="K1437" s="2" t="s">
        <v>4716</v>
      </c>
      <c r="L1437" s="2" t="s">
        <v>10</v>
      </c>
      <c r="M1437" s="2" t="s">
        <v>4751</v>
      </c>
      <c r="N1437" s="2" t="s">
        <v>4752</v>
      </c>
      <c r="O1437" s="2" t="s">
        <v>4719</v>
      </c>
      <c r="P1437" s="2" t="s">
        <v>4688</v>
      </c>
      <c r="Q1437" s="2" t="s">
        <v>5733</v>
      </c>
    </row>
    <row r="1438" spans="1:17" ht="384.75" x14ac:dyDescent="0.25">
      <c r="A1438" s="2" t="s">
        <v>1987</v>
      </c>
      <c r="B1438" s="2" t="s">
        <v>1988</v>
      </c>
      <c r="C1438" s="3" t="s">
        <v>5463</v>
      </c>
      <c r="D1438" s="4">
        <v>0</v>
      </c>
      <c r="E1438" s="4">
        <v>7</v>
      </c>
      <c r="F1438" s="4">
        <v>7</v>
      </c>
      <c r="G1438" s="4">
        <v>9.3000000000000007</v>
      </c>
      <c r="H1438" s="2" t="s">
        <v>2273</v>
      </c>
      <c r="I1438" s="4">
        <v>4.3</v>
      </c>
      <c r="J1438" s="2" t="b">
        <v>1</v>
      </c>
      <c r="K1438" s="2" t="s">
        <v>4709</v>
      </c>
      <c r="L1438" s="2" t="s">
        <v>10</v>
      </c>
      <c r="M1438" s="2" t="s">
        <v>4751</v>
      </c>
      <c r="N1438" s="2" t="s">
        <v>4752</v>
      </c>
      <c r="O1438" s="2" t="s">
        <v>4689</v>
      </c>
      <c r="P1438" s="2" t="s">
        <v>4688</v>
      </c>
      <c r="Q1438" s="2" t="s">
        <v>6502</v>
      </c>
    </row>
    <row r="1439" spans="1:17" ht="399" x14ac:dyDescent="0.25">
      <c r="A1439" s="2" t="s">
        <v>1002</v>
      </c>
      <c r="B1439" s="2" t="s">
        <v>1003</v>
      </c>
      <c r="C1439" s="3" t="s">
        <v>5292</v>
      </c>
      <c r="D1439" s="4">
        <v>0</v>
      </c>
      <c r="E1439" s="4">
        <v>0</v>
      </c>
      <c r="F1439" s="4">
        <v>0</v>
      </c>
      <c r="G1439" s="4">
        <v>14.7</v>
      </c>
      <c r="H1439" s="2" t="s">
        <v>2273</v>
      </c>
      <c r="I1439" s="4">
        <v>6.75</v>
      </c>
      <c r="J1439" s="2" t="b">
        <v>1</v>
      </c>
      <c r="K1439" s="2" t="s">
        <v>2308</v>
      </c>
      <c r="L1439" s="2" t="s">
        <v>10</v>
      </c>
      <c r="M1439" s="2" t="s">
        <v>4845</v>
      </c>
      <c r="N1439" s="2" t="s">
        <v>4745</v>
      </c>
      <c r="O1439" s="2" t="s">
        <v>2306</v>
      </c>
      <c r="P1439" s="2" t="s">
        <v>4688</v>
      </c>
      <c r="Q1439" s="2" t="s">
        <v>6503</v>
      </c>
    </row>
    <row r="1440" spans="1:17" ht="399" x14ac:dyDescent="0.25">
      <c r="A1440" s="2" t="s">
        <v>1004</v>
      </c>
      <c r="B1440" s="2" t="s">
        <v>1005</v>
      </c>
      <c r="C1440" s="3" t="s">
        <v>5293</v>
      </c>
      <c r="D1440" s="4">
        <v>0</v>
      </c>
      <c r="E1440" s="4">
        <v>0</v>
      </c>
      <c r="F1440" s="4">
        <v>0</v>
      </c>
      <c r="G1440" s="4">
        <v>14.7</v>
      </c>
      <c r="H1440" s="2" t="s">
        <v>2273</v>
      </c>
      <c r="I1440" s="4">
        <v>6.75</v>
      </c>
      <c r="J1440" s="2" t="b">
        <v>1</v>
      </c>
      <c r="K1440" s="2" t="s">
        <v>4716</v>
      </c>
      <c r="L1440" s="2" t="s">
        <v>10</v>
      </c>
      <c r="M1440" s="2" t="s">
        <v>4845</v>
      </c>
      <c r="N1440" s="2" t="s">
        <v>4745</v>
      </c>
      <c r="O1440" s="2" t="s">
        <v>4719</v>
      </c>
      <c r="P1440" s="2" t="s">
        <v>4688</v>
      </c>
      <c r="Q1440" s="2" t="s">
        <v>6504</v>
      </c>
    </row>
    <row r="1441" spans="1:17" ht="409.5" x14ac:dyDescent="0.25">
      <c r="A1441" s="2" t="s">
        <v>1000</v>
      </c>
      <c r="B1441" s="2" t="s">
        <v>1001</v>
      </c>
      <c r="C1441" s="3" t="s">
        <v>5291</v>
      </c>
      <c r="D1441" s="4">
        <v>0</v>
      </c>
      <c r="E1441" s="4">
        <v>0</v>
      </c>
      <c r="F1441" s="4">
        <v>0</v>
      </c>
      <c r="G1441" s="4">
        <v>14.7</v>
      </c>
      <c r="H1441" s="2" t="s">
        <v>2273</v>
      </c>
      <c r="I1441" s="4">
        <v>6.8</v>
      </c>
      <c r="J1441" s="2" t="b">
        <v>1</v>
      </c>
      <c r="K1441" s="2" t="s">
        <v>4709</v>
      </c>
      <c r="L1441" s="2" t="s">
        <v>10</v>
      </c>
      <c r="M1441" s="2" t="s">
        <v>4845</v>
      </c>
      <c r="N1441" s="2" t="s">
        <v>4745</v>
      </c>
      <c r="O1441" s="2" t="s">
        <v>4689</v>
      </c>
      <c r="P1441" s="2" t="s">
        <v>4688</v>
      </c>
      <c r="Q1441" s="2" t="s">
        <v>6505</v>
      </c>
    </row>
    <row r="1442" spans="1:17" x14ac:dyDescent="0.25">
      <c r="A1442" s="2" t="s">
        <v>3720</v>
      </c>
      <c r="B1442" s="2" t="s">
        <v>3721</v>
      </c>
      <c r="C1442" s="3"/>
      <c r="D1442" s="4">
        <v>0</v>
      </c>
      <c r="E1442" s="4">
        <v>0</v>
      </c>
      <c r="F1442" s="4">
        <v>0</v>
      </c>
      <c r="G1442" s="4">
        <v>9.3000000000000007</v>
      </c>
      <c r="H1442" s="2" t="s">
        <v>2903</v>
      </c>
      <c r="I1442" s="4">
        <v>4.3</v>
      </c>
      <c r="J1442" s="2" t="b">
        <v>0</v>
      </c>
      <c r="K1442" s="2" t="s">
        <v>4709</v>
      </c>
      <c r="L1442" s="2" t="s">
        <v>10</v>
      </c>
      <c r="M1442" s="2" t="s">
        <v>4993</v>
      </c>
      <c r="N1442" s="2" t="s">
        <v>4844</v>
      </c>
      <c r="O1442" s="2" t="s">
        <v>4689</v>
      </c>
      <c r="P1442" s="2" t="s">
        <v>4688</v>
      </c>
      <c r="Q1442" s="2"/>
    </row>
    <row r="1443" spans="1:17" x14ac:dyDescent="0.25">
      <c r="A1443" s="2" t="s">
        <v>3722</v>
      </c>
      <c r="B1443" s="2" t="s">
        <v>3723</v>
      </c>
      <c r="C1443" s="3"/>
      <c r="D1443" s="4">
        <v>0</v>
      </c>
      <c r="E1443" s="4">
        <v>0</v>
      </c>
      <c r="F1443" s="4">
        <v>0</v>
      </c>
      <c r="G1443" s="4">
        <v>9.3000000000000007</v>
      </c>
      <c r="H1443" s="2" t="s">
        <v>2903</v>
      </c>
      <c r="I1443" s="4">
        <v>4.3</v>
      </c>
      <c r="J1443" s="2" t="b">
        <v>0</v>
      </c>
      <c r="K1443" s="2" t="s">
        <v>2308</v>
      </c>
      <c r="L1443" s="2" t="s">
        <v>10</v>
      </c>
      <c r="M1443" s="2" t="s">
        <v>4993</v>
      </c>
      <c r="N1443" s="2" t="s">
        <v>4844</v>
      </c>
      <c r="O1443" s="2" t="s">
        <v>2306</v>
      </c>
      <c r="P1443" s="2" t="s">
        <v>4688</v>
      </c>
      <c r="Q1443" s="2"/>
    </row>
    <row r="1444" spans="1:17" x14ac:dyDescent="0.25">
      <c r="A1444" s="2" t="s">
        <v>3348</v>
      </c>
      <c r="B1444" s="2" t="s">
        <v>3349</v>
      </c>
      <c r="C1444" s="3"/>
      <c r="D1444" s="4">
        <v>0</v>
      </c>
      <c r="E1444" s="4">
        <v>0</v>
      </c>
      <c r="F1444" s="4">
        <v>0</v>
      </c>
      <c r="G1444" s="4">
        <v>18.149999999999999</v>
      </c>
      <c r="H1444" s="2" t="s">
        <v>2903</v>
      </c>
      <c r="I1444" s="4">
        <v>8.4</v>
      </c>
      <c r="J1444" s="2" t="b">
        <v>0</v>
      </c>
      <c r="K1444" s="2" t="s">
        <v>4709</v>
      </c>
      <c r="L1444" s="2" t="s">
        <v>10</v>
      </c>
      <c r="M1444" s="2" t="s">
        <v>4843</v>
      </c>
      <c r="N1444" s="2" t="s">
        <v>4844</v>
      </c>
      <c r="O1444" s="2" t="s">
        <v>4689</v>
      </c>
      <c r="P1444" s="2" t="s">
        <v>4688</v>
      </c>
      <c r="Q1444" s="2"/>
    </row>
    <row r="1445" spans="1:17" x14ac:dyDescent="0.25">
      <c r="A1445" s="2" t="s">
        <v>3350</v>
      </c>
      <c r="B1445" s="2" t="s">
        <v>3351</v>
      </c>
      <c r="C1445" s="3"/>
      <c r="D1445" s="4">
        <v>0</v>
      </c>
      <c r="E1445" s="4">
        <v>0</v>
      </c>
      <c r="F1445" s="4">
        <v>0</v>
      </c>
      <c r="G1445" s="4">
        <v>16.649999999999999</v>
      </c>
      <c r="H1445" s="2" t="s">
        <v>2903</v>
      </c>
      <c r="I1445" s="4">
        <v>7.7</v>
      </c>
      <c r="J1445" s="2" t="b">
        <v>0</v>
      </c>
      <c r="K1445" s="2" t="s">
        <v>2308</v>
      </c>
      <c r="L1445" s="2" t="s">
        <v>10</v>
      </c>
      <c r="M1445" s="2" t="s">
        <v>4843</v>
      </c>
      <c r="N1445" s="2" t="s">
        <v>4844</v>
      </c>
      <c r="O1445" s="2" t="s">
        <v>2306</v>
      </c>
      <c r="P1445" s="2" t="s">
        <v>4688</v>
      </c>
      <c r="Q1445" s="2"/>
    </row>
    <row r="1446" spans="1:17" x14ac:dyDescent="0.25">
      <c r="A1446" s="2" t="s">
        <v>2904</v>
      </c>
      <c r="B1446" s="2" t="s">
        <v>2905</v>
      </c>
      <c r="C1446" s="3"/>
      <c r="D1446" s="4">
        <v>0</v>
      </c>
      <c r="E1446" s="4">
        <v>0</v>
      </c>
      <c r="F1446" s="4">
        <v>0</v>
      </c>
      <c r="G1446" s="4">
        <v>11.9</v>
      </c>
      <c r="H1446" s="2" t="s">
        <v>2903</v>
      </c>
      <c r="I1446" s="4">
        <v>5.5</v>
      </c>
      <c r="J1446" s="2" t="b">
        <v>0</v>
      </c>
      <c r="K1446" s="2" t="s">
        <v>2308</v>
      </c>
      <c r="L1446" s="2" t="s">
        <v>10</v>
      </c>
      <c r="M1446" s="2" t="s">
        <v>4994</v>
      </c>
      <c r="N1446" s="2" t="s">
        <v>4844</v>
      </c>
      <c r="O1446" s="2" t="s">
        <v>2306</v>
      </c>
      <c r="P1446" s="2" t="s">
        <v>4688</v>
      </c>
      <c r="Q1446" s="2"/>
    </row>
    <row r="1447" spans="1:17" x14ac:dyDescent="0.25">
      <c r="A1447" s="2" t="s">
        <v>2901</v>
      </c>
      <c r="B1447" s="2" t="s">
        <v>2902</v>
      </c>
      <c r="C1447" s="3"/>
      <c r="D1447" s="4">
        <v>0</v>
      </c>
      <c r="E1447" s="4">
        <v>0</v>
      </c>
      <c r="F1447" s="4">
        <v>0</v>
      </c>
      <c r="G1447" s="4">
        <v>11.9</v>
      </c>
      <c r="H1447" s="2" t="s">
        <v>2903</v>
      </c>
      <c r="I1447" s="4">
        <v>5.5</v>
      </c>
      <c r="J1447" s="2" t="b">
        <v>0</v>
      </c>
      <c r="K1447" s="2" t="s">
        <v>4709</v>
      </c>
      <c r="L1447" s="2" t="s">
        <v>10</v>
      </c>
      <c r="M1447" s="2" t="s">
        <v>4994</v>
      </c>
      <c r="N1447" s="2" t="s">
        <v>4844</v>
      </c>
      <c r="O1447" s="2" t="s">
        <v>4689</v>
      </c>
      <c r="P1447" s="2" t="s">
        <v>4688</v>
      </c>
      <c r="Q1447" s="2"/>
    </row>
    <row r="1448" spans="1:17" x14ac:dyDescent="0.25">
      <c r="A1448" s="2" t="s">
        <v>4407</v>
      </c>
      <c r="B1448" s="2" t="s">
        <v>4408</v>
      </c>
      <c r="C1448" s="3"/>
      <c r="D1448" s="4">
        <v>0</v>
      </c>
      <c r="E1448" s="4">
        <v>0</v>
      </c>
      <c r="F1448" s="4">
        <v>0</v>
      </c>
      <c r="G1448" s="4">
        <v>14.5</v>
      </c>
      <c r="H1448" s="2" t="s">
        <v>2903</v>
      </c>
      <c r="I1448" s="4">
        <v>6.7</v>
      </c>
      <c r="J1448" s="2" t="b">
        <v>0</v>
      </c>
      <c r="K1448" s="2" t="s">
        <v>4716</v>
      </c>
      <c r="L1448" s="2" t="s">
        <v>10</v>
      </c>
      <c r="M1448" s="2" t="s">
        <v>4751</v>
      </c>
      <c r="N1448" s="2" t="s">
        <v>4752</v>
      </c>
      <c r="O1448" s="2" t="s">
        <v>4719</v>
      </c>
      <c r="P1448" s="2" t="s">
        <v>4688</v>
      </c>
      <c r="Q1448" s="2"/>
    </row>
    <row r="1449" spans="1:17" x14ac:dyDescent="0.25">
      <c r="A1449" s="2" t="s">
        <v>4405</v>
      </c>
      <c r="B1449" s="2" t="s">
        <v>4406</v>
      </c>
      <c r="C1449" s="3"/>
      <c r="D1449" s="4">
        <v>0</v>
      </c>
      <c r="E1449" s="4">
        <v>0</v>
      </c>
      <c r="F1449" s="4">
        <v>0</v>
      </c>
      <c r="G1449" s="4">
        <v>14.5</v>
      </c>
      <c r="H1449" s="2" t="s">
        <v>2903</v>
      </c>
      <c r="I1449" s="4">
        <v>6.7</v>
      </c>
      <c r="J1449" s="2" t="b">
        <v>0</v>
      </c>
      <c r="K1449" s="2" t="s">
        <v>4709</v>
      </c>
      <c r="L1449" s="2" t="s">
        <v>10</v>
      </c>
      <c r="M1449" s="2" t="s">
        <v>4751</v>
      </c>
      <c r="N1449" s="2" t="s">
        <v>4752</v>
      </c>
      <c r="O1449" s="2" t="s">
        <v>4689</v>
      </c>
      <c r="P1449" s="2" t="s">
        <v>4688</v>
      </c>
      <c r="Q1449" s="2"/>
    </row>
    <row r="1450" spans="1:17" x14ac:dyDescent="0.25">
      <c r="A1450" s="2" t="s">
        <v>2974</v>
      </c>
      <c r="B1450" s="2" t="s">
        <v>2975</v>
      </c>
      <c r="C1450" s="3"/>
      <c r="D1450" s="4">
        <v>0</v>
      </c>
      <c r="E1450" s="4">
        <v>0</v>
      </c>
      <c r="F1450" s="4">
        <v>0</v>
      </c>
      <c r="G1450" s="4">
        <v>12.3</v>
      </c>
      <c r="H1450" s="2" t="s">
        <v>2263</v>
      </c>
      <c r="I1450" s="4">
        <v>5.7</v>
      </c>
      <c r="J1450" s="2" t="b">
        <v>0</v>
      </c>
      <c r="K1450" s="2" t="s">
        <v>2308</v>
      </c>
      <c r="L1450" s="2" t="s">
        <v>10</v>
      </c>
      <c r="M1450" s="2" t="s">
        <v>4740</v>
      </c>
      <c r="N1450" s="2" t="s">
        <v>4741</v>
      </c>
      <c r="O1450" s="2" t="s">
        <v>2306</v>
      </c>
      <c r="P1450" s="2" t="s">
        <v>4688</v>
      </c>
      <c r="Q1450" s="2"/>
    </row>
    <row r="1451" spans="1:17" x14ac:dyDescent="0.25">
      <c r="A1451" s="2" t="s">
        <v>3061</v>
      </c>
      <c r="B1451" s="2" t="s">
        <v>3062</v>
      </c>
      <c r="C1451" s="3"/>
      <c r="D1451" s="4">
        <v>0</v>
      </c>
      <c r="E1451" s="4">
        <v>0</v>
      </c>
      <c r="F1451" s="4">
        <v>0</v>
      </c>
      <c r="G1451" s="4">
        <v>10.15</v>
      </c>
      <c r="H1451" s="2" t="s">
        <v>3063</v>
      </c>
      <c r="I1451" s="4">
        <v>4.7</v>
      </c>
      <c r="J1451" s="2" t="b">
        <v>0</v>
      </c>
      <c r="K1451" s="2" t="s">
        <v>4709</v>
      </c>
      <c r="L1451" s="2" t="s">
        <v>10</v>
      </c>
      <c r="M1451" s="2" t="s">
        <v>4740</v>
      </c>
      <c r="N1451" s="2" t="s">
        <v>4741</v>
      </c>
      <c r="O1451" s="2" t="s">
        <v>4689</v>
      </c>
      <c r="P1451" s="2" t="s">
        <v>4688</v>
      </c>
      <c r="Q1451" s="2"/>
    </row>
    <row r="1452" spans="1:17" x14ac:dyDescent="0.25">
      <c r="A1452" s="2" t="s">
        <v>3064</v>
      </c>
      <c r="B1452" s="2" t="s">
        <v>3065</v>
      </c>
      <c r="C1452" s="3"/>
      <c r="D1452" s="4">
        <v>0</v>
      </c>
      <c r="E1452" s="4">
        <v>0</v>
      </c>
      <c r="F1452" s="4">
        <v>0</v>
      </c>
      <c r="G1452" s="4">
        <v>10.15</v>
      </c>
      <c r="H1452" s="2" t="s">
        <v>3063</v>
      </c>
      <c r="I1452" s="4">
        <v>4.7</v>
      </c>
      <c r="J1452" s="2" t="b">
        <v>0</v>
      </c>
      <c r="K1452" s="2" t="s">
        <v>2308</v>
      </c>
      <c r="L1452" s="2" t="s">
        <v>10</v>
      </c>
      <c r="M1452" s="2" t="s">
        <v>4740</v>
      </c>
      <c r="N1452" s="2" t="s">
        <v>4741</v>
      </c>
      <c r="O1452" s="2" t="s">
        <v>2306</v>
      </c>
      <c r="P1452" s="2" t="s">
        <v>4688</v>
      </c>
      <c r="Q1452" s="2"/>
    </row>
    <row r="1453" spans="1:17" ht="242.25" x14ac:dyDescent="0.25">
      <c r="A1453" s="2" t="s">
        <v>748</v>
      </c>
      <c r="B1453" s="2" t="s">
        <v>749</v>
      </c>
      <c r="C1453" s="3" t="s">
        <v>5262</v>
      </c>
      <c r="D1453" s="4">
        <v>0</v>
      </c>
      <c r="E1453" s="4">
        <v>33</v>
      </c>
      <c r="F1453" s="4">
        <v>33</v>
      </c>
      <c r="G1453" s="4">
        <v>9.5</v>
      </c>
      <c r="H1453" s="2" t="s">
        <v>2224</v>
      </c>
      <c r="I1453" s="4">
        <v>4.3</v>
      </c>
      <c r="J1453" s="2" t="b">
        <v>1</v>
      </c>
      <c r="K1453" s="2" t="s">
        <v>4716</v>
      </c>
      <c r="L1453" s="2" t="s">
        <v>10</v>
      </c>
      <c r="M1453" s="2" t="s">
        <v>4840</v>
      </c>
      <c r="N1453" s="2" t="s">
        <v>4745</v>
      </c>
      <c r="O1453" s="2" t="s">
        <v>4719</v>
      </c>
      <c r="P1453" s="2" t="s">
        <v>4688</v>
      </c>
      <c r="Q1453" s="2" t="s">
        <v>6506</v>
      </c>
    </row>
    <row r="1454" spans="1:17" ht="242.25" x14ac:dyDescent="0.25">
      <c r="A1454" s="2" t="s">
        <v>746</v>
      </c>
      <c r="B1454" s="2" t="s">
        <v>747</v>
      </c>
      <c r="C1454" s="3" t="s">
        <v>5261</v>
      </c>
      <c r="D1454" s="4">
        <v>0</v>
      </c>
      <c r="E1454" s="4">
        <v>25</v>
      </c>
      <c r="F1454" s="4">
        <v>25</v>
      </c>
      <c r="G1454" s="4">
        <v>9.5</v>
      </c>
      <c r="H1454" s="2" t="s">
        <v>2224</v>
      </c>
      <c r="I1454" s="4">
        <v>4.3</v>
      </c>
      <c r="J1454" s="2" t="b">
        <v>1</v>
      </c>
      <c r="K1454" s="2" t="s">
        <v>4709</v>
      </c>
      <c r="L1454" s="2" t="s">
        <v>10</v>
      </c>
      <c r="M1454" s="2" t="s">
        <v>4840</v>
      </c>
      <c r="N1454" s="2" t="s">
        <v>4745</v>
      </c>
      <c r="O1454" s="2" t="s">
        <v>4689</v>
      </c>
      <c r="P1454" s="2" t="s">
        <v>4688</v>
      </c>
      <c r="Q1454" s="2" t="s">
        <v>6507</v>
      </c>
    </row>
    <row r="1455" spans="1:17" x14ac:dyDescent="0.25">
      <c r="A1455" s="2" t="s">
        <v>3340</v>
      </c>
      <c r="B1455" s="2" t="s">
        <v>3341</v>
      </c>
      <c r="C1455" s="3"/>
      <c r="D1455" s="4">
        <v>0</v>
      </c>
      <c r="E1455" s="4">
        <v>0</v>
      </c>
      <c r="F1455" s="4">
        <v>0</v>
      </c>
      <c r="G1455" s="4">
        <v>2</v>
      </c>
      <c r="H1455" s="2"/>
      <c r="I1455" s="4">
        <v>0</v>
      </c>
      <c r="J1455" s="2" t="b">
        <v>0</v>
      </c>
      <c r="K1455" s="2" t="s">
        <v>4691</v>
      </c>
      <c r="L1455" s="2" t="s">
        <v>10</v>
      </c>
      <c r="M1455" s="2"/>
      <c r="N1455" s="2"/>
      <c r="O1455" s="2"/>
      <c r="P1455" s="2"/>
      <c r="Q1455" s="2"/>
    </row>
    <row r="1456" spans="1:17" x14ac:dyDescent="0.25">
      <c r="A1456" s="2" t="s">
        <v>3342</v>
      </c>
      <c r="B1456" s="2" t="s">
        <v>3343</v>
      </c>
      <c r="C1456" s="3"/>
      <c r="D1456" s="4">
        <v>0</v>
      </c>
      <c r="E1456" s="4">
        <v>0</v>
      </c>
      <c r="F1456" s="4">
        <v>0</v>
      </c>
      <c r="G1456" s="4">
        <v>6</v>
      </c>
      <c r="H1456" s="2"/>
      <c r="I1456" s="4">
        <v>0</v>
      </c>
      <c r="J1456" s="2" t="b">
        <v>0</v>
      </c>
      <c r="K1456" s="2" t="s">
        <v>4691</v>
      </c>
      <c r="L1456" s="2" t="s">
        <v>10</v>
      </c>
      <c r="M1456" s="2"/>
      <c r="N1456" s="2"/>
      <c r="O1456" s="2"/>
      <c r="P1456" s="2"/>
      <c r="Q1456" s="2"/>
    </row>
    <row r="1457" spans="1:17" x14ac:dyDescent="0.25">
      <c r="A1457" s="2" t="s">
        <v>4037</v>
      </c>
      <c r="B1457" s="2" t="s">
        <v>4038</v>
      </c>
      <c r="C1457" s="3"/>
      <c r="D1457" s="4">
        <v>0</v>
      </c>
      <c r="E1457" s="4">
        <v>0</v>
      </c>
      <c r="F1457" s="4">
        <v>0</v>
      </c>
      <c r="G1457" s="4">
        <v>14.9</v>
      </c>
      <c r="H1457" s="2" t="s">
        <v>2896</v>
      </c>
      <c r="I1457" s="4">
        <v>6.17</v>
      </c>
      <c r="J1457" s="2" t="b">
        <v>0</v>
      </c>
      <c r="K1457" s="2" t="s">
        <v>4716</v>
      </c>
      <c r="L1457" s="2" t="s">
        <v>10</v>
      </c>
      <c r="M1457" s="2" t="s">
        <v>4834</v>
      </c>
      <c r="N1457" s="2" t="s">
        <v>4745</v>
      </c>
      <c r="O1457" s="2" t="s">
        <v>4719</v>
      </c>
      <c r="P1457" s="2" t="s">
        <v>4688</v>
      </c>
      <c r="Q1457" s="2"/>
    </row>
    <row r="1458" spans="1:17" x14ac:dyDescent="0.25">
      <c r="A1458" s="2" t="s">
        <v>4039</v>
      </c>
      <c r="B1458" s="2" t="s">
        <v>4040</v>
      </c>
      <c r="C1458" s="3"/>
      <c r="D1458" s="4">
        <v>0</v>
      </c>
      <c r="E1458" s="4">
        <v>0</v>
      </c>
      <c r="F1458" s="4">
        <v>0</v>
      </c>
      <c r="G1458" s="4">
        <v>35</v>
      </c>
      <c r="H1458" s="2" t="s">
        <v>2896</v>
      </c>
      <c r="I1458" s="4">
        <v>14.45</v>
      </c>
      <c r="J1458" s="2" t="b">
        <v>0</v>
      </c>
      <c r="K1458" s="2" t="s">
        <v>4716</v>
      </c>
      <c r="L1458" s="2" t="s">
        <v>10</v>
      </c>
      <c r="M1458" s="2" t="s">
        <v>4834</v>
      </c>
      <c r="N1458" s="2" t="s">
        <v>4745</v>
      </c>
      <c r="O1458" s="2" t="s">
        <v>4719</v>
      </c>
      <c r="P1458" s="2" t="s">
        <v>2303</v>
      </c>
      <c r="Q1458" s="2"/>
    </row>
    <row r="1459" spans="1:17" x14ac:dyDescent="0.25">
      <c r="A1459" s="2" t="s">
        <v>2894</v>
      </c>
      <c r="B1459" s="2" t="s">
        <v>2895</v>
      </c>
      <c r="C1459" s="3"/>
      <c r="D1459" s="4">
        <v>0</v>
      </c>
      <c r="E1459" s="4">
        <v>0</v>
      </c>
      <c r="F1459" s="4">
        <v>0</v>
      </c>
      <c r="G1459" s="4">
        <v>11.9</v>
      </c>
      <c r="H1459" s="2" t="s">
        <v>2896</v>
      </c>
      <c r="I1459" s="4">
        <v>4.3</v>
      </c>
      <c r="J1459" s="2" t="b">
        <v>0</v>
      </c>
      <c r="K1459" s="2" t="s">
        <v>4716</v>
      </c>
      <c r="L1459" s="2" t="s">
        <v>10</v>
      </c>
      <c r="M1459" s="2" t="s">
        <v>4995</v>
      </c>
      <c r="N1459" s="2" t="s">
        <v>4745</v>
      </c>
      <c r="O1459" s="2" t="s">
        <v>4719</v>
      </c>
      <c r="P1459" s="2" t="s">
        <v>4688</v>
      </c>
      <c r="Q1459" s="2"/>
    </row>
    <row r="1460" spans="1:17" x14ac:dyDescent="0.25">
      <c r="A1460" s="2" t="s">
        <v>3100</v>
      </c>
      <c r="B1460" s="2" t="s">
        <v>3101</v>
      </c>
      <c r="C1460" s="3"/>
      <c r="D1460" s="4">
        <v>0</v>
      </c>
      <c r="E1460" s="4">
        <v>0</v>
      </c>
      <c r="F1460" s="4">
        <v>0</v>
      </c>
      <c r="G1460" s="4">
        <v>9.9</v>
      </c>
      <c r="H1460" s="2" t="s">
        <v>2896</v>
      </c>
      <c r="I1460" s="4">
        <v>4</v>
      </c>
      <c r="J1460" s="2" t="b">
        <v>0</v>
      </c>
      <c r="K1460" s="2" t="s">
        <v>4716</v>
      </c>
      <c r="L1460" s="2" t="s">
        <v>10</v>
      </c>
      <c r="M1460" s="2" t="s">
        <v>4840</v>
      </c>
      <c r="N1460" s="2" t="s">
        <v>4745</v>
      </c>
      <c r="O1460" s="2" t="s">
        <v>4719</v>
      </c>
      <c r="P1460" s="2" t="s">
        <v>4688</v>
      </c>
      <c r="Q1460" s="2"/>
    </row>
    <row r="1461" spans="1:17" x14ac:dyDescent="0.25">
      <c r="A1461" s="2" t="s">
        <v>3090</v>
      </c>
      <c r="B1461" s="2" t="s">
        <v>3091</v>
      </c>
      <c r="C1461" s="3"/>
      <c r="D1461" s="4">
        <v>0</v>
      </c>
      <c r="E1461" s="4">
        <v>0</v>
      </c>
      <c r="F1461" s="4">
        <v>0</v>
      </c>
      <c r="G1461" s="4">
        <v>9.9</v>
      </c>
      <c r="H1461" s="2" t="s">
        <v>2896</v>
      </c>
      <c r="I1461" s="4">
        <v>4</v>
      </c>
      <c r="J1461" s="2" t="b">
        <v>0</v>
      </c>
      <c r="K1461" s="2" t="s">
        <v>4716</v>
      </c>
      <c r="L1461" s="2" t="s">
        <v>10</v>
      </c>
      <c r="M1461" s="2" t="s">
        <v>4840</v>
      </c>
      <c r="N1461" s="2" t="s">
        <v>4745</v>
      </c>
      <c r="O1461" s="2" t="s">
        <v>4719</v>
      </c>
      <c r="P1461" s="2" t="s">
        <v>4688</v>
      </c>
      <c r="Q1461" s="2"/>
    </row>
    <row r="1462" spans="1:17" x14ac:dyDescent="0.25">
      <c r="A1462" s="2" t="s">
        <v>3088</v>
      </c>
      <c r="B1462" s="2" t="s">
        <v>3089</v>
      </c>
      <c r="C1462" s="3"/>
      <c r="D1462" s="4">
        <v>0</v>
      </c>
      <c r="E1462" s="4">
        <v>0</v>
      </c>
      <c r="F1462" s="4">
        <v>0</v>
      </c>
      <c r="G1462" s="4">
        <v>9.9</v>
      </c>
      <c r="H1462" s="2" t="s">
        <v>2896</v>
      </c>
      <c r="I1462" s="4">
        <v>4</v>
      </c>
      <c r="J1462" s="2" t="b">
        <v>0</v>
      </c>
      <c r="K1462" s="2" t="s">
        <v>4716</v>
      </c>
      <c r="L1462" s="2" t="s">
        <v>10</v>
      </c>
      <c r="M1462" s="2" t="s">
        <v>4840</v>
      </c>
      <c r="N1462" s="2" t="s">
        <v>4745</v>
      </c>
      <c r="O1462" s="2" t="s">
        <v>4719</v>
      </c>
      <c r="P1462" s="2" t="s">
        <v>4688</v>
      </c>
      <c r="Q1462" s="2"/>
    </row>
    <row r="1463" spans="1:17" x14ac:dyDescent="0.25">
      <c r="A1463" s="2" t="s">
        <v>3381</v>
      </c>
      <c r="B1463" s="2" t="s">
        <v>3382</v>
      </c>
      <c r="C1463" s="3"/>
      <c r="D1463" s="4">
        <v>0</v>
      </c>
      <c r="E1463" s="4">
        <v>0</v>
      </c>
      <c r="F1463" s="4">
        <v>0</v>
      </c>
      <c r="G1463" s="4">
        <v>35.549999999999997</v>
      </c>
      <c r="H1463" s="2" t="s">
        <v>2235</v>
      </c>
      <c r="I1463" s="4">
        <v>16.45</v>
      </c>
      <c r="J1463" s="2" t="b">
        <v>0</v>
      </c>
      <c r="K1463" s="2" t="s">
        <v>2308</v>
      </c>
      <c r="L1463" s="2" t="s">
        <v>10</v>
      </c>
      <c r="M1463" s="2" t="s">
        <v>4746</v>
      </c>
      <c r="N1463" s="2" t="s">
        <v>4741</v>
      </c>
      <c r="O1463" s="2" t="s">
        <v>2306</v>
      </c>
      <c r="P1463" s="2" t="s">
        <v>2303</v>
      </c>
      <c r="Q1463" s="2"/>
    </row>
    <row r="1464" spans="1:17" x14ac:dyDescent="0.25">
      <c r="A1464" s="2" t="s">
        <v>1915</v>
      </c>
      <c r="B1464" s="2" t="s">
        <v>1916</v>
      </c>
      <c r="C1464" s="3"/>
      <c r="D1464" s="4">
        <v>0</v>
      </c>
      <c r="E1464" s="4">
        <v>0</v>
      </c>
      <c r="F1464" s="4">
        <v>0</v>
      </c>
      <c r="G1464" s="4">
        <v>23.1</v>
      </c>
      <c r="H1464" s="2" t="s">
        <v>2261</v>
      </c>
      <c r="I1464" s="4">
        <v>10.7</v>
      </c>
      <c r="J1464" s="2" t="b">
        <v>1</v>
      </c>
      <c r="K1464" s="2" t="s">
        <v>4709</v>
      </c>
      <c r="L1464" s="2" t="s">
        <v>10</v>
      </c>
      <c r="M1464" s="2"/>
      <c r="N1464" s="2" t="s">
        <v>4857</v>
      </c>
      <c r="O1464" s="2" t="s">
        <v>4689</v>
      </c>
      <c r="P1464" s="2" t="s">
        <v>2303</v>
      </c>
      <c r="Q1464" s="2"/>
    </row>
    <row r="1465" spans="1:17" x14ac:dyDescent="0.25">
      <c r="A1465" s="2" t="s">
        <v>1913</v>
      </c>
      <c r="B1465" s="2" t="s">
        <v>1914</v>
      </c>
      <c r="C1465" s="3"/>
      <c r="D1465" s="4">
        <v>0</v>
      </c>
      <c r="E1465" s="4">
        <v>0</v>
      </c>
      <c r="F1465" s="4">
        <v>0</v>
      </c>
      <c r="G1465" s="4">
        <v>23.1</v>
      </c>
      <c r="H1465" s="2" t="s">
        <v>2261</v>
      </c>
      <c r="I1465" s="4">
        <v>10.7</v>
      </c>
      <c r="J1465" s="2" t="b">
        <v>1</v>
      </c>
      <c r="K1465" s="2" t="s">
        <v>4709</v>
      </c>
      <c r="L1465" s="2" t="s">
        <v>10</v>
      </c>
      <c r="M1465" s="2"/>
      <c r="N1465" s="2" t="s">
        <v>4857</v>
      </c>
      <c r="O1465" s="2" t="s">
        <v>4689</v>
      </c>
      <c r="P1465" s="2" t="s">
        <v>4688</v>
      </c>
      <c r="Q1465" s="2"/>
    </row>
    <row r="1466" spans="1:17" x14ac:dyDescent="0.25">
      <c r="A1466" s="2" t="s">
        <v>3127</v>
      </c>
      <c r="B1466" s="2" t="s">
        <v>3128</v>
      </c>
      <c r="C1466" s="3"/>
      <c r="D1466" s="4">
        <v>0</v>
      </c>
      <c r="E1466" s="4">
        <v>0</v>
      </c>
      <c r="F1466" s="4">
        <v>0</v>
      </c>
      <c r="G1466" s="4">
        <v>42.35</v>
      </c>
      <c r="H1466" s="2" t="s">
        <v>2233</v>
      </c>
      <c r="I1466" s="4">
        <v>19.600000000000001</v>
      </c>
      <c r="J1466" s="2" t="b">
        <v>0</v>
      </c>
      <c r="K1466" s="2" t="s">
        <v>4716</v>
      </c>
      <c r="L1466" s="2" t="s">
        <v>10</v>
      </c>
      <c r="M1466" s="2" t="s">
        <v>4841</v>
      </c>
      <c r="N1466" s="2" t="s">
        <v>4745</v>
      </c>
      <c r="O1466" s="2" t="s">
        <v>4719</v>
      </c>
      <c r="P1466" s="2" t="s">
        <v>4688</v>
      </c>
      <c r="Q1466" s="2"/>
    </row>
    <row r="1467" spans="1:17" ht="213.75" x14ac:dyDescent="0.25">
      <c r="A1467" s="2" t="s">
        <v>1338</v>
      </c>
      <c r="B1467" s="2" t="s">
        <v>1339</v>
      </c>
      <c r="C1467" s="3" t="s">
        <v>5354</v>
      </c>
      <c r="D1467" s="4">
        <v>0</v>
      </c>
      <c r="E1467" s="4">
        <v>9</v>
      </c>
      <c r="F1467" s="4">
        <v>9</v>
      </c>
      <c r="G1467" s="4">
        <v>18.399999999999999</v>
      </c>
      <c r="H1467" s="2" t="s">
        <v>953</v>
      </c>
      <c r="I1467" s="4">
        <v>8</v>
      </c>
      <c r="J1467" s="2" t="b">
        <v>1</v>
      </c>
      <c r="K1467" s="2" t="s">
        <v>4709</v>
      </c>
      <c r="L1467" s="2" t="s">
        <v>10</v>
      </c>
      <c r="M1467" s="2"/>
      <c r="N1467" s="2" t="s">
        <v>4745</v>
      </c>
      <c r="O1467" s="2" t="s">
        <v>4689</v>
      </c>
      <c r="P1467" s="2" t="s">
        <v>4688</v>
      </c>
      <c r="Q1467" s="2" t="s">
        <v>6508</v>
      </c>
    </row>
    <row r="1468" spans="1:17" x14ac:dyDescent="0.25">
      <c r="A1468" s="2" t="s">
        <v>3073</v>
      </c>
      <c r="B1468" s="2" t="s">
        <v>3074</v>
      </c>
      <c r="C1468" s="3"/>
      <c r="D1468" s="4">
        <v>0</v>
      </c>
      <c r="E1468" s="4">
        <v>0</v>
      </c>
      <c r="F1468" s="4">
        <v>0</v>
      </c>
      <c r="G1468" s="4">
        <v>10.8</v>
      </c>
      <c r="H1468" s="2" t="s">
        <v>2233</v>
      </c>
      <c r="I1468" s="4">
        <v>5</v>
      </c>
      <c r="J1468" s="2" t="b">
        <v>0</v>
      </c>
      <c r="K1468" s="2" t="s">
        <v>4716</v>
      </c>
      <c r="L1468" s="2" t="s">
        <v>10</v>
      </c>
      <c r="M1468" s="2" t="s">
        <v>4744</v>
      </c>
      <c r="N1468" s="2" t="s">
        <v>4745</v>
      </c>
      <c r="O1468" s="2" t="s">
        <v>4719</v>
      </c>
      <c r="P1468" s="2" t="s">
        <v>4688</v>
      </c>
      <c r="Q1468" s="2"/>
    </row>
    <row r="1469" spans="1:17" ht="242.25" x14ac:dyDescent="0.25">
      <c r="A1469" s="2" t="s">
        <v>1411</v>
      </c>
      <c r="B1469" s="2" t="s">
        <v>1412</v>
      </c>
      <c r="C1469" s="3" t="s">
        <v>5361</v>
      </c>
      <c r="D1469" s="4">
        <v>0</v>
      </c>
      <c r="E1469" s="4">
        <v>13</v>
      </c>
      <c r="F1469" s="4">
        <v>13</v>
      </c>
      <c r="G1469" s="4">
        <v>9.8000000000000007</v>
      </c>
      <c r="H1469" s="2" t="s">
        <v>2237</v>
      </c>
      <c r="I1469" s="4">
        <v>4.5404999999999998</v>
      </c>
      <c r="J1469" s="2" t="b">
        <v>1</v>
      </c>
      <c r="K1469" s="2" t="s">
        <v>4716</v>
      </c>
      <c r="L1469" s="2" t="s">
        <v>10</v>
      </c>
      <c r="M1469" s="2"/>
      <c r="N1469" s="2" t="s">
        <v>4743</v>
      </c>
      <c r="O1469" s="2" t="s">
        <v>4719</v>
      </c>
      <c r="P1469" s="2" t="s">
        <v>4688</v>
      </c>
      <c r="Q1469" s="2" t="s">
        <v>6509</v>
      </c>
    </row>
    <row r="1470" spans="1:17" ht="228" x14ac:dyDescent="0.25">
      <c r="A1470" s="2" t="s">
        <v>2117</v>
      </c>
      <c r="B1470" s="2" t="s">
        <v>2118</v>
      </c>
      <c r="C1470" s="3" t="s">
        <v>5489</v>
      </c>
      <c r="D1470" s="4">
        <v>0</v>
      </c>
      <c r="E1470" s="4">
        <v>13</v>
      </c>
      <c r="F1470" s="4">
        <v>13</v>
      </c>
      <c r="G1470" s="4">
        <v>47.3</v>
      </c>
      <c r="H1470" s="2" t="s">
        <v>66</v>
      </c>
      <c r="I1470" s="4">
        <v>23.635000000000002</v>
      </c>
      <c r="J1470" s="2" t="b">
        <v>1</v>
      </c>
      <c r="K1470" s="2" t="s">
        <v>4693</v>
      </c>
      <c r="L1470" s="2" t="s">
        <v>10</v>
      </c>
      <c r="M1470" s="2"/>
      <c r="N1470" s="2" t="s">
        <v>4698</v>
      </c>
      <c r="O1470" s="2"/>
      <c r="P1470" s="2" t="s">
        <v>4696</v>
      </c>
      <c r="Q1470" s="2" t="s">
        <v>6510</v>
      </c>
    </row>
    <row r="1471" spans="1:17" x14ac:dyDescent="0.25">
      <c r="A1471" s="2" t="s">
        <v>2417</v>
      </c>
      <c r="B1471" s="2" t="s">
        <v>2418</v>
      </c>
      <c r="C1471" s="3"/>
      <c r="D1471" s="4">
        <v>0</v>
      </c>
      <c r="E1471" s="4">
        <v>0</v>
      </c>
      <c r="F1471" s="4">
        <v>0</v>
      </c>
      <c r="G1471" s="4">
        <v>45</v>
      </c>
      <c r="H1471" s="2" t="s">
        <v>66</v>
      </c>
      <c r="I1471" s="4">
        <v>22.015000000000001</v>
      </c>
      <c r="J1471" s="2" t="b">
        <v>0</v>
      </c>
      <c r="K1471" s="2" t="s">
        <v>4693</v>
      </c>
      <c r="L1471" s="2" t="s">
        <v>10</v>
      </c>
      <c r="M1471" s="2"/>
      <c r="N1471" s="2" t="s">
        <v>5925</v>
      </c>
      <c r="O1471" s="2"/>
      <c r="P1471" s="2"/>
      <c r="Q1471" s="2"/>
    </row>
    <row r="1472" spans="1:17" x14ac:dyDescent="0.25">
      <c r="A1472" s="2" t="s">
        <v>2919</v>
      </c>
      <c r="B1472" s="2" t="s">
        <v>2920</v>
      </c>
      <c r="C1472" s="3"/>
      <c r="D1472" s="4">
        <v>0</v>
      </c>
      <c r="E1472" s="4">
        <v>0</v>
      </c>
      <c r="F1472" s="4">
        <v>0</v>
      </c>
      <c r="G1472" s="4">
        <v>0</v>
      </c>
      <c r="H1472" s="2" t="s">
        <v>2921</v>
      </c>
      <c r="I1472" s="4">
        <v>0.55000000000000004</v>
      </c>
      <c r="J1472" s="2" t="b">
        <v>0</v>
      </c>
      <c r="K1472" s="2" t="s">
        <v>2301</v>
      </c>
      <c r="L1472" s="2" t="s">
        <v>10</v>
      </c>
      <c r="M1472" s="2"/>
      <c r="N1472" s="2"/>
      <c r="O1472" s="2"/>
      <c r="P1472" s="2"/>
      <c r="Q1472" s="2"/>
    </row>
    <row r="1473" spans="1:17" x14ac:dyDescent="0.25">
      <c r="A1473" s="2" t="s">
        <v>3966</v>
      </c>
      <c r="B1473" s="2" t="s">
        <v>3967</v>
      </c>
      <c r="C1473" s="3"/>
      <c r="D1473" s="4">
        <v>0</v>
      </c>
      <c r="E1473" s="4">
        <v>0</v>
      </c>
      <c r="F1473" s="4">
        <v>0</v>
      </c>
      <c r="G1473" s="4">
        <v>0</v>
      </c>
      <c r="H1473" s="2" t="s">
        <v>2921</v>
      </c>
      <c r="I1473" s="4">
        <v>0.56000000000000005</v>
      </c>
      <c r="J1473" s="2" t="b">
        <v>0</v>
      </c>
      <c r="K1473" s="2" t="s">
        <v>2301</v>
      </c>
      <c r="L1473" s="2" t="s">
        <v>10</v>
      </c>
      <c r="M1473" s="2"/>
      <c r="N1473" s="2"/>
      <c r="O1473" s="2"/>
      <c r="P1473" s="2"/>
      <c r="Q1473" s="2"/>
    </row>
    <row r="1474" spans="1:17" x14ac:dyDescent="0.25">
      <c r="A1474" s="2" t="s">
        <v>4190</v>
      </c>
      <c r="B1474" s="2" t="s">
        <v>4191</v>
      </c>
      <c r="C1474" s="3"/>
      <c r="D1474" s="4">
        <v>0</v>
      </c>
      <c r="E1474" s="4">
        <v>0</v>
      </c>
      <c r="F1474" s="4">
        <v>0</v>
      </c>
      <c r="G1474" s="4">
        <v>15.55</v>
      </c>
      <c r="H1474" s="2" t="s">
        <v>2439</v>
      </c>
      <c r="I1474" s="4">
        <v>7.2</v>
      </c>
      <c r="J1474" s="2" t="b">
        <v>0</v>
      </c>
      <c r="K1474" s="2" t="s">
        <v>4716</v>
      </c>
      <c r="L1474" s="2" t="s">
        <v>10</v>
      </c>
      <c r="M1474" s="2" t="s">
        <v>4996</v>
      </c>
      <c r="N1474" s="2" t="s">
        <v>4757</v>
      </c>
      <c r="O1474" s="2" t="s">
        <v>4719</v>
      </c>
      <c r="P1474" s="2" t="s">
        <v>4688</v>
      </c>
      <c r="Q1474" s="2"/>
    </row>
    <row r="1475" spans="1:17" x14ac:dyDescent="0.25">
      <c r="A1475" s="2" t="s">
        <v>3241</v>
      </c>
      <c r="B1475" s="2" t="s">
        <v>3242</v>
      </c>
      <c r="C1475" s="3"/>
      <c r="D1475" s="4">
        <v>0</v>
      </c>
      <c r="E1475" s="4">
        <v>0</v>
      </c>
      <c r="F1475" s="4">
        <v>0</v>
      </c>
      <c r="G1475" s="4">
        <v>12.45</v>
      </c>
      <c r="H1475" s="2" t="s">
        <v>2439</v>
      </c>
      <c r="I1475" s="4">
        <v>5.75</v>
      </c>
      <c r="J1475" s="2" t="b">
        <v>0</v>
      </c>
      <c r="K1475" s="2" t="s">
        <v>4716</v>
      </c>
      <c r="L1475" s="2" t="s">
        <v>10</v>
      </c>
      <c r="M1475" s="2" t="s">
        <v>4997</v>
      </c>
      <c r="N1475" s="2" t="s">
        <v>4757</v>
      </c>
      <c r="O1475" s="2" t="s">
        <v>4719</v>
      </c>
      <c r="P1475" s="2" t="s">
        <v>4688</v>
      </c>
      <c r="Q1475" s="2"/>
    </row>
    <row r="1476" spans="1:17" x14ac:dyDescent="0.25">
      <c r="A1476" s="2" t="s">
        <v>3547</v>
      </c>
      <c r="B1476" s="2" t="s">
        <v>3548</v>
      </c>
      <c r="C1476" s="3"/>
      <c r="D1476" s="4">
        <v>0</v>
      </c>
      <c r="E1476" s="4">
        <v>0</v>
      </c>
      <c r="F1476" s="4">
        <v>0</v>
      </c>
      <c r="G1476" s="4">
        <v>15</v>
      </c>
      <c r="H1476" s="2" t="s">
        <v>2439</v>
      </c>
      <c r="I1476" s="4">
        <v>6.95</v>
      </c>
      <c r="J1476" s="2" t="b">
        <v>0</v>
      </c>
      <c r="K1476" s="2" t="s">
        <v>4716</v>
      </c>
      <c r="L1476" s="2" t="s">
        <v>10</v>
      </c>
      <c r="M1476" s="2" t="s">
        <v>4998</v>
      </c>
      <c r="N1476" s="2" t="s">
        <v>4757</v>
      </c>
      <c r="O1476" s="2" t="s">
        <v>4719</v>
      </c>
      <c r="P1476" s="2" t="s">
        <v>4688</v>
      </c>
      <c r="Q1476" s="2"/>
    </row>
    <row r="1477" spans="1:17" x14ac:dyDescent="0.25">
      <c r="A1477" s="2" t="s">
        <v>2812</v>
      </c>
      <c r="B1477" s="2" t="s">
        <v>2813</v>
      </c>
      <c r="C1477" s="3"/>
      <c r="D1477" s="4">
        <v>0</v>
      </c>
      <c r="E1477" s="4">
        <v>0</v>
      </c>
      <c r="F1477" s="4">
        <v>0</v>
      </c>
      <c r="G1477" s="4">
        <v>14.2</v>
      </c>
      <c r="H1477" s="2" t="s">
        <v>2439</v>
      </c>
      <c r="I1477" s="4">
        <v>6.56</v>
      </c>
      <c r="J1477" s="2" t="b">
        <v>0</v>
      </c>
      <c r="K1477" s="2" t="s">
        <v>4709</v>
      </c>
      <c r="L1477" s="2" t="s">
        <v>10</v>
      </c>
      <c r="M1477" s="2" t="s">
        <v>4903</v>
      </c>
      <c r="N1477" s="2" t="s">
        <v>4762</v>
      </c>
      <c r="O1477" s="2" t="s">
        <v>4689</v>
      </c>
      <c r="P1477" s="2" t="s">
        <v>4688</v>
      </c>
      <c r="Q1477" s="2"/>
    </row>
    <row r="1478" spans="1:17" x14ac:dyDescent="0.25">
      <c r="A1478" s="2" t="s">
        <v>4504</v>
      </c>
      <c r="B1478" s="2" t="s">
        <v>4505</v>
      </c>
      <c r="C1478" s="3"/>
      <c r="D1478" s="4">
        <v>0</v>
      </c>
      <c r="E1478" s="4">
        <v>0</v>
      </c>
      <c r="F1478" s="4">
        <v>0</v>
      </c>
      <c r="G1478" s="4">
        <v>16.7</v>
      </c>
      <c r="H1478" s="2" t="s">
        <v>2439</v>
      </c>
      <c r="I1478" s="4">
        <v>7.73</v>
      </c>
      <c r="J1478" s="2" t="b">
        <v>0</v>
      </c>
      <c r="K1478" s="2" t="s">
        <v>4709</v>
      </c>
      <c r="L1478" s="2" t="s">
        <v>10</v>
      </c>
      <c r="M1478" s="2" t="s">
        <v>4977</v>
      </c>
      <c r="N1478" s="2" t="s">
        <v>4762</v>
      </c>
      <c r="O1478" s="2" t="s">
        <v>4689</v>
      </c>
      <c r="P1478" s="2" t="s">
        <v>4688</v>
      </c>
      <c r="Q1478" s="2"/>
    </row>
    <row r="1479" spans="1:17" x14ac:dyDescent="0.25">
      <c r="A1479" s="2" t="s">
        <v>3789</v>
      </c>
      <c r="B1479" s="2" t="s">
        <v>3790</v>
      </c>
      <c r="C1479" s="3"/>
      <c r="D1479" s="4">
        <v>0</v>
      </c>
      <c r="E1479" s="4">
        <v>0</v>
      </c>
      <c r="F1479" s="4">
        <v>0</v>
      </c>
      <c r="G1479" s="4">
        <v>18.95</v>
      </c>
      <c r="H1479" s="2" t="s">
        <v>2439</v>
      </c>
      <c r="I1479" s="4">
        <v>8.76</v>
      </c>
      <c r="J1479" s="2" t="b">
        <v>0</v>
      </c>
      <c r="K1479" s="2" t="s">
        <v>4709</v>
      </c>
      <c r="L1479" s="2" t="s">
        <v>10</v>
      </c>
      <c r="M1479" s="2" t="s">
        <v>4976</v>
      </c>
      <c r="N1479" s="2" t="s">
        <v>4762</v>
      </c>
      <c r="O1479" s="2" t="s">
        <v>4689</v>
      </c>
      <c r="P1479" s="2" t="s">
        <v>4688</v>
      </c>
      <c r="Q1479" s="2"/>
    </row>
    <row r="1480" spans="1:17" x14ac:dyDescent="0.25">
      <c r="A1480" s="2" t="s">
        <v>4010</v>
      </c>
      <c r="B1480" s="2" t="s">
        <v>4011</v>
      </c>
      <c r="C1480" s="3"/>
      <c r="D1480" s="4">
        <v>0</v>
      </c>
      <c r="E1480" s="4">
        <v>0</v>
      </c>
      <c r="F1480" s="4">
        <v>0</v>
      </c>
      <c r="G1480" s="4">
        <v>27.2</v>
      </c>
      <c r="H1480" s="2" t="s">
        <v>2439</v>
      </c>
      <c r="I1480" s="4">
        <v>12.58</v>
      </c>
      <c r="J1480" s="2" t="b">
        <v>0</v>
      </c>
      <c r="K1480" s="2" t="s">
        <v>4709</v>
      </c>
      <c r="L1480" s="2" t="s">
        <v>10</v>
      </c>
      <c r="M1480" s="2" t="s">
        <v>4797</v>
      </c>
      <c r="N1480" s="2" t="s">
        <v>4762</v>
      </c>
      <c r="O1480" s="2" t="s">
        <v>4689</v>
      </c>
      <c r="P1480" s="2" t="s">
        <v>4688</v>
      </c>
      <c r="Q1480" s="2"/>
    </row>
    <row r="1481" spans="1:17" x14ac:dyDescent="0.25">
      <c r="A1481" s="2" t="s">
        <v>3881</v>
      </c>
      <c r="B1481" s="2" t="s">
        <v>3882</v>
      </c>
      <c r="C1481" s="3"/>
      <c r="D1481" s="4">
        <v>0</v>
      </c>
      <c r="E1481" s="4">
        <v>0</v>
      </c>
      <c r="F1481" s="4">
        <v>0</v>
      </c>
      <c r="G1481" s="4">
        <v>17.2</v>
      </c>
      <c r="H1481" s="2" t="s">
        <v>2439</v>
      </c>
      <c r="I1481" s="4">
        <v>7.95</v>
      </c>
      <c r="J1481" s="2" t="b">
        <v>0</v>
      </c>
      <c r="K1481" s="2" t="s">
        <v>4716</v>
      </c>
      <c r="L1481" s="2" t="s">
        <v>10</v>
      </c>
      <c r="M1481" s="2" t="s">
        <v>4999</v>
      </c>
      <c r="N1481" s="2" t="s">
        <v>4757</v>
      </c>
      <c r="O1481" s="2" t="s">
        <v>4719</v>
      </c>
      <c r="P1481" s="2" t="s">
        <v>4688</v>
      </c>
      <c r="Q1481" s="2"/>
    </row>
    <row r="1482" spans="1:17" x14ac:dyDescent="0.25">
      <c r="A1482" s="2" t="s">
        <v>3160</v>
      </c>
      <c r="B1482" s="2" t="s">
        <v>3161</v>
      </c>
      <c r="C1482" s="3"/>
      <c r="D1482" s="4">
        <v>0</v>
      </c>
      <c r="E1482" s="4">
        <v>0</v>
      </c>
      <c r="F1482" s="4">
        <v>0</v>
      </c>
      <c r="G1482" s="4">
        <v>42.55</v>
      </c>
      <c r="H1482" s="2" t="s">
        <v>3159</v>
      </c>
      <c r="I1482" s="4">
        <v>19.7</v>
      </c>
      <c r="J1482" s="2" t="b">
        <v>0</v>
      </c>
      <c r="K1482" s="2" t="s">
        <v>4805</v>
      </c>
      <c r="L1482" s="2" t="s">
        <v>10</v>
      </c>
      <c r="M1482" s="2" t="s">
        <v>4806</v>
      </c>
      <c r="N1482" s="2" t="s">
        <v>4806</v>
      </c>
      <c r="O1482" s="2"/>
      <c r="P1482" s="2" t="s">
        <v>4688</v>
      </c>
      <c r="Q1482" s="2"/>
    </row>
    <row r="1483" spans="1:17" x14ac:dyDescent="0.25">
      <c r="A1483" s="2" t="s">
        <v>3225</v>
      </c>
      <c r="B1483" s="2" t="s">
        <v>3226</v>
      </c>
      <c r="C1483" s="3"/>
      <c r="D1483" s="4">
        <v>0</v>
      </c>
      <c r="E1483" s="4">
        <v>0</v>
      </c>
      <c r="F1483" s="4">
        <v>0</v>
      </c>
      <c r="G1483" s="4">
        <v>43.85</v>
      </c>
      <c r="H1483" s="2" t="s">
        <v>3159</v>
      </c>
      <c r="I1483" s="4">
        <v>20.3</v>
      </c>
      <c r="J1483" s="2" t="b">
        <v>0</v>
      </c>
      <c r="K1483" s="2" t="s">
        <v>4805</v>
      </c>
      <c r="L1483" s="2" t="s">
        <v>10</v>
      </c>
      <c r="M1483" s="2" t="s">
        <v>4806</v>
      </c>
      <c r="N1483" s="2" t="s">
        <v>4806</v>
      </c>
      <c r="O1483" s="2"/>
      <c r="P1483" s="2" t="s">
        <v>4688</v>
      </c>
      <c r="Q1483" s="2"/>
    </row>
    <row r="1484" spans="1:17" x14ac:dyDescent="0.25">
      <c r="A1484" s="2" t="s">
        <v>3157</v>
      </c>
      <c r="B1484" s="2" t="s">
        <v>3158</v>
      </c>
      <c r="C1484" s="3"/>
      <c r="D1484" s="4">
        <v>0</v>
      </c>
      <c r="E1484" s="4">
        <v>0</v>
      </c>
      <c r="F1484" s="4">
        <v>0</v>
      </c>
      <c r="G1484" s="4">
        <v>195</v>
      </c>
      <c r="H1484" s="2" t="s">
        <v>3159</v>
      </c>
      <c r="I1484" s="4">
        <v>95</v>
      </c>
      <c r="J1484" s="2" t="b">
        <v>0</v>
      </c>
      <c r="K1484" s="2" t="s">
        <v>4805</v>
      </c>
      <c r="L1484" s="2" t="s">
        <v>10</v>
      </c>
      <c r="M1484" s="2" t="s">
        <v>4806</v>
      </c>
      <c r="N1484" s="2" t="s">
        <v>4806</v>
      </c>
      <c r="O1484" s="2"/>
      <c r="P1484" s="2" t="s">
        <v>4688</v>
      </c>
      <c r="Q1484" s="2"/>
    </row>
    <row r="1485" spans="1:17" x14ac:dyDescent="0.25">
      <c r="A1485" s="2" t="s">
        <v>2373</v>
      </c>
      <c r="B1485" s="2" t="s">
        <v>2374</v>
      </c>
      <c r="C1485" s="3"/>
      <c r="D1485" s="4">
        <v>0</v>
      </c>
      <c r="E1485" s="4">
        <v>0</v>
      </c>
      <c r="F1485" s="4">
        <v>0</v>
      </c>
      <c r="G1485" s="4">
        <v>35.450000000000003</v>
      </c>
      <c r="H1485" s="2" t="s">
        <v>2370</v>
      </c>
      <c r="I1485" s="4">
        <v>16.399999999999999</v>
      </c>
      <c r="J1485" s="2" t="b">
        <v>0</v>
      </c>
      <c r="K1485" s="2" t="s">
        <v>4716</v>
      </c>
      <c r="L1485" s="2" t="s">
        <v>10</v>
      </c>
      <c r="M1485" s="2" t="s">
        <v>4828</v>
      </c>
      <c r="N1485" s="2" t="s">
        <v>4741</v>
      </c>
      <c r="O1485" s="2" t="s">
        <v>4719</v>
      </c>
      <c r="P1485" s="2" t="s">
        <v>4688</v>
      </c>
      <c r="Q1485" s="2"/>
    </row>
    <row r="1486" spans="1:17" x14ac:dyDescent="0.25">
      <c r="A1486" s="2" t="s">
        <v>3952</v>
      </c>
      <c r="B1486" s="2" t="s">
        <v>3953</v>
      </c>
      <c r="C1486" s="3"/>
      <c r="D1486" s="4">
        <v>0</v>
      </c>
      <c r="E1486" s="4">
        <v>0</v>
      </c>
      <c r="F1486" s="4">
        <v>0</v>
      </c>
      <c r="G1486" s="4">
        <v>30.7</v>
      </c>
      <c r="H1486" s="2" t="s">
        <v>3947</v>
      </c>
      <c r="I1486" s="4">
        <v>14.2</v>
      </c>
      <c r="J1486" s="2" t="b">
        <v>0</v>
      </c>
      <c r="K1486" s="2" t="s">
        <v>4716</v>
      </c>
      <c r="L1486" s="2" t="s">
        <v>10</v>
      </c>
      <c r="M1486" s="2" t="s">
        <v>4851</v>
      </c>
      <c r="N1486" s="2" t="s">
        <v>4743</v>
      </c>
      <c r="O1486" s="2" t="s">
        <v>4719</v>
      </c>
      <c r="P1486" s="2" t="s">
        <v>2303</v>
      </c>
      <c r="Q1486" s="2"/>
    </row>
    <row r="1487" spans="1:17" x14ac:dyDescent="0.25">
      <c r="A1487" s="2" t="s">
        <v>3956</v>
      </c>
      <c r="B1487" s="2" t="s">
        <v>3957</v>
      </c>
      <c r="C1487" s="3"/>
      <c r="D1487" s="4">
        <v>0</v>
      </c>
      <c r="E1487" s="4">
        <v>0</v>
      </c>
      <c r="F1487" s="4">
        <v>0</v>
      </c>
      <c r="G1487" s="4">
        <v>21.6</v>
      </c>
      <c r="H1487" s="2" t="s">
        <v>3947</v>
      </c>
      <c r="I1487" s="4">
        <v>10</v>
      </c>
      <c r="J1487" s="2" t="b">
        <v>0</v>
      </c>
      <c r="K1487" s="2" t="s">
        <v>4716</v>
      </c>
      <c r="L1487" s="2" t="s">
        <v>10</v>
      </c>
      <c r="M1487" s="2" t="s">
        <v>4851</v>
      </c>
      <c r="N1487" s="2" t="s">
        <v>4743</v>
      </c>
      <c r="O1487" s="2" t="s">
        <v>4719</v>
      </c>
      <c r="P1487" s="2" t="s">
        <v>4688</v>
      </c>
      <c r="Q1487" s="2"/>
    </row>
    <row r="1488" spans="1:17" x14ac:dyDescent="0.25">
      <c r="A1488" s="2" t="s">
        <v>3958</v>
      </c>
      <c r="B1488" s="2" t="s">
        <v>3959</v>
      </c>
      <c r="C1488" s="3"/>
      <c r="D1488" s="4">
        <v>0</v>
      </c>
      <c r="E1488" s="4">
        <v>0</v>
      </c>
      <c r="F1488" s="4">
        <v>0</v>
      </c>
      <c r="G1488" s="4">
        <v>45.35</v>
      </c>
      <c r="H1488" s="2" t="s">
        <v>3947</v>
      </c>
      <c r="I1488" s="4">
        <v>21</v>
      </c>
      <c r="J1488" s="2" t="b">
        <v>0</v>
      </c>
      <c r="K1488" s="2" t="s">
        <v>4716</v>
      </c>
      <c r="L1488" s="2" t="s">
        <v>10</v>
      </c>
      <c r="M1488" s="2" t="s">
        <v>4851</v>
      </c>
      <c r="N1488" s="2" t="s">
        <v>4743</v>
      </c>
      <c r="O1488" s="2" t="s">
        <v>4719</v>
      </c>
      <c r="P1488" s="2" t="s">
        <v>2303</v>
      </c>
      <c r="Q1488" s="2"/>
    </row>
    <row r="1489" spans="1:17" x14ac:dyDescent="0.25">
      <c r="A1489" s="2" t="s">
        <v>2864</v>
      </c>
      <c r="B1489" s="2" t="s">
        <v>2865</v>
      </c>
      <c r="C1489" s="3"/>
      <c r="D1489" s="4">
        <v>0</v>
      </c>
      <c r="E1489" s="4">
        <v>0</v>
      </c>
      <c r="F1489" s="4">
        <v>0</v>
      </c>
      <c r="G1489" s="4">
        <v>14.05</v>
      </c>
      <c r="H1489" s="2" t="s">
        <v>2857</v>
      </c>
      <c r="I1489" s="4">
        <v>6</v>
      </c>
      <c r="J1489" s="2" t="b">
        <v>0</v>
      </c>
      <c r="K1489" s="2" t="s">
        <v>4709</v>
      </c>
      <c r="L1489" s="2" t="s">
        <v>10</v>
      </c>
      <c r="M1489" s="2" t="s">
        <v>4856</v>
      </c>
      <c r="N1489" s="2" t="s">
        <v>4857</v>
      </c>
      <c r="O1489" s="2" t="s">
        <v>4689</v>
      </c>
      <c r="P1489" s="2" t="s">
        <v>4688</v>
      </c>
      <c r="Q1489" s="2"/>
    </row>
    <row r="1490" spans="1:17" x14ac:dyDescent="0.25">
      <c r="A1490" s="2" t="s">
        <v>2866</v>
      </c>
      <c r="B1490" s="2" t="s">
        <v>2867</v>
      </c>
      <c r="C1490" s="3"/>
      <c r="D1490" s="4">
        <v>0</v>
      </c>
      <c r="E1490" s="4">
        <v>0</v>
      </c>
      <c r="F1490" s="4">
        <v>0</v>
      </c>
      <c r="G1490" s="4">
        <v>10.8</v>
      </c>
      <c r="H1490" s="2" t="s">
        <v>2857</v>
      </c>
      <c r="I1490" s="4">
        <v>4.5</v>
      </c>
      <c r="J1490" s="2" t="b">
        <v>0</v>
      </c>
      <c r="K1490" s="2" t="s">
        <v>4709</v>
      </c>
      <c r="L1490" s="2" t="s">
        <v>10</v>
      </c>
      <c r="M1490" s="2" t="s">
        <v>4856</v>
      </c>
      <c r="N1490" s="2" t="s">
        <v>4857</v>
      </c>
      <c r="O1490" s="2" t="s">
        <v>4689</v>
      </c>
      <c r="P1490" s="2" t="s">
        <v>4688</v>
      </c>
      <c r="Q1490" s="2"/>
    </row>
    <row r="1491" spans="1:17" x14ac:dyDescent="0.25">
      <c r="A1491" s="2" t="s">
        <v>960</v>
      </c>
      <c r="B1491" s="2" t="s">
        <v>961</v>
      </c>
      <c r="C1491" s="3"/>
      <c r="D1491" s="4">
        <v>0</v>
      </c>
      <c r="E1491" s="4">
        <v>0</v>
      </c>
      <c r="F1491" s="4">
        <v>0</v>
      </c>
      <c r="G1491" s="4">
        <v>10.25</v>
      </c>
      <c r="H1491" s="2" t="s">
        <v>2271</v>
      </c>
      <c r="I1491" s="4">
        <v>4.75</v>
      </c>
      <c r="J1491" s="2" t="b">
        <v>1</v>
      </c>
      <c r="K1491" s="2" t="s">
        <v>4716</v>
      </c>
      <c r="L1491" s="2" t="s">
        <v>10</v>
      </c>
      <c r="M1491" s="2"/>
      <c r="N1491" s="2" t="s">
        <v>4745</v>
      </c>
      <c r="O1491" s="2" t="s">
        <v>4719</v>
      </c>
      <c r="P1491" s="2" t="s">
        <v>4688</v>
      </c>
      <c r="Q1491" s="2"/>
    </row>
    <row r="1492" spans="1:17" x14ac:dyDescent="0.25">
      <c r="A1492" s="2" t="s">
        <v>508</v>
      </c>
      <c r="B1492" s="2" t="s">
        <v>509</v>
      </c>
      <c r="C1492" s="3"/>
      <c r="D1492" s="4">
        <v>0</v>
      </c>
      <c r="E1492" s="4">
        <v>13</v>
      </c>
      <c r="F1492" s="4">
        <v>13</v>
      </c>
      <c r="G1492" s="4">
        <v>10.6</v>
      </c>
      <c r="H1492" s="2" t="s">
        <v>23</v>
      </c>
      <c r="I1492" s="4">
        <v>4.51</v>
      </c>
      <c r="J1492" s="2" t="b">
        <v>1</v>
      </c>
      <c r="K1492" s="2" t="s">
        <v>4716</v>
      </c>
      <c r="L1492" s="2" t="s">
        <v>10</v>
      </c>
      <c r="M1492" s="2" t="s">
        <v>5000</v>
      </c>
      <c r="N1492" s="2" t="s">
        <v>4718</v>
      </c>
      <c r="O1492" s="2" t="s">
        <v>4719</v>
      </c>
      <c r="P1492" s="2" t="s">
        <v>4688</v>
      </c>
      <c r="Q1492" s="2"/>
    </row>
    <row r="1493" spans="1:17" x14ac:dyDescent="0.25">
      <c r="A1493" s="2" t="s">
        <v>3887</v>
      </c>
      <c r="B1493" s="2" t="s">
        <v>3888</v>
      </c>
      <c r="C1493" s="3"/>
      <c r="D1493" s="4">
        <v>0</v>
      </c>
      <c r="E1493" s="4">
        <v>0</v>
      </c>
      <c r="F1493" s="4">
        <v>0</v>
      </c>
      <c r="G1493" s="4">
        <v>17.5</v>
      </c>
      <c r="H1493" s="2" t="s">
        <v>23</v>
      </c>
      <c r="I1493" s="4">
        <v>7.74</v>
      </c>
      <c r="J1493" s="2" t="b">
        <v>0</v>
      </c>
      <c r="K1493" s="2" t="s">
        <v>4716</v>
      </c>
      <c r="L1493" s="2" t="s">
        <v>10</v>
      </c>
      <c r="M1493" s="2"/>
      <c r="N1493" s="2" t="s">
        <v>5001</v>
      </c>
      <c r="O1493" s="2" t="s">
        <v>4719</v>
      </c>
      <c r="P1493" s="2" t="s">
        <v>4688</v>
      </c>
      <c r="Q1493" s="2"/>
    </row>
    <row r="1494" spans="1:17" ht="185.25" x14ac:dyDescent="0.25">
      <c r="A1494" s="2" t="s">
        <v>906</v>
      </c>
      <c r="B1494" s="2" t="s">
        <v>907</v>
      </c>
      <c r="C1494" s="3" t="s">
        <v>5002</v>
      </c>
      <c r="D1494" s="4">
        <v>0</v>
      </c>
      <c r="E1494" s="4">
        <v>2</v>
      </c>
      <c r="F1494" s="4">
        <v>2</v>
      </c>
      <c r="G1494" s="4">
        <v>52.9</v>
      </c>
      <c r="H1494" s="2" t="s">
        <v>2222</v>
      </c>
      <c r="I1494" s="4">
        <v>26.443999999999999</v>
      </c>
      <c r="J1494" s="2" t="b">
        <v>1</v>
      </c>
      <c r="K1494" s="2" t="s">
        <v>4805</v>
      </c>
      <c r="L1494" s="2" t="s">
        <v>10</v>
      </c>
      <c r="M1494" s="2" t="s">
        <v>4806</v>
      </c>
      <c r="N1494" s="2" t="s">
        <v>4806</v>
      </c>
      <c r="O1494" s="2"/>
      <c r="P1494" s="2" t="s">
        <v>4688</v>
      </c>
      <c r="Q1494" s="2" t="s">
        <v>5896</v>
      </c>
    </row>
    <row r="1495" spans="1:17" ht="185.25" x14ac:dyDescent="0.25">
      <c r="A1495" s="2" t="s">
        <v>830</v>
      </c>
      <c r="B1495" s="2" t="s">
        <v>831</v>
      </c>
      <c r="C1495" s="3" t="s">
        <v>5003</v>
      </c>
      <c r="D1495" s="4">
        <v>0</v>
      </c>
      <c r="E1495" s="4">
        <v>9</v>
      </c>
      <c r="F1495" s="4">
        <v>9</v>
      </c>
      <c r="G1495" s="4">
        <v>48</v>
      </c>
      <c r="H1495" s="2" t="s">
        <v>2222</v>
      </c>
      <c r="I1495" s="4">
        <v>24.042000000000002</v>
      </c>
      <c r="J1495" s="2" t="b">
        <v>1</v>
      </c>
      <c r="K1495" s="2" t="s">
        <v>4805</v>
      </c>
      <c r="L1495" s="2" t="s">
        <v>10</v>
      </c>
      <c r="M1495" s="2" t="s">
        <v>4806</v>
      </c>
      <c r="N1495" s="2" t="s">
        <v>4806</v>
      </c>
      <c r="O1495" s="2"/>
      <c r="P1495" s="2" t="s">
        <v>4688</v>
      </c>
      <c r="Q1495" s="2" t="s">
        <v>5841</v>
      </c>
    </row>
    <row r="1496" spans="1:17" ht="185.25" x14ac:dyDescent="0.25">
      <c r="A1496" s="2" t="s">
        <v>828</v>
      </c>
      <c r="B1496" s="2" t="s">
        <v>829</v>
      </c>
      <c r="C1496" s="3" t="s">
        <v>5004</v>
      </c>
      <c r="D1496" s="4">
        <v>0</v>
      </c>
      <c r="E1496" s="4">
        <v>0</v>
      </c>
      <c r="F1496" s="4">
        <v>0</v>
      </c>
      <c r="G1496" s="4">
        <v>48</v>
      </c>
      <c r="H1496" s="2" t="s">
        <v>2222</v>
      </c>
      <c r="I1496" s="4">
        <v>24.042000000000002</v>
      </c>
      <c r="J1496" s="2" t="b">
        <v>1</v>
      </c>
      <c r="K1496" s="2" t="s">
        <v>4805</v>
      </c>
      <c r="L1496" s="2" t="s">
        <v>10</v>
      </c>
      <c r="M1496" s="2" t="s">
        <v>4806</v>
      </c>
      <c r="N1496" s="2" t="s">
        <v>4806</v>
      </c>
      <c r="O1496" s="2"/>
      <c r="P1496" s="2" t="s">
        <v>4688</v>
      </c>
      <c r="Q1496" s="2" t="s">
        <v>6511</v>
      </c>
    </row>
    <row r="1497" spans="1:17" x14ac:dyDescent="0.25">
      <c r="A1497" s="2" t="s">
        <v>1630</v>
      </c>
      <c r="B1497" s="2" t="s">
        <v>1631</v>
      </c>
      <c r="C1497" s="3"/>
      <c r="D1497" s="4">
        <v>0</v>
      </c>
      <c r="E1497" s="4">
        <v>0</v>
      </c>
      <c r="F1497" s="4">
        <v>0</v>
      </c>
      <c r="G1497" s="4">
        <v>21.7</v>
      </c>
      <c r="H1497" s="2" t="s">
        <v>2222</v>
      </c>
      <c r="I1497" s="4">
        <v>10.0466</v>
      </c>
      <c r="J1497" s="2" t="b">
        <v>1</v>
      </c>
      <c r="K1497" s="2" t="s">
        <v>4716</v>
      </c>
      <c r="L1497" s="2" t="s">
        <v>10</v>
      </c>
      <c r="M1497" s="2" t="s">
        <v>4732</v>
      </c>
      <c r="N1497" s="2" t="s">
        <v>4718</v>
      </c>
      <c r="O1497" s="2" t="s">
        <v>4719</v>
      </c>
      <c r="P1497" s="2" t="s">
        <v>4688</v>
      </c>
      <c r="Q1497" s="2"/>
    </row>
    <row r="1498" spans="1:17" x14ac:dyDescent="0.25">
      <c r="A1498" s="2" t="s">
        <v>1535</v>
      </c>
      <c r="B1498" s="2" t="s">
        <v>1536</v>
      </c>
      <c r="C1498" s="3"/>
      <c r="D1498" s="4">
        <v>0</v>
      </c>
      <c r="E1498" s="4">
        <v>0</v>
      </c>
      <c r="F1498" s="4">
        <v>0</v>
      </c>
      <c r="G1498" s="4">
        <v>46.2</v>
      </c>
      <c r="H1498" s="2" t="s">
        <v>2222</v>
      </c>
      <c r="I1498" s="4">
        <v>19.600000000000001</v>
      </c>
      <c r="J1498" s="2" t="b">
        <v>1</v>
      </c>
      <c r="K1498" s="2" t="s">
        <v>4716</v>
      </c>
      <c r="L1498" s="2" t="s">
        <v>10</v>
      </c>
      <c r="M1498" s="2" t="s">
        <v>4727</v>
      </c>
      <c r="N1498" s="2" t="s">
        <v>4718</v>
      </c>
      <c r="O1498" s="2" t="s">
        <v>4719</v>
      </c>
      <c r="P1498" s="2" t="s">
        <v>4688</v>
      </c>
      <c r="Q1498" s="2"/>
    </row>
    <row r="1499" spans="1:17" x14ac:dyDescent="0.25">
      <c r="A1499" s="2" t="s">
        <v>1572</v>
      </c>
      <c r="B1499" s="2" t="s">
        <v>1573</v>
      </c>
      <c r="C1499" s="3"/>
      <c r="D1499" s="4">
        <v>0</v>
      </c>
      <c r="E1499" s="4">
        <v>0</v>
      </c>
      <c r="F1499" s="4">
        <v>0</v>
      </c>
      <c r="G1499" s="4">
        <v>38.65</v>
      </c>
      <c r="H1499" s="2" t="s">
        <v>2222</v>
      </c>
      <c r="I1499" s="4">
        <v>17.899999999999999</v>
      </c>
      <c r="J1499" s="2" t="b">
        <v>1</v>
      </c>
      <c r="K1499" s="2" t="s">
        <v>4716</v>
      </c>
      <c r="L1499" s="2" t="s">
        <v>10</v>
      </c>
      <c r="M1499" s="2" t="s">
        <v>4730</v>
      </c>
      <c r="N1499" s="2" t="s">
        <v>4718</v>
      </c>
      <c r="O1499" s="2" t="s">
        <v>4719</v>
      </c>
      <c r="P1499" s="2" t="s">
        <v>4688</v>
      </c>
      <c r="Q1499" s="2"/>
    </row>
    <row r="1500" spans="1:17" x14ac:dyDescent="0.25">
      <c r="A1500" s="2" t="s">
        <v>4251</v>
      </c>
      <c r="B1500" s="2" t="s">
        <v>4252</v>
      </c>
      <c r="C1500" s="3"/>
      <c r="D1500" s="4">
        <v>0</v>
      </c>
      <c r="E1500" s="4">
        <v>0</v>
      </c>
      <c r="F1500" s="4">
        <v>0</v>
      </c>
      <c r="G1500" s="4">
        <v>24</v>
      </c>
      <c r="H1500" s="2" t="s">
        <v>2222</v>
      </c>
      <c r="I1500" s="4">
        <v>11.1</v>
      </c>
      <c r="J1500" s="2" t="b">
        <v>0</v>
      </c>
      <c r="K1500" s="2" t="s">
        <v>4716</v>
      </c>
      <c r="L1500" s="2" t="s">
        <v>10</v>
      </c>
      <c r="M1500" s="2" t="s">
        <v>4936</v>
      </c>
      <c r="N1500" s="2" t="s">
        <v>4718</v>
      </c>
      <c r="O1500" s="2" t="s">
        <v>4719</v>
      </c>
      <c r="P1500" s="2" t="s">
        <v>4688</v>
      </c>
      <c r="Q1500" s="2"/>
    </row>
    <row r="1501" spans="1:17" x14ac:dyDescent="0.25">
      <c r="A1501" s="2" t="s">
        <v>2432</v>
      </c>
      <c r="B1501" s="2" t="s">
        <v>2433</v>
      </c>
      <c r="C1501" s="3"/>
      <c r="D1501" s="4">
        <v>0</v>
      </c>
      <c r="E1501" s="4">
        <v>0</v>
      </c>
      <c r="F1501" s="4">
        <v>0</v>
      </c>
      <c r="G1501" s="4">
        <v>21.4</v>
      </c>
      <c r="H1501" s="2" t="s">
        <v>2222</v>
      </c>
      <c r="I1501" s="4">
        <v>9.9</v>
      </c>
      <c r="J1501" s="2" t="b">
        <v>0</v>
      </c>
      <c r="K1501" s="2" t="s">
        <v>4716</v>
      </c>
      <c r="L1501" s="2" t="s">
        <v>10</v>
      </c>
      <c r="M1501" s="2" t="s">
        <v>4720</v>
      </c>
      <c r="N1501" s="2" t="s">
        <v>4718</v>
      </c>
      <c r="O1501" s="2" t="s">
        <v>4719</v>
      </c>
      <c r="P1501" s="2" t="s">
        <v>4688</v>
      </c>
      <c r="Q1501" s="2"/>
    </row>
    <row r="1502" spans="1:17" ht="242.25" x14ac:dyDescent="0.25">
      <c r="A1502" s="2" t="s">
        <v>1659</v>
      </c>
      <c r="B1502" s="2" t="s">
        <v>1660</v>
      </c>
      <c r="C1502" s="3" t="s">
        <v>5395</v>
      </c>
      <c r="D1502" s="4">
        <v>0</v>
      </c>
      <c r="E1502" s="4">
        <v>0</v>
      </c>
      <c r="F1502" s="4">
        <v>0</v>
      </c>
      <c r="G1502" s="4">
        <v>19.3</v>
      </c>
      <c r="H1502" s="2" t="s">
        <v>2222</v>
      </c>
      <c r="I1502" s="4">
        <v>9.6334999999999997</v>
      </c>
      <c r="J1502" s="2" t="b">
        <v>1</v>
      </c>
      <c r="K1502" s="2" t="s">
        <v>4693</v>
      </c>
      <c r="L1502" s="2" t="s">
        <v>10</v>
      </c>
      <c r="M1502" s="2"/>
      <c r="N1502" s="2" t="s">
        <v>4707</v>
      </c>
      <c r="O1502" s="2"/>
      <c r="P1502" s="2" t="s">
        <v>4688</v>
      </c>
      <c r="Q1502" s="2" t="s">
        <v>5759</v>
      </c>
    </row>
    <row r="1503" spans="1:17" ht="256.5" x14ac:dyDescent="0.25">
      <c r="A1503" s="2" t="s">
        <v>1657</v>
      </c>
      <c r="B1503" s="2" t="s">
        <v>1658</v>
      </c>
      <c r="C1503" s="3" t="s">
        <v>5394</v>
      </c>
      <c r="D1503" s="4">
        <v>0</v>
      </c>
      <c r="E1503" s="4">
        <v>1</v>
      </c>
      <c r="F1503" s="4">
        <v>1</v>
      </c>
      <c r="G1503" s="4">
        <v>19.3</v>
      </c>
      <c r="H1503" s="2" t="s">
        <v>2222</v>
      </c>
      <c r="I1503" s="4">
        <v>9.6329999999999991</v>
      </c>
      <c r="J1503" s="2" t="b">
        <v>1</v>
      </c>
      <c r="K1503" s="2" t="s">
        <v>4693</v>
      </c>
      <c r="L1503" s="2" t="s">
        <v>10</v>
      </c>
      <c r="M1503" s="2"/>
      <c r="N1503" s="2" t="s">
        <v>4707</v>
      </c>
      <c r="O1503" s="2"/>
      <c r="P1503" s="2" t="s">
        <v>4688</v>
      </c>
      <c r="Q1503" s="2" t="s">
        <v>5760</v>
      </c>
    </row>
    <row r="1504" spans="1:17" ht="285" x14ac:dyDescent="0.25">
      <c r="A1504" s="2" t="s">
        <v>1661</v>
      </c>
      <c r="B1504" s="2" t="s">
        <v>1662</v>
      </c>
      <c r="C1504" s="3" t="s">
        <v>5396</v>
      </c>
      <c r="D1504" s="4">
        <v>0</v>
      </c>
      <c r="E1504" s="4">
        <v>0</v>
      </c>
      <c r="F1504" s="4">
        <v>0</v>
      </c>
      <c r="G1504" s="4">
        <v>26.5</v>
      </c>
      <c r="H1504" s="2" t="s">
        <v>2222</v>
      </c>
      <c r="I1504" s="4">
        <v>13.249000000000001</v>
      </c>
      <c r="J1504" s="2" t="b">
        <v>1</v>
      </c>
      <c r="K1504" s="2" t="s">
        <v>4693</v>
      </c>
      <c r="L1504" s="2" t="s">
        <v>10</v>
      </c>
      <c r="M1504" s="2"/>
      <c r="N1504" s="2" t="s">
        <v>4707</v>
      </c>
      <c r="O1504" s="2"/>
      <c r="P1504" s="2" t="s">
        <v>4688</v>
      </c>
      <c r="Q1504" s="2" t="s">
        <v>5761</v>
      </c>
    </row>
    <row r="1505" spans="1:17" ht="270.75" x14ac:dyDescent="0.25">
      <c r="A1505" s="2" t="s">
        <v>1655</v>
      </c>
      <c r="B1505" s="2" t="s">
        <v>1656</v>
      </c>
      <c r="C1505" s="3" t="s">
        <v>5393</v>
      </c>
      <c r="D1505" s="4">
        <v>0</v>
      </c>
      <c r="E1505" s="4">
        <v>4</v>
      </c>
      <c r="F1505" s="4">
        <v>4</v>
      </c>
      <c r="G1505" s="4">
        <v>26.7</v>
      </c>
      <c r="H1505" s="2" t="s">
        <v>2222</v>
      </c>
      <c r="I1505" s="4">
        <v>13.327999999999999</v>
      </c>
      <c r="J1505" s="2" t="b">
        <v>1</v>
      </c>
      <c r="K1505" s="2" t="s">
        <v>4693</v>
      </c>
      <c r="L1505" s="2" t="s">
        <v>10</v>
      </c>
      <c r="M1505" s="2"/>
      <c r="N1505" s="2" t="s">
        <v>4707</v>
      </c>
      <c r="O1505" s="2"/>
      <c r="P1505" s="2" t="s">
        <v>4688</v>
      </c>
      <c r="Q1505" s="2" t="s">
        <v>6512</v>
      </c>
    </row>
    <row r="1506" spans="1:17" x14ac:dyDescent="0.25">
      <c r="A1506" s="2" t="s">
        <v>1953</v>
      </c>
      <c r="B1506" s="2" t="s">
        <v>1954</v>
      </c>
      <c r="C1506" s="3"/>
      <c r="D1506" s="4">
        <v>0</v>
      </c>
      <c r="E1506" s="4">
        <v>20</v>
      </c>
      <c r="F1506" s="4">
        <v>20</v>
      </c>
      <c r="G1506" s="4">
        <v>10.5</v>
      </c>
      <c r="H1506" s="2" t="s">
        <v>2274</v>
      </c>
      <c r="I1506" s="4">
        <v>4.8</v>
      </c>
      <c r="J1506" s="2" t="b">
        <v>1</v>
      </c>
      <c r="K1506" s="2" t="s">
        <v>4709</v>
      </c>
      <c r="L1506" s="2" t="s">
        <v>10</v>
      </c>
      <c r="M1506" s="2" t="s">
        <v>5005</v>
      </c>
      <c r="N1506" s="2" t="s">
        <v>4822</v>
      </c>
      <c r="O1506" s="2" t="s">
        <v>4689</v>
      </c>
      <c r="P1506" s="2" t="s">
        <v>4688</v>
      </c>
      <c r="Q1506" s="2"/>
    </row>
    <row r="1507" spans="1:17" x14ac:dyDescent="0.25">
      <c r="A1507" s="2" t="s">
        <v>1951</v>
      </c>
      <c r="B1507" s="2" t="s">
        <v>1952</v>
      </c>
      <c r="C1507" s="3"/>
      <c r="D1507" s="4">
        <v>0</v>
      </c>
      <c r="E1507" s="4">
        <v>0</v>
      </c>
      <c r="F1507" s="4">
        <v>0</v>
      </c>
      <c r="G1507" s="4">
        <v>10.5</v>
      </c>
      <c r="H1507" s="2" t="s">
        <v>2274</v>
      </c>
      <c r="I1507" s="4">
        <v>4.8</v>
      </c>
      <c r="J1507" s="2" t="b">
        <v>1</v>
      </c>
      <c r="K1507" s="2" t="s">
        <v>4716</v>
      </c>
      <c r="L1507" s="2" t="s">
        <v>10</v>
      </c>
      <c r="M1507" s="2" t="s">
        <v>5005</v>
      </c>
      <c r="N1507" s="2" t="s">
        <v>4822</v>
      </c>
      <c r="O1507" s="2" t="s">
        <v>4719</v>
      </c>
      <c r="P1507" s="2" t="s">
        <v>4688</v>
      </c>
      <c r="Q1507" s="2"/>
    </row>
    <row r="1508" spans="1:17" x14ac:dyDescent="0.25">
      <c r="A1508" s="2" t="s">
        <v>1949</v>
      </c>
      <c r="B1508" s="2" t="s">
        <v>1950</v>
      </c>
      <c r="C1508" s="3"/>
      <c r="D1508" s="4">
        <v>0</v>
      </c>
      <c r="E1508" s="4">
        <v>0</v>
      </c>
      <c r="F1508" s="4">
        <v>0</v>
      </c>
      <c r="G1508" s="4">
        <v>17.899999999999999</v>
      </c>
      <c r="H1508" s="2" t="s">
        <v>2274</v>
      </c>
      <c r="I1508" s="4">
        <v>8.3000000000000007</v>
      </c>
      <c r="J1508" s="2" t="b">
        <v>1</v>
      </c>
      <c r="K1508" s="2" t="s">
        <v>4709</v>
      </c>
      <c r="L1508" s="2" t="s">
        <v>10</v>
      </c>
      <c r="M1508" s="2" t="s">
        <v>5005</v>
      </c>
      <c r="N1508" s="2" t="s">
        <v>4822</v>
      </c>
      <c r="O1508" s="2" t="s">
        <v>4689</v>
      </c>
      <c r="P1508" s="2" t="s">
        <v>4688</v>
      </c>
      <c r="Q1508" s="2"/>
    </row>
    <row r="1509" spans="1:17" x14ac:dyDescent="0.25">
      <c r="A1509" s="2" t="s">
        <v>4338</v>
      </c>
      <c r="B1509" s="2" t="s">
        <v>4339</v>
      </c>
      <c r="C1509" s="3"/>
      <c r="D1509" s="4">
        <v>0</v>
      </c>
      <c r="E1509" s="4">
        <v>0</v>
      </c>
      <c r="F1509" s="4">
        <v>0</v>
      </c>
      <c r="G1509" s="4">
        <v>20.55</v>
      </c>
      <c r="H1509" s="2" t="s">
        <v>2274</v>
      </c>
      <c r="I1509" s="4">
        <v>9.5</v>
      </c>
      <c r="J1509" s="2" t="b">
        <v>0</v>
      </c>
      <c r="K1509" s="2" t="s">
        <v>4716</v>
      </c>
      <c r="L1509" s="2" t="s">
        <v>10</v>
      </c>
      <c r="M1509" s="2" t="s">
        <v>5005</v>
      </c>
      <c r="N1509" s="2" t="s">
        <v>4822</v>
      </c>
      <c r="O1509" s="2" t="s">
        <v>4719</v>
      </c>
      <c r="P1509" s="2" t="s">
        <v>4688</v>
      </c>
      <c r="Q1509" s="2"/>
    </row>
    <row r="1510" spans="1:17" x14ac:dyDescent="0.25">
      <c r="A1510" s="2" t="s">
        <v>618</v>
      </c>
      <c r="B1510" s="2" t="s">
        <v>619</v>
      </c>
      <c r="C1510" s="3"/>
      <c r="D1510" s="4">
        <v>0</v>
      </c>
      <c r="E1510" s="4">
        <v>0</v>
      </c>
      <c r="F1510" s="4">
        <v>0</v>
      </c>
      <c r="G1510" s="4">
        <v>61</v>
      </c>
      <c r="H1510" s="2" t="s">
        <v>2253</v>
      </c>
      <c r="I1510" s="4">
        <v>27.3</v>
      </c>
      <c r="J1510" s="2" t="b">
        <v>1</v>
      </c>
      <c r="K1510" s="2" t="s">
        <v>4686</v>
      </c>
      <c r="L1510" s="2" t="s">
        <v>10</v>
      </c>
      <c r="M1510" s="2"/>
      <c r="N1510" s="2" t="s">
        <v>4690</v>
      </c>
      <c r="O1510" s="2"/>
      <c r="P1510" s="2" t="s">
        <v>4939</v>
      </c>
      <c r="Q1510" s="2"/>
    </row>
    <row r="1511" spans="1:17" ht="342" x14ac:dyDescent="0.25">
      <c r="A1511" s="2" t="s">
        <v>846</v>
      </c>
      <c r="B1511" s="2" t="s">
        <v>847</v>
      </c>
      <c r="C1511" s="3" t="s">
        <v>5006</v>
      </c>
      <c r="D1511" s="4">
        <v>0</v>
      </c>
      <c r="E1511" s="4">
        <v>21</v>
      </c>
      <c r="F1511" s="4">
        <v>21</v>
      </c>
      <c r="G1511" s="4">
        <v>38</v>
      </c>
      <c r="H1511" s="2" t="s">
        <v>2228</v>
      </c>
      <c r="I1511" s="4">
        <v>19</v>
      </c>
      <c r="J1511" s="2" t="b">
        <v>1</v>
      </c>
      <c r="K1511" s="2" t="s">
        <v>4805</v>
      </c>
      <c r="L1511" s="2" t="s">
        <v>10</v>
      </c>
      <c r="M1511" s="2" t="s">
        <v>4806</v>
      </c>
      <c r="N1511" s="2" t="s">
        <v>4806</v>
      </c>
      <c r="O1511" s="2"/>
      <c r="P1511" s="2" t="s">
        <v>4688</v>
      </c>
      <c r="Q1511" s="2" t="s">
        <v>6513</v>
      </c>
    </row>
    <row r="1512" spans="1:17" ht="399" x14ac:dyDescent="0.25">
      <c r="A1512" s="2" t="s">
        <v>994</v>
      </c>
      <c r="B1512" s="2" t="s">
        <v>995</v>
      </c>
      <c r="C1512" s="3" t="s">
        <v>5290</v>
      </c>
      <c r="D1512" s="4">
        <v>0</v>
      </c>
      <c r="E1512" s="4">
        <v>0</v>
      </c>
      <c r="F1512" s="4">
        <v>0</v>
      </c>
      <c r="G1512" s="4">
        <v>21.8</v>
      </c>
      <c r="H1512" s="2" t="s">
        <v>2273</v>
      </c>
      <c r="I1512" s="4">
        <v>10.1</v>
      </c>
      <c r="J1512" s="2" t="b">
        <v>1</v>
      </c>
      <c r="K1512" s="2" t="s">
        <v>4716</v>
      </c>
      <c r="L1512" s="2" t="s">
        <v>10</v>
      </c>
      <c r="M1512" s="2" t="s">
        <v>4845</v>
      </c>
      <c r="N1512" s="2" t="s">
        <v>4745</v>
      </c>
      <c r="O1512" s="2" t="s">
        <v>4719</v>
      </c>
      <c r="P1512" s="2" t="s">
        <v>4688</v>
      </c>
      <c r="Q1512" s="2" t="s">
        <v>6514</v>
      </c>
    </row>
    <row r="1513" spans="1:17" ht="409.5" x14ac:dyDescent="0.25">
      <c r="A1513" s="2" t="s">
        <v>992</v>
      </c>
      <c r="B1513" s="2" t="s">
        <v>993</v>
      </c>
      <c r="C1513" s="3" t="s">
        <v>5289</v>
      </c>
      <c r="D1513" s="4">
        <v>0</v>
      </c>
      <c r="E1513" s="4">
        <v>0</v>
      </c>
      <c r="F1513" s="4">
        <v>0</v>
      </c>
      <c r="G1513" s="4">
        <v>21.8</v>
      </c>
      <c r="H1513" s="2" t="s">
        <v>2273</v>
      </c>
      <c r="I1513" s="4">
        <v>10.1</v>
      </c>
      <c r="J1513" s="2" t="b">
        <v>1</v>
      </c>
      <c r="K1513" s="2" t="s">
        <v>4709</v>
      </c>
      <c r="L1513" s="2" t="s">
        <v>10</v>
      </c>
      <c r="M1513" s="2" t="s">
        <v>4845</v>
      </c>
      <c r="N1513" s="2" t="s">
        <v>4745</v>
      </c>
      <c r="O1513" s="2" t="s">
        <v>4689</v>
      </c>
      <c r="P1513" s="2" t="s">
        <v>4688</v>
      </c>
      <c r="Q1513" s="2" t="s">
        <v>6515</v>
      </c>
    </row>
    <row r="1514" spans="1:17" x14ac:dyDescent="0.25">
      <c r="A1514" s="2" t="s">
        <v>1977</v>
      </c>
      <c r="B1514" s="2" t="s">
        <v>1978</v>
      </c>
      <c r="C1514" s="3"/>
      <c r="D1514" s="4">
        <v>0</v>
      </c>
      <c r="E1514" s="4">
        <v>0</v>
      </c>
      <c r="F1514" s="4">
        <v>0</v>
      </c>
      <c r="G1514" s="4">
        <v>11.45</v>
      </c>
      <c r="H1514" s="2" t="s">
        <v>2273</v>
      </c>
      <c r="I1514" s="4">
        <v>5.3</v>
      </c>
      <c r="J1514" s="2" t="b">
        <v>1</v>
      </c>
      <c r="K1514" s="2" t="s">
        <v>4709</v>
      </c>
      <c r="L1514" s="2" t="s">
        <v>10</v>
      </c>
      <c r="M1514" s="2" t="s">
        <v>4751</v>
      </c>
      <c r="N1514" s="2" t="s">
        <v>4752</v>
      </c>
      <c r="O1514" s="2" t="s">
        <v>4689</v>
      </c>
      <c r="P1514" s="2" t="s">
        <v>4688</v>
      </c>
      <c r="Q1514" s="2"/>
    </row>
    <row r="1515" spans="1:17" x14ac:dyDescent="0.25">
      <c r="A1515" s="2" t="s">
        <v>4538</v>
      </c>
      <c r="B1515" s="2" t="s">
        <v>4539</v>
      </c>
      <c r="C1515" s="3"/>
      <c r="D1515" s="4">
        <v>0</v>
      </c>
      <c r="E1515" s="4">
        <v>0</v>
      </c>
      <c r="F1515" s="4">
        <v>0</v>
      </c>
      <c r="G1515" s="4">
        <v>45.15</v>
      </c>
      <c r="H1515" s="2" t="s">
        <v>4088</v>
      </c>
      <c r="I1515" s="4">
        <v>22.561</v>
      </c>
      <c r="J1515" s="2" t="b">
        <v>0</v>
      </c>
      <c r="K1515" s="2" t="s">
        <v>4693</v>
      </c>
      <c r="L1515" s="2" t="s">
        <v>10</v>
      </c>
      <c r="M1515" s="2"/>
      <c r="N1515" s="2" t="s">
        <v>4698</v>
      </c>
      <c r="O1515" s="2"/>
      <c r="P1515" s="2" t="s">
        <v>4696</v>
      </c>
      <c r="Q1515" s="2"/>
    </row>
    <row r="1516" spans="1:17" x14ac:dyDescent="0.25">
      <c r="A1516" s="2" t="s">
        <v>4542</v>
      </c>
      <c r="B1516" s="2" t="s">
        <v>4543</v>
      </c>
      <c r="C1516" s="3"/>
      <c r="D1516" s="4">
        <v>0</v>
      </c>
      <c r="E1516" s="4">
        <v>0</v>
      </c>
      <c r="F1516" s="4">
        <v>0</v>
      </c>
      <c r="G1516" s="4">
        <v>69.55</v>
      </c>
      <c r="H1516" s="2" t="s">
        <v>4088</v>
      </c>
      <c r="I1516" s="4">
        <v>34.776000000000003</v>
      </c>
      <c r="J1516" s="2" t="b">
        <v>0</v>
      </c>
      <c r="K1516" s="2" t="s">
        <v>4693</v>
      </c>
      <c r="L1516" s="2" t="s">
        <v>10</v>
      </c>
      <c r="M1516" s="2"/>
      <c r="N1516" s="2" t="s">
        <v>4698</v>
      </c>
      <c r="O1516" s="2"/>
      <c r="P1516" s="2" t="s">
        <v>4696</v>
      </c>
      <c r="Q1516" s="2"/>
    </row>
    <row r="1517" spans="1:17" x14ac:dyDescent="0.25">
      <c r="A1517" s="2" t="s">
        <v>4540</v>
      </c>
      <c r="B1517" s="2" t="s">
        <v>4541</v>
      </c>
      <c r="C1517" s="3"/>
      <c r="D1517" s="4">
        <v>0</v>
      </c>
      <c r="E1517" s="4">
        <v>0</v>
      </c>
      <c r="F1517" s="4">
        <v>0</v>
      </c>
      <c r="G1517" s="4">
        <v>58.85</v>
      </c>
      <c r="H1517" s="2" t="s">
        <v>4088</v>
      </c>
      <c r="I1517" s="4">
        <v>29.42</v>
      </c>
      <c r="J1517" s="2" t="b">
        <v>0</v>
      </c>
      <c r="K1517" s="2" t="s">
        <v>4693</v>
      </c>
      <c r="L1517" s="2" t="s">
        <v>10</v>
      </c>
      <c r="M1517" s="2"/>
      <c r="N1517" s="2" t="s">
        <v>4698</v>
      </c>
      <c r="O1517" s="2"/>
      <c r="P1517" s="2"/>
      <c r="Q1517" s="2"/>
    </row>
    <row r="1518" spans="1:17" x14ac:dyDescent="0.25">
      <c r="A1518" s="2" t="s">
        <v>4089</v>
      </c>
      <c r="B1518" s="2" t="s">
        <v>4090</v>
      </c>
      <c r="C1518" s="3"/>
      <c r="D1518" s="4">
        <v>0</v>
      </c>
      <c r="E1518" s="4">
        <v>0</v>
      </c>
      <c r="F1518" s="4">
        <v>0</v>
      </c>
      <c r="G1518" s="4">
        <v>43.6</v>
      </c>
      <c r="H1518" s="2" t="s">
        <v>4088</v>
      </c>
      <c r="I1518" s="4">
        <v>21.765999999999998</v>
      </c>
      <c r="J1518" s="2" t="b">
        <v>0</v>
      </c>
      <c r="K1518" s="2" t="s">
        <v>4693</v>
      </c>
      <c r="L1518" s="2" t="s">
        <v>10</v>
      </c>
      <c r="M1518" s="2"/>
      <c r="N1518" s="2" t="s">
        <v>4703</v>
      </c>
      <c r="O1518" s="2"/>
      <c r="P1518" s="2"/>
      <c r="Q1518" s="2"/>
    </row>
    <row r="1519" spans="1:17" x14ac:dyDescent="0.25">
      <c r="A1519" s="2" t="s">
        <v>4086</v>
      </c>
      <c r="B1519" s="2" t="s">
        <v>4087</v>
      </c>
      <c r="C1519" s="3"/>
      <c r="D1519" s="4">
        <v>0</v>
      </c>
      <c r="E1519" s="4">
        <v>0</v>
      </c>
      <c r="F1519" s="4">
        <v>0</v>
      </c>
      <c r="G1519" s="4">
        <v>69.55</v>
      </c>
      <c r="H1519" s="2" t="s">
        <v>4088</v>
      </c>
      <c r="I1519" s="4">
        <v>34.771999999999998</v>
      </c>
      <c r="J1519" s="2" t="b">
        <v>0</v>
      </c>
      <c r="K1519" s="2" t="s">
        <v>4693</v>
      </c>
      <c r="L1519" s="2" t="s">
        <v>10</v>
      </c>
      <c r="M1519" s="2"/>
      <c r="N1519" s="2" t="s">
        <v>4703</v>
      </c>
      <c r="O1519" s="2"/>
      <c r="P1519" s="2"/>
      <c r="Q1519" s="2"/>
    </row>
    <row r="1520" spans="1:17" x14ac:dyDescent="0.25">
      <c r="A1520" s="2" t="s">
        <v>2109</v>
      </c>
      <c r="B1520" s="2" t="s">
        <v>2110</v>
      </c>
      <c r="C1520" s="3"/>
      <c r="D1520" s="4">
        <v>0</v>
      </c>
      <c r="E1520" s="4">
        <v>1</v>
      </c>
      <c r="F1520" s="4">
        <v>1</v>
      </c>
      <c r="G1520" s="4">
        <v>262.60000000000002</v>
      </c>
      <c r="H1520" s="2" t="s">
        <v>464</v>
      </c>
      <c r="I1520" s="4">
        <v>131.30000000000001</v>
      </c>
      <c r="J1520" s="2" t="b">
        <v>1</v>
      </c>
      <c r="K1520" s="2" t="s">
        <v>4693</v>
      </c>
      <c r="L1520" s="2" t="s">
        <v>10</v>
      </c>
      <c r="M1520" s="2"/>
      <c r="N1520" s="2" t="s">
        <v>4698</v>
      </c>
      <c r="O1520" s="2"/>
      <c r="P1520" s="2" t="s">
        <v>4696</v>
      </c>
      <c r="Q1520" s="2"/>
    </row>
    <row r="1521" spans="1:17" x14ac:dyDescent="0.25">
      <c r="A1521" s="2" t="s">
        <v>4659</v>
      </c>
      <c r="B1521" s="2" t="s">
        <v>4660</v>
      </c>
      <c r="C1521" s="3"/>
      <c r="D1521" s="4">
        <v>0</v>
      </c>
      <c r="E1521" s="4">
        <v>0</v>
      </c>
      <c r="F1521" s="4">
        <v>0</v>
      </c>
      <c r="G1521" s="4">
        <v>97.5</v>
      </c>
      <c r="H1521" s="2" t="s">
        <v>464</v>
      </c>
      <c r="I1521" s="4">
        <v>48.747999999999998</v>
      </c>
      <c r="J1521" s="2" t="b">
        <v>0</v>
      </c>
      <c r="K1521" s="2" t="s">
        <v>4693</v>
      </c>
      <c r="L1521" s="2" t="s">
        <v>10</v>
      </c>
      <c r="M1521" s="2"/>
      <c r="N1521" s="2" t="s">
        <v>4698</v>
      </c>
      <c r="O1521" s="2"/>
      <c r="P1521" s="2"/>
      <c r="Q1521" s="2"/>
    </row>
    <row r="1522" spans="1:17" x14ac:dyDescent="0.25">
      <c r="A1522" s="2" t="s">
        <v>1521</v>
      </c>
      <c r="B1522" s="2" t="s">
        <v>1522</v>
      </c>
      <c r="C1522" s="3"/>
      <c r="D1522" s="4">
        <v>0</v>
      </c>
      <c r="E1522" s="4">
        <v>0</v>
      </c>
      <c r="F1522" s="4">
        <v>0</v>
      </c>
      <c r="G1522" s="4">
        <v>10.9</v>
      </c>
      <c r="H1522" s="2" t="s">
        <v>66</v>
      </c>
      <c r="I1522" s="4">
        <v>5</v>
      </c>
      <c r="J1522" s="2" t="b">
        <v>1</v>
      </c>
      <c r="K1522" s="2" t="s">
        <v>4716</v>
      </c>
      <c r="L1522" s="2" t="s">
        <v>10</v>
      </c>
      <c r="M1522" s="2" t="s">
        <v>4865</v>
      </c>
      <c r="N1522" s="2" t="s">
        <v>4857</v>
      </c>
      <c r="O1522" s="2" t="s">
        <v>4719</v>
      </c>
      <c r="P1522" s="2" t="s">
        <v>4688</v>
      </c>
      <c r="Q1522" s="2"/>
    </row>
    <row r="1523" spans="1:17" x14ac:dyDescent="0.25">
      <c r="A1523" s="2" t="s">
        <v>4079</v>
      </c>
      <c r="B1523" s="2" t="s">
        <v>4080</v>
      </c>
      <c r="C1523" s="3"/>
      <c r="D1523" s="4">
        <v>0</v>
      </c>
      <c r="E1523" s="4">
        <v>0</v>
      </c>
      <c r="F1523" s="4">
        <v>0</v>
      </c>
      <c r="G1523" s="4">
        <v>69.2</v>
      </c>
      <c r="H1523" s="2" t="s">
        <v>469</v>
      </c>
      <c r="I1523" s="4">
        <v>28.9</v>
      </c>
      <c r="J1523" s="2" t="b">
        <v>0</v>
      </c>
      <c r="K1523" s="2" t="s">
        <v>4693</v>
      </c>
      <c r="L1523" s="2" t="s">
        <v>10</v>
      </c>
      <c r="M1523" s="2"/>
      <c r="N1523" s="2" t="s">
        <v>4703</v>
      </c>
      <c r="O1523" s="2"/>
      <c r="P1523" s="2" t="s">
        <v>4695</v>
      </c>
      <c r="Q1523" s="2"/>
    </row>
    <row r="1524" spans="1:17" x14ac:dyDescent="0.25">
      <c r="A1524" s="2" t="s">
        <v>4075</v>
      </c>
      <c r="B1524" s="2" t="s">
        <v>4076</v>
      </c>
      <c r="C1524" s="3"/>
      <c r="D1524" s="4">
        <v>0</v>
      </c>
      <c r="E1524" s="4">
        <v>0</v>
      </c>
      <c r="F1524" s="4">
        <v>0</v>
      </c>
      <c r="G1524" s="4">
        <v>73.900000000000006</v>
      </c>
      <c r="H1524" s="2" t="s">
        <v>469</v>
      </c>
      <c r="I1524" s="4">
        <v>29.98</v>
      </c>
      <c r="J1524" s="2" t="b">
        <v>0</v>
      </c>
      <c r="K1524" s="2" t="s">
        <v>4693</v>
      </c>
      <c r="L1524" s="2" t="s">
        <v>10</v>
      </c>
      <c r="M1524" s="2"/>
      <c r="N1524" s="2" t="s">
        <v>4703</v>
      </c>
      <c r="O1524" s="2"/>
      <c r="P1524" s="2" t="s">
        <v>4695</v>
      </c>
      <c r="Q1524" s="2"/>
    </row>
    <row r="1525" spans="1:17" x14ac:dyDescent="0.25">
      <c r="A1525" s="2" t="s">
        <v>4077</v>
      </c>
      <c r="B1525" s="2" t="s">
        <v>4078</v>
      </c>
      <c r="C1525" s="3"/>
      <c r="D1525" s="4">
        <v>0</v>
      </c>
      <c r="E1525" s="4">
        <v>0</v>
      </c>
      <c r="F1525" s="4">
        <v>0</v>
      </c>
      <c r="G1525" s="4">
        <v>69.25</v>
      </c>
      <c r="H1525" s="2" t="s">
        <v>469</v>
      </c>
      <c r="I1525" s="4">
        <v>28.933</v>
      </c>
      <c r="J1525" s="2" t="b">
        <v>0</v>
      </c>
      <c r="K1525" s="2" t="s">
        <v>4693</v>
      </c>
      <c r="L1525" s="2" t="s">
        <v>10</v>
      </c>
      <c r="M1525" s="2"/>
      <c r="N1525" s="2" t="s">
        <v>4703</v>
      </c>
      <c r="O1525" s="2"/>
      <c r="P1525" s="2" t="s">
        <v>4695</v>
      </c>
      <c r="Q1525" s="2"/>
    </row>
    <row r="1526" spans="1:17" x14ac:dyDescent="0.25">
      <c r="A1526" s="2" t="s">
        <v>3431</v>
      </c>
      <c r="B1526" s="2" t="s">
        <v>3432</v>
      </c>
      <c r="C1526" s="3"/>
      <c r="D1526" s="4">
        <v>0</v>
      </c>
      <c r="E1526" s="4">
        <v>0</v>
      </c>
      <c r="F1526" s="4">
        <v>0</v>
      </c>
      <c r="G1526" s="4">
        <v>10</v>
      </c>
      <c r="H1526" s="2" t="s">
        <v>66</v>
      </c>
      <c r="I1526" s="4">
        <v>3.75</v>
      </c>
      <c r="J1526" s="2" t="b">
        <v>0</v>
      </c>
      <c r="K1526" s="2" t="s">
        <v>4716</v>
      </c>
      <c r="L1526" s="2" t="s">
        <v>10</v>
      </c>
      <c r="M1526" s="2" t="s">
        <v>4722</v>
      </c>
      <c r="N1526" s="2" t="s">
        <v>4718</v>
      </c>
      <c r="O1526" s="2" t="s">
        <v>4719</v>
      </c>
      <c r="P1526" s="2" t="s">
        <v>4688</v>
      </c>
      <c r="Q1526" s="2"/>
    </row>
    <row r="1527" spans="1:17" x14ac:dyDescent="0.25">
      <c r="A1527" s="2" t="s">
        <v>3478</v>
      </c>
      <c r="B1527" s="2" t="s">
        <v>3479</v>
      </c>
      <c r="C1527" s="3"/>
      <c r="D1527" s="4">
        <v>0</v>
      </c>
      <c r="E1527" s="4">
        <v>0</v>
      </c>
      <c r="F1527" s="4">
        <v>0</v>
      </c>
      <c r="G1527" s="4">
        <v>18.8</v>
      </c>
      <c r="H1527" s="2" t="s">
        <v>3480</v>
      </c>
      <c r="I1527" s="4">
        <v>7.95</v>
      </c>
      <c r="J1527" s="2" t="b">
        <v>0</v>
      </c>
      <c r="K1527" s="2" t="s">
        <v>4716</v>
      </c>
      <c r="L1527" s="2" t="s">
        <v>10</v>
      </c>
      <c r="M1527" s="2" t="s">
        <v>4846</v>
      </c>
      <c r="N1527" s="2" t="s">
        <v>4745</v>
      </c>
      <c r="O1527" s="2" t="s">
        <v>4719</v>
      </c>
      <c r="P1527" s="2" t="s">
        <v>4688</v>
      </c>
      <c r="Q1527" s="2"/>
    </row>
    <row r="1528" spans="1:17" x14ac:dyDescent="0.25">
      <c r="A1528" s="2" t="s">
        <v>3487</v>
      </c>
      <c r="B1528" s="2" t="s">
        <v>3488</v>
      </c>
      <c r="C1528" s="3"/>
      <c r="D1528" s="4">
        <v>0</v>
      </c>
      <c r="E1528" s="4">
        <v>0</v>
      </c>
      <c r="F1528" s="4">
        <v>0</v>
      </c>
      <c r="G1528" s="4">
        <v>23.7</v>
      </c>
      <c r="H1528" s="2" t="s">
        <v>3480</v>
      </c>
      <c r="I1528" s="4">
        <v>10.199999999999999</v>
      </c>
      <c r="J1528" s="2" t="b">
        <v>0</v>
      </c>
      <c r="K1528" s="2" t="s">
        <v>4716</v>
      </c>
      <c r="L1528" s="2" t="s">
        <v>10</v>
      </c>
      <c r="M1528" s="2" t="s">
        <v>4846</v>
      </c>
      <c r="N1528" s="2" t="s">
        <v>4745</v>
      </c>
      <c r="O1528" s="2" t="s">
        <v>4719</v>
      </c>
      <c r="P1528" s="2" t="s">
        <v>4688</v>
      </c>
      <c r="Q1528" s="2"/>
    </row>
    <row r="1529" spans="1:17" x14ac:dyDescent="0.25">
      <c r="A1529" s="2" t="s">
        <v>2343</v>
      </c>
      <c r="B1529" s="2" t="s">
        <v>2344</v>
      </c>
      <c r="C1529" s="3"/>
      <c r="D1529" s="4">
        <v>0</v>
      </c>
      <c r="E1529" s="4">
        <v>0</v>
      </c>
      <c r="F1529" s="4">
        <v>0</v>
      </c>
      <c r="G1529" s="4">
        <v>18.100000000000001</v>
      </c>
      <c r="H1529" s="2" t="s">
        <v>2345</v>
      </c>
      <c r="I1529" s="4">
        <v>7.7</v>
      </c>
      <c r="J1529" s="2" t="b">
        <v>0</v>
      </c>
      <c r="K1529" s="2" t="s">
        <v>4709</v>
      </c>
      <c r="L1529" s="2" t="s">
        <v>10</v>
      </c>
      <c r="M1529" s="2" t="s">
        <v>4710</v>
      </c>
      <c r="N1529" s="2" t="s">
        <v>4710</v>
      </c>
      <c r="O1529" s="2" t="s">
        <v>4689</v>
      </c>
      <c r="P1529" s="2" t="s">
        <v>4688</v>
      </c>
      <c r="Q1529" s="2"/>
    </row>
    <row r="1530" spans="1:17" x14ac:dyDescent="0.25">
      <c r="A1530" s="2" t="s">
        <v>4121</v>
      </c>
      <c r="B1530" s="2" t="s">
        <v>4122</v>
      </c>
      <c r="C1530" s="3"/>
      <c r="D1530" s="4">
        <v>0</v>
      </c>
      <c r="E1530" s="4">
        <v>0</v>
      </c>
      <c r="F1530" s="4">
        <v>0</v>
      </c>
      <c r="G1530" s="4">
        <v>20.45</v>
      </c>
      <c r="H1530" s="2" t="s">
        <v>2345</v>
      </c>
      <c r="I1530" s="4">
        <v>8.8000000000000007</v>
      </c>
      <c r="J1530" s="2" t="b">
        <v>0</v>
      </c>
      <c r="K1530" s="2" t="s">
        <v>4709</v>
      </c>
      <c r="L1530" s="2" t="s">
        <v>10</v>
      </c>
      <c r="M1530" s="2" t="s">
        <v>4714</v>
      </c>
      <c r="N1530" s="2" t="s">
        <v>4710</v>
      </c>
      <c r="O1530" s="2" t="s">
        <v>4689</v>
      </c>
      <c r="P1530" s="2" t="s">
        <v>4688</v>
      </c>
      <c r="Q1530" s="2"/>
    </row>
    <row r="1531" spans="1:17" x14ac:dyDescent="0.25">
      <c r="A1531" s="2" t="s">
        <v>3577</v>
      </c>
      <c r="B1531" s="2" t="s">
        <v>3578</v>
      </c>
      <c r="C1531" s="3"/>
      <c r="D1531" s="4">
        <v>0</v>
      </c>
      <c r="E1531" s="4">
        <v>0</v>
      </c>
      <c r="F1531" s="4">
        <v>0</v>
      </c>
      <c r="G1531" s="4">
        <v>26.95</v>
      </c>
      <c r="H1531" s="2" t="s">
        <v>2345</v>
      </c>
      <c r="I1531" s="4">
        <v>11.8</v>
      </c>
      <c r="J1531" s="2" t="b">
        <v>0</v>
      </c>
      <c r="K1531" s="2" t="s">
        <v>4709</v>
      </c>
      <c r="L1531" s="2" t="s">
        <v>10</v>
      </c>
      <c r="M1531" s="2" t="s">
        <v>4910</v>
      </c>
      <c r="N1531" s="2" t="s">
        <v>4710</v>
      </c>
      <c r="O1531" s="2" t="s">
        <v>4689</v>
      </c>
      <c r="P1531" s="2" t="s">
        <v>4688</v>
      </c>
      <c r="Q1531" s="2"/>
    </row>
    <row r="1532" spans="1:17" x14ac:dyDescent="0.25">
      <c r="A1532" s="2" t="s">
        <v>3575</v>
      </c>
      <c r="B1532" s="2" t="s">
        <v>3576</v>
      </c>
      <c r="C1532" s="3"/>
      <c r="D1532" s="4">
        <v>0</v>
      </c>
      <c r="E1532" s="4">
        <v>0</v>
      </c>
      <c r="F1532" s="4">
        <v>0</v>
      </c>
      <c r="G1532" s="4">
        <v>43.15</v>
      </c>
      <c r="H1532" s="2" t="s">
        <v>2345</v>
      </c>
      <c r="I1532" s="4">
        <v>19.3</v>
      </c>
      <c r="J1532" s="2" t="b">
        <v>0</v>
      </c>
      <c r="K1532" s="2" t="s">
        <v>4709</v>
      </c>
      <c r="L1532" s="2" t="s">
        <v>10</v>
      </c>
      <c r="M1532" s="2" t="s">
        <v>4910</v>
      </c>
      <c r="N1532" s="2" t="s">
        <v>4710</v>
      </c>
      <c r="O1532" s="2" t="s">
        <v>4689</v>
      </c>
      <c r="P1532" s="2" t="s">
        <v>4688</v>
      </c>
      <c r="Q1532" s="2"/>
    </row>
    <row r="1533" spans="1:17" x14ac:dyDescent="0.25">
      <c r="A1533" s="2" t="s">
        <v>3962</v>
      </c>
      <c r="B1533" s="2" t="s">
        <v>3963</v>
      </c>
      <c r="C1533" s="3"/>
      <c r="D1533" s="4">
        <v>0</v>
      </c>
      <c r="E1533" s="4">
        <v>0</v>
      </c>
      <c r="F1533" s="4">
        <v>0</v>
      </c>
      <c r="G1533" s="4">
        <v>23.5</v>
      </c>
      <c r="H1533" s="2" t="s">
        <v>2345</v>
      </c>
      <c r="I1533" s="4">
        <v>10.199999999999999</v>
      </c>
      <c r="J1533" s="2" t="b">
        <v>0</v>
      </c>
      <c r="K1533" s="2" t="s">
        <v>4716</v>
      </c>
      <c r="L1533" s="2" t="s">
        <v>10</v>
      </c>
      <c r="M1533" s="2" t="s">
        <v>4711</v>
      </c>
      <c r="N1533" s="2" t="s">
        <v>4710</v>
      </c>
      <c r="O1533" s="2" t="s">
        <v>4719</v>
      </c>
      <c r="P1533" s="2" t="s">
        <v>4688</v>
      </c>
      <c r="Q1533" s="2"/>
    </row>
    <row r="1534" spans="1:17" x14ac:dyDescent="0.25">
      <c r="A1534" s="2" t="s">
        <v>3014</v>
      </c>
      <c r="B1534" s="2" t="s">
        <v>3015</v>
      </c>
      <c r="C1534" s="3"/>
      <c r="D1534" s="4">
        <v>0</v>
      </c>
      <c r="E1534" s="4">
        <v>0</v>
      </c>
      <c r="F1534" s="4">
        <v>0</v>
      </c>
      <c r="G1534" s="4">
        <v>24.85</v>
      </c>
      <c r="H1534" s="2" t="s">
        <v>2259</v>
      </c>
      <c r="I1534" s="4">
        <v>7.7</v>
      </c>
      <c r="J1534" s="2" t="b">
        <v>0</v>
      </c>
      <c r="K1534" s="2" t="s">
        <v>4709</v>
      </c>
      <c r="L1534" s="2" t="s">
        <v>10</v>
      </c>
      <c r="M1534" s="2" t="s">
        <v>4740</v>
      </c>
      <c r="N1534" s="2" t="s">
        <v>4741</v>
      </c>
      <c r="O1534" s="2" t="s">
        <v>4689</v>
      </c>
      <c r="P1534" s="2" t="s">
        <v>4688</v>
      </c>
      <c r="Q1534" s="2"/>
    </row>
    <row r="1535" spans="1:17" ht="128.25" x14ac:dyDescent="0.25">
      <c r="A1535" s="2" t="s">
        <v>325</v>
      </c>
      <c r="B1535" s="2" t="s">
        <v>326</v>
      </c>
      <c r="C1535" s="3" t="s">
        <v>5196</v>
      </c>
      <c r="D1535" s="4">
        <v>0</v>
      </c>
      <c r="E1535" s="4">
        <v>1</v>
      </c>
      <c r="F1535" s="4">
        <v>1</v>
      </c>
      <c r="G1535" s="4">
        <v>4.9000000000000004</v>
      </c>
      <c r="H1535" s="2" t="s">
        <v>2237</v>
      </c>
      <c r="I1535" s="4">
        <v>2.4500000000000002</v>
      </c>
      <c r="J1535" s="2" t="b">
        <v>1</v>
      </c>
      <c r="K1535" s="2" t="s">
        <v>2307</v>
      </c>
      <c r="L1535" s="2" t="s">
        <v>10</v>
      </c>
      <c r="M1535" s="2"/>
      <c r="N1535" s="2" t="s">
        <v>2307</v>
      </c>
      <c r="O1535" s="2" t="s">
        <v>5007</v>
      </c>
      <c r="P1535" s="2" t="s">
        <v>4804</v>
      </c>
      <c r="Q1535" s="2" t="s">
        <v>6025</v>
      </c>
    </row>
    <row r="1536" spans="1:17" ht="128.25" x14ac:dyDescent="0.25">
      <c r="A1536" s="2" t="s">
        <v>334</v>
      </c>
      <c r="B1536" s="2" t="s">
        <v>335</v>
      </c>
      <c r="C1536" s="3" t="s">
        <v>5200</v>
      </c>
      <c r="D1536" s="4">
        <v>0</v>
      </c>
      <c r="E1536" s="4">
        <v>1</v>
      </c>
      <c r="F1536" s="4">
        <v>1</v>
      </c>
      <c r="G1536" s="4">
        <v>5.5</v>
      </c>
      <c r="H1536" s="2" t="s">
        <v>2237</v>
      </c>
      <c r="I1536" s="4">
        <v>2.54</v>
      </c>
      <c r="J1536" s="2" t="b">
        <v>1</v>
      </c>
      <c r="K1536" s="2" t="s">
        <v>2307</v>
      </c>
      <c r="L1536" s="2" t="s">
        <v>10</v>
      </c>
      <c r="M1536" s="2"/>
      <c r="N1536" s="2" t="s">
        <v>2307</v>
      </c>
      <c r="O1536" s="2" t="s">
        <v>5008</v>
      </c>
      <c r="P1536" s="2" t="s">
        <v>4804</v>
      </c>
      <c r="Q1536" s="2" t="s">
        <v>6026</v>
      </c>
    </row>
    <row r="1537" spans="1:17" x14ac:dyDescent="0.25">
      <c r="A1537" s="2" t="s">
        <v>941</v>
      </c>
      <c r="B1537" s="2" t="s">
        <v>942</v>
      </c>
      <c r="C1537" s="3"/>
      <c r="D1537" s="4">
        <v>0</v>
      </c>
      <c r="E1537" s="4">
        <v>0</v>
      </c>
      <c r="F1537" s="4">
        <v>0</v>
      </c>
      <c r="G1537" s="4">
        <v>25</v>
      </c>
      <c r="H1537" s="2" t="s">
        <v>2229</v>
      </c>
      <c r="I1537" s="4">
        <v>12.15</v>
      </c>
      <c r="J1537" s="2" t="b">
        <v>1</v>
      </c>
      <c r="K1537" s="2" t="s">
        <v>4691</v>
      </c>
      <c r="L1537" s="2" t="s">
        <v>10</v>
      </c>
      <c r="M1537" s="2"/>
      <c r="N1537" s="2"/>
      <c r="O1537" s="2"/>
      <c r="P1537" s="2"/>
      <c r="Q1537" s="2"/>
    </row>
    <row r="1538" spans="1:17" ht="171" x14ac:dyDescent="0.25">
      <c r="A1538" s="2" t="s">
        <v>1985</v>
      </c>
      <c r="B1538" s="2" t="s">
        <v>1986</v>
      </c>
      <c r="C1538" s="3" t="s">
        <v>4402</v>
      </c>
      <c r="D1538" s="4">
        <v>0</v>
      </c>
      <c r="E1538" s="4">
        <v>12</v>
      </c>
      <c r="F1538" s="4">
        <v>12</v>
      </c>
      <c r="G1538" s="4">
        <v>11.65</v>
      </c>
      <c r="H1538" s="2" t="s">
        <v>2230</v>
      </c>
      <c r="I1538" s="4">
        <v>5.4</v>
      </c>
      <c r="J1538" s="2" t="b">
        <v>1</v>
      </c>
      <c r="K1538" s="2" t="s">
        <v>4716</v>
      </c>
      <c r="L1538" s="2" t="s">
        <v>10</v>
      </c>
      <c r="M1538" s="2" t="s">
        <v>4751</v>
      </c>
      <c r="N1538" s="2" t="s">
        <v>4752</v>
      </c>
      <c r="O1538" s="2" t="s">
        <v>4719</v>
      </c>
      <c r="P1538" s="2" t="s">
        <v>4688</v>
      </c>
      <c r="Q1538" s="2" t="s">
        <v>6516</v>
      </c>
    </row>
    <row r="1539" spans="1:17" ht="185.25" x14ac:dyDescent="0.25">
      <c r="A1539" s="2" t="s">
        <v>1979</v>
      </c>
      <c r="B1539" s="2" t="s">
        <v>1980</v>
      </c>
      <c r="C1539" s="3" t="s">
        <v>4399</v>
      </c>
      <c r="D1539" s="4">
        <v>0</v>
      </c>
      <c r="E1539" s="4">
        <v>7</v>
      </c>
      <c r="F1539" s="4">
        <v>7</v>
      </c>
      <c r="G1539" s="4">
        <v>14.1</v>
      </c>
      <c r="H1539" s="2" t="s">
        <v>2230</v>
      </c>
      <c r="I1539" s="4">
        <v>6.5</v>
      </c>
      <c r="J1539" s="2" t="b">
        <v>1</v>
      </c>
      <c r="K1539" s="2" t="s">
        <v>4709</v>
      </c>
      <c r="L1539" s="2" t="s">
        <v>10</v>
      </c>
      <c r="M1539" s="2" t="s">
        <v>4751</v>
      </c>
      <c r="N1539" s="2" t="s">
        <v>4752</v>
      </c>
      <c r="O1539" s="2" t="s">
        <v>4689</v>
      </c>
      <c r="P1539" s="2" t="s">
        <v>4688</v>
      </c>
      <c r="Q1539" s="2" t="s">
        <v>5697</v>
      </c>
    </row>
    <row r="1540" spans="1:17" ht="199.5" x14ac:dyDescent="0.25">
      <c r="A1540" s="2" t="s">
        <v>1425</v>
      </c>
      <c r="B1540" s="2" t="s">
        <v>1426</v>
      </c>
      <c r="C1540" s="3" t="s">
        <v>5362</v>
      </c>
      <c r="D1540" s="4">
        <v>0</v>
      </c>
      <c r="E1540" s="4">
        <v>4</v>
      </c>
      <c r="F1540" s="4">
        <v>4</v>
      </c>
      <c r="G1540" s="4">
        <v>20.75</v>
      </c>
      <c r="H1540" s="2" t="s">
        <v>2246</v>
      </c>
      <c r="I1540" s="4">
        <v>7.1</v>
      </c>
      <c r="J1540" s="2" t="b">
        <v>1</v>
      </c>
      <c r="K1540" s="2" t="s">
        <v>4716</v>
      </c>
      <c r="L1540" s="2" t="s">
        <v>10</v>
      </c>
      <c r="M1540" s="2" t="s">
        <v>5009</v>
      </c>
      <c r="N1540" s="2" t="s">
        <v>4857</v>
      </c>
      <c r="O1540" s="2" t="s">
        <v>4719</v>
      </c>
      <c r="P1540" s="2" t="s">
        <v>4688</v>
      </c>
      <c r="Q1540" s="2" t="s">
        <v>5872</v>
      </c>
    </row>
    <row r="1541" spans="1:17" ht="199.5" x14ac:dyDescent="0.25">
      <c r="A1541" s="2" t="s">
        <v>1402</v>
      </c>
      <c r="B1541" s="2" t="s">
        <v>1403</v>
      </c>
      <c r="C1541" s="3" t="s">
        <v>5357</v>
      </c>
      <c r="D1541" s="4">
        <v>0</v>
      </c>
      <c r="E1541" s="4">
        <v>4</v>
      </c>
      <c r="F1541" s="4">
        <v>4</v>
      </c>
      <c r="G1541" s="4">
        <v>11.9</v>
      </c>
      <c r="H1541" s="2" t="s">
        <v>2246</v>
      </c>
      <c r="I1541" s="4">
        <v>5.5</v>
      </c>
      <c r="J1541" s="2" t="b">
        <v>1</v>
      </c>
      <c r="K1541" s="2" t="s">
        <v>4709</v>
      </c>
      <c r="L1541" s="2" t="s">
        <v>10</v>
      </c>
      <c r="M1541" s="2" t="s">
        <v>5010</v>
      </c>
      <c r="N1541" s="2" t="s">
        <v>4857</v>
      </c>
      <c r="O1541" s="2" t="s">
        <v>4689</v>
      </c>
      <c r="P1541" s="2" t="s">
        <v>4688</v>
      </c>
      <c r="Q1541" s="2" t="s">
        <v>6517</v>
      </c>
    </row>
    <row r="1542" spans="1:17" x14ac:dyDescent="0.25">
      <c r="A1542" s="2" t="s">
        <v>3726</v>
      </c>
      <c r="B1542" s="2" t="s">
        <v>3727</v>
      </c>
      <c r="C1542" s="3"/>
      <c r="D1542" s="4">
        <v>0</v>
      </c>
      <c r="E1542" s="4">
        <v>0</v>
      </c>
      <c r="F1542" s="4">
        <v>0</v>
      </c>
      <c r="G1542" s="4">
        <v>15.55</v>
      </c>
      <c r="H1542" s="2" t="s">
        <v>2246</v>
      </c>
      <c r="I1542" s="4">
        <v>6.4</v>
      </c>
      <c r="J1542" s="2" t="b">
        <v>0</v>
      </c>
      <c r="K1542" s="2" t="s">
        <v>4716</v>
      </c>
      <c r="L1542" s="2" t="s">
        <v>10</v>
      </c>
      <c r="M1542" s="2" t="s">
        <v>4751</v>
      </c>
      <c r="N1542" s="2" t="s">
        <v>4752</v>
      </c>
      <c r="O1542" s="2" t="s">
        <v>4719</v>
      </c>
      <c r="P1542" s="2" t="s">
        <v>4688</v>
      </c>
      <c r="Q1542" s="2"/>
    </row>
    <row r="1543" spans="1:17" x14ac:dyDescent="0.25">
      <c r="A1543" s="2" t="s">
        <v>1400</v>
      </c>
      <c r="B1543" s="2" t="s">
        <v>1401</v>
      </c>
      <c r="C1543" s="3"/>
      <c r="D1543" s="4">
        <v>0</v>
      </c>
      <c r="E1543" s="4">
        <v>4</v>
      </c>
      <c r="F1543" s="4">
        <v>4</v>
      </c>
      <c r="G1543" s="4">
        <v>15.15</v>
      </c>
      <c r="H1543" s="2" t="s">
        <v>2246</v>
      </c>
      <c r="I1543" s="4">
        <v>6.6</v>
      </c>
      <c r="J1543" s="2" t="b">
        <v>1</v>
      </c>
      <c r="K1543" s="2" t="s">
        <v>4709</v>
      </c>
      <c r="L1543" s="2" t="s">
        <v>10</v>
      </c>
      <c r="M1543" s="2" t="s">
        <v>4929</v>
      </c>
      <c r="N1543" s="2" t="s">
        <v>4857</v>
      </c>
      <c r="O1543" s="2" t="s">
        <v>4689</v>
      </c>
      <c r="P1543" s="2" t="s">
        <v>4688</v>
      </c>
      <c r="Q1543" s="2"/>
    </row>
    <row r="1544" spans="1:17" x14ac:dyDescent="0.25">
      <c r="A1544" s="2" t="s">
        <v>1157</v>
      </c>
      <c r="B1544" s="2" t="s">
        <v>1158</v>
      </c>
      <c r="C1544" s="3"/>
      <c r="D1544" s="4">
        <v>0</v>
      </c>
      <c r="E1544" s="4">
        <v>0</v>
      </c>
      <c r="F1544" s="4">
        <v>0</v>
      </c>
      <c r="G1544" s="4">
        <v>10.4</v>
      </c>
      <c r="H1544" s="2" t="s">
        <v>2246</v>
      </c>
      <c r="I1544" s="4">
        <v>3.5</v>
      </c>
      <c r="J1544" s="2" t="b">
        <v>1</v>
      </c>
      <c r="K1544" s="2" t="s">
        <v>4716</v>
      </c>
      <c r="L1544" s="2" t="s">
        <v>10</v>
      </c>
      <c r="M1544" s="2"/>
      <c r="N1544" s="2" t="s">
        <v>4912</v>
      </c>
      <c r="O1544" s="2" t="s">
        <v>4719</v>
      </c>
      <c r="P1544" s="2" t="s">
        <v>4688</v>
      </c>
      <c r="Q1544" s="2"/>
    </row>
    <row r="1545" spans="1:17" x14ac:dyDescent="0.25">
      <c r="A1545" s="2" t="s">
        <v>4172</v>
      </c>
      <c r="B1545" s="2" t="s">
        <v>4173</v>
      </c>
      <c r="C1545" s="3"/>
      <c r="D1545" s="4">
        <v>0</v>
      </c>
      <c r="E1545" s="4">
        <v>0</v>
      </c>
      <c r="F1545" s="4">
        <v>0</v>
      </c>
      <c r="G1545" s="4">
        <v>8</v>
      </c>
      <c r="H1545" s="2" t="s">
        <v>2246</v>
      </c>
      <c r="I1545" s="4">
        <v>0</v>
      </c>
      <c r="J1545" s="2" t="b">
        <v>0</v>
      </c>
      <c r="K1545" s="2" t="s">
        <v>4691</v>
      </c>
      <c r="L1545" s="2" t="s">
        <v>10</v>
      </c>
      <c r="M1545" s="2"/>
      <c r="N1545" s="2"/>
      <c r="O1545" s="2"/>
      <c r="P1545" s="2"/>
      <c r="Q1545" s="2"/>
    </row>
    <row r="1546" spans="1:17" x14ac:dyDescent="0.25">
      <c r="A1546" s="2" t="s">
        <v>2771</v>
      </c>
      <c r="B1546" s="2" t="s">
        <v>2772</v>
      </c>
      <c r="C1546" s="3"/>
      <c r="D1546" s="4">
        <v>0</v>
      </c>
      <c r="E1546" s="4">
        <v>0</v>
      </c>
      <c r="F1546" s="4">
        <v>0</v>
      </c>
      <c r="G1546" s="4">
        <v>4.4000000000000004</v>
      </c>
      <c r="H1546" s="2" t="s">
        <v>2246</v>
      </c>
      <c r="I1546" s="4">
        <v>2.1</v>
      </c>
      <c r="J1546" s="2" t="b">
        <v>0</v>
      </c>
      <c r="K1546" s="2" t="s">
        <v>2307</v>
      </c>
      <c r="L1546" s="2" t="s">
        <v>10</v>
      </c>
      <c r="M1546" s="2"/>
      <c r="N1546" s="2" t="s">
        <v>2307</v>
      </c>
      <c r="O1546" s="2"/>
      <c r="P1546" s="2" t="s">
        <v>4804</v>
      </c>
      <c r="Q1546" s="2"/>
    </row>
    <row r="1547" spans="1:17" x14ac:dyDescent="0.25">
      <c r="A1547" s="2" t="s">
        <v>2695</v>
      </c>
      <c r="B1547" s="2" t="s">
        <v>2696</v>
      </c>
      <c r="C1547" s="3"/>
      <c r="D1547" s="4">
        <v>0</v>
      </c>
      <c r="E1547" s="4">
        <v>0</v>
      </c>
      <c r="F1547" s="4">
        <v>0</v>
      </c>
      <c r="G1547" s="4">
        <v>3.45</v>
      </c>
      <c r="H1547" s="2" t="s">
        <v>2246</v>
      </c>
      <c r="I1547" s="4">
        <v>1.61</v>
      </c>
      <c r="J1547" s="2" t="b">
        <v>0</v>
      </c>
      <c r="K1547" s="2" t="s">
        <v>2307</v>
      </c>
      <c r="L1547" s="2" t="s">
        <v>10</v>
      </c>
      <c r="M1547" s="2"/>
      <c r="N1547" s="2" t="s">
        <v>2307</v>
      </c>
      <c r="O1547" s="2"/>
      <c r="P1547" s="2" t="s">
        <v>4804</v>
      </c>
      <c r="Q1547" s="2"/>
    </row>
    <row r="1548" spans="1:17" ht="171" x14ac:dyDescent="0.25">
      <c r="A1548" s="2" t="s">
        <v>389</v>
      </c>
      <c r="B1548" s="2" t="s">
        <v>390</v>
      </c>
      <c r="C1548" s="3" t="s">
        <v>5213</v>
      </c>
      <c r="D1548" s="4">
        <v>0</v>
      </c>
      <c r="E1548" s="4">
        <v>7</v>
      </c>
      <c r="F1548" s="4">
        <v>7</v>
      </c>
      <c r="G1548" s="4">
        <v>4.3499999999999996</v>
      </c>
      <c r="H1548" s="2" t="s">
        <v>2246</v>
      </c>
      <c r="I1548" s="4">
        <v>2.0609999999999999</v>
      </c>
      <c r="J1548" s="2" t="b">
        <v>1</v>
      </c>
      <c r="K1548" s="2" t="s">
        <v>2307</v>
      </c>
      <c r="L1548" s="2" t="s">
        <v>10</v>
      </c>
      <c r="M1548" s="2"/>
      <c r="N1548" s="2" t="s">
        <v>2307</v>
      </c>
      <c r="O1548" s="2" t="s">
        <v>4877</v>
      </c>
      <c r="P1548" s="2" t="s">
        <v>4804</v>
      </c>
      <c r="Q1548" s="2" t="s">
        <v>5667</v>
      </c>
    </row>
    <row r="1549" spans="1:17" ht="171" x14ac:dyDescent="0.25">
      <c r="A1549" s="2" t="s">
        <v>387</v>
      </c>
      <c r="B1549" s="2" t="s">
        <v>388</v>
      </c>
      <c r="C1549" s="3" t="s">
        <v>5212</v>
      </c>
      <c r="D1549" s="4">
        <v>0</v>
      </c>
      <c r="E1549" s="4">
        <v>4</v>
      </c>
      <c r="F1549" s="4">
        <v>4</v>
      </c>
      <c r="G1549" s="4">
        <v>4.3499999999999996</v>
      </c>
      <c r="H1549" s="2" t="s">
        <v>2246</v>
      </c>
      <c r="I1549" s="4">
        <v>2.0649999999999999</v>
      </c>
      <c r="J1549" s="2" t="b">
        <v>1</v>
      </c>
      <c r="K1549" s="2" t="s">
        <v>2307</v>
      </c>
      <c r="L1549" s="2" t="s">
        <v>10</v>
      </c>
      <c r="M1549" s="2"/>
      <c r="N1549" s="2" t="s">
        <v>2307</v>
      </c>
      <c r="O1549" s="2" t="s">
        <v>4803</v>
      </c>
      <c r="P1549" s="2" t="s">
        <v>4804</v>
      </c>
      <c r="Q1549" s="2" t="s">
        <v>5667</v>
      </c>
    </row>
    <row r="1550" spans="1:17" ht="171" x14ac:dyDescent="0.25">
      <c r="A1550" s="2" t="s">
        <v>385</v>
      </c>
      <c r="B1550" s="2" t="s">
        <v>386</v>
      </c>
      <c r="C1550" s="3" t="s">
        <v>5211</v>
      </c>
      <c r="D1550" s="4">
        <v>0</v>
      </c>
      <c r="E1550" s="4">
        <v>9</v>
      </c>
      <c r="F1550" s="4">
        <v>9</v>
      </c>
      <c r="G1550" s="4">
        <v>4.45</v>
      </c>
      <c r="H1550" s="2" t="s">
        <v>2246</v>
      </c>
      <c r="I1550" s="4">
        <v>2.1150000000000002</v>
      </c>
      <c r="J1550" s="2" t="b">
        <v>1</v>
      </c>
      <c r="K1550" s="2" t="s">
        <v>2307</v>
      </c>
      <c r="L1550" s="2" t="s">
        <v>10</v>
      </c>
      <c r="M1550" s="2"/>
      <c r="N1550" s="2" t="s">
        <v>2307</v>
      </c>
      <c r="O1550" s="2" t="s">
        <v>314</v>
      </c>
      <c r="P1550" s="2" t="s">
        <v>4804</v>
      </c>
      <c r="Q1550" s="2" t="s">
        <v>5667</v>
      </c>
    </row>
    <row r="1551" spans="1:17" x14ac:dyDescent="0.25">
      <c r="A1551" s="2" t="s">
        <v>2685</v>
      </c>
      <c r="B1551" s="2" t="s">
        <v>2686</v>
      </c>
      <c r="C1551" s="3"/>
      <c r="D1551" s="4">
        <v>0</v>
      </c>
      <c r="E1551" s="4">
        <v>0</v>
      </c>
      <c r="F1551" s="4">
        <v>0</v>
      </c>
      <c r="G1551" s="4">
        <v>4.3</v>
      </c>
      <c r="H1551" s="2" t="s">
        <v>2246</v>
      </c>
      <c r="I1551" s="4">
        <v>1.95</v>
      </c>
      <c r="J1551" s="2" t="b">
        <v>0</v>
      </c>
      <c r="K1551" s="2" t="s">
        <v>2307</v>
      </c>
      <c r="L1551" s="2" t="s">
        <v>10</v>
      </c>
      <c r="M1551" s="2"/>
      <c r="N1551" s="2" t="s">
        <v>2307</v>
      </c>
      <c r="O1551" s="2"/>
      <c r="P1551" s="2" t="s">
        <v>4804</v>
      </c>
      <c r="Q1551" s="2"/>
    </row>
    <row r="1552" spans="1:17" x14ac:dyDescent="0.25">
      <c r="A1552" s="2" t="s">
        <v>401</v>
      </c>
      <c r="B1552" s="2" t="s">
        <v>402</v>
      </c>
      <c r="C1552" s="3"/>
      <c r="D1552" s="4">
        <v>0</v>
      </c>
      <c r="E1552" s="4">
        <v>17</v>
      </c>
      <c r="F1552" s="4">
        <v>17</v>
      </c>
      <c r="G1552" s="4">
        <v>4.0999999999999996</v>
      </c>
      <c r="H1552" s="2" t="s">
        <v>2246</v>
      </c>
      <c r="I1552" s="4">
        <v>1.966</v>
      </c>
      <c r="J1552" s="2" t="b">
        <v>1</v>
      </c>
      <c r="K1552" s="2" t="s">
        <v>2307</v>
      </c>
      <c r="L1552" s="2" t="s">
        <v>10</v>
      </c>
      <c r="M1552" s="2"/>
      <c r="N1552" s="2" t="s">
        <v>2307</v>
      </c>
      <c r="O1552" s="2" t="s">
        <v>4877</v>
      </c>
      <c r="P1552" s="2" t="s">
        <v>4804</v>
      </c>
      <c r="Q1552" s="2"/>
    </row>
    <row r="1553" spans="1:17" x14ac:dyDescent="0.25">
      <c r="A1553" s="2" t="s">
        <v>397</v>
      </c>
      <c r="B1553" s="2" t="s">
        <v>398</v>
      </c>
      <c r="C1553" s="3"/>
      <c r="D1553" s="4">
        <v>0</v>
      </c>
      <c r="E1553" s="4">
        <v>10</v>
      </c>
      <c r="F1553" s="4">
        <v>10</v>
      </c>
      <c r="G1553" s="4">
        <v>4.9000000000000004</v>
      </c>
      <c r="H1553" s="2" t="s">
        <v>2246</v>
      </c>
      <c r="I1553" s="4">
        <v>2.3679999999999999</v>
      </c>
      <c r="J1553" s="2" t="b">
        <v>1</v>
      </c>
      <c r="K1553" s="2" t="s">
        <v>2307</v>
      </c>
      <c r="L1553" s="2" t="s">
        <v>10</v>
      </c>
      <c r="M1553" s="2"/>
      <c r="N1553" s="2" t="s">
        <v>2307</v>
      </c>
      <c r="O1553" s="2" t="s">
        <v>5007</v>
      </c>
      <c r="P1553" s="2" t="s">
        <v>4804</v>
      </c>
      <c r="Q1553" s="2"/>
    </row>
    <row r="1554" spans="1:17" x14ac:dyDescent="0.25">
      <c r="A1554" s="2" t="s">
        <v>403</v>
      </c>
      <c r="B1554" s="2" t="s">
        <v>404</v>
      </c>
      <c r="C1554" s="3"/>
      <c r="D1554" s="4">
        <v>0</v>
      </c>
      <c r="E1554" s="4">
        <v>1</v>
      </c>
      <c r="F1554" s="4">
        <v>1</v>
      </c>
      <c r="G1554" s="4">
        <v>4.1500000000000004</v>
      </c>
      <c r="H1554" s="2" t="s">
        <v>2246</v>
      </c>
      <c r="I1554" s="4">
        <v>2.0699999999999998</v>
      </c>
      <c r="J1554" s="2" t="b">
        <v>1</v>
      </c>
      <c r="K1554" s="2" t="s">
        <v>2307</v>
      </c>
      <c r="L1554" s="2" t="s">
        <v>10</v>
      </c>
      <c r="M1554" s="2"/>
      <c r="N1554" s="2" t="s">
        <v>2307</v>
      </c>
      <c r="O1554" s="2" t="s">
        <v>314</v>
      </c>
      <c r="P1554" s="2" t="s">
        <v>4804</v>
      </c>
      <c r="Q1554" s="2"/>
    </row>
    <row r="1555" spans="1:17" x14ac:dyDescent="0.25">
      <c r="A1555" s="2" t="s">
        <v>2711</v>
      </c>
      <c r="B1555" s="2" t="s">
        <v>2712</v>
      </c>
      <c r="C1555" s="3"/>
      <c r="D1555" s="4">
        <v>0</v>
      </c>
      <c r="E1555" s="4">
        <v>0</v>
      </c>
      <c r="F1555" s="4">
        <v>0</v>
      </c>
      <c r="G1555" s="4">
        <v>3.4</v>
      </c>
      <c r="H1555" s="2" t="s">
        <v>2246</v>
      </c>
      <c r="I1555" s="4">
        <v>1.6717</v>
      </c>
      <c r="J1555" s="2" t="b">
        <v>0</v>
      </c>
      <c r="K1555" s="2" t="s">
        <v>2307</v>
      </c>
      <c r="L1555" s="2" t="s">
        <v>10</v>
      </c>
      <c r="M1555" s="2"/>
      <c r="N1555" s="2" t="s">
        <v>2307</v>
      </c>
      <c r="O1555" s="2"/>
      <c r="P1555" s="2" t="s">
        <v>4695</v>
      </c>
      <c r="Q1555" s="2"/>
    </row>
    <row r="1556" spans="1:17" x14ac:dyDescent="0.25">
      <c r="A1556" s="2" t="s">
        <v>409</v>
      </c>
      <c r="B1556" s="2" t="s">
        <v>410</v>
      </c>
      <c r="C1556" s="3"/>
      <c r="D1556" s="4">
        <v>0</v>
      </c>
      <c r="E1556" s="4">
        <v>0</v>
      </c>
      <c r="F1556" s="4">
        <v>0</v>
      </c>
      <c r="G1556" s="4">
        <v>2.85</v>
      </c>
      <c r="H1556" s="2" t="s">
        <v>2246</v>
      </c>
      <c r="I1556" s="4">
        <v>1.411</v>
      </c>
      <c r="J1556" s="2" t="b">
        <v>1</v>
      </c>
      <c r="K1556" s="2" t="s">
        <v>2307</v>
      </c>
      <c r="L1556" s="2" t="s">
        <v>10</v>
      </c>
      <c r="M1556" s="2"/>
      <c r="N1556" s="2" t="s">
        <v>2307</v>
      </c>
      <c r="O1556" s="2" t="s">
        <v>4803</v>
      </c>
      <c r="P1556" s="2" t="s">
        <v>4804</v>
      </c>
      <c r="Q1556" s="2"/>
    </row>
    <row r="1557" spans="1:17" x14ac:dyDescent="0.25">
      <c r="A1557" s="2" t="s">
        <v>407</v>
      </c>
      <c r="B1557" s="2" t="s">
        <v>408</v>
      </c>
      <c r="C1557" s="3"/>
      <c r="D1557" s="4">
        <v>0</v>
      </c>
      <c r="E1557" s="4">
        <v>0</v>
      </c>
      <c r="F1557" s="4">
        <v>0</v>
      </c>
      <c r="G1557" s="4">
        <v>3.85</v>
      </c>
      <c r="H1557" s="2" t="s">
        <v>2246</v>
      </c>
      <c r="I1557" s="4">
        <v>1.91</v>
      </c>
      <c r="J1557" s="2" t="b">
        <v>1</v>
      </c>
      <c r="K1557" s="2" t="s">
        <v>2307</v>
      </c>
      <c r="L1557" s="2" t="s">
        <v>10</v>
      </c>
      <c r="M1557" s="2"/>
      <c r="N1557" s="2" t="s">
        <v>2307</v>
      </c>
      <c r="O1557" s="2" t="s">
        <v>4877</v>
      </c>
      <c r="P1557" s="2" t="s">
        <v>4695</v>
      </c>
      <c r="Q1557" s="2"/>
    </row>
    <row r="1558" spans="1:17" ht="199.5" x14ac:dyDescent="0.25">
      <c r="A1558" s="2" t="s">
        <v>2045</v>
      </c>
      <c r="B1558" s="2" t="s">
        <v>2046</v>
      </c>
      <c r="C1558" s="3" t="s">
        <v>5927</v>
      </c>
      <c r="D1558" s="4">
        <v>0</v>
      </c>
      <c r="E1558" s="4">
        <v>1</v>
      </c>
      <c r="F1558" s="4">
        <v>1</v>
      </c>
      <c r="G1558" s="4">
        <v>41.4</v>
      </c>
      <c r="H1558" s="2" t="s">
        <v>66</v>
      </c>
      <c r="I1558" s="4">
        <v>20.673300000000001</v>
      </c>
      <c r="J1558" s="2" t="b">
        <v>1</v>
      </c>
      <c r="K1558" s="2" t="s">
        <v>4693</v>
      </c>
      <c r="L1558" s="2" t="s">
        <v>10</v>
      </c>
      <c r="M1558" s="2"/>
      <c r="N1558" s="2" t="s">
        <v>4702</v>
      </c>
      <c r="O1558" s="2"/>
      <c r="P1558" s="2" t="s">
        <v>4696</v>
      </c>
      <c r="Q1558" s="2" t="s">
        <v>5916</v>
      </c>
    </row>
    <row r="1559" spans="1:17" x14ac:dyDescent="0.25">
      <c r="A1559" s="2" t="s">
        <v>3096</v>
      </c>
      <c r="B1559" s="2" t="s">
        <v>3097</v>
      </c>
      <c r="C1559" s="3"/>
      <c r="D1559" s="4">
        <v>0</v>
      </c>
      <c r="E1559" s="4">
        <v>0</v>
      </c>
      <c r="F1559" s="4">
        <v>0</v>
      </c>
      <c r="G1559" s="4">
        <v>9.1</v>
      </c>
      <c r="H1559" s="2" t="s">
        <v>175</v>
      </c>
      <c r="I1559" s="4">
        <v>4.0999999999999996</v>
      </c>
      <c r="J1559" s="2" t="b">
        <v>0</v>
      </c>
      <c r="K1559" s="2" t="s">
        <v>4716</v>
      </c>
      <c r="L1559" s="2" t="s">
        <v>10</v>
      </c>
      <c r="M1559" s="2" t="s">
        <v>4840</v>
      </c>
      <c r="N1559" s="2" t="s">
        <v>4745</v>
      </c>
      <c r="O1559" s="2" t="s">
        <v>4719</v>
      </c>
      <c r="P1559" s="2" t="s">
        <v>4688</v>
      </c>
      <c r="Q1559" s="2"/>
    </row>
    <row r="1560" spans="1:17" x14ac:dyDescent="0.25">
      <c r="A1560" s="2" t="s">
        <v>4357</v>
      </c>
      <c r="B1560" s="2" t="s">
        <v>4358</v>
      </c>
      <c r="C1560" s="3"/>
      <c r="D1560" s="4">
        <v>0</v>
      </c>
      <c r="E1560" s="4">
        <v>0</v>
      </c>
      <c r="F1560" s="4">
        <v>0</v>
      </c>
      <c r="G1560" s="4">
        <v>15.1</v>
      </c>
      <c r="H1560" s="2" t="s">
        <v>175</v>
      </c>
      <c r="I1560" s="4">
        <v>6.9</v>
      </c>
      <c r="J1560" s="2" t="b">
        <v>0</v>
      </c>
      <c r="K1560" s="2" t="s">
        <v>4716</v>
      </c>
      <c r="L1560" s="2" t="s">
        <v>10</v>
      </c>
      <c r="M1560" s="2" t="s">
        <v>4853</v>
      </c>
      <c r="N1560" s="2" t="s">
        <v>4745</v>
      </c>
      <c r="O1560" s="2" t="s">
        <v>4719</v>
      </c>
      <c r="P1560" s="2" t="s">
        <v>4688</v>
      </c>
      <c r="Q1560" s="2"/>
    </row>
    <row r="1561" spans="1:17" x14ac:dyDescent="0.25">
      <c r="A1561" s="2" t="s">
        <v>4445</v>
      </c>
      <c r="B1561" s="2" t="s">
        <v>4446</v>
      </c>
      <c r="C1561" s="3"/>
      <c r="D1561" s="4">
        <v>0</v>
      </c>
      <c r="E1561" s="4">
        <v>0</v>
      </c>
      <c r="F1561" s="4">
        <v>0</v>
      </c>
      <c r="G1561" s="4">
        <v>7.9</v>
      </c>
      <c r="H1561" s="2" t="s">
        <v>175</v>
      </c>
      <c r="I1561" s="4">
        <v>3.45</v>
      </c>
      <c r="J1561" s="2" t="b">
        <v>0</v>
      </c>
      <c r="K1561" s="2" t="s">
        <v>2308</v>
      </c>
      <c r="L1561" s="2" t="s">
        <v>10</v>
      </c>
      <c r="M1561" s="2" t="s">
        <v>4899</v>
      </c>
      <c r="N1561" s="2" t="s">
        <v>4745</v>
      </c>
      <c r="O1561" s="2" t="s">
        <v>2306</v>
      </c>
      <c r="P1561" s="2" t="s">
        <v>4688</v>
      </c>
      <c r="Q1561" s="2"/>
    </row>
    <row r="1562" spans="1:17" x14ac:dyDescent="0.25">
      <c r="A1562" s="2" t="s">
        <v>2006</v>
      </c>
      <c r="B1562" s="2" t="s">
        <v>2007</v>
      </c>
      <c r="C1562" s="3"/>
      <c r="D1562" s="4">
        <v>0</v>
      </c>
      <c r="E1562" s="4">
        <v>0</v>
      </c>
      <c r="F1562" s="4">
        <v>0</v>
      </c>
      <c r="G1562" s="4">
        <v>7.9</v>
      </c>
      <c r="H1562" s="2" t="s">
        <v>175</v>
      </c>
      <c r="I1562" s="4">
        <v>3.45</v>
      </c>
      <c r="J1562" s="2" t="b">
        <v>1</v>
      </c>
      <c r="K1562" s="2" t="s">
        <v>4709</v>
      </c>
      <c r="L1562" s="2" t="s">
        <v>10</v>
      </c>
      <c r="M1562" s="2" t="s">
        <v>4899</v>
      </c>
      <c r="N1562" s="2" t="s">
        <v>4745</v>
      </c>
      <c r="O1562" s="2" t="s">
        <v>4689</v>
      </c>
      <c r="P1562" s="2" t="s">
        <v>4688</v>
      </c>
      <c r="Q1562" s="2"/>
    </row>
    <row r="1563" spans="1:17" ht="299.25" x14ac:dyDescent="0.25">
      <c r="A1563" s="2" t="s">
        <v>2008</v>
      </c>
      <c r="B1563" s="2" t="s">
        <v>2009</v>
      </c>
      <c r="C1563" s="3" t="s">
        <v>5467</v>
      </c>
      <c r="D1563" s="4">
        <v>0</v>
      </c>
      <c r="E1563" s="4">
        <v>13</v>
      </c>
      <c r="F1563" s="4">
        <v>13</v>
      </c>
      <c r="G1563" s="4">
        <v>8.85</v>
      </c>
      <c r="H1563" s="2" t="s">
        <v>175</v>
      </c>
      <c r="I1563" s="4">
        <v>4.0999999999999996</v>
      </c>
      <c r="J1563" s="2" t="b">
        <v>1</v>
      </c>
      <c r="K1563" s="2" t="s">
        <v>4716</v>
      </c>
      <c r="L1563" s="2" t="s">
        <v>10</v>
      </c>
      <c r="M1563" s="2" t="s">
        <v>4899</v>
      </c>
      <c r="N1563" s="2" t="s">
        <v>4745</v>
      </c>
      <c r="O1563" s="2" t="s">
        <v>4719</v>
      </c>
      <c r="P1563" s="2" t="s">
        <v>4688</v>
      </c>
      <c r="Q1563" s="2" t="s">
        <v>6518</v>
      </c>
    </row>
    <row r="1564" spans="1:17" x14ac:dyDescent="0.25">
      <c r="A1564" s="2" t="s">
        <v>2630</v>
      </c>
      <c r="B1564" s="2" t="s">
        <v>2631</v>
      </c>
      <c r="C1564" s="3"/>
      <c r="D1564" s="4">
        <v>0</v>
      </c>
      <c r="E1564" s="4">
        <v>0</v>
      </c>
      <c r="F1564" s="4">
        <v>0</v>
      </c>
      <c r="G1564" s="4">
        <v>22</v>
      </c>
      <c r="H1564" s="2" t="s">
        <v>175</v>
      </c>
      <c r="I1564" s="4">
        <v>9.4</v>
      </c>
      <c r="J1564" s="2" t="b">
        <v>0</v>
      </c>
      <c r="K1564" s="2" t="s">
        <v>2301</v>
      </c>
      <c r="L1564" s="2" t="s">
        <v>10</v>
      </c>
      <c r="M1564" s="2" t="s">
        <v>4753</v>
      </c>
      <c r="N1564" s="2" t="s">
        <v>4745</v>
      </c>
      <c r="O1564" s="2" t="s">
        <v>4719</v>
      </c>
      <c r="P1564" s="2"/>
      <c r="Q1564" s="2"/>
    </row>
    <row r="1565" spans="1:17" x14ac:dyDescent="0.25">
      <c r="A1565" s="2" t="s">
        <v>2628</v>
      </c>
      <c r="B1565" s="2" t="s">
        <v>2629</v>
      </c>
      <c r="C1565" s="3"/>
      <c r="D1565" s="4">
        <v>0</v>
      </c>
      <c r="E1565" s="4">
        <v>0</v>
      </c>
      <c r="F1565" s="4">
        <v>0</v>
      </c>
      <c r="G1565" s="4">
        <v>22</v>
      </c>
      <c r="H1565" s="2" t="s">
        <v>175</v>
      </c>
      <c r="I1565" s="4">
        <v>9.85</v>
      </c>
      <c r="J1565" s="2" t="b">
        <v>0</v>
      </c>
      <c r="K1565" s="2" t="s">
        <v>2301</v>
      </c>
      <c r="L1565" s="2" t="s">
        <v>10</v>
      </c>
      <c r="M1565" s="2" t="s">
        <v>4753</v>
      </c>
      <c r="N1565" s="2" t="s">
        <v>4745</v>
      </c>
      <c r="O1565" s="2" t="s">
        <v>2306</v>
      </c>
      <c r="P1565" s="2"/>
      <c r="Q1565" s="2"/>
    </row>
    <row r="1566" spans="1:17" x14ac:dyDescent="0.25">
      <c r="A1566" s="2" t="s">
        <v>2874</v>
      </c>
      <c r="B1566" s="2" t="s">
        <v>2875</v>
      </c>
      <c r="C1566" s="3"/>
      <c r="D1566" s="4">
        <v>0</v>
      </c>
      <c r="E1566" s="4">
        <v>0</v>
      </c>
      <c r="F1566" s="4">
        <v>0</v>
      </c>
      <c r="G1566" s="4">
        <v>13.85</v>
      </c>
      <c r="H1566" s="2" t="s">
        <v>2262</v>
      </c>
      <c r="I1566" s="4">
        <v>6.4</v>
      </c>
      <c r="J1566" s="2" t="b">
        <v>0</v>
      </c>
      <c r="K1566" s="2" t="s">
        <v>2308</v>
      </c>
      <c r="L1566" s="2" t="s">
        <v>10</v>
      </c>
      <c r="M1566" s="2" t="s">
        <v>4957</v>
      </c>
      <c r="N1566" s="2" t="s">
        <v>4755</v>
      </c>
      <c r="O1566" s="2" t="s">
        <v>2306</v>
      </c>
      <c r="P1566" s="2" t="s">
        <v>4688</v>
      </c>
      <c r="Q1566" s="2"/>
    </row>
    <row r="1567" spans="1:17" x14ac:dyDescent="0.25">
      <c r="A1567" s="2" t="s">
        <v>2844</v>
      </c>
      <c r="B1567" s="2" t="s">
        <v>2845</v>
      </c>
      <c r="C1567" s="3" t="s">
        <v>2846</v>
      </c>
      <c r="D1567" s="4">
        <v>0</v>
      </c>
      <c r="E1567" s="4">
        <v>0</v>
      </c>
      <c r="F1567" s="4">
        <v>0</v>
      </c>
      <c r="G1567" s="4">
        <v>9.4</v>
      </c>
      <c r="H1567" s="2" t="s">
        <v>2262</v>
      </c>
      <c r="I1567" s="4">
        <v>4.3499999999999996</v>
      </c>
      <c r="J1567" s="2" t="b">
        <v>0</v>
      </c>
      <c r="K1567" s="2" t="s">
        <v>2308</v>
      </c>
      <c r="L1567" s="2" t="s">
        <v>10</v>
      </c>
      <c r="M1567" s="2" t="s">
        <v>4879</v>
      </c>
      <c r="N1567" s="2" t="s">
        <v>4755</v>
      </c>
      <c r="O1567" s="2" t="s">
        <v>2306</v>
      </c>
      <c r="P1567" s="2" t="s">
        <v>4688</v>
      </c>
      <c r="Q1567" s="2"/>
    </row>
    <row r="1568" spans="1:17" x14ac:dyDescent="0.25">
      <c r="A1568" s="2" t="s">
        <v>510</v>
      </c>
      <c r="B1568" s="2" t="s">
        <v>511</v>
      </c>
      <c r="C1568" s="3"/>
      <c r="D1568" s="4">
        <v>0</v>
      </c>
      <c r="E1568" s="4">
        <v>0</v>
      </c>
      <c r="F1568" s="4">
        <v>0</v>
      </c>
      <c r="G1568" s="4">
        <v>10.9</v>
      </c>
      <c r="H1568" s="2" t="s">
        <v>2262</v>
      </c>
      <c r="I1568" s="4">
        <v>5</v>
      </c>
      <c r="J1568" s="2" t="b">
        <v>1</v>
      </c>
      <c r="K1568" s="2" t="s">
        <v>4716</v>
      </c>
      <c r="L1568" s="2" t="s">
        <v>10</v>
      </c>
      <c r="M1568" s="2" t="s">
        <v>4879</v>
      </c>
      <c r="N1568" s="2" t="s">
        <v>4755</v>
      </c>
      <c r="O1568" s="2" t="s">
        <v>4719</v>
      </c>
      <c r="P1568" s="2" t="s">
        <v>4688</v>
      </c>
      <c r="Q1568" s="2"/>
    </row>
    <row r="1569" spans="1:17" x14ac:dyDescent="0.25">
      <c r="A1569" s="2" t="s">
        <v>4409</v>
      </c>
      <c r="B1569" s="2" t="s">
        <v>4410</v>
      </c>
      <c r="C1569" s="3"/>
      <c r="D1569" s="4">
        <v>0</v>
      </c>
      <c r="E1569" s="4">
        <v>0</v>
      </c>
      <c r="F1569" s="4">
        <v>0</v>
      </c>
      <c r="G1569" s="4">
        <v>13.1</v>
      </c>
      <c r="H1569" s="2" t="s">
        <v>2262</v>
      </c>
      <c r="I1569" s="4">
        <v>6.05</v>
      </c>
      <c r="J1569" s="2" t="b">
        <v>0</v>
      </c>
      <c r="K1569" s="2" t="s">
        <v>4862</v>
      </c>
      <c r="L1569" s="2" t="s">
        <v>10</v>
      </c>
      <c r="M1569" s="2" t="s">
        <v>5011</v>
      </c>
      <c r="N1569" s="2" t="s">
        <v>4755</v>
      </c>
      <c r="O1569" s="2" t="s">
        <v>4719</v>
      </c>
      <c r="P1569" s="2" t="s">
        <v>4695</v>
      </c>
      <c r="Q1569" s="2"/>
    </row>
    <row r="1570" spans="1:17" x14ac:dyDescent="0.25">
      <c r="A1570" s="2" t="s">
        <v>1574</v>
      </c>
      <c r="B1570" s="2" t="s">
        <v>1575</v>
      </c>
      <c r="C1570" s="3"/>
      <c r="D1570" s="4">
        <v>0</v>
      </c>
      <c r="E1570" s="4">
        <v>8</v>
      </c>
      <c r="F1570" s="4">
        <v>8</v>
      </c>
      <c r="G1570" s="4">
        <v>12.1</v>
      </c>
      <c r="H1570" s="2" t="s">
        <v>2262</v>
      </c>
      <c r="I1570" s="4">
        <v>5.6</v>
      </c>
      <c r="J1570" s="2" t="b">
        <v>1</v>
      </c>
      <c r="K1570" s="2" t="s">
        <v>4862</v>
      </c>
      <c r="L1570" s="2" t="s">
        <v>10</v>
      </c>
      <c r="M1570" s="2" t="s">
        <v>4754</v>
      </c>
      <c r="N1570" s="2" t="s">
        <v>4743</v>
      </c>
      <c r="O1570" s="2" t="s">
        <v>4689</v>
      </c>
      <c r="P1570" s="2" t="s">
        <v>4688</v>
      </c>
      <c r="Q1570" s="2"/>
    </row>
    <row r="1571" spans="1:17" x14ac:dyDescent="0.25">
      <c r="A1571" s="2" t="s">
        <v>2749</v>
      </c>
      <c r="B1571" s="2" t="s">
        <v>2750</v>
      </c>
      <c r="C1571" s="3"/>
      <c r="D1571" s="4">
        <v>0</v>
      </c>
      <c r="E1571" s="4">
        <v>0</v>
      </c>
      <c r="F1571" s="4">
        <v>0</v>
      </c>
      <c r="G1571" s="4">
        <v>2.95</v>
      </c>
      <c r="H1571" s="2" t="s">
        <v>175</v>
      </c>
      <c r="I1571" s="4">
        <v>1.6</v>
      </c>
      <c r="J1571" s="2" t="b">
        <v>0</v>
      </c>
      <c r="K1571" s="2" t="s">
        <v>2307</v>
      </c>
      <c r="L1571" s="2" t="s">
        <v>10</v>
      </c>
      <c r="M1571" s="2"/>
      <c r="N1571" s="2" t="s">
        <v>2307</v>
      </c>
      <c r="O1571" s="2" t="s">
        <v>4803</v>
      </c>
      <c r="P1571" s="2" t="s">
        <v>4804</v>
      </c>
      <c r="Q1571" s="2"/>
    </row>
    <row r="1572" spans="1:17" x14ac:dyDescent="0.25">
      <c r="A1572" s="2" t="s">
        <v>2747</v>
      </c>
      <c r="B1572" s="2" t="s">
        <v>2748</v>
      </c>
      <c r="C1572" s="3"/>
      <c r="D1572" s="4">
        <v>0</v>
      </c>
      <c r="E1572" s="4">
        <v>0</v>
      </c>
      <c r="F1572" s="4">
        <v>0</v>
      </c>
      <c r="G1572" s="4">
        <v>2.95</v>
      </c>
      <c r="H1572" s="2" t="s">
        <v>175</v>
      </c>
      <c r="I1572" s="4">
        <v>1.6</v>
      </c>
      <c r="J1572" s="2" t="b">
        <v>0</v>
      </c>
      <c r="K1572" s="2" t="s">
        <v>2307</v>
      </c>
      <c r="L1572" s="2" t="s">
        <v>10</v>
      </c>
      <c r="M1572" s="2"/>
      <c r="N1572" s="2" t="s">
        <v>2307</v>
      </c>
      <c r="O1572" s="2" t="s">
        <v>4689</v>
      </c>
      <c r="P1572" s="2" t="s">
        <v>4804</v>
      </c>
      <c r="Q1572" s="2"/>
    </row>
    <row r="1573" spans="1:17" x14ac:dyDescent="0.25">
      <c r="A1573" s="2" t="s">
        <v>2751</v>
      </c>
      <c r="B1573" s="2" t="s">
        <v>2752</v>
      </c>
      <c r="C1573" s="3"/>
      <c r="D1573" s="4">
        <v>0</v>
      </c>
      <c r="E1573" s="4">
        <v>0</v>
      </c>
      <c r="F1573" s="4">
        <v>0</v>
      </c>
      <c r="G1573" s="4">
        <v>2.95</v>
      </c>
      <c r="H1573" s="2" t="s">
        <v>175</v>
      </c>
      <c r="I1573" s="4">
        <v>1.6</v>
      </c>
      <c r="J1573" s="2" t="b">
        <v>0</v>
      </c>
      <c r="K1573" s="2" t="s">
        <v>2307</v>
      </c>
      <c r="L1573" s="2" t="s">
        <v>10</v>
      </c>
      <c r="M1573" s="2"/>
      <c r="N1573" s="2" t="s">
        <v>2307</v>
      </c>
      <c r="O1573" s="2" t="s">
        <v>314</v>
      </c>
      <c r="P1573" s="2" t="s">
        <v>4804</v>
      </c>
      <c r="Q1573" s="2"/>
    </row>
    <row r="1574" spans="1:17" ht="142.5" x14ac:dyDescent="0.25">
      <c r="A1574" s="2" t="s">
        <v>336</v>
      </c>
      <c r="B1574" s="2" t="s">
        <v>337</v>
      </c>
      <c r="C1574" s="3" t="s">
        <v>5201</v>
      </c>
      <c r="D1574" s="4">
        <v>0</v>
      </c>
      <c r="E1574" s="4">
        <v>11</v>
      </c>
      <c r="F1574" s="4">
        <v>11</v>
      </c>
      <c r="G1574" s="4">
        <v>3.7</v>
      </c>
      <c r="H1574" s="2" t="s">
        <v>175</v>
      </c>
      <c r="I1574" s="4">
        <v>1.7</v>
      </c>
      <c r="J1574" s="2" t="b">
        <v>1</v>
      </c>
      <c r="K1574" s="2" t="s">
        <v>2307</v>
      </c>
      <c r="L1574" s="2" t="s">
        <v>10</v>
      </c>
      <c r="M1574" s="2"/>
      <c r="N1574" s="2" t="s">
        <v>2307</v>
      </c>
      <c r="O1574" s="2" t="s">
        <v>4877</v>
      </c>
      <c r="P1574" s="2" t="s">
        <v>4804</v>
      </c>
      <c r="Q1574" s="2" t="s">
        <v>5668</v>
      </c>
    </row>
    <row r="1575" spans="1:17" ht="171" x14ac:dyDescent="0.25">
      <c r="A1575" s="2" t="s">
        <v>338</v>
      </c>
      <c r="B1575" s="2" t="s">
        <v>2668</v>
      </c>
      <c r="C1575" s="3" t="s">
        <v>5202</v>
      </c>
      <c r="D1575" s="4">
        <v>0</v>
      </c>
      <c r="E1575" s="4">
        <v>10</v>
      </c>
      <c r="F1575" s="4">
        <v>10</v>
      </c>
      <c r="G1575" s="4">
        <v>3.6</v>
      </c>
      <c r="H1575" s="2" t="s">
        <v>175</v>
      </c>
      <c r="I1575" s="4">
        <v>1.7</v>
      </c>
      <c r="J1575" s="2" t="b">
        <v>1</v>
      </c>
      <c r="K1575" s="2" t="s">
        <v>2307</v>
      </c>
      <c r="L1575" s="2" t="s">
        <v>10</v>
      </c>
      <c r="M1575" s="2"/>
      <c r="N1575" s="2" t="s">
        <v>2307</v>
      </c>
      <c r="O1575" s="2" t="s">
        <v>314</v>
      </c>
      <c r="P1575" s="2" t="s">
        <v>4804</v>
      </c>
      <c r="Q1575" s="2" t="s">
        <v>5668</v>
      </c>
    </row>
    <row r="1576" spans="1:17" ht="142.5" x14ac:dyDescent="0.25">
      <c r="A1576" s="2" t="s">
        <v>343</v>
      </c>
      <c r="B1576" s="2" t="s">
        <v>344</v>
      </c>
      <c r="C1576" s="3" t="s">
        <v>5204</v>
      </c>
      <c r="D1576" s="4">
        <v>0</v>
      </c>
      <c r="E1576" s="4">
        <v>1</v>
      </c>
      <c r="F1576" s="4">
        <v>1</v>
      </c>
      <c r="G1576" s="4">
        <v>3.7</v>
      </c>
      <c r="H1576" s="2" t="s">
        <v>175</v>
      </c>
      <c r="I1576" s="4">
        <v>1.7</v>
      </c>
      <c r="J1576" s="2" t="b">
        <v>1</v>
      </c>
      <c r="K1576" s="2" t="s">
        <v>2307</v>
      </c>
      <c r="L1576" s="2" t="s">
        <v>10</v>
      </c>
      <c r="M1576" s="2"/>
      <c r="N1576" s="2" t="s">
        <v>2307</v>
      </c>
      <c r="O1576" s="2" t="s">
        <v>4803</v>
      </c>
      <c r="P1576" s="2" t="s">
        <v>4804</v>
      </c>
      <c r="Q1576" s="2" t="s">
        <v>5668</v>
      </c>
    </row>
    <row r="1577" spans="1:17" ht="142.5" x14ac:dyDescent="0.25">
      <c r="A1577" s="2" t="s">
        <v>341</v>
      </c>
      <c r="B1577" s="2" t="s">
        <v>342</v>
      </c>
      <c r="C1577" s="3" t="s">
        <v>5203</v>
      </c>
      <c r="D1577" s="4">
        <v>0</v>
      </c>
      <c r="E1577" s="4">
        <v>8</v>
      </c>
      <c r="F1577" s="4">
        <v>8</v>
      </c>
      <c r="G1577" s="4">
        <v>3.7</v>
      </c>
      <c r="H1577" s="2" t="s">
        <v>175</v>
      </c>
      <c r="I1577" s="4">
        <v>1.7</v>
      </c>
      <c r="J1577" s="2" t="b">
        <v>1</v>
      </c>
      <c r="K1577" s="2" t="s">
        <v>2307</v>
      </c>
      <c r="L1577" s="2" t="s">
        <v>10</v>
      </c>
      <c r="M1577" s="2"/>
      <c r="N1577" s="2" t="s">
        <v>2307</v>
      </c>
      <c r="O1577" s="2" t="s">
        <v>2305</v>
      </c>
      <c r="P1577" s="2" t="s">
        <v>4804</v>
      </c>
      <c r="Q1577" s="2" t="s">
        <v>5668</v>
      </c>
    </row>
    <row r="1578" spans="1:17" x14ac:dyDescent="0.25">
      <c r="A1578" s="2" t="s">
        <v>3427</v>
      </c>
      <c r="B1578" s="2" t="s">
        <v>3428</v>
      </c>
      <c r="C1578" s="3"/>
      <c r="D1578" s="4">
        <v>0</v>
      </c>
      <c r="E1578" s="4">
        <v>0</v>
      </c>
      <c r="F1578" s="4">
        <v>0</v>
      </c>
      <c r="G1578" s="4">
        <v>11.7</v>
      </c>
      <c r="H1578" s="2" t="s">
        <v>2218</v>
      </c>
      <c r="I1578" s="4">
        <v>6.78</v>
      </c>
      <c r="J1578" s="2" t="b">
        <v>0</v>
      </c>
      <c r="K1578" s="2" t="s">
        <v>2308</v>
      </c>
      <c r="L1578" s="2" t="s">
        <v>10</v>
      </c>
      <c r="M1578" s="2" t="s">
        <v>4746</v>
      </c>
      <c r="N1578" s="2" t="s">
        <v>4741</v>
      </c>
      <c r="O1578" s="2" t="s">
        <v>2306</v>
      </c>
      <c r="P1578" s="2" t="s">
        <v>4688</v>
      </c>
      <c r="Q1578" s="2"/>
    </row>
    <row r="1579" spans="1:17" x14ac:dyDescent="0.25">
      <c r="A1579" s="2" t="s">
        <v>1741</v>
      </c>
      <c r="B1579" s="2" t="s">
        <v>1742</v>
      </c>
      <c r="C1579" s="3"/>
      <c r="D1579" s="4">
        <v>0</v>
      </c>
      <c r="E1579" s="4">
        <v>0</v>
      </c>
      <c r="F1579" s="4">
        <v>0</v>
      </c>
      <c r="G1579" s="4">
        <v>44.9</v>
      </c>
      <c r="H1579" s="2" t="s">
        <v>464</v>
      </c>
      <c r="I1579" s="4">
        <v>25.484000000000002</v>
      </c>
      <c r="J1579" s="2" t="b">
        <v>1</v>
      </c>
      <c r="K1579" s="2" t="s">
        <v>4693</v>
      </c>
      <c r="L1579" s="2" t="s">
        <v>10</v>
      </c>
      <c r="M1579" s="2"/>
      <c r="N1579" s="2" t="s">
        <v>4703</v>
      </c>
      <c r="O1579" s="2"/>
      <c r="P1579" s="2" t="s">
        <v>4696</v>
      </c>
      <c r="Q1579" s="2"/>
    </row>
    <row r="1580" spans="1:17" x14ac:dyDescent="0.25">
      <c r="A1580" s="2" t="s">
        <v>2908</v>
      </c>
      <c r="B1580" s="2" t="s">
        <v>2909</v>
      </c>
      <c r="C1580" s="3"/>
      <c r="D1580" s="4">
        <v>0</v>
      </c>
      <c r="E1580" s="4">
        <v>0</v>
      </c>
      <c r="F1580" s="4">
        <v>0</v>
      </c>
      <c r="G1580" s="4">
        <v>24</v>
      </c>
      <c r="H1580" s="2" t="s">
        <v>2250</v>
      </c>
      <c r="I1580" s="4">
        <v>12</v>
      </c>
      <c r="J1580" s="2" t="b">
        <v>0</v>
      </c>
      <c r="K1580" s="2" t="s">
        <v>4691</v>
      </c>
      <c r="L1580" s="2" t="s">
        <v>10</v>
      </c>
      <c r="M1580" s="2"/>
      <c r="N1580" s="2" t="s">
        <v>4692</v>
      </c>
      <c r="O1580" s="2"/>
      <c r="P1580" s="2"/>
      <c r="Q1580" s="2"/>
    </row>
    <row r="1581" spans="1:17" x14ac:dyDescent="0.25">
      <c r="A1581" s="2" t="s">
        <v>4473</v>
      </c>
      <c r="B1581" s="2" t="s">
        <v>4474</v>
      </c>
      <c r="C1581" s="3"/>
      <c r="D1581" s="4">
        <v>0</v>
      </c>
      <c r="E1581" s="4">
        <v>0</v>
      </c>
      <c r="F1581" s="4">
        <v>0</v>
      </c>
      <c r="G1581" s="4">
        <v>1.45</v>
      </c>
      <c r="H1581" s="2" t="s">
        <v>2250</v>
      </c>
      <c r="I1581" s="4">
        <v>0.72</v>
      </c>
      <c r="J1581" s="2" t="b">
        <v>0</v>
      </c>
      <c r="K1581" s="2" t="s">
        <v>4691</v>
      </c>
      <c r="L1581" s="2" t="s">
        <v>10</v>
      </c>
      <c r="M1581" s="2"/>
      <c r="N1581" s="2" t="s">
        <v>4692</v>
      </c>
      <c r="O1581" s="2"/>
      <c r="P1581" s="2"/>
      <c r="Q1581" s="2"/>
    </row>
    <row r="1582" spans="1:17" x14ac:dyDescent="0.25">
      <c r="A1582" s="2" t="s">
        <v>4471</v>
      </c>
      <c r="B1582" s="2" t="s">
        <v>4472</v>
      </c>
      <c r="C1582" s="3"/>
      <c r="D1582" s="4">
        <v>0</v>
      </c>
      <c r="E1582" s="4">
        <v>0</v>
      </c>
      <c r="F1582" s="4">
        <v>0</v>
      </c>
      <c r="G1582" s="4">
        <v>1.3</v>
      </c>
      <c r="H1582" s="2" t="s">
        <v>2250</v>
      </c>
      <c r="I1582" s="4">
        <v>0.65</v>
      </c>
      <c r="J1582" s="2" t="b">
        <v>0</v>
      </c>
      <c r="K1582" s="2" t="s">
        <v>4691</v>
      </c>
      <c r="L1582" s="2" t="s">
        <v>10</v>
      </c>
      <c r="M1582" s="2"/>
      <c r="N1582" s="2" t="s">
        <v>4692</v>
      </c>
      <c r="O1582" s="2"/>
      <c r="P1582" s="2"/>
      <c r="Q1582" s="2"/>
    </row>
    <row r="1583" spans="1:17" x14ac:dyDescent="0.25">
      <c r="A1583" s="2" t="s">
        <v>4459</v>
      </c>
      <c r="B1583" s="2" t="s">
        <v>4460</v>
      </c>
      <c r="C1583" s="3"/>
      <c r="D1583" s="4">
        <v>0</v>
      </c>
      <c r="E1583" s="4">
        <v>0</v>
      </c>
      <c r="F1583" s="4">
        <v>0</v>
      </c>
      <c r="G1583" s="4">
        <v>6.9</v>
      </c>
      <c r="H1583" s="2" t="s">
        <v>2250</v>
      </c>
      <c r="I1583" s="4">
        <v>3.45</v>
      </c>
      <c r="J1583" s="2" t="b">
        <v>0</v>
      </c>
      <c r="K1583" s="2" t="s">
        <v>4691</v>
      </c>
      <c r="L1583" s="2" t="s">
        <v>10</v>
      </c>
      <c r="M1583" s="2"/>
      <c r="N1583" s="2" t="s">
        <v>4692</v>
      </c>
      <c r="O1583" s="2"/>
      <c r="P1583" s="2"/>
      <c r="Q1583" s="2"/>
    </row>
    <row r="1584" spans="1:17" x14ac:dyDescent="0.25">
      <c r="A1584" s="2" t="s">
        <v>4475</v>
      </c>
      <c r="B1584" s="2" t="s">
        <v>4476</v>
      </c>
      <c r="C1584" s="3"/>
      <c r="D1584" s="4">
        <v>0</v>
      </c>
      <c r="E1584" s="4">
        <v>0</v>
      </c>
      <c r="F1584" s="4">
        <v>0</v>
      </c>
      <c r="G1584" s="4">
        <v>5.5</v>
      </c>
      <c r="H1584" s="2" t="s">
        <v>2250</v>
      </c>
      <c r="I1584" s="4">
        <v>2.75</v>
      </c>
      <c r="J1584" s="2" t="b">
        <v>0</v>
      </c>
      <c r="K1584" s="2" t="s">
        <v>4691</v>
      </c>
      <c r="L1584" s="2" t="s">
        <v>10</v>
      </c>
      <c r="M1584" s="2"/>
      <c r="N1584" s="2" t="s">
        <v>4692</v>
      </c>
      <c r="O1584" s="2"/>
      <c r="P1584" s="2"/>
      <c r="Q1584" s="2"/>
    </row>
    <row r="1585" spans="1:17" x14ac:dyDescent="0.25">
      <c r="A1585" s="2" t="s">
        <v>1336</v>
      </c>
      <c r="B1585" s="2" t="s">
        <v>1337</v>
      </c>
      <c r="C1585" s="3"/>
      <c r="D1585" s="4">
        <v>0</v>
      </c>
      <c r="E1585" s="4">
        <v>0</v>
      </c>
      <c r="F1585" s="4">
        <v>0</v>
      </c>
      <c r="G1585" s="4">
        <v>14.05</v>
      </c>
      <c r="H1585" s="2" t="s">
        <v>2266</v>
      </c>
      <c r="I1585" s="4">
        <v>6.5</v>
      </c>
      <c r="J1585" s="2" t="b">
        <v>1</v>
      </c>
      <c r="K1585" s="2" t="s">
        <v>4709</v>
      </c>
      <c r="L1585" s="2" t="s">
        <v>10</v>
      </c>
      <c r="M1585" s="2" t="s">
        <v>4750</v>
      </c>
      <c r="N1585" s="2" t="s">
        <v>4741</v>
      </c>
      <c r="O1585" s="2" t="s">
        <v>4689</v>
      </c>
      <c r="P1585" s="2" t="s">
        <v>4688</v>
      </c>
      <c r="Q1585" s="2"/>
    </row>
    <row r="1586" spans="1:17" x14ac:dyDescent="0.25">
      <c r="A1586" s="2" t="s">
        <v>4067</v>
      </c>
      <c r="B1586" s="2" t="s">
        <v>4068</v>
      </c>
      <c r="C1586" s="3"/>
      <c r="D1586" s="4">
        <v>0</v>
      </c>
      <c r="E1586" s="4">
        <v>0</v>
      </c>
      <c r="F1586" s="4">
        <v>0</v>
      </c>
      <c r="G1586" s="4">
        <v>181.65</v>
      </c>
      <c r="H1586" s="2" t="s">
        <v>469</v>
      </c>
      <c r="I1586" s="4">
        <v>90.81</v>
      </c>
      <c r="J1586" s="2" t="b">
        <v>0</v>
      </c>
      <c r="K1586" s="2" t="s">
        <v>4693</v>
      </c>
      <c r="L1586" s="2" t="s">
        <v>10</v>
      </c>
      <c r="M1586" s="2"/>
      <c r="N1586" s="2" t="s">
        <v>4703</v>
      </c>
      <c r="O1586" s="2"/>
      <c r="P1586" s="2"/>
      <c r="Q1586" s="2"/>
    </row>
    <row r="1587" spans="1:17" ht="242.25" x14ac:dyDescent="0.25">
      <c r="A1587" s="2" t="s">
        <v>1180</v>
      </c>
      <c r="B1587" s="2" t="s">
        <v>1181</v>
      </c>
      <c r="C1587" s="3" t="s">
        <v>5313</v>
      </c>
      <c r="D1587" s="4">
        <v>0</v>
      </c>
      <c r="E1587" s="4">
        <v>1</v>
      </c>
      <c r="F1587" s="4">
        <v>1</v>
      </c>
      <c r="G1587" s="4">
        <v>55</v>
      </c>
      <c r="H1587" s="2" t="s">
        <v>66</v>
      </c>
      <c r="I1587" s="4">
        <v>27.507000000000001</v>
      </c>
      <c r="J1587" s="2" t="b">
        <v>1</v>
      </c>
      <c r="K1587" s="2" t="s">
        <v>4693</v>
      </c>
      <c r="L1587" s="2" t="s">
        <v>10</v>
      </c>
      <c r="M1587" s="2"/>
      <c r="N1587" s="2" t="s">
        <v>4702</v>
      </c>
      <c r="O1587" s="2"/>
      <c r="P1587" s="2" t="s">
        <v>4696</v>
      </c>
      <c r="Q1587" s="2" t="s">
        <v>6519</v>
      </c>
    </row>
    <row r="1588" spans="1:17" ht="256.5" x14ac:dyDescent="0.25">
      <c r="A1588" s="2" t="s">
        <v>1645</v>
      </c>
      <c r="B1588" s="2" t="s">
        <v>1646</v>
      </c>
      <c r="C1588" s="3" t="s">
        <v>5391</v>
      </c>
      <c r="D1588" s="4">
        <v>0</v>
      </c>
      <c r="E1588" s="4">
        <v>0</v>
      </c>
      <c r="F1588" s="4">
        <v>0</v>
      </c>
      <c r="G1588" s="4">
        <v>44.4</v>
      </c>
      <c r="H1588" s="2" t="s">
        <v>66</v>
      </c>
      <c r="I1588" s="4">
        <v>22.18</v>
      </c>
      <c r="J1588" s="2" t="b">
        <v>1</v>
      </c>
      <c r="K1588" s="2" t="s">
        <v>4693</v>
      </c>
      <c r="L1588" s="2" t="s">
        <v>10</v>
      </c>
      <c r="M1588" s="2"/>
      <c r="N1588" s="2" t="s">
        <v>4702</v>
      </c>
      <c r="O1588" s="2"/>
      <c r="P1588" s="2" t="s">
        <v>4696</v>
      </c>
      <c r="Q1588" s="2" t="s">
        <v>6519</v>
      </c>
    </row>
    <row r="1589" spans="1:17" x14ac:dyDescent="0.25">
      <c r="A1589" s="2" t="s">
        <v>1525</v>
      </c>
      <c r="B1589" s="2" t="s">
        <v>1526</v>
      </c>
      <c r="C1589" s="3"/>
      <c r="D1589" s="4">
        <v>0</v>
      </c>
      <c r="E1589" s="4">
        <v>0</v>
      </c>
      <c r="F1589" s="4">
        <v>0</v>
      </c>
      <c r="G1589" s="4">
        <v>12.55</v>
      </c>
      <c r="H1589" s="2" t="s">
        <v>2246</v>
      </c>
      <c r="I1589" s="4">
        <v>5.7</v>
      </c>
      <c r="J1589" s="2" t="b">
        <v>1</v>
      </c>
      <c r="K1589" s="2" t="s">
        <v>4716</v>
      </c>
      <c r="L1589" s="2" t="s">
        <v>10</v>
      </c>
      <c r="M1589" s="2" t="s">
        <v>4865</v>
      </c>
      <c r="N1589" s="2" t="s">
        <v>4857</v>
      </c>
      <c r="O1589" s="2" t="s">
        <v>4719</v>
      </c>
      <c r="P1589" s="2" t="s">
        <v>4688</v>
      </c>
      <c r="Q1589" s="2"/>
    </row>
    <row r="1590" spans="1:17" x14ac:dyDescent="0.25">
      <c r="A1590" s="2" t="s">
        <v>1519</v>
      </c>
      <c r="B1590" s="2" t="s">
        <v>1520</v>
      </c>
      <c r="C1590" s="3"/>
      <c r="D1590" s="4">
        <v>0</v>
      </c>
      <c r="E1590" s="4">
        <v>1</v>
      </c>
      <c r="F1590" s="4">
        <v>1</v>
      </c>
      <c r="G1590" s="4">
        <v>19.45</v>
      </c>
      <c r="H1590" s="2" t="s">
        <v>2246</v>
      </c>
      <c r="I1590" s="4">
        <v>9</v>
      </c>
      <c r="J1590" s="2" t="b">
        <v>1</v>
      </c>
      <c r="K1590" s="2" t="s">
        <v>4716</v>
      </c>
      <c r="L1590" s="2" t="s">
        <v>10</v>
      </c>
      <c r="M1590" s="2" t="s">
        <v>4865</v>
      </c>
      <c r="N1590" s="2" t="s">
        <v>4857</v>
      </c>
      <c r="O1590" s="2" t="s">
        <v>4719</v>
      </c>
      <c r="P1590" s="2" t="s">
        <v>4688</v>
      </c>
      <c r="Q1590" s="2"/>
    </row>
    <row r="1591" spans="1:17" x14ac:dyDescent="0.25">
      <c r="A1591" s="2" t="s">
        <v>2814</v>
      </c>
      <c r="B1591" s="2" t="s">
        <v>2815</v>
      </c>
      <c r="C1591" s="3"/>
      <c r="D1591" s="4">
        <v>0</v>
      </c>
      <c r="E1591" s="4">
        <v>0</v>
      </c>
      <c r="F1591" s="4">
        <v>0</v>
      </c>
      <c r="G1591" s="4">
        <v>10.4</v>
      </c>
      <c r="H1591" s="2" t="s">
        <v>2246</v>
      </c>
      <c r="I1591" s="4">
        <v>4.8</v>
      </c>
      <c r="J1591" s="2" t="b">
        <v>0</v>
      </c>
      <c r="K1591" s="2" t="s">
        <v>4716</v>
      </c>
      <c r="L1591" s="2" t="s">
        <v>10</v>
      </c>
      <c r="M1591" s="2"/>
      <c r="N1591" s="2" t="s">
        <v>4912</v>
      </c>
      <c r="O1591" s="2" t="s">
        <v>4719</v>
      </c>
      <c r="P1591" s="2" t="s">
        <v>4688</v>
      </c>
      <c r="Q1591" s="2"/>
    </row>
    <row r="1592" spans="1:17" x14ac:dyDescent="0.25">
      <c r="A1592" s="2" t="s">
        <v>4371</v>
      </c>
      <c r="B1592" s="2" t="s">
        <v>4372</v>
      </c>
      <c r="C1592" s="3"/>
      <c r="D1592" s="4">
        <v>0</v>
      </c>
      <c r="E1592" s="4">
        <v>0</v>
      </c>
      <c r="F1592" s="4">
        <v>0</v>
      </c>
      <c r="G1592" s="4">
        <v>12.75</v>
      </c>
      <c r="H1592" s="2" t="s">
        <v>2246</v>
      </c>
      <c r="I1592" s="4">
        <v>5.9</v>
      </c>
      <c r="J1592" s="2" t="b">
        <v>0</v>
      </c>
      <c r="K1592" s="2" t="s">
        <v>4716</v>
      </c>
      <c r="L1592" s="2" t="s">
        <v>10</v>
      </c>
      <c r="M1592" s="2"/>
      <c r="N1592" s="2" t="s">
        <v>4819</v>
      </c>
      <c r="O1592" s="2" t="s">
        <v>4719</v>
      </c>
      <c r="P1592" s="2" t="s">
        <v>4688</v>
      </c>
      <c r="Q1592" s="2"/>
    </row>
    <row r="1593" spans="1:17" x14ac:dyDescent="0.25">
      <c r="A1593" s="2" t="s">
        <v>202</v>
      </c>
      <c r="B1593" s="2" t="s">
        <v>203</v>
      </c>
      <c r="C1593" s="3"/>
      <c r="D1593" s="4">
        <v>0</v>
      </c>
      <c r="E1593" s="4">
        <v>0</v>
      </c>
      <c r="F1593" s="4">
        <v>0</v>
      </c>
      <c r="G1593" s="4">
        <v>30.3</v>
      </c>
      <c r="H1593" s="2" t="s">
        <v>2219</v>
      </c>
      <c r="I1593" s="4">
        <v>14</v>
      </c>
      <c r="J1593" s="2" t="b">
        <v>1</v>
      </c>
      <c r="K1593" s="2" t="s">
        <v>4709</v>
      </c>
      <c r="L1593" s="2" t="s">
        <v>10</v>
      </c>
      <c r="M1593" s="2" t="s">
        <v>4767</v>
      </c>
      <c r="N1593" s="2" t="s">
        <v>4762</v>
      </c>
      <c r="O1593" s="2" t="s">
        <v>4689</v>
      </c>
      <c r="P1593" s="2" t="s">
        <v>4688</v>
      </c>
      <c r="Q1593" s="2"/>
    </row>
    <row r="1594" spans="1:17" ht="213.75" x14ac:dyDescent="0.25">
      <c r="A1594" s="2" t="s">
        <v>1839</v>
      </c>
      <c r="B1594" s="2" t="s">
        <v>1840</v>
      </c>
      <c r="C1594" s="3" t="s">
        <v>5012</v>
      </c>
      <c r="D1594" s="4">
        <v>0</v>
      </c>
      <c r="E1594" s="4">
        <v>0</v>
      </c>
      <c r="F1594" s="4">
        <v>0</v>
      </c>
      <c r="G1594" s="4">
        <v>53.95</v>
      </c>
      <c r="H1594" s="2" t="s">
        <v>2219</v>
      </c>
      <c r="I1594" s="4">
        <v>25</v>
      </c>
      <c r="J1594" s="2" t="b">
        <v>1</v>
      </c>
      <c r="K1594" s="2" t="s">
        <v>4716</v>
      </c>
      <c r="L1594" s="2" t="s">
        <v>10</v>
      </c>
      <c r="M1594" s="2" t="s">
        <v>4798</v>
      </c>
      <c r="N1594" s="2" t="s">
        <v>4762</v>
      </c>
      <c r="O1594" s="2" t="s">
        <v>4719</v>
      </c>
      <c r="P1594" s="2" t="s">
        <v>2303</v>
      </c>
      <c r="Q1594" s="2" t="s">
        <v>5653</v>
      </c>
    </row>
    <row r="1595" spans="1:17" x14ac:dyDescent="0.25">
      <c r="A1595" s="2" t="s">
        <v>792</v>
      </c>
      <c r="B1595" s="2" t="s">
        <v>793</v>
      </c>
      <c r="C1595" s="3"/>
      <c r="D1595" s="4">
        <v>0</v>
      </c>
      <c r="E1595" s="4">
        <v>1</v>
      </c>
      <c r="F1595" s="4">
        <v>1</v>
      </c>
      <c r="G1595" s="4">
        <v>189.95</v>
      </c>
      <c r="H1595" s="2" t="s">
        <v>2257</v>
      </c>
      <c r="I1595" s="4">
        <v>88</v>
      </c>
      <c r="J1595" s="2" t="b">
        <v>1</v>
      </c>
      <c r="K1595" s="2" t="s">
        <v>4716</v>
      </c>
      <c r="L1595" s="2" t="s">
        <v>10</v>
      </c>
      <c r="M1595" s="2" t="s">
        <v>4841</v>
      </c>
      <c r="N1595" s="2" t="s">
        <v>4745</v>
      </c>
      <c r="O1595" s="2" t="s">
        <v>4719</v>
      </c>
      <c r="P1595" s="2" t="s">
        <v>4688</v>
      </c>
      <c r="Q1595" s="2"/>
    </row>
    <row r="1596" spans="1:17" x14ac:dyDescent="0.25">
      <c r="A1596" s="2" t="s">
        <v>4022</v>
      </c>
      <c r="B1596" s="2" t="s">
        <v>4023</v>
      </c>
      <c r="C1596" s="3"/>
      <c r="D1596" s="4">
        <v>0</v>
      </c>
      <c r="E1596" s="4">
        <v>0</v>
      </c>
      <c r="F1596" s="4">
        <v>0</v>
      </c>
      <c r="G1596" s="4">
        <v>12.95</v>
      </c>
      <c r="H1596" s="2" t="s">
        <v>2246</v>
      </c>
      <c r="I1596" s="4">
        <v>6</v>
      </c>
      <c r="J1596" s="2" t="b">
        <v>0</v>
      </c>
      <c r="K1596" s="2" t="s">
        <v>4687</v>
      </c>
      <c r="L1596" s="2" t="s">
        <v>10</v>
      </c>
      <c r="M1596" s="2" t="s">
        <v>4818</v>
      </c>
      <c r="N1596" s="2" t="s">
        <v>4819</v>
      </c>
      <c r="O1596" s="2" t="s">
        <v>4689</v>
      </c>
      <c r="P1596" s="2" t="s">
        <v>4688</v>
      </c>
      <c r="Q1596" s="2"/>
    </row>
    <row r="1597" spans="1:17" x14ac:dyDescent="0.25">
      <c r="A1597" s="2" t="s">
        <v>622</v>
      </c>
      <c r="B1597" s="2" t="s">
        <v>623</v>
      </c>
      <c r="C1597" s="3"/>
      <c r="D1597" s="4">
        <v>0</v>
      </c>
      <c r="E1597" s="4">
        <v>0</v>
      </c>
      <c r="F1597" s="4">
        <v>0</v>
      </c>
      <c r="G1597" s="4">
        <v>35.9</v>
      </c>
      <c r="H1597" s="2" t="s">
        <v>2263</v>
      </c>
      <c r="I1597" s="4">
        <v>16.7</v>
      </c>
      <c r="J1597" s="2" t="b">
        <v>1</v>
      </c>
      <c r="K1597" s="2" t="s">
        <v>4709</v>
      </c>
      <c r="L1597" s="2" t="s">
        <v>10</v>
      </c>
      <c r="M1597" s="2" t="s">
        <v>4740</v>
      </c>
      <c r="N1597" s="2" t="s">
        <v>4741</v>
      </c>
      <c r="O1597" s="2" t="s">
        <v>4689</v>
      </c>
      <c r="P1597" s="2" t="s">
        <v>2303</v>
      </c>
      <c r="Q1597" s="2"/>
    </row>
    <row r="1598" spans="1:17" x14ac:dyDescent="0.25">
      <c r="A1598" s="2" t="s">
        <v>4115</v>
      </c>
      <c r="B1598" s="2" t="s">
        <v>4116</v>
      </c>
      <c r="C1598" s="3"/>
      <c r="D1598" s="4">
        <v>0</v>
      </c>
      <c r="E1598" s="4">
        <v>0</v>
      </c>
      <c r="F1598" s="4">
        <v>0</v>
      </c>
      <c r="G1598" s="4">
        <v>113.9</v>
      </c>
      <c r="H1598" s="2" t="s">
        <v>469</v>
      </c>
      <c r="I1598" s="4">
        <v>56.91</v>
      </c>
      <c r="J1598" s="2" t="b">
        <v>0</v>
      </c>
      <c r="K1598" s="2" t="s">
        <v>4693</v>
      </c>
      <c r="L1598" s="2" t="s">
        <v>10</v>
      </c>
      <c r="M1598" s="2"/>
      <c r="N1598" s="2" t="s">
        <v>4703</v>
      </c>
      <c r="O1598" s="2"/>
      <c r="P1598" s="2" t="s">
        <v>4696</v>
      </c>
      <c r="Q1598" s="2"/>
    </row>
    <row r="1599" spans="1:17" ht="285" x14ac:dyDescent="0.25">
      <c r="A1599" s="2" t="s">
        <v>1799</v>
      </c>
      <c r="B1599" s="2" t="s">
        <v>1800</v>
      </c>
      <c r="C1599" s="3" t="s">
        <v>5438</v>
      </c>
      <c r="D1599" s="4">
        <v>0</v>
      </c>
      <c r="E1599" s="4">
        <v>1</v>
      </c>
      <c r="F1599" s="4">
        <v>1</v>
      </c>
      <c r="G1599" s="4">
        <v>196.5</v>
      </c>
      <c r="H1599" s="2" t="s">
        <v>469</v>
      </c>
      <c r="I1599" s="4">
        <v>98.24</v>
      </c>
      <c r="J1599" s="2" t="b">
        <v>1</v>
      </c>
      <c r="K1599" s="2" t="s">
        <v>4693</v>
      </c>
      <c r="L1599" s="2" t="s">
        <v>10</v>
      </c>
      <c r="M1599" s="2"/>
      <c r="N1599" s="2" t="s">
        <v>4703</v>
      </c>
      <c r="O1599" s="2"/>
      <c r="P1599" s="2" t="s">
        <v>4696</v>
      </c>
      <c r="Q1599" s="2" t="s">
        <v>6520</v>
      </c>
    </row>
    <row r="1600" spans="1:17" x14ac:dyDescent="0.25">
      <c r="A1600" s="2" t="s">
        <v>4117</v>
      </c>
      <c r="B1600" s="2" t="s">
        <v>4118</v>
      </c>
      <c r="C1600" s="3"/>
      <c r="D1600" s="4">
        <v>0</v>
      </c>
      <c r="E1600" s="4">
        <v>0</v>
      </c>
      <c r="F1600" s="4">
        <v>0</v>
      </c>
      <c r="G1600" s="4">
        <v>42.3</v>
      </c>
      <c r="H1600" s="2" t="s">
        <v>469</v>
      </c>
      <c r="I1600" s="4">
        <v>21.145</v>
      </c>
      <c r="J1600" s="2" t="b">
        <v>0</v>
      </c>
      <c r="K1600" s="2" t="s">
        <v>4693</v>
      </c>
      <c r="L1600" s="2" t="s">
        <v>10</v>
      </c>
      <c r="M1600" s="2"/>
      <c r="N1600" s="2" t="s">
        <v>4703</v>
      </c>
      <c r="O1600" s="2"/>
      <c r="P1600" s="2" t="s">
        <v>4696</v>
      </c>
      <c r="Q1600" s="2"/>
    </row>
    <row r="1601" spans="1:17" ht="256.5" x14ac:dyDescent="0.25">
      <c r="A1601" s="2" t="s">
        <v>1314</v>
      </c>
      <c r="B1601" s="2" t="s">
        <v>1315</v>
      </c>
      <c r="C1601" s="3" t="s">
        <v>5349</v>
      </c>
      <c r="D1601" s="4">
        <v>0</v>
      </c>
      <c r="E1601" s="4">
        <v>1</v>
      </c>
      <c r="F1601" s="4">
        <v>1</v>
      </c>
      <c r="G1601" s="4">
        <v>16.850000000000001</v>
      </c>
      <c r="H1601" s="2" t="s">
        <v>2234</v>
      </c>
      <c r="I1601" s="4">
        <v>7.6</v>
      </c>
      <c r="J1601" s="2" t="b">
        <v>1</v>
      </c>
      <c r="K1601" s="2" t="s">
        <v>2308</v>
      </c>
      <c r="L1601" s="2" t="s">
        <v>10</v>
      </c>
      <c r="M1601" s="2" t="s">
        <v>263</v>
      </c>
      <c r="N1601" s="2" t="s">
        <v>4743</v>
      </c>
      <c r="O1601" s="2" t="s">
        <v>2306</v>
      </c>
      <c r="P1601" s="2" t="s">
        <v>2303</v>
      </c>
      <c r="Q1601" s="2" t="s">
        <v>5731</v>
      </c>
    </row>
    <row r="1602" spans="1:17" x14ac:dyDescent="0.25">
      <c r="A1602" s="2" t="s">
        <v>2523</v>
      </c>
      <c r="B1602" s="2" t="s">
        <v>2524</v>
      </c>
      <c r="C1602" s="3"/>
      <c r="D1602" s="4">
        <v>0</v>
      </c>
      <c r="E1602" s="4">
        <v>0</v>
      </c>
      <c r="F1602" s="4">
        <v>0</v>
      </c>
      <c r="G1602" s="4">
        <v>39</v>
      </c>
      <c r="H1602" s="2" t="s">
        <v>2230</v>
      </c>
      <c r="I1602" s="4">
        <v>18</v>
      </c>
      <c r="J1602" s="2" t="b">
        <v>0</v>
      </c>
      <c r="K1602" s="2" t="s">
        <v>2301</v>
      </c>
      <c r="L1602" s="2" t="s">
        <v>10</v>
      </c>
      <c r="M1602" s="2" t="s">
        <v>4740</v>
      </c>
      <c r="N1602" s="2" t="s">
        <v>4741</v>
      </c>
      <c r="O1602" s="2" t="s">
        <v>2306</v>
      </c>
      <c r="P1602" s="2"/>
      <c r="Q1602" s="2"/>
    </row>
    <row r="1603" spans="1:17" x14ac:dyDescent="0.25">
      <c r="A1603" s="2" t="s">
        <v>2503</v>
      </c>
      <c r="B1603" s="2" t="s">
        <v>2504</v>
      </c>
      <c r="C1603" s="3"/>
      <c r="D1603" s="4">
        <v>0</v>
      </c>
      <c r="E1603" s="4">
        <v>0</v>
      </c>
      <c r="F1603" s="4">
        <v>0</v>
      </c>
      <c r="G1603" s="4">
        <v>39</v>
      </c>
      <c r="H1603" s="2" t="s">
        <v>2230</v>
      </c>
      <c r="I1603" s="4">
        <v>18</v>
      </c>
      <c r="J1603" s="2" t="b">
        <v>0</v>
      </c>
      <c r="K1603" s="2" t="s">
        <v>2301</v>
      </c>
      <c r="L1603" s="2" t="s">
        <v>10</v>
      </c>
      <c r="M1603" s="2" t="s">
        <v>4828</v>
      </c>
      <c r="N1603" s="2" t="s">
        <v>4741</v>
      </c>
      <c r="O1603" s="2" t="s">
        <v>2306</v>
      </c>
      <c r="P1603" s="2"/>
      <c r="Q1603" s="2"/>
    </row>
    <row r="1604" spans="1:17" ht="242.25" x14ac:dyDescent="0.25">
      <c r="A1604" s="2" t="s">
        <v>1667</v>
      </c>
      <c r="B1604" s="2" t="s">
        <v>1668</v>
      </c>
      <c r="C1604" s="3" t="s">
        <v>5013</v>
      </c>
      <c r="D1604" s="4">
        <v>0</v>
      </c>
      <c r="E1604" s="4">
        <v>5</v>
      </c>
      <c r="F1604" s="4">
        <v>5</v>
      </c>
      <c r="G1604" s="4">
        <v>25.5</v>
      </c>
      <c r="H1604" s="2" t="s">
        <v>2275</v>
      </c>
      <c r="I1604" s="4">
        <v>11.8</v>
      </c>
      <c r="J1604" s="2" t="b">
        <v>1</v>
      </c>
      <c r="K1604" s="2" t="s">
        <v>4709</v>
      </c>
      <c r="L1604" s="2" t="s">
        <v>10</v>
      </c>
      <c r="M1604" s="2" t="s">
        <v>4797</v>
      </c>
      <c r="N1604" s="2" t="s">
        <v>4762</v>
      </c>
      <c r="O1604" s="2" t="s">
        <v>4689</v>
      </c>
      <c r="P1604" s="2" t="s">
        <v>4688</v>
      </c>
      <c r="Q1604" s="2" t="s">
        <v>5675</v>
      </c>
    </row>
    <row r="1605" spans="1:17" x14ac:dyDescent="0.25">
      <c r="A1605" s="2" t="s">
        <v>3030</v>
      </c>
      <c r="B1605" s="2" t="s">
        <v>3031</v>
      </c>
      <c r="C1605" s="3"/>
      <c r="D1605" s="4">
        <v>0</v>
      </c>
      <c r="E1605" s="4">
        <v>0</v>
      </c>
      <c r="F1605" s="4">
        <v>0</v>
      </c>
      <c r="G1605" s="4">
        <v>11.9</v>
      </c>
      <c r="H1605" s="2" t="s">
        <v>2230</v>
      </c>
      <c r="I1605" s="4">
        <v>5.35</v>
      </c>
      <c r="J1605" s="2" t="b">
        <v>0</v>
      </c>
      <c r="K1605" s="2" t="s">
        <v>2308</v>
      </c>
      <c r="L1605" s="2" t="s">
        <v>10</v>
      </c>
      <c r="M1605" s="2" t="s">
        <v>4740</v>
      </c>
      <c r="N1605" s="2" t="s">
        <v>4741</v>
      </c>
      <c r="O1605" s="2" t="s">
        <v>2306</v>
      </c>
      <c r="P1605" s="2" t="s">
        <v>4688</v>
      </c>
      <c r="Q1605" s="2"/>
    </row>
    <row r="1606" spans="1:17" x14ac:dyDescent="0.25">
      <c r="A1606" s="2" t="s">
        <v>3654</v>
      </c>
      <c r="B1606" s="2" t="s">
        <v>3655</v>
      </c>
      <c r="C1606" s="3"/>
      <c r="D1606" s="4">
        <v>0</v>
      </c>
      <c r="E1606" s="4">
        <v>0</v>
      </c>
      <c r="F1606" s="4">
        <v>0</v>
      </c>
      <c r="G1606" s="4">
        <v>8.1999999999999993</v>
      </c>
      <c r="H1606" s="2" t="s">
        <v>2242</v>
      </c>
      <c r="I1606" s="4">
        <v>3.8</v>
      </c>
      <c r="J1606" s="2" t="b">
        <v>0</v>
      </c>
      <c r="K1606" s="2" t="s">
        <v>2308</v>
      </c>
      <c r="L1606" s="2" t="s">
        <v>10</v>
      </c>
      <c r="M1606" s="2" t="s">
        <v>4849</v>
      </c>
      <c r="N1606" s="2" t="s">
        <v>4741</v>
      </c>
      <c r="O1606" s="2" t="s">
        <v>2306</v>
      </c>
      <c r="P1606" s="2" t="s">
        <v>4688</v>
      </c>
      <c r="Q1606" s="2"/>
    </row>
    <row r="1607" spans="1:17" ht="313.5" x14ac:dyDescent="0.25">
      <c r="A1607" s="2" t="s">
        <v>904</v>
      </c>
      <c r="B1607" s="2" t="s">
        <v>905</v>
      </c>
      <c r="C1607" s="3" t="s">
        <v>5014</v>
      </c>
      <c r="D1607" s="4">
        <v>0</v>
      </c>
      <c r="E1607" s="4">
        <v>2</v>
      </c>
      <c r="F1607" s="4">
        <v>2</v>
      </c>
      <c r="G1607" s="4">
        <v>50.6</v>
      </c>
      <c r="H1607" s="2" t="s">
        <v>2229</v>
      </c>
      <c r="I1607" s="4">
        <v>22.77</v>
      </c>
      <c r="J1607" s="2" t="b">
        <v>1</v>
      </c>
      <c r="K1607" s="2" t="s">
        <v>4805</v>
      </c>
      <c r="L1607" s="2" t="s">
        <v>10</v>
      </c>
      <c r="M1607" s="2" t="s">
        <v>4806</v>
      </c>
      <c r="N1607" s="2" t="s">
        <v>4806</v>
      </c>
      <c r="O1607" s="2"/>
      <c r="P1607" s="2" t="s">
        <v>4688</v>
      </c>
      <c r="Q1607" s="2" t="s">
        <v>5893</v>
      </c>
    </row>
    <row r="1608" spans="1:17" x14ac:dyDescent="0.25">
      <c r="A1608" s="2" t="s">
        <v>772</v>
      </c>
      <c r="B1608" s="2" t="s">
        <v>773</v>
      </c>
      <c r="C1608" s="3"/>
      <c r="D1608" s="4">
        <v>0</v>
      </c>
      <c r="E1608" s="4">
        <v>0</v>
      </c>
      <c r="F1608" s="4">
        <v>0</v>
      </c>
      <c r="G1608" s="4">
        <v>0</v>
      </c>
      <c r="H1608" s="2" t="s">
        <v>2276</v>
      </c>
      <c r="I1608" s="4">
        <v>95.21</v>
      </c>
      <c r="J1608" s="2" t="b">
        <v>1</v>
      </c>
      <c r="K1608" s="2" t="s">
        <v>4716</v>
      </c>
      <c r="L1608" s="2" t="s">
        <v>10</v>
      </c>
      <c r="M1608" s="2" t="s">
        <v>4841</v>
      </c>
      <c r="N1608" s="2" t="s">
        <v>4745</v>
      </c>
      <c r="O1608" s="2" t="s">
        <v>4719</v>
      </c>
      <c r="P1608" s="2" t="s">
        <v>4688</v>
      </c>
      <c r="Q1608" s="2"/>
    </row>
    <row r="1609" spans="1:17" x14ac:dyDescent="0.25">
      <c r="A1609" s="2" t="s">
        <v>774</v>
      </c>
      <c r="B1609" s="2" t="s">
        <v>775</v>
      </c>
      <c r="C1609" s="3"/>
      <c r="D1609" s="4">
        <v>0</v>
      </c>
      <c r="E1609" s="4">
        <v>0</v>
      </c>
      <c r="F1609" s="4">
        <v>0</v>
      </c>
      <c r="G1609" s="4">
        <v>0</v>
      </c>
      <c r="H1609" s="2" t="s">
        <v>2276</v>
      </c>
      <c r="I1609" s="4">
        <v>92.44</v>
      </c>
      <c r="J1609" s="2" t="b">
        <v>1</v>
      </c>
      <c r="K1609" s="2" t="s">
        <v>4716</v>
      </c>
      <c r="L1609" s="2" t="s">
        <v>10</v>
      </c>
      <c r="M1609" s="2" t="s">
        <v>4841</v>
      </c>
      <c r="N1609" s="2" t="s">
        <v>4745</v>
      </c>
      <c r="O1609" s="2" t="s">
        <v>4719</v>
      </c>
      <c r="P1609" s="2" t="s">
        <v>4688</v>
      </c>
      <c r="Q1609" s="2"/>
    </row>
    <row r="1610" spans="1:17" x14ac:dyDescent="0.25">
      <c r="A1610" s="2" t="s">
        <v>780</v>
      </c>
      <c r="B1610" s="2" t="s">
        <v>781</v>
      </c>
      <c r="C1610" s="3"/>
      <c r="D1610" s="4">
        <v>0</v>
      </c>
      <c r="E1610" s="4">
        <v>1</v>
      </c>
      <c r="F1610" s="4">
        <v>1</v>
      </c>
      <c r="G1610" s="4">
        <v>0</v>
      </c>
      <c r="H1610" s="2" t="s">
        <v>2276</v>
      </c>
      <c r="I1610" s="4">
        <v>58.54</v>
      </c>
      <c r="J1610" s="2" t="b">
        <v>1</v>
      </c>
      <c r="K1610" s="2" t="s">
        <v>4716</v>
      </c>
      <c r="L1610" s="2" t="s">
        <v>10</v>
      </c>
      <c r="M1610" s="2" t="s">
        <v>4841</v>
      </c>
      <c r="N1610" s="2" t="s">
        <v>4745</v>
      </c>
      <c r="O1610" s="2" t="s">
        <v>4719</v>
      </c>
      <c r="P1610" s="2" t="s">
        <v>4688</v>
      </c>
      <c r="Q1610" s="2"/>
    </row>
    <row r="1611" spans="1:17" x14ac:dyDescent="0.25">
      <c r="A1611" s="2" t="s">
        <v>712</v>
      </c>
      <c r="B1611" s="2" t="s">
        <v>713</v>
      </c>
      <c r="C1611" s="3"/>
      <c r="D1611" s="4">
        <v>0</v>
      </c>
      <c r="E1611" s="4">
        <v>1</v>
      </c>
      <c r="F1611" s="4">
        <v>1</v>
      </c>
      <c r="G1611" s="4">
        <v>0</v>
      </c>
      <c r="H1611" s="2" t="s">
        <v>2276</v>
      </c>
      <c r="I1611" s="4">
        <v>38.32</v>
      </c>
      <c r="J1611" s="2" t="b">
        <v>1</v>
      </c>
      <c r="K1611" s="2" t="s">
        <v>4716</v>
      </c>
      <c r="L1611" s="2" t="s">
        <v>10</v>
      </c>
      <c r="M1611" s="2" t="s">
        <v>4744</v>
      </c>
      <c r="N1611" s="2" t="s">
        <v>4745</v>
      </c>
      <c r="O1611" s="2" t="s">
        <v>4719</v>
      </c>
      <c r="P1611" s="2" t="s">
        <v>4688</v>
      </c>
      <c r="Q1611" s="2"/>
    </row>
    <row r="1612" spans="1:17" x14ac:dyDescent="0.25">
      <c r="A1612" s="2" t="s">
        <v>704</v>
      </c>
      <c r="B1612" s="2" t="s">
        <v>705</v>
      </c>
      <c r="C1612" s="3"/>
      <c r="D1612" s="4">
        <v>0</v>
      </c>
      <c r="E1612" s="4">
        <v>0</v>
      </c>
      <c r="F1612" s="4">
        <v>0</v>
      </c>
      <c r="G1612" s="4">
        <v>32.5</v>
      </c>
      <c r="H1612" s="2" t="s">
        <v>2277</v>
      </c>
      <c r="I1612" s="4">
        <v>15.2</v>
      </c>
      <c r="J1612" s="2" t="b">
        <v>1</v>
      </c>
      <c r="K1612" s="2" t="s">
        <v>4716</v>
      </c>
      <c r="L1612" s="2" t="s">
        <v>10</v>
      </c>
      <c r="M1612" s="2" t="s">
        <v>4744</v>
      </c>
      <c r="N1612" s="2" t="s">
        <v>4745</v>
      </c>
      <c r="O1612" s="2" t="s">
        <v>4719</v>
      </c>
      <c r="P1612" s="2" t="s">
        <v>4688</v>
      </c>
      <c r="Q1612" s="2"/>
    </row>
    <row r="1613" spans="1:17" x14ac:dyDescent="0.25">
      <c r="A1613" s="2" t="s">
        <v>3838</v>
      </c>
      <c r="B1613" s="2" t="s">
        <v>3839</v>
      </c>
      <c r="C1613" s="3"/>
      <c r="D1613" s="4">
        <v>0</v>
      </c>
      <c r="E1613" s="4">
        <v>0</v>
      </c>
      <c r="F1613" s="4">
        <v>0</v>
      </c>
      <c r="G1613" s="4">
        <v>31.3</v>
      </c>
      <c r="H1613" s="2" t="s">
        <v>3077</v>
      </c>
      <c r="I1613" s="4">
        <v>14.5</v>
      </c>
      <c r="J1613" s="2" t="b">
        <v>0</v>
      </c>
      <c r="K1613" s="2" t="s">
        <v>4716</v>
      </c>
      <c r="L1613" s="2" t="s">
        <v>10</v>
      </c>
      <c r="M1613" s="2" t="s">
        <v>4788</v>
      </c>
      <c r="N1613" s="2" t="s">
        <v>4762</v>
      </c>
      <c r="O1613" s="2" t="s">
        <v>4719</v>
      </c>
      <c r="P1613" s="2" t="s">
        <v>4688</v>
      </c>
      <c r="Q1613" s="2"/>
    </row>
    <row r="1614" spans="1:17" x14ac:dyDescent="0.25">
      <c r="A1614" s="2" t="s">
        <v>3075</v>
      </c>
      <c r="B1614" s="2" t="s">
        <v>3076</v>
      </c>
      <c r="C1614" s="3"/>
      <c r="D1614" s="4">
        <v>0</v>
      </c>
      <c r="E1614" s="4">
        <v>0</v>
      </c>
      <c r="F1614" s="4">
        <v>0</v>
      </c>
      <c r="G1614" s="4">
        <v>10.6</v>
      </c>
      <c r="H1614" s="2" t="s">
        <v>3077</v>
      </c>
      <c r="I1614" s="4">
        <v>4.9000000000000004</v>
      </c>
      <c r="J1614" s="2" t="b">
        <v>0</v>
      </c>
      <c r="K1614" s="2" t="s">
        <v>4716</v>
      </c>
      <c r="L1614" s="2" t="s">
        <v>10</v>
      </c>
      <c r="M1614" s="2" t="s">
        <v>4744</v>
      </c>
      <c r="N1614" s="2" t="s">
        <v>4745</v>
      </c>
      <c r="O1614" s="2" t="s">
        <v>4719</v>
      </c>
      <c r="P1614" s="2" t="s">
        <v>4688</v>
      </c>
      <c r="Q1614" s="2"/>
    </row>
    <row r="1615" spans="1:17" x14ac:dyDescent="0.25">
      <c r="A1615" s="2" t="s">
        <v>3086</v>
      </c>
      <c r="B1615" s="2" t="s">
        <v>3087</v>
      </c>
      <c r="C1615" s="3"/>
      <c r="D1615" s="4">
        <v>0</v>
      </c>
      <c r="E1615" s="4">
        <v>0</v>
      </c>
      <c r="F1615" s="4">
        <v>0</v>
      </c>
      <c r="G1615" s="4">
        <v>20.5</v>
      </c>
      <c r="H1615" s="2" t="s">
        <v>3077</v>
      </c>
      <c r="I1615" s="4">
        <v>9.5</v>
      </c>
      <c r="J1615" s="2" t="b">
        <v>0</v>
      </c>
      <c r="K1615" s="2" t="s">
        <v>4716</v>
      </c>
      <c r="L1615" s="2" t="s">
        <v>10</v>
      </c>
      <c r="M1615" s="2" t="s">
        <v>4744</v>
      </c>
      <c r="N1615" s="2" t="s">
        <v>4745</v>
      </c>
      <c r="O1615" s="2" t="s">
        <v>4719</v>
      </c>
      <c r="P1615" s="2" t="s">
        <v>4688</v>
      </c>
      <c r="Q1615" s="2"/>
    </row>
    <row r="1616" spans="1:17" x14ac:dyDescent="0.25">
      <c r="A1616" s="2" t="s">
        <v>3114</v>
      </c>
      <c r="B1616" s="2" t="s">
        <v>3115</v>
      </c>
      <c r="C1616" s="3"/>
      <c r="D1616" s="4">
        <v>0</v>
      </c>
      <c r="E1616" s="4">
        <v>0</v>
      </c>
      <c r="F1616" s="4">
        <v>0</v>
      </c>
      <c r="G1616" s="4">
        <v>62.6</v>
      </c>
      <c r="H1616" s="2" t="s">
        <v>3077</v>
      </c>
      <c r="I1616" s="4">
        <v>29</v>
      </c>
      <c r="J1616" s="2" t="b">
        <v>0</v>
      </c>
      <c r="K1616" s="2" t="s">
        <v>4716</v>
      </c>
      <c r="L1616" s="2" t="s">
        <v>10</v>
      </c>
      <c r="M1616" s="2" t="s">
        <v>4841</v>
      </c>
      <c r="N1616" s="2" t="s">
        <v>4745</v>
      </c>
      <c r="O1616" s="2" t="s">
        <v>4719</v>
      </c>
      <c r="P1616" s="2" t="s">
        <v>4688</v>
      </c>
      <c r="Q1616" s="2"/>
    </row>
    <row r="1617" spans="1:17" x14ac:dyDescent="0.25">
      <c r="A1617" s="2" t="s">
        <v>3137</v>
      </c>
      <c r="B1617" s="2" t="s">
        <v>3138</v>
      </c>
      <c r="C1617" s="3"/>
      <c r="D1617" s="4">
        <v>0</v>
      </c>
      <c r="E1617" s="4">
        <v>0</v>
      </c>
      <c r="F1617" s="4">
        <v>0</v>
      </c>
      <c r="G1617" s="4">
        <v>84.2</v>
      </c>
      <c r="H1617" s="2" t="s">
        <v>3077</v>
      </c>
      <c r="I1617" s="4">
        <v>39</v>
      </c>
      <c r="J1617" s="2" t="b">
        <v>0</v>
      </c>
      <c r="K1617" s="2" t="s">
        <v>4716</v>
      </c>
      <c r="L1617" s="2" t="s">
        <v>10</v>
      </c>
      <c r="M1617" s="2" t="s">
        <v>4841</v>
      </c>
      <c r="N1617" s="2" t="s">
        <v>4745</v>
      </c>
      <c r="O1617" s="2" t="s">
        <v>4719</v>
      </c>
      <c r="P1617" s="2" t="s">
        <v>2303</v>
      </c>
      <c r="Q1617" s="2"/>
    </row>
    <row r="1618" spans="1:17" x14ac:dyDescent="0.25">
      <c r="A1618" s="2" t="s">
        <v>4340</v>
      </c>
      <c r="B1618" s="2" t="s">
        <v>4341</v>
      </c>
      <c r="C1618" s="3"/>
      <c r="D1618" s="4">
        <v>0</v>
      </c>
      <c r="E1618" s="4">
        <v>0</v>
      </c>
      <c r="F1618" s="4">
        <v>0</v>
      </c>
      <c r="G1618" s="4">
        <v>34.9</v>
      </c>
      <c r="H1618" s="2" t="s">
        <v>4342</v>
      </c>
      <c r="I1618" s="4">
        <v>17.5</v>
      </c>
      <c r="J1618" s="2" t="b">
        <v>0</v>
      </c>
      <c r="K1618" s="2" t="s">
        <v>4693</v>
      </c>
      <c r="L1618" s="2" t="s">
        <v>10</v>
      </c>
      <c r="M1618" s="2"/>
      <c r="N1618" s="2" t="s">
        <v>4703</v>
      </c>
      <c r="O1618" s="2"/>
      <c r="P1618" s="2" t="s">
        <v>4696</v>
      </c>
      <c r="Q1618" s="2"/>
    </row>
    <row r="1619" spans="1:17" x14ac:dyDescent="0.25">
      <c r="A1619" s="2" t="s">
        <v>4345</v>
      </c>
      <c r="B1619" s="2" t="s">
        <v>4346</v>
      </c>
      <c r="C1619" s="3"/>
      <c r="D1619" s="4">
        <v>0</v>
      </c>
      <c r="E1619" s="4">
        <v>0</v>
      </c>
      <c r="F1619" s="4">
        <v>0</v>
      </c>
      <c r="G1619" s="4">
        <v>34.9</v>
      </c>
      <c r="H1619" s="2" t="s">
        <v>4342</v>
      </c>
      <c r="I1619" s="4">
        <v>17.5</v>
      </c>
      <c r="J1619" s="2" t="b">
        <v>0</v>
      </c>
      <c r="K1619" s="2" t="s">
        <v>4693</v>
      </c>
      <c r="L1619" s="2" t="s">
        <v>10</v>
      </c>
      <c r="M1619" s="2"/>
      <c r="N1619" s="2" t="s">
        <v>4703</v>
      </c>
      <c r="O1619" s="2"/>
      <c r="P1619" s="2" t="s">
        <v>4696</v>
      </c>
      <c r="Q1619" s="2"/>
    </row>
    <row r="1620" spans="1:17" x14ac:dyDescent="0.25">
      <c r="A1620" s="2" t="s">
        <v>4347</v>
      </c>
      <c r="B1620" s="2" t="s">
        <v>4348</v>
      </c>
      <c r="C1620" s="3"/>
      <c r="D1620" s="4">
        <v>0</v>
      </c>
      <c r="E1620" s="4">
        <v>0</v>
      </c>
      <c r="F1620" s="4">
        <v>0</v>
      </c>
      <c r="G1620" s="4">
        <v>34.9</v>
      </c>
      <c r="H1620" s="2" t="s">
        <v>4342</v>
      </c>
      <c r="I1620" s="4">
        <v>17.5</v>
      </c>
      <c r="J1620" s="2" t="b">
        <v>0</v>
      </c>
      <c r="K1620" s="2" t="s">
        <v>4693</v>
      </c>
      <c r="L1620" s="2" t="s">
        <v>10</v>
      </c>
      <c r="M1620" s="2"/>
      <c r="N1620" s="2" t="s">
        <v>4703</v>
      </c>
      <c r="O1620" s="2"/>
      <c r="P1620" s="2" t="s">
        <v>4696</v>
      </c>
      <c r="Q1620" s="2"/>
    </row>
    <row r="1621" spans="1:17" x14ac:dyDescent="0.25">
      <c r="A1621" s="2" t="s">
        <v>4351</v>
      </c>
      <c r="B1621" s="2" t="s">
        <v>4352</v>
      </c>
      <c r="C1621" s="3"/>
      <c r="D1621" s="4">
        <v>0</v>
      </c>
      <c r="E1621" s="4">
        <v>0</v>
      </c>
      <c r="F1621" s="4">
        <v>0</v>
      </c>
      <c r="G1621" s="4">
        <v>34.9</v>
      </c>
      <c r="H1621" s="2" t="s">
        <v>4342</v>
      </c>
      <c r="I1621" s="4">
        <v>16.5</v>
      </c>
      <c r="J1621" s="2" t="b">
        <v>0</v>
      </c>
      <c r="K1621" s="2" t="s">
        <v>4693</v>
      </c>
      <c r="L1621" s="2" t="s">
        <v>10</v>
      </c>
      <c r="M1621" s="2"/>
      <c r="N1621" s="2" t="s">
        <v>4703</v>
      </c>
      <c r="O1621" s="2"/>
      <c r="P1621" s="2" t="s">
        <v>4696</v>
      </c>
      <c r="Q1621" s="2"/>
    </row>
    <row r="1622" spans="1:17" x14ac:dyDescent="0.25">
      <c r="A1622" s="2" t="s">
        <v>4353</v>
      </c>
      <c r="B1622" s="2" t="s">
        <v>4354</v>
      </c>
      <c r="C1622" s="3"/>
      <c r="D1622" s="4">
        <v>0</v>
      </c>
      <c r="E1622" s="4">
        <v>0</v>
      </c>
      <c r="F1622" s="4">
        <v>0</v>
      </c>
      <c r="G1622" s="4">
        <v>34.9</v>
      </c>
      <c r="H1622" s="2" t="s">
        <v>4342</v>
      </c>
      <c r="I1622" s="4">
        <v>17.5</v>
      </c>
      <c r="J1622" s="2" t="b">
        <v>0</v>
      </c>
      <c r="K1622" s="2" t="s">
        <v>4693</v>
      </c>
      <c r="L1622" s="2" t="s">
        <v>10</v>
      </c>
      <c r="M1622" s="2"/>
      <c r="N1622" s="2" t="s">
        <v>4703</v>
      </c>
      <c r="O1622" s="2"/>
      <c r="P1622" s="2" t="s">
        <v>4696</v>
      </c>
      <c r="Q1622" s="2"/>
    </row>
    <row r="1623" spans="1:17" x14ac:dyDescent="0.25">
      <c r="A1623" s="2" t="s">
        <v>4355</v>
      </c>
      <c r="B1623" s="2" t="s">
        <v>4356</v>
      </c>
      <c r="C1623" s="3"/>
      <c r="D1623" s="4">
        <v>0</v>
      </c>
      <c r="E1623" s="4">
        <v>0</v>
      </c>
      <c r="F1623" s="4">
        <v>0</v>
      </c>
      <c r="G1623" s="4">
        <v>34.9</v>
      </c>
      <c r="H1623" s="2" t="s">
        <v>4342</v>
      </c>
      <c r="I1623" s="4">
        <v>17.5</v>
      </c>
      <c r="J1623" s="2" t="b">
        <v>0</v>
      </c>
      <c r="K1623" s="2" t="s">
        <v>4693</v>
      </c>
      <c r="L1623" s="2" t="s">
        <v>10</v>
      </c>
      <c r="M1623" s="2"/>
      <c r="N1623" s="2" t="s">
        <v>4703</v>
      </c>
      <c r="O1623" s="2"/>
      <c r="P1623" s="2" t="s">
        <v>4696</v>
      </c>
      <c r="Q1623" s="2"/>
    </row>
    <row r="1624" spans="1:17" x14ac:dyDescent="0.25">
      <c r="A1624" s="2" t="s">
        <v>4349</v>
      </c>
      <c r="B1624" s="2" t="s">
        <v>4350</v>
      </c>
      <c r="C1624" s="3"/>
      <c r="D1624" s="4">
        <v>0</v>
      </c>
      <c r="E1624" s="4">
        <v>0</v>
      </c>
      <c r="F1624" s="4">
        <v>0</v>
      </c>
      <c r="G1624" s="4">
        <v>34.9</v>
      </c>
      <c r="H1624" s="2" t="s">
        <v>4342</v>
      </c>
      <c r="I1624" s="4">
        <v>16.5</v>
      </c>
      <c r="J1624" s="2" t="b">
        <v>0</v>
      </c>
      <c r="K1624" s="2" t="s">
        <v>4693</v>
      </c>
      <c r="L1624" s="2" t="s">
        <v>10</v>
      </c>
      <c r="M1624" s="2"/>
      <c r="N1624" s="2" t="s">
        <v>4703</v>
      </c>
      <c r="O1624" s="2"/>
      <c r="P1624" s="2" t="s">
        <v>4696</v>
      </c>
      <c r="Q1624" s="2"/>
    </row>
    <row r="1625" spans="1:17" x14ac:dyDescent="0.25">
      <c r="A1625" s="2" t="s">
        <v>4343</v>
      </c>
      <c r="B1625" s="2" t="s">
        <v>4344</v>
      </c>
      <c r="C1625" s="3"/>
      <c r="D1625" s="4">
        <v>0</v>
      </c>
      <c r="E1625" s="4">
        <v>0</v>
      </c>
      <c r="F1625" s="4">
        <v>0</v>
      </c>
      <c r="G1625" s="4">
        <v>34.9</v>
      </c>
      <c r="H1625" s="2" t="s">
        <v>4342</v>
      </c>
      <c r="I1625" s="4">
        <v>16.5</v>
      </c>
      <c r="J1625" s="2" t="b">
        <v>0</v>
      </c>
      <c r="K1625" s="2" t="s">
        <v>4693</v>
      </c>
      <c r="L1625" s="2" t="s">
        <v>10</v>
      </c>
      <c r="M1625" s="2"/>
      <c r="N1625" s="2" t="s">
        <v>4703</v>
      </c>
      <c r="O1625" s="2"/>
      <c r="P1625" s="2" t="s">
        <v>4696</v>
      </c>
      <c r="Q1625" s="2"/>
    </row>
    <row r="1626" spans="1:17" x14ac:dyDescent="0.25">
      <c r="A1626" s="2" t="s">
        <v>538</v>
      </c>
      <c r="B1626" s="2" t="s">
        <v>539</v>
      </c>
      <c r="C1626" s="3"/>
      <c r="D1626" s="4">
        <v>0</v>
      </c>
      <c r="E1626" s="4">
        <v>0</v>
      </c>
      <c r="F1626" s="4">
        <v>0</v>
      </c>
      <c r="G1626" s="4">
        <v>12.9</v>
      </c>
      <c r="H1626" s="2" t="s">
        <v>2261</v>
      </c>
      <c r="I1626" s="4">
        <v>5.95</v>
      </c>
      <c r="J1626" s="2" t="b">
        <v>1</v>
      </c>
      <c r="K1626" s="2" t="s">
        <v>4709</v>
      </c>
      <c r="L1626" s="2" t="s">
        <v>10</v>
      </c>
      <c r="M1626" s="2" t="s">
        <v>4924</v>
      </c>
      <c r="N1626" s="2" t="s">
        <v>4857</v>
      </c>
      <c r="O1626" s="2" t="s">
        <v>4689</v>
      </c>
      <c r="P1626" s="2" t="s">
        <v>4688</v>
      </c>
      <c r="Q1626" s="2"/>
    </row>
    <row r="1627" spans="1:17" ht="256.5" x14ac:dyDescent="0.25">
      <c r="A1627" s="2" t="s">
        <v>1223</v>
      </c>
      <c r="B1627" s="2" t="s">
        <v>5325</v>
      </c>
      <c r="C1627" s="3" t="s">
        <v>5326</v>
      </c>
      <c r="D1627" s="4">
        <v>0</v>
      </c>
      <c r="E1627" s="4">
        <v>0</v>
      </c>
      <c r="F1627" s="4">
        <v>0</v>
      </c>
      <c r="G1627" s="4">
        <v>49.7</v>
      </c>
      <c r="H1627" s="2" t="s">
        <v>66</v>
      </c>
      <c r="I1627" s="4">
        <v>23</v>
      </c>
      <c r="J1627" s="2" t="b">
        <v>1</v>
      </c>
      <c r="K1627" s="2" t="s">
        <v>4716</v>
      </c>
      <c r="L1627" s="2" t="s">
        <v>10</v>
      </c>
      <c r="M1627" s="2" t="s">
        <v>4724</v>
      </c>
      <c r="N1627" s="2" t="s">
        <v>4718</v>
      </c>
      <c r="O1627" s="2" t="s">
        <v>4719</v>
      </c>
      <c r="P1627" s="2" t="s">
        <v>2303</v>
      </c>
      <c r="Q1627" s="2" t="s">
        <v>5596</v>
      </c>
    </row>
    <row r="1628" spans="1:17" ht="256.5" x14ac:dyDescent="0.25">
      <c r="A1628" s="2" t="s">
        <v>1218</v>
      </c>
      <c r="B1628" s="2" t="s">
        <v>1219</v>
      </c>
      <c r="C1628" s="3" t="s">
        <v>5324</v>
      </c>
      <c r="D1628" s="4">
        <v>0</v>
      </c>
      <c r="E1628" s="4">
        <v>1</v>
      </c>
      <c r="F1628" s="4">
        <v>1</v>
      </c>
      <c r="G1628" s="4">
        <v>127.4</v>
      </c>
      <c r="H1628" s="2" t="s">
        <v>66</v>
      </c>
      <c r="I1628" s="4">
        <v>59</v>
      </c>
      <c r="J1628" s="2" t="b">
        <v>1</v>
      </c>
      <c r="K1628" s="2" t="s">
        <v>4716</v>
      </c>
      <c r="L1628" s="2" t="s">
        <v>10</v>
      </c>
      <c r="M1628" s="2" t="s">
        <v>4724</v>
      </c>
      <c r="N1628" s="2" t="s">
        <v>4718</v>
      </c>
      <c r="O1628" s="2" t="s">
        <v>4719</v>
      </c>
      <c r="P1628" s="2" t="s">
        <v>2304</v>
      </c>
      <c r="Q1628" s="2" t="s">
        <v>5596</v>
      </c>
    </row>
    <row r="1629" spans="1:17" x14ac:dyDescent="0.25">
      <c r="A1629" s="2" t="s">
        <v>1220</v>
      </c>
      <c r="B1629" s="2" t="s">
        <v>1221</v>
      </c>
      <c r="C1629" s="3"/>
      <c r="D1629" s="4">
        <v>0</v>
      </c>
      <c r="E1629" s="4">
        <v>0</v>
      </c>
      <c r="F1629" s="4">
        <v>0</v>
      </c>
      <c r="G1629" s="4">
        <v>213.75</v>
      </c>
      <c r="H1629" s="2" t="s">
        <v>66</v>
      </c>
      <c r="I1629" s="4">
        <v>99</v>
      </c>
      <c r="J1629" s="2" t="b">
        <v>1</v>
      </c>
      <c r="K1629" s="2" t="s">
        <v>4716</v>
      </c>
      <c r="L1629" s="2" t="s">
        <v>10</v>
      </c>
      <c r="M1629" s="2" t="s">
        <v>4724</v>
      </c>
      <c r="N1629" s="2" t="s">
        <v>4718</v>
      </c>
      <c r="O1629" s="2" t="s">
        <v>4719</v>
      </c>
      <c r="P1629" s="2" t="s">
        <v>1222</v>
      </c>
      <c r="Q1629" s="2"/>
    </row>
    <row r="1630" spans="1:17" ht="228" x14ac:dyDescent="0.25">
      <c r="A1630" s="2" t="s">
        <v>1214</v>
      </c>
      <c r="B1630" s="2" t="s">
        <v>1215</v>
      </c>
      <c r="C1630" s="3" t="s">
        <v>5322</v>
      </c>
      <c r="D1630" s="4">
        <v>0</v>
      </c>
      <c r="E1630" s="4">
        <v>3</v>
      </c>
      <c r="F1630" s="4">
        <v>3</v>
      </c>
      <c r="G1630" s="4">
        <v>28.75</v>
      </c>
      <c r="H1630" s="2" t="s">
        <v>66</v>
      </c>
      <c r="I1630" s="4">
        <v>11.25</v>
      </c>
      <c r="J1630" s="2" t="b">
        <v>1</v>
      </c>
      <c r="K1630" s="2" t="s">
        <v>4716</v>
      </c>
      <c r="L1630" s="2" t="s">
        <v>10</v>
      </c>
      <c r="M1630" s="2" t="s">
        <v>4724</v>
      </c>
      <c r="N1630" s="2" t="s">
        <v>4718</v>
      </c>
      <c r="O1630" s="2" t="s">
        <v>4719</v>
      </c>
      <c r="P1630" s="2" t="s">
        <v>4688</v>
      </c>
      <c r="Q1630" s="2" t="s">
        <v>6521</v>
      </c>
    </row>
    <row r="1631" spans="1:17" x14ac:dyDescent="0.25">
      <c r="A1631" s="2" t="s">
        <v>4160</v>
      </c>
      <c r="B1631" s="2" t="s">
        <v>4161</v>
      </c>
      <c r="C1631" s="3"/>
      <c r="D1631" s="4">
        <v>0</v>
      </c>
      <c r="E1631" s="4">
        <v>0</v>
      </c>
      <c r="F1631" s="4">
        <v>0</v>
      </c>
      <c r="G1631" s="4">
        <v>12.45</v>
      </c>
      <c r="H1631" s="2" t="s">
        <v>2475</v>
      </c>
      <c r="I1631" s="4">
        <v>5.75</v>
      </c>
      <c r="J1631" s="2" t="b">
        <v>0</v>
      </c>
      <c r="K1631" s="2" t="s">
        <v>4709</v>
      </c>
      <c r="L1631" s="2" t="s">
        <v>10</v>
      </c>
      <c r="M1631" s="2"/>
      <c r="N1631" s="2" t="s">
        <v>4762</v>
      </c>
      <c r="O1631" s="2" t="s">
        <v>4689</v>
      </c>
      <c r="P1631" s="2" t="s">
        <v>4688</v>
      </c>
      <c r="Q1631" s="2"/>
    </row>
    <row r="1632" spans="1:17" x14ac:dyDescent="0.25">
      <c r="A1632" s="2" t="s">
        <v>2473</v>
      </c>
      <c r="B1632" s="2" t="s">
        <v>2474</v>
      </c>
      <c r="C1632" s="3"/>
      <c r="D1632" s="4">
        <v>0</v>
      </c>
      <c r="E1632" s="4">
        <v>0</v>
      </c>
      <c r="F1632" s="4">
        <v>0</v>
      </c>
      <c r="G1632" s="4">
        <v>10.4</v>
      </c>
      <c r="H1632" s="2" t="s">
        <v>2475</v>
      </c>
      <c r="I1632" s="4">
        <v>4.8</v>
      </c>
      <c r="J1632" s="2" t="b">
        <v>0</v>
      </c>
      <c r="K1632" s="2" t="s">
        <v>4709</v>
      </c>
      <c r="L1632" s="2" t="s">
        <v>10</v>
      </c>
      <c r="M1632" s="2" t="s">
        <v>4873</v>
      </c>
      <c r="N1632" s="2" t="s">
        <v>4762</v>
      </c>
      <c r="O1632" s="2" t="s">
        <v>4689</v>
      </c>
      <c r="P1632" s="2" t="s">
        <v>4688</v>
      </c>
      <c r="Q1632" s="2"/>
    </row>
    <row r="1633" spans="1:17" x14ac:dyDescent="0.25">
      <c r="A1633" s="2" t="s">
        <v>3147</v>
      </c>
      <c r="B1633" s="2" t="s">
        <v>3148</v>
      </c>
      <c r="C1633" s="3"/>
      <c r="D1633" s="4">
        <v>0</v>
      </c>
      <c r="E1633" s="4">
        <v>0</v>
      </c>
      <c r="F1633" s="4">
        <v>0</v>
      </c>
      <c r="G1633" s="4">
        <v>20.55</v>
      </c>
      <c r="H1633" s="2" t="s">
        <v>2475</v>
      </c>
      <c r="I1633" s="4">
        <v>9.5</v>
      </c>
      <c r="J1633" s="2" t="b">
        <v>0</v>
      </c>
      <c r="K1633" s="2" t="s">
        <v>4709</v>
      </c>
      <c r="L1633" s="2" t="s">
        <v>10</v>
      </c>
      <c r="M1633" s="2" t="s">
        <v>4774</v>
      </c>
      <c r="N1633" s="2" t="s">
        <v>4762</v>
      </c>
      <c r="O1633" s="2" t="s">
        <v>4689</v>
      </c>
      <c r="P1633" s="2" t="s">
        <v>4688</v>
      </c>
      <c r="Q1633" s="2"/>
    </row>
    <row r="1634" spans="1:17" x14ac:dyDescent="0.25">
      <c r="A1634" s="2" t="s">
        <v>3143</v>
      </c>
      <c r="B1634" s="2" t="s">
        <v>3144</v>
      </c>
      <c r="C1634" s="3"/>
      <c r="D1634" s="4">
        <v>0</v>
      </c>
      <c r="E1634" s="4">
        <v>0</v>
      </c>
      <c r="F1634" s="4">
        <v>0</v>
      </c>
      <c r="G1634" s="4">
        <v>33.25</v>
      </c>
      <c r="H1634" s="2" t="s">
        <v>2475</v>
      </c>
      <c r="I1634" s="4">
        <v>15.4</v>
      </c>
      <c r="J1634" s="2" t="b">
        <v>0</v>
      </c>
      <c r="K1634" s="2" t="s">
        <v>4709</v>
      </c>
      <c r="L1634" s="2" t="s">
        <v>10</v>
      </c>
      <c r="M1634" s="2" t="s">
        <v>4771</v>
      </c>
      <c r="N1634" s="2" t="s">
        <v>4762</v>
      </c>
      <c r="O1634" s="2" t="s">
        <v>4689</v>
      </c>
      <c r="P1634" s="2" t="s">
        <v>4688</v>
      </c>
      <c r="Q1634" s="2"/>
    </row>
    <row r="1635" spans="1:17" x14ac:dyDescent="0.25">
      <c r="A1635" s="2" t="s">
        <v>3141</v>
      </c>
      <c r="B1635" s="2" t="s">
        <v>3142</v>
      </c>
      <c r="C1635" s="3"/>
      <c r="D1635" s="4">
        <v>0</v>
      </c>
      <c r="E1635" s="4">
        <v>0</v>
      </c>
      <c r="F1635" s="4">
        <v>0</v>
      </c>
      <c r="G1635" s="4">
        <v>37.25</v>
      </c>
      <c r="H1635" s="2" t="s">
        <v>2475</v>
      </c>
      <c r="I1635" s="4">
        <v>17.25</v>
      </c>
      <c r="J1635" s="2" t="b">
        <v>0</v>
      </c>
      <c r="K1635" s="2" t="s">
        <v>4709</v>
      </c>
      <c r="L1635" s="2" t="s">
        <v>10</v>
      </c>
      <c r="M1635" s="2" t="s">
        <v>4771</v>
      </c>
      <c r="N1635" s="2" t="s">
        <v>4762</v>
      </c>
      <c r="O1635" s="2" t="s">
        <v>4689</v>
      </c>
      <c r="P1635" s="2" t="s">
        <v>4688</v>
      </c>
      <c r="Q1635" s="2"/>
    </row>
    <row r="1636" spans="1:17" x14ac:dyDescent="0.25">
      <c r="A1636" s="2" t="s">
        <v>3233</v>
      </c>
      <c r="B1636" s="2" t="s">
        <v>3234</v>
      </c>
      <c r="C1636" s="3"/>
      <c r="D1636" s="4">
        <v>0</v>
      </c>
      <c r="E1636" s="4">
        <v>0</v>
      </c>
      <c r="F1636" s="4">
        <v>0</v>
      </c>
      <c r="G1636" s="4">
        <v>12.45</v>
      </c>
      <c r="H1636" s="2" t="s">
        <v>2439</v>
      </c>
      <c r="I1636" s="4">
        <v>5.75</v>
      </c>
      <c r="J1636" s="2" t="b">
        <v>0</v>
      </c>
      <c r="K1636" s="2" t="s">
        <v>4716</v>
      </c>
      <c r="L1636" s="2" t="s">
        <v>10</v>
      </c>
      <c r="M1636" s="2"/>
      <c r="N1636" s="2" t="s">
        <v>4757</v>
      </c>
      <c r="O1636" s="2" t="s">
        <v>4719</v>
      </c>
      <c r="P1636" s="2" t="s">
        <v>4688</v>
      </c>
      <c r="Q1636" s="2"/>
    </row>
    <row r="1637" spans="1:17" x14ac:dyDescent="0.25">
      <c r="A1637" s="2" t="s">
        <v>4049</v>
      </c>
      <c r="B1637" s="2" t="s">
        <v>4050</v>
      </c>
      <c r="C1637" s="3"/>
      <c r="D1637" s="4">
        <v>0</v>
      </c>
      <c r="E1637" s="4">
        <v>0</v>
      </c>
      <c r="F1637" s="4">
        <v>0</v>
      </c>
      <c r="G1637" s="4">
        <v>12.95</v>
      </c>
      <c r="H1637" s="2" t="s">
        <v>2439</v>
      </c>
      <c r="I1637" s="4">
        <v>6</v>
      </c>
      <c r="J1637" s="2" t="b">
        <v>0</v>
      </c>
      <c r="K1637" s="2" t="s">
        <v>4716</v>
      </c>
      <c r="L1637" s="2" t="s">
        <v>10</v>
      </c>
      <c r="M1637" s="2" t="s">
        <v>5015</v>
      </c>
      <c r="N1637" s="2" t="s">
        <v>4757</v>
      </c>
      <c r="O1637" s="2" t="s">
        <v>4719</v>
      </c>
      <c r="P1637" s="2" t="s">
        <v>4688</v>
      </c>
      <c r="Q1637" s="2"/>
    </row>
    <row r="1638" spans="1:17" x14ac:dyDescent="0.25">
      <c r="A1638" s="2" t="s">
        <v>3724</v>
      </c>
      <c r="B1638" s="2" t="s">
        <v>3725</v>
      </c>
      <c r="C1638" s="3"/>
      <c r="D1638" s="4">
        <v>0</v>
      </c>
      <c r="E1638" s="4">
        <v>0</v>
      </c>
      <c r="F1638" s="4">
        <v>0</v>
      </c>
      <c r="G1638" s="4">
        <v>12.75</v>
      </c>
      <c r="H1638" s="2" t="s">
        <v>2439</v>
      </c>
      <c r="I1638" s="4">
        <v>5.9</v>
      </c>
      <c r="J1638" s="2" t="b">
        <v>0</v>
      </c>
      <c r="K1638" s="2" t="s">
        <v>4716</v>
      </c>
      <c r="L1638" s="2" t="s">
        <v>10</v>
      </c>
      <c r="M1638" s="2"/>
      <c r="N1638" s="2" t="s">
        <v>4757</v>
      </c>
      <c r="O1638" s="2" t="s">
        <v>4719</v>
      </c>
      <c r="P1638" s="2" t="s">
        <v>4688</v>
      </c>
      <c r="Q1638" s="2"/>
    </row>
    <row r="1639" spans="1:17" x14ac:dyDescent="0.25">
      <c r="A1639" s="2" t="s">
        <v>143</v>
      </c>
      <c r="B1639" s="2" t="s">
        <v>144</v>
      </c>
      <c r="C1639" s="3"/>
      <c r="D1639" s="4">
        <v>0</v>
      </c>
      <c r="E1639" s="4">
        <v>0</v>
      </c>
      <c r="F1639" s="4">
        <v>0</v>
      </c>
      <c r="G1639" s="4">
        <v>78.5</v>
      </c>
      <c r="H1639" s="2" t="s">
        <v>66</v>
      </c>
      <c r="I1639" s="4">
        <v>39.24</v>
      </c>
      <c r="J1639" s="2" t="b">
        <v>1</v>
      </c>
      <c r="K1639" s="2" t="s">
        <v>4693</v>
      </c>
      <c r="L1639" s="2" t="s">
        <v>10</v>
      </c>
      <c r="M1639" s="2"/>
      <c r="N1639" s="2" t="s">
        <v>5925</v>
      </c>
      <c r="O1639" s="2"/>
      <c r="P1639" s="2" t="s">
        <v>4696</v>
      </c>
      <c r="Q1639" s="2"/>
    </row>
    <row r="1640" spans="1:17" ht="299.25" x14ac:dyDescent="0.25">
      <c r="A1640" s="2" t="s">
        <v>2017</v>
      </c>
      <c r="B1640" s="2" t="s">
        <v>2018</v>
      </c>
      <c r="C1640" s="3" t="s">
        <v>5468</v>
      </c>
      <c r="D1640" s="4">
        <v>0</v>
      </c>
      <c r="E1640" s="4">
        <v>0</v>
      </c>
      <c r="F1640" s="4">
        <v>0</v>
      </c>
      <c r="G1640" s="4">
        <v>19.7</v>
      </c>
      <c r="H1640" s="2" t="s">
        <v>175</v>
      </c>
      <c r="I1640" s="4">
        <v>8.9499999999999993</v>
      </c>
      <c r="J1640" s="2" t="b">
        <v>1</v>
      </c>
      <c r="K1640" s="2" t="s">
        <v>4716</v>
      </c>
      <c r="L1640" s="2" t="s">
        <v>10</v>
      </c>
      <c r="M1640" s="2" t="s">
        <v>4899</v>
      </c>
      <c r="N1640" s="2" t="s">
        <v>4745</v>
      </c>
      <c r="O1640" s="2" t="s">
        <v>4719</v>
      </c>
      <c r="P1640" s="2" t="s">
        <v>2303</v>
      </c>
      <c r="Q1640" s="2" t="s">
        <v>6518</v>
      </c>
    </row>
    <row r="1641" spans="1:17" x14ac:dyDescent="0.25">
      <c r="A1641" s="2" t="s">
        <v>2015</v>
      </c>
      <c r="B1641" s="2" t="s">
        <v>2016</v>
      </c>
      <c r="C1641" s="3"/>
      <c r="D1641" s="4">
        <v>0</v>
      </c>
      <c r="E1641" s="4">
        <v>0</v>
      </c>
      <c r="F1641" s="4">
        <v>0</v>
      </c>
      <c r="G1641" s="4">
        <v>41.2</v>
      </c>
      <c r="H1641" s="2" t="s">
        <v>175</v>
      </c>
      <c r="I1641" s="4">
        <v>17.5</v>
      </c>
      <c r="J1641" s="2" t="b">
        <v>1</v>
      </c>
      <c r="K1641" s="2" t="s">
        <v>4716</v>
      </c>
      <c r="L1641" s="2" t="s">
        <v>10</v>
      </c>
      <c r="M1641" s="2" t="s">
        <v>4899</v>
      </c>
      <c r="N1641" s="2" t="s">
        <v>4745</v>
      </c>
      <c r="O1641" s="2" t="s">
        <v>4719</v>
      </c>
      <c r="P1641" s="2" t="s">
        <v>2304</v>
      </c>
      <c r="Q1641" s="2"/>
    </row>
    <row r="1642" spans="1:17" x14ac:dyDescent="0.25">
      <c r="A1642" s="2" t="s">
        <v>2013</v>
      </c>
      <c r="B1642" s="2" t="s">
        <v>2014</v>
      </c>
      <c r="C1642" s="3"/>
      <c r="D1642" s="4">
        <v>0</v>
      </c>
      <c r="E1642" s="4">
        <v>0</v>
      </c>
      <c r="F1642" s="4">
        <v>0</v>
      </c>
      <c r="G1642" s="4">
        <v>105.4</v>
      </c>
      <c r="H1642" s="2" t="s">
        <v>175</v>
      </c>
      <c r="I1642" s="4">
        <v>48</v>
      </c>
      <c r="J1642" s="2" t="b">
        <v>1</v>
      </c>
      <c r="K1642" s="2" t="s">
        <v>4716</v>
      </c>
      <c r="L1642" s="2" t="s">
        <v>10</v>
      </c>
      <c r="M1642" s="2" t="s">
        <v>4899</v>
      </c>
      <c r="N1642" s="2" t="s">
        <v>4745</v>
      </c>
      <c r="O1642" s="2" t="s">
        <v>4719</v>
      </c>
      <c r="P1642" s="2" t="s">
        <v>1222</v>
      </c>
      <c r="Q1642" s="2"/>
    </row>
    <row r="1643" spans="1:17" x14ac:dyDescent="0.25">
      <c r="A1643" s="2" t="s">
        <v>2010</v>
      </c>
      <c r="B1643" s="2" t="s">
        <v>2011</v>
      </c>
      <c r="C1643" s="3"/>
      <c r="D1643" s="4">
        <v>0</v>
      </c>
      <c r="E1643" s="4">
        <v>0</v>
      </c>
      <c r="F1643" s="4">
        <v>0</v>
      </c>
      <c r="G1643" s="4">
        <v>254</v>
      </c>
      <c r="H1643" s="2" t="s">
        <v>175</v>
      </c>
      <c r="I1643" s="4">
        <v>115</v>
      </c>
      <c r="J1643" s="2" t="b">
        <v>1</v>
      </c>
      <c r="K1643" s="2" t="s">
        <v>4716</v>
      </c>
      <c r="L1643" s="2" t="s">
        <v>10</v>
      </c>
      <c r="M1643" s="2" t="s">
        <v>4899</v>
      </c>
      <c r="N1643" s="2" t="s">
        <v>4745</v>
      </c>
      <c r="O1643" s="2" t="s">
        <v>4719</v>
      </c>
      <c r="P1643" s="2" t="s">
        <v>2012</v>
      </c>
      <c r="Q1643" s="2"/>
    </row>
    <row r="1644" spans="1:17" x14ac:dyDescent="0.25">
      <c r="A1644" s="2" t="s">
        <v>3223</v>
      </c>
      <c r="B1644" s="2" t="s">
        <v>3224</v>
      </c>
      <c r="C1644" s="3"/>
      <c r="D1644" s="4">
        <v>0</v>
      </c>
      <c r="E1644" s="4">
        <v>0</v>
      </c>
      <c r="F1644" s="4">
        <v>0</v>
      </c>
      <c r="G1644" s="4">
        <v>33.5</v>
      </c>
      <c r="H1644" s="2" t="s">
        <v>3218</v>
      </c>
      <c r="I1644" s="4">
        <v>15.5</v>
      </c>
      <c r="J1644" s="2" t="b">
        <v>0</v>
      </c>
      <c r="K1644" s="2" t="s">
        <v>4805</v>
      </c>
      <c r="L1644" s="2" t="s">
        <v>10</v>
      </c>
      <c r="M1644" s="2" t="s">
        <v>4806</v>
      </c>
      <c r="N1644" s="2" t="s">
        <v>4806</v>
      </c>
      <c r="O1644" s="2"/>
      <c r="P1644" s="2" t="s">
        <v>4688</v>
      </c>
      <c r="Q1644" s="2"/>
    </row>
    <row r="1645" spans="1:17" x14ac:dyDescent="0.25">
      <c r="A1645" s="2" t="s">
        <v>3216</v>
      </c>
      <c r="B1645" s="2" t="s">
        <v>3217</v>
      </c>
      <c r="C1645" s="3"/>
      <c r="D1645" s="4">
        <v>0</v>
      </c>
      <c r="E1645" s="4">
        <v>0</v>
      </c>
      <c r="F1645" s="4">
        <v>0</v>
      </c>
      <c r="G1645" s="4">
        <v>42.85</v>
      </c>
      <c r="H1645" s="2" t="s">
        <v>3218</v>
      </c>
      <c r="I1645" s="4">
        <v>19.84</v>
      </c>
      <c r="J1645" s="2" t="b">
        <v>0</v>
      </c>
      <c r="K1645" s="2" t="s">
        <v>4805</v>
      </c>
      <c r="L1645" s="2" t="s">
        <v>10</v>
      </c>
      <c r="M1645" s="2" t="s">
        <v>4806</v>
      </c>
      <c r="N1645" s="2" t="s">
        <v>4806</v>
      </c>
      <c r="O1645" s="2"/>
      <c r="P1645" s="2" t="s">
        <v>4688</v>
      </c>
      <c r="Q1645" s="2"/>
    </row>
    <row r="1646" spans="1:17" x14ac:dyDescent="0.25">
      <c r="A1646" s="2" t="s">
        <v>3219</v>
      </c>
      <c r="B1646" s="2" t="s">
        <v>3220</v>
      </c>
      <c r="C1646" s="3"/>
      <c r="D1646" s="4">
        <v>0</v>
      </c>
      <c r="E1646" s="4">
        <v>0</v>
      </c>
      <c r="F1646" s="4">
        <v>0</v>
      </c>
      <c r="G1646" s="4">
        <v>39.5</v>
      </c>
      <c r="H1646" s="2" t="s">
        <v>3218</v>
      </c>
      <c r="I1646" s="4">
        <v>18.28</v>
      </c>
      <c r="J1646" s="2" t="b">
        <v>0</v>
      </c>
      <c r="K1646" s="2" t="s">
        <v>4805</v>
      </c>
      <c r="L1646" s="2" t="s">
        <v>10</v>
      </c>
      <c r="M1646" s="2" t="s">
        <v>4806</v>
      </c>
      <c r="N1646" s="2" t="s">
        <v>4806</v>
      </c>
      <c r="O1646" s="2"/>
      <c r="P1646" s="2" t="s">
        <v>4688</v>
      </c>
      <c r="Q1646" s="2"/>
    </row>
    <row r="1647" spans="1:17" x14ac:dyDescent="0.25">
      <c r="A1647" s="2" t="s">
        <v>3834</v>
      </c>
      <c r="B1647" s="2" t="s">
        <v>3835</v>
      </c>
      <c r="C1647" s="3"/>
      <c r="D1647" s="4">
        <v>0</v>
      </c>
      <c r="E1647" s="4">
        <v>0</v>
      </c>
      <c r="F1647" s="4">
        <v>0</v>
      </c>
      <c r="G1647" s="4">
        <v>17.399999999999999</v>
      </c>
      <c r="H1647" s="2" t="s">
        <v>3831</v>
      </c>
      <c r="I1647" s="4">
        <v>8.0500000000000007</v>
      </c>
      <c r="J1647" s="2" t="b">
        <v>0</v>
      </c>
      <c r="K1647" s="2" t="s">
        <v>4716</v>
      </c>
      <c r="L1647" s="2" t="s">
        <v>10</v>
      </c>
      <c r="M1647" s="2" t="s">
        <v>5016</v>
      </c>
      <c r="N1647" s="2" t="s">
        <v>4822</v>
      </c>
      <c r="O1647" s="2" t="s">
        <v>4719</v>
      </c>
      <c r="P1647" s="2" t="s">
        <v>4688</v>
      </c>
      <c r="Q1647" s="2"/>
    </row>
    <row r="1648" spans="1:17" x14ac:dyDescent="0.25">
      <c r="A1648" s="2" t="s">
        <v>3832</v>
      </c>
      <c r="B1648" s="2" t="s">
        <v>3833</v>
      </c>
      <c r="C1648" s="3"/>
      <c r="D1648" s="4">
        <v>0</v>
      </c>
      <c r="E1648" s="4">
        <v>0</v>
      </c>
      <c r="F1648" s="4">
        <v>0</v>
      </c>
      <c r="G1648" s="4">
        <v>15.55</v>
      </c>
      <c r="H1648" s="2" t="s">
        <v>3831</v>
      </c>
      <c r="I1648" s="4">
        <v>7.2</v>
      </c>
      <c r="J1648" s="2" t="b">
        <v>0</v>
      </c>
      <c r="K1648" s="2" t="s">
        <v>4709</v>
      </c>
      <c r="L1648" s="2" t="s">
        <v>10</v>
      </c>
      <c r="M1648" s="2" t="s">
        <v>5016</v>
      </c>
      <c r="N1648" s="2" t="s">
        <v>4822</v>
      </c>
      <c r="O1648" s="2" t="s">
        <v>4689</v>
      </c>
      <c r="P1648" s="2" t="s">
        <v>4688</v>
      </c>
      <c r="Q1648" s="2"/>
    </row>
    <row r="1649" spans="1:17" x14ac:dyDescent="0.25">
      <c r="A1649" s="2" t="s">
        <v>3829</v>
      </c>
      <c r="B1649" s="2" t="s">
        <v>3830</v>
      </c>
      <c r="C1649" s="3"/>
      <c r="D1649" s="4">
        <v>0</v>
      </c>
      <c r="E1649" s="4">
        <v>0</v>
      </c>
      <c r="F1649" s="4">
        <v>0</v>
      </c>
      <c r="G1649" s="4">
        <v>22.5</v>
      </c>
      <c r="H1649" s="2" t="s">
        <v>3831</v>
      </c>
      <c r="I1649" s="4">
        <v>10.4</v>
      </c>
      <c r="J1649" s="2" t="b">
        <v>0</v>
      </c>
      <c r="K1649" s="2" t="s">
        <v>4709</v>
      </c>
      <c r="L1649" s="2" t="s">
        <v>10</v>
      </c>
      <c r="M1649" s="2" t="s">
        <v>5016</v>
      </c>
      <c r="N1649" s="2" t="s">
        <v>4822</v>
      </c>
      <c r="O1649" s="2" t="s">
        <v>4689</v>
      </c>
      <c r="P1649" s="2" t="s">
        <v>4688</v>
      </c>
      <c r="Q1649" s="2"/>
    </row>
    <row r="1650" spans="1:17" x14ac:dyDescent="0.25">
      <c r="A1650" s="2" t="s">
        <v>3836</v>
      </c>
      <c r="B1650" s="2" t="s">
        <v>3837</v>
      </c>
      <c r="C1650" s="3"/>
      <c r="D1650" s="4">
        <v>0</v>
      </c>
      <c r="E1650" s="4">
        <v>0</v>
      </c>
      <c r="F1650" s="4">
        <v>0</v>
      </c>
      <c r="G1650" s="4">
        <v>26.35</v>
      </c>
      <c r="H1650" s="2" t="s">
        <v>3831</v>
      </c>
      <c r="I1650" s="4">
        <v>12.2</v>
      </c>
      <c r="J1650" s="2" t="b">
        <v>0</v>
      </c>
      <c r="K1650" s="2" t="s">
        <v>4716</v>
      </c>
      <c r="L1650" s="2" t="s">
        <v>10</v>
      </c>
      <c r="M1650" s="2" t="s">
        <v>5016</v>
      </c>
      <c r="N1650" s="2" t="s">
        <v>4822</v>
      </c>
      <c r="O1650" s="2" t="s">
        <v>4719</v>
      </c>
      <c r="P1650" s="2" t="s">
        <v>4688</v>
      </c>
      <c r="Q1650" s="2"/>
    </row>
    <row r="1651" spans="1:17" x14ac:dyDescent="0.25">
      <c r="A1651" s="2" t="s">
        <v>3499</v>
      </c>
      <c r="B1651" s="2" t="s">
        <v>3500</v>
      </c>
      <c r="C1651" s="3"/>
      <c r="D1651" s="4">
        <v>0</v>
      </c>
      <c r="E1651" s="4">
        <v>0</v>
      </c>
      <c r="F1651" s="4">
        <v>0</v>
      </c>
      <c r="G1651" s="4">
        <v>17.100000000000001</v>
      </c>
      <c r="H1651" s="2" t="s">
        <v>3299</v>
      </c>
      <c r="I1651" s="4">
        <v>7.29</v>
      </c>
      <c r="J1651" s="2" t="b">
        <v>0</v>
      </c>
      <c r="K1651" s="2" t="s">
        <v>4709</v>
      </c>
      <c r="L1651" s="2" t="s">
        <v>10</v>
      </c>
      <c r="M1651" s="2" t="s">
        <v>4846</v>
      </c>
      <c r="N1651" s="2" t="s">
        <v>4745</v>
      </c>
      <c r="O1651" s="2" t="s">
        <v>4689</v>
      </c>
      <c r="P1651" s="2" t="s">
        <v>4688</v>
      </c>
      <c r="Q1651" s="2"/>
    </row>
    <row r="1652" spans="1:17" x14ac:dyDescent="0.25">
      <c r="A1652" s="2" t="s">
        <v>3501</v>
      </c>
      <c r="B1652" s="2" t="s">
        <v>3502</v>
      </c>
      <c r="C1652" s="3"/>
      <c r="D1652" s="4">
        <v>0</v>
      </c>
      <c r="E1652" s="4">
        <v>0</v>
      </c>
      <c r="F1652" s="4">
        <v>0</v>
      </c>
      <c r="G1652" s="4">
        <v>16.649999999999999</v>
      </c>
      <c r="H1652" s="2" t="s">
        <v>3299</v>
      </c>
      <c r="I1652" s="4">
        <v>7.12</v>
      </c>
      <c r="J1652" s="2" t="b">
        <v>0</v>
      </c>
      <c r="K1652" s="2" t="s">
        <v>4716</v>
      </c>
      <c r="L1652" s="2" t="s">
        <v>10</v>
      </c>
      <c r="M1652" s="2" t="s">
        <v>4846</v>
      </c>
      <c r="N1652" s="2" t="s">
        <v>4745</v>
      </c>
      <c r="O1652" s="2" t="s">
        <v>4719</v>
      </c>
      <c r="P1652" s="2" t="s">
        <v>4688</v>
      </c>
      <c r="Q1652" s="2"/>
    </row>
    <row r="1653" spans="1:17" x14ac:dyDescent="0.25">
      <c r="A1653" s="2" t="s">
        <v>3493</v>
      </c>
      <c r="B1653" s="2" t="s">
        <v>3494</v>
      </c>
      <c r="C1653" s="3"/>
      <c r="D1653" s="4">
        <v>0</v>
      </c>
      <c r="E1653" s="4">
        <v>0</v>
      </c>
      <c r="F1653" s="4">
        <v>0</v>
      </c>
      <c r="G1653" s="4">
        <v>19.600000000000001</v>
      </c>
      <c r="H1653" s="2" t="s">
        <v>3299</v>
      </c>
      <c r="I1653" s="4">
        <v>8.17</v>
      </c>
      <c r="J1653" s="2" t="b">
        <v>0</v>
      </c>
      <c r="K1653" s="2" t="s">
        <v>4716</v>
      </c>
      <c r="L1653" s="2" t="s">
        <v>10</v>
      </c>
      <c r="M1653" s="2" t="s">
        <v>4846</v>
      </c>
      <c r="N1653" s="2" t="s">
        <v>4745</v>
      </c>
      <c r="O1653" s="2" t="s">
        <v>4719</v>
      </c>
      <c r="P1653" s="2" t="s">
        <v>4688</v>
      </c>
      <c r="Q1653" s="2"/>
    </row>
    <row r="1654" spans="1:17" x14ac:dyDescent="0.25">
      <c r="A1654" s="2" t="s">
        <v>986</v>
      </c>
      <c r="B1654" s="2" t="s">
        <v>987</v>
      </c>
      <c r="C1654" s="3"/>
      <c r="D1654" s="4">
        <v>0</v>
      </c>
      <c r="E1654" s="4">
        <v>2</v>
      </c>
      <c r="F1654" s="4">
        <v>2</v>
      </c>
      <c r="G1654" s="4">
        <v>157.19999999999999</v>
      </c>
      <c r="H1654" s="2" t="s">
        <v>2278</v>
      </c>
      <c r="I1654" s="4">
        <v>72.8</v>
      </c>
      <c r="J1654" s="2" t="b">
        <v>1</v>
      </c>
      <c r="K1654" s="2" t="s">
        <v>4709</v>
      </c>
      <c r="L1654" s="2" t="s">
        <v>10</v>
      </c>
      <c r="M1654" s="2" t="s">
        <v>4776</v>
      </c>
      <c r="N1654" s="2" t="s">
        <v>4762</v>
      </c>
      <c r="O1654" s="2" t="s">
        <v>4689</v>
      </c>
      <c r="P1654" s="2" t="s">
        <v>4688</v>
      </c>
      <c r="Q1654" s="2"/>
    </row>
    <row r="1655" spans="1:17" x14ac:dyDescent="0.25">
      <c r="A1655" s="2" t="s">
        <v>1626</v>
      </c>
      <c r="B1655" s="2" t="s">
        <v>1627</v>
      </c>
      <c r="C1655" s="3"/>
      <c r="D1655" s="4">
        <v>12</v>
      </c>
      <c r="E1655" s="4">
        <v>13</v>
      </c>
      <c r="F1655" s="4">
        <v>1</v>
      </c>
      <c r="G1655" s="4">
        <v>39.799999999999997</v>
      </c>
      <c r="H1655" s="2" t="s">
        <v>2278</v>
      </c>
      <c r="I1655" s="4">
        <v>18.399999999999999</v>
      </c>
      <c r="J1655" s="2" t="b">
        <v>1</v>
      </c>
      <c r="K1655" s="2" t="s">
        <v>4709</v>
      </c>
      <c r="L1655" s="2" t="s">
        <v>10</v>
      </c>
      <c r="M1655" s="2" t="s">
        <v>5017</v>
      </c>
      <c r="N1655" s="2" t="s">
        <v>4762</v>
      </c>
      <c r="O1655" s="2" t="s">
        <v>4689</v>
      </c>
      <c r="P1655" s="2" t="s">
        <v>4688</v>
      </c>
      <c r="Q1655" s="2"/>
    </row>
    <row r="1656" spans="1:17" x14ac:dyDescent="0.25">
      <c r="A1656" s="2" t="s">
        <v>1628</v>
      </c>
      <c r="B1656" s="2" t="s">
        <v>1629</v>
      </c>
      <c r="C1656" s="3"/>
      <c r="D1656" s="4">
        <v>18</v>
      </c>
      <c r="E1656" s="4">
        <v>18</v>
      </c>
      <c r="F1656" s="4">
        <v>0</v>
      </c>
      <c r="G1656" s="4">
        <v>33.1</v>
      </c>
      <c r="H1656" s="2" t="s">
        <v>2278</v>
      </c>
      <c r="I1656" s="4">
        <v>15.3</v>
      </c>
      <c r="J1656" s="2" t="b">
        <v>1</v>
      </c>
      <c r="K1656" s="2" t="s">
        <v>4716</v>
      </c>
      <c r="L1656" s="2" t="s">
        <v>10</v>
      </c>
      <c r="M1656" s="2" t="s">
        <v>5017</v>
      </c>
      <c r="N1656" s="2" t="s">
        <v>4762</v>
      </c>
      <c r="O1656" s="2" t="s">
        <v>4719</v>
      </c>
      <c r="P1656" s="2" t="s">
        <v>4688</v>
      </c>
      <c r="Q1656" s="2"/>
    </row>
    <row r="1657" spans="1:17" x14ac:dyDescent="0.25">
      <c r="A1657" s="2" t="s">
        <v>1624</v>
      </c>
      <c r="B1657" s="2" t="s">
        <v>1625</v>
      </c>
      <c r="C1657" s="3"/>
      <c r="D1657" s="4">
        <v>6</v>
      </c>
      <c r="E1657" s="4">
        <v>6</v>
      </c>
      <c r="F1657" s="4">
        <v>0</v>
      </c>
      <c r="G1657" s="4">
        <v>59.4</v>
      </c>
      <c r="H1657" s="2" t="s">
        <v>2278</v>
      </c>
      <c r="I1657" s="4">
        <v>27.5</v>
      </c>
      <c r="J1657" s="2" t="b">
        <v>1</v>
      </c>
      <c r="K1657" s="2" t="s">
        <v>4716</v>
      </c>
      <c r="L1657" s="2" t="s">
        <v>10</v>
      </c>
      <c r="M1657" s="2" t="s">
        <v>5017</v>
      </c>
      <c r="N1657" s="2" t="s">
        <v>4762</v>
      </c>
      <c r="O1657" s="2" t="s">
        <v>4719</v>
      </c>
      <c r="P1657" s="2" t="s">
        <v>4688</v>
      </c>
      <c r="Q1657" s="2"/>
    </row>
    <row r="1658" spans="1:17" x14ac:dyDescent="0.25">
      <c r="A1658" s="2" t="s">
        <v>1649</v>
      </c>
      <c r="B1658" s="2" t="s">
        <v>1650</v>
      </c>
      <c r="C1658" s="3"/>
      <c r="D1658" s="4">
        <v>12</v>
      </c>
      <c r="E1658" s="4">
        <v>12</v>
      </c>
      <c r="F1658" s="4">
        <v>0</v>
      </c>
      <c r="G1658" s="4">
        <v>50.75</v>
      </c>
      <c r="H1658" s="2" t="s">
        <v>2278</v>
      </c>
      <c r="I1658" s="4">
        <v>23.5</v>
      </c>
      <c r="J1658" s="2" t="b">
        <v>1</v>
      </c>
      <c r="K1658" s="2" t="s">
        <v>4716</v>
      </c>
      <c r="L1658" s="2" t="s">
        <v>10</v>
      </c>
      <c r="M1658" s="2" t="s">
        <v>4796</v>
      </c>
      <c r="N1658" s="2" t="s">
        <v>4762</v>
      </c>
      <c r="O1658" s="2" t="s">
        <v>4719</v>
      </c>
      <c r="P1658" s="2" t="s">
        <v>4688</v>
      </c>
      <c r="Q1658" s="2"/>
    </row>
    <row r="1659" spans="1:17" x14ac:dyDescent="0.25">
      <c r="A1659" s="2" t="s">
        <v>990</v>
      </c>
      <c r="B1659" s="2" t="s">
        <v>991</v>
      </c>
      <c r="C1659" s="3"/>
      <c r="D1659" s="4">
        <v>0</v>
      </c>
      <c r="E1659" s="4">
        <v>0</v>
      </c>
      <c r="F1659" s="4">
        <v>0</v>
      </c>
      <c r="G1659" s="4">
        <v>77.75</v>
      </c>
      <c r="H1659" s="2" t="s">
        <v>2278</v>
      </c>
      <c r="I1659" s="4">
        <v>36</v>
      </c>
      <c r="J1659" s="2" t="b">
        <v>1</v>
      </c>
      <c r="K1659" s="2" t="s">
        <v>4716</v>
      </c>
      <c r="L1659" s="2" t="s">
        <v>10</v>
      </c>
      <c r="M1659" s="2" t="s">
        <v>4777</v>
      </c>
      <c r="N1659" s="2" t="s">
        <v>4762</v>
      </c>
      <c r="O1659" s="2" t="s">
        <v>4719</v>
      </c>
      <c r="P1659" s="2" t="s">
        <v>4688</v>
      </c>
      <c r="Q1659" s="2"/>
    </row>
    <row r="1660" spans="1:17" x14ac:dyDescent="0.25">
      <c r="A1660" s="2" t="s">
        <v>2931</v>
      </c>
      <c r="B1660" s="2" t="s">
        <v>2932</v>
      </c>
      <c r="C1660" s="3"/>
      <c r="D1660" s="4">
        <v>0</v>
      </c>
      <c r="E1660" s="4">
        <v>0</v>
      </c>
      <c r="F1660" s="4">
        <v>0</v>
      </c>
      <c r="G1660" s="4">
        <v>31.1</v>
      </c>
      <c r="H1660" s="2" t="s">
        <v>2924</v>
      </c>
      <c r="I1660" s="4">
        <v>13.9</v>
      </c>
      <c r="J1660" s="2" t="b">
        <v>0</v>
      </c>
      <c r="K1660" s="2" t="s">
        <v>4709</v>
      </c>
      <c r="L1660" s="2" t="s">
        <v>10</v>
      </c>
      <c r="M1660" s="2" t="s">
        <v>4832</v>
      </c>
      <c r="N1660" s="2" t="s">
        <v>4741</v>
      </c>
      <c r="O1660" s="2" t="s">
        <v>4689</v>
      </c>
      <c r="P1660" s="2" t="s">
        <v>4688</v>
      </c>
      <c r="Q1660" s="2"/>
    </row>
    <row r="1661" spans="1:17" x14ac:dyDescent="0.25">
      <c r="A1661" s="2" t="s">
        <v>2635</v>
      </c>
      <c r="B1661" s="2" t="s">
        <v>2636</v>
      </c>
      <c r="C1661" s="3"/>
      <c r="D1661" s="4">
        <v>0</v>
      </c>
      <c r="E1661" s="4">
        <v>0</v>
      </c>
      <c r="F1661" s="4">
        <v>0</v>
      </c>
      <c r="G1661" s="4">
        <v>28.1</v>
      </c>
      <c r="H1661" s="2" t="s">
        <v>2634</v>
      </c>
      <c r="I1661" s="4">
        <v>12</v>
      </c>
      <c r="J1661" s="2" t="b">
        <v>0</v>
      </c>
      <c r="K1661" s="2" t="s">
        <v>2301</v>
      </c>
      <c r="L1661" s="2" t="s">
        <v>10</v>
      </c>
      <c r="M1661" s="2" t="s">
        <v>4743</v>
      </c>
      <c r="N1661" s="2" t="s">
        <v>4743</v>
      </c>
      <c r="O1661" s="2" t="s">
        <v>4719</v>
      </c>
      <c r="P1661" s="2"/>
      <c r="Q1661" s="2"/>
    </row>
    <row r="1662" spans="1:17" x14ac:dyDescent="0.25">
      <c r="A1662" s="2" t="s">
        <v>2632</v>
      </c>
      <c r="B1662" s="2" t="s">
        <v>2633</v>
      </c>
      <c r="C1662" s="3"/>
      <c r="D1662" s="4">
        <v>0</v>
      </c>
      <c r="E1662" s="4">
        <v>0</v>
      </c>
      <c r="F1662" s="4">
        <v>0</v>
      </c>
      <c r="G1662" s="4">
        <v>25.95</v>
      </c>
      <c r="H1662" s="2" t="s">
        <v>2634</v>
      </c>
      <c r="I1662" s="4">
        <v>12</v>
      </c>
      <c r="J1662" s="2" t="b">
        <v>0</v>
      </c>
      <c r="K1662" s="2" t="s">
        <v>2301</v>
      </c>
      <c r="L1662" s="2" t="s">
        <v>10</v>
      </c>
      <c r="M1662" s="2" t="s">
        <v>4743</v>
      </c>
      <c r="N1662" s="2" t="s">
        <v>4743</v>
      </c>
      <c r="O1662" s="2" t="s">
        <v>4689</v>
      </c>
      <c r="P1662" s="2"/>
      <c r="Q1662" s="2"/>
    </row>
    <row r="1663" spans="1:17" x14ac:dyDescent="0.25">
      <c r="A1663" s="2" t="s">
        <v>4286</v>
      </c>
      <c r="B1663" s="2" t="s">
        <v>4287</v>
      </c>
      <c r="C1663" s="3"/>
      <c r="D1663" s="4">
        <v>0</v>
      </c>
      <c r="E1663" s="4">
        <v>0</v>
      </c>
      <c r="F1663" s="4">
        <v>0</v>
      </c>
      <c r="G1663" s="4">
        <v>13.4</v>
      </c>
      <c r="H1663" s="2" t="s">
        <v>2634</v>
      </c>
      <c r="I1663" s="4">
        <v>5.9</v>
      </c>
      <c r="J1663" s="2" t="b">
        <v>0</v>
      </c>
      <c r="K1663" s="2" t="s">
        <v>4716</v>
      </c>
      <c r="L1663" s="2" t="s">
        <v>10</v>
      </c>
      <c r="M1663" s="2" t="s">
        <v>5018</v>
      </c>
      <c r="N1663" s="2" t="s">
        <v>4743</v>
      </c>
      <c r="O1663" s="2" t="s">
        <v>4719</v>
      </c>
      <c r="P1663" s="2" t="s">
        <v>4688</v>
      </c>
      <c r="Q1663" s="2"/>
    </row>
    <row r="1664" spans="1:17" x14ac:dyDescent="0.25">
      <c r="A1664" s="2" t="s">
        <v>3733</v>
      </c>
      <c r="B1664" s="2" t="s">
        <v>3734</v>
      </c>
      <c r="C1664" s="3"/>
      <c r="D1664" s="4">
        <v>0</v>
      </c>
      <c r="E1664" s="4">
        <v>0</v>
      </c>
      <c r="F1664" s="4">
        <v>0</v>
      </c>
      <c r="G1664" s="4">
        <v>11.05</v>
      </c>
      <c r="H1664" s="2" t="s">
        <v>2634</v>
      </c>
      <c r="I1664" s="4">
        <v>4.75</v>
      </c>
      <c r="J1664" s="2" t="b">
        <v>0</v>
      </c>
      <c r="K1664" s="2" t="s">
        <v>4709</v>
      </c>
      <c r="L1664" s="2" t="s">
        <v>10</v>
      </c>
      <c r="M1664" s="2" t="s">
        <v>4743</v>
      </c>
      <c r="N1664" s="2" t="s">
        <v>4743</v>
      </c>
      <c r="O1664" s="2" t="s">
        <v>4689</v>
      </c>
      <c r="P1664" s="2" t="s">
        <v>4688</v>
      </c>
      <c r="Q1664" s="2"/>
    </row>
    <row r="1665" spans="1:17" x14ac:dyDescent="0.25">
      <c r="A1665" s="2" t="s">
        <v>3731</v>
      </c>
      <c r="B1665" s="2" t="s">
        <v>3732</v>
      </c>
      <c r="C1665" s="3"/>
      <c r="D1665" s="4">
        <v>0</v>
      </c>
      <c r="E1665" s="4">
        <v>0</v>
      </c>
      <c r="F1665" s="4">
        <v>0</v>
      </c>
      <c r="G1665" s="4">
        <v>10.15</v>
      </c>
      <c r="H1665" s="2" t="s">
        <v>2634</v>
      </c>
      <c r="I1665" s="4">
        <v>4.45</v>
      </c>
      <c r="J1665" s="2" t="b">
        <v>0</v>
      </c>
      <c r="K1665" s="2" t="s">
        <v>4716</v>
      </c>
      <c r="L1665" s="2" t="s">
        <v>10</v>
      </c>
      <c r="M1665" s="2" t="s">
        <v>4743</v>
      </c>
      <c r="N1665" s="2" t="s">
        <v>4743</v>
      </c>
      <c r="O1665" s="2" t="s">
        <v>4719</v>
      </c>
      <c r="P1665" s="2" t="s">
        <v>4688</v>
      </c>
      <c r="Q1665" s="2"/>
    </row>
    <row r="1666" spans="1:17" x14ac:dyDescent="0.25">
      <c r="A1666" s="2" t="s">
        <v>4196</v>
      </c>
      <c r="B1666" s="2" t="s">
        <v>4197</v>
      </c>
      <c r="C1666" s="3"/>
      <c r="D1666" s="4">
        <v>0</v>
      </c>
      <c r="E1666" s="4">
        <v>0</v>
      </c>
      <c r="F1666" s="4">
        <v>0</v>
      </c>
      <c r="G1666" s="4">
        <v>12</v>
      </c>
      <c r="H1666" s="2" t="s">
        <v>4198</v>
      </c>
      <c r="I1666" s="4">
        <v>5.55</v>
      </c>
      <c r="J1666" s="2" t="b">
        <v>0</v>
      </c>
      <c r="K1666" s="2" t="s">
        <v>4709</v>
      </c>
      <c r="L1666" s="2" t="s">
        <v>10</v>
      </c>
      <c r="M1666" s="2" t="s">
        <v>4742</v>
      </c>
      <c r="N1666" s="2" t="s">
        <v>4743</v>
      </c>
      <c r="O1666" s="2" t="s">
        <v>4689</v>
      </c>
      <c r="P1666" s="2" t="s">
        <v>4688</v>
      </c>
      <c r="Q1666" s="2"/>
    </row>
    <row r="1667" spans="1:17" x14ac:dyDescent="0.25">
      <c r="A1667" s="2" t="s">
        <v>4199</v>
      </c>
      <c r="B1667" s="2" t="s">
        <v>4200</v>
      </c>
      <c r="C1667" s="3"/>
      <c r="D1667" s="4">
        <v>0</v>
      </c>
      <c r="E1667" s="4">
        <v>0</v>
      </c>
      <c r="F1667" s="4">
        <v>0</v>
      </c>
      <c r="G1667" s="4">
        <v>12</v>
      </c>
      <c r="H1667" s="2" t="s">
        <v>4198</v>
      </c>
      <c r="I1667" s="4">
        <v>5.55</v>
      </c>
      <c r="J1667" s="2" t="b">
        <v>0</v>
      </c>
      <c r="K1667" s="2" t="s">
        <v>4716</v>
      </c>
      <c r="L1667" s="2" t="s">
        <v>10</v>
      </c>
      <c r="M1667" s="2" t="s">
        <v>4742</v>
      </c>
      <c r="N1667" s="2" t="s">
        <v>4743</v>
      </c>
      <c r="O1667" s="2" t="s">
        <v>4719</v>
      </c>
      <c r="P1667" s="2" t="s">
        <v>4688</v>
      </c>
      <c r="Q1667" s="2"/>
    </row>
    <row r="1668" spans="1:17" x14ac:dyDescent="0.25">
      <c r="A1668" s="2" t="s">
        <v>4201</v>
      </c>
      <c r="B1668" s="2" t="s">
        <v>4202</v>
      </c>
      <c r="C1668" s="3"/>
      <c r="D1668" s="4">
        <v>0</v>
      </c>
      <c r="E1668" s="4">
        <v>0</v>
      </c>
      <c r="F1668" s="4">
        <v>0</v>
      </c>
      <c r="G1668" s="4">
        <v>15.8</v>
      </c>
      <c r="H1668" s="2" t="s">
        <v>4198</v>
      </c>
      <c r="I1668" s="4">
        <v>7.3</v>
      </c>
      <c r="J1668" s="2" t="b">
        <v>0</v>
      </c>
      <c r="K1668" s="2" t="s">
        <v>4709</v>
      </c>
      <c r="L1668" s="2" t="s">
        <v>10</v>
      </c>
      <c r="M1668" s="2" t="s">
        <v>4742</v>
      </c>
      <c r="N1668" s="2" t="s">
        <v>4743</v>
      </c>
      <c r="O1668" s="2" t="s">
        <v>4689</v>
      </c>
      <c r="P1668" s="2" t="s">
        <v>4688</v>
      </c>
      <c r="Q1668" s="2"/>
    </row>
    <row r="1669" spans="1:17" x14ac:dyDescent="0.25">
      <c r="A1669" s="2" t="s">
        <v>4203</v>
      </c>
      <c r="B1669" s="2" t="s">
        <v>4204</v>
      </c>
      <c r="C1669" s="3"/>
      <c r="D1669" s="4">
        <v>0</v>
      </c>
      <c r="E1669" s="4">
        <v>0</v>
      </c>
      <c r="F1669" s="4">
        <v>0</v>
      </c>
      <c r="G1669" s="4">
        <v>15.8</v>
      </c>
      <c r="H1669" s="2" t="s">
        <v>4198</v>
      </c>
      <c r="I1669" s="4">
        <v>7.3</v>
      </c>
      <c r="J1669" s="2" t="b">
        <v>0</v>
      </c>
      <c r="K1669" s="2" t="s">
        <v>4716</v>
      </c>
      <c r="L1669" s="2" t="s">
        <v>10</v>
      </c>
      <c r="M1669" s="2" t="s">
        <v>4742</v>
      </c>
      <c r="N1669" s="2" t="s">
        <v>4743</v>
      </c>
      <c r="O1669" s="2" t="s">
        <v>4719</v>
      </c>
      <c r="P1669" s="2" t="s">
        <v>4688</v>
      </c>
      <c r="Q1669" s="2"/>
    </row>
    <row r="1670" spans="1:17" x14ac:dyDescent="0.25">
      <c r="A1670" s="2" t="s">
        <v>2390</v>
      </c>
      <c r="B1670" s="2" t="s">
        <v>2391</v>
      </c>
      <c r="C1670" s="3"/>
      <c r="D1670" s="4">
        <v>0</v>
      </c>
      <c r="E1670" s="4">
        <v>0</v>
      </c>
      <c r="F1670" s="4">
        <v>0</v>
      </c>
      <c r="G1670" s="4">
        <v>21.3</v>
      </c>
      <c r="H1670" s="2" t="s">
        <v>2382</v>
      </c>
      <c r="I1670" s="4">
        <v>8.1</v>
      </c>
      <c r="J1670" s="2" t="b">
        <v>0</v>
      </c>
      <c r="K1670" s="2" t="s">
        <v>4716</v>
      </c>
      <c r="L1670" s="2" t="s">
        <v>10</v>
      </c>
      <c r="M1670" s="2" t="s">
        <v>4828</v>
      </c>
      <c r="N1670" s="2" t="s">
        <v>4741</v>
      </c>
      <c r="O1670" s="2" t="s">
        <v>4719</v>
      </c>
      <c r="P1670" s="2" t="s">
        <v>4688</v>
      </c>
      <c r="Q1670" s="2"/>
    </row>
    <row r="1671" spans="1:17" x14ac:dyDescent="0.25">
      <c r="A1671" s="2" t="s">
        <v>2383</v>
      </c>
      <c r="B1671" s="2" t="s">
        <v>2384</v>
      </c>
      <c r="C1671" s="3"/>
      <c r="D1671" s="4">
        <v>0</v>
      </c>
      <c r="E1671" s="4">
        <v>0</v>
      </c>
      <c r="F1671" s="4">
        <v>0</v>
      </c>
      <c r="G1671" s="4">
        <v>40.6</v>
      </c>
      <c r="H1671" s="2" t="s">
        <v>2382</v>
      </c>
      <c r="I1671" s="4">
        <v>18.8</v>
      </c>
      <c r="J1671" s="2" t="b">
        <v>0</v>
      </c>
      <c r="K1671" s="2" t="s">
        <v>4716</v>
      </c>
      <c r="L1671" s="2" t="s">
        <v>10</v>
      </c>
      <c r="M1671" s="2" t="s">
        <v>4828</v>
      </c>
      <c r="N1671" s="2" t="s">
        <v>4741</v>
      </c>
      <c r="O1671" s="2" t="s">
        <v>4719</v>
      </c>
      <c r="P1671" s="2" t="s">
        <v>4688</v>
      </c>
      <c r="Q1671" s="2"/>
    </row>
    <row r="1672" spans="1:17" x14ac:dyDescent="0.25">
      <c r="A1672" s="2" t="s">
        <v>2380</v>
      </c>
      <c r="B1672" s="2" t="s">
        <v>2381</v>
      </c>
      <c r="C1672" s="3"/>
      <c r="D1672" s="4">
        <v>0</v>
      </c>
      <c r="E1672" s="4">
        <v>0</v>
      </c>
      <c r="F1672" s="4">
        <v>0</v>
      </c>
      <c r="G1672" s="4">
        <v>31.3</v>
      </c>
      <c r="H1672" s="2" t="s">
        <v>2382</v>
      </c>
      <c r="I1672" s="4">
        <v>14.5</v>
      </c>
      <c r="J1672" s="2" t="b">
        <v>0</v>
      </c>
      <c r="K1672" s="2" t="s">
        <v>4709</v>
      </c>
      <c r="L1672" s="2" t="s">
        <v>10</v>
      </c>
      <c r="M1672" s="2" t="s">
        <v>4828</v>
      </c>
      <c r="N1672" s="2" t="s">
        <v>4741</v>
      </c>
      <c r="O1672" s="2" t="s">
        <v>4689</v>
      </c>
      <c r="P1672" s="2" t="s">
        <v>4688</v>
      </c>
      <c r="Q1672" s="2"/>
    </row>
    <row r="1673" spans="1:17" x14ac:dyDescent="0.25">
      <c r="A1673" s="2" t="s">
        <v>3942</v>
      </c>
      <c r="B1673" s="2" t="s">
        <v>3943</v>
      </c>
      <c r="C1673" s="3"/>
      <c r="D1673" s="4">
        <v>0</v>
      </c>
      <c r="E1673" s="4">
        <v>0</v>
      </c>
      <c r="F1673" s="4">
        <v>0</v>
      </c>
      <c r="G1673" s="4">
        <v>14.65</v>
      </c>
      <c r="H1673" s="2" t="s">
        <v>3944</v>
      </c>
      <c r="I1673" s="4">
        <v>6.78</v>
      </c>
      <c r="J1673" s="2" t="b">
        <v>0</v>
      </c>
      <c r="K1673" s="2" t="s">
        <v>4716</v>
      </c>
      <c r="L1673" s="2" t="s">
        <v>10</v>
      </c>
      <c r="M1673" s="2" t="s">
        <v>4851</v>
      </c>
      <c r="N1673" s="2" t="s">
        <v>4743</v>
      </c>
      <c r="O1673" s="2" t="s">
        <v>4719</v>
      </c>
      <c r="P1673" s="2" t="s">
        <v>4688</v>
      </c>
      <c r="Q1673" s="2"/>
    </row>
    <row r="1674" spans="1:17" x14ac:dyDescent="0.25">
      <c r="A1674" s="2" t="s">
        <v>3954</v>
      </c>
      <c r="B1674" s="2" t="s">
        <v>3955</v>
      </c>
      <c r="C1674" s="3"/>
      <c r="D1674" s="4">
        <v>0</v>
      </c>
      <c r="E1674" s="4">
        <v>0</v>
      </c>
      <c r="F1674" s="4">
        <v>0</v>
      </c>
      <c r="G1674" s="4">
        <v>20.149999999999999</v>
      </c>
      <c r="H1674" s="2" t="s">
        <v>3944</v>
      </c>
      <c r="I1674" s="4">
        <v>9.33</v>
      </c>
      <c r="J1674" s="2" t="b">
        <v>0</v>
      </c>
      <c r="K1674" s="2" t="s">
        <v>4716</v>
      </c>
      <c r="L1674" s="2" t="s">
        <v>10</v>
      </c>
      <c r="M1674" s="2" t="s">
        <v>4851</v>
      </c>
      <c r="N1674" s="2" t="s">
        <v>4743</v>
      </c>
      <c r="O1674" s="2" t="s">
        <v>4719</v>
      </c>
      <c r="P1674" s="2" t="s">
        <v>4688</v>
      </c>
      <c r="Q1674" s="2"/>
    </row>
    <row r="1675" spans="1:17" x14ac:dyDescent="0.25">
      <c r="A1675" s="2" t="s">
        <v>4030</v>
      </c>
      <c r="B1675" s="2" t="s">
        <v>4031</v>
      </c>
      <c r="C1675" s="3"/>
      <c r="D1675" s="4">
        <v>0</v>
      </c>
      <c r="E1675" s="4">
        <v>0</v>
      </c>
      <c r="F1675" s="4">
        <v>0</v>
      </c>
      <c r="G1675" s="4">
        <v>62.6</v>
      </c>
      <c r="H1675" s="2" t="s">
        <v>2270</v>
      </c>
      <c r="I1675" s="4">
        <v>28.6</v>
      </c>
      <c r="J1675" s="2" t="b">
        <v>0</v>
      </c>
      <c r="K1675" s="2" t="s">
        <v>4709</v>
      </c>
      <c r="L1675" s="2" t="s">
        <v>10</v>
      </c>
      <c r="M1675" s="2" t="s">
        <v>4907</v>
      </c>
      <c r="N1675" s="2" t="s">
        <v>4762</v>
      </c>
      <c r="O1675" s="2" t="s">
        <v>4689</v>
      </c>
      <c r="P1675" s="2" t="s">
        <v>4688</v>
      </c>
      <c r="Q1675" s="2"/>
    </row>
    <row r="1676" spans="1:17" x14ac:dyDescent="0.25">
      <c r="A1676" s="2" t="s">
        <v>916</v>
      </c>
      <c r="B1676" s="2" t="s">
        <v>917</v>
      </c>
      <c r="C1676" s="3"/>
      <c r="D1676" s="4">
        <v>0</v>
      </c>
      <c r="E1676" s="4">
        <v>0</v>
      </c>
      <c r="F1676" s="4">
        <v>0</v>
      </c>
      <c r="G1676" s="4">
        <v>40.15</v>
      </c>
      <c r="H1676" s="2" t="s">
        <v>2270</v>
      </c>
      <c r="I1676" s="4">
        <v>18.2</v>
      </c>
      <c r="J1676" s="2" t="b">
        <v>1</v>
      </c>
      <c r="K1676" s="2" t="s">
        <v>4716</v>
      </c>
      <c r="L1676" s="2" t="s">
        <v>10</v>
      </c>
      <c r="M1676" s="2" t="s">
        <v>4906</v>
      </c>
      <c r="N1676" s="2" t="s">
        <v>4762</v>
      </c>
      <c r="O1676" s="2" t="s">
        <v>4719</v>
      </c>
      <c r="P1676" s="2" t="s">
        <v>4688</v>
      </c>
      <c r="Q1676" s="2"/>
    </row>
    <row r="1677" spans="1:17" x14ac:dyDescent="0.25">
      <c r="A1677" s="2" t="s">
        <v>1564</v>
      </c>
      <c r="B1677" s="2" t="s">
        <v>1565</v>
      </c>
      <c r="C1677" s="3"/>
      <c r="D1677" s="4">
        <v>6</v>
      </c>
      <c r="E1677" s="4">
        <v>6</v>
      </c>
      <c r="F1677" s="4">
        <v>0</v>
      </c>
      <c r="G1677" s="4">
        <v>55.9</v>
      </c>
      <c r="H1677" s="2" t="s">
        <v>2270</v>
      </c>
      <c r="I1677" s="4">
        <v>25.5</v>
      </c>
      <c r="J1677" s="2" t="b">
        <v>1</v>
      </c>
      <c r="K1677" s="2" t="s">
        <v>4716</v>
      </c>
      <c r="L1677" s="2" t="s">
        <v>10</v>
      </c>
      <c r="M1677" s="2" t="s">
        <v>5019</v>
      </c>
      <c r="N1677" s="2" t="s">
        <v>4762</v>
      </c>
      <c r="O1677" s="2" t="s">
        <v>4719</v>
      </c>
      <c r="P1677" s="2" t="s">
        <v>4688</v>
      </c>
      <c r="Q1677" s="2"/>
    </row>
    <row r="1678" spans="1:17" x14ac:dyDescent="0.25">
      <c r="A1678" s="2" t="s">
        <v>2067</v>
      </c>
      <c r="B1678" s="2" t="s">
        <v>2068</v>
      </c>
      <c r="C1678" s="3"/>
      <c r="D1678" s="4">
        <v>6</v>
      </c>
      <c r="E1678" s="4">
        <v>6</v>
      </c>
      <c r="F1678" s="4">
        <v>0</v>
      </c>
      <c r="G1678" s="4">
        <v>104.7</v>
      </c>
      <c r="H1678" s="2" t="s">
        <v>2270</v>
      </c>
      <c r="I1678" s="4">
        <v>48.1</v>
      </c>
      <c r="J1678" s="2" t="b">
        <v>1</v>
      </c>
      <c r="K1678" s="2" t="s">
        <v>4716</v>
      </c>
      <c r="L1678" s="2" t="s">
        <v>10</v>
      </c>
      <c r="M1678" s="2" t="s">
        <v>4802</v>
      </c>
      <c r="N1678" s="2" t="s">
        <v>4762</v>
      </c>
      <c r="O1678" s="2" t="s">
        <v>4719</v>
      </c>
      <c r="P1678" s="2" t="s">
        <v>4688</v>
      </c>
      <c r="Q1678" s="2"/>
    </row>
    <row r="1679" spans="1:17" x14ac:dyDescent="0.25">
      <c r="A1679" s="2" t="s">
        <v>4573</v>
      </c>
      <c r="B1679" s="2" t="s">
        <v>4574</v>
      </c>
      <c r="C1679" s="3"/>
      <c r="D1679" s="4">
        <v>0</v>
      </c>
      <c r="E1679" s="4">
        <v>0</v>
      </c>
      <c r="F1679" s="4">
        <v>0</v>
      </c>
      <c r="G1679" s="4">
        <v>49.25</v>
      </c>
      <c r="H1679" s="2" t="s">
        <v>2279</v>
      </c>
      <c r="I1679" s="4">
        <v>24.619</v>
      </c>
      <c r="J1679" s="2" t="b">
        <v>0</v>
      </c>
      <c r="K1679" s="2" t="s">
        <v>4693</v>
      </c>
      <c r="L1679" s="2" t="s">
        <v>10</v>
      </c>
      <c r="M1679" s="2"/>
      <c r="N1679" s="2" t="s">
        <v>4698</v>
      </c>
      <c r="O1679" s="2"/>
      <c r="P1679" s="2"/>
      <c r="Q1679" s="2"/>
    </row>
    <row r="1680" spans="1:17" x14ac:dyDescent="0.25">
      <c r="A1680" s="2" t="s">
        <v>4673</v>
      </c>
      <c r="B1680" s="2" t="s">
        <v>4674</v>
      </c>
      <c r="C1680" s="3"/>
      <c r="D1680" s="4">
        <v>0</v>
      </c>
      <c r="E1680" s="4">
        <v>0</v>
      </c>
      <c r="F1680" s="4">
        <v>0</v>
      </c>
      <c r="G1680" s="4">
        <v>49.25</v>
      </c>
      <c r="H1680" s="2" t="s">
        <v>2279</v>
      </c>
      <c r="I1680" s="4">
        <v>24.614000000000001</v>
      </c>
      <c r="J1680" s="2" t="b">
        <v>0</v>
      </c>
      <c r="K1680" s="2" t="s">
        <v>4693</v>
      </c>
      <c r="L1680" s="2" t="s">
        <v>10</v>
      </c>
      <c r="M1680" s="2"/>
      <c r="N1680" s="2" t="s">
        <v>4698</v>
      </c>
      <c r="O1680" s="2"/>
      <c r="P1680" s="2"/>
      <c r="Q1680" s="2"/>
    </row>
    <row r="1681" spans="1:17" x14ac:dyDescent="0.25">
      <c r="A1681" s="2" t="s">
        <v>4675</v>
      </c>
      <c r="B1681" s="2" t="s">
        <v>4676</v>
      </c>
      <c r="C1681" s="3"/>
      <c r="D1681" s="4">
        <v>0</v>
      </c>
      <c r="E1681" s="4">
        <v>0</v>
      </c>
      <c r="F1681" s="4">
        <v>0</v>
      </c>
      <c r="G1681" s="4">
        <v>61.25</v>
      </c>
      <c r="H1681" s="2" t="s">
        <v>2279</v>
      </c>
      <c r="I1681" s="4">
        <v>30.625399999999999</v>
      </c>
      <c r="J1681" s="2" t="b">
        <v>0</v>
      </c>
      <c r="K1681" s="2" t="s">
        <v>4693</v>
      </c>
      <c r="L1681" s="2" t="s">
        <v>10</v>
      </c>
      <c r="M1681" s="2"/>
      <c r="N1681" s="2" t="s">
        <v>4698</v>
      </c>
      <c r="O1681" s="2"/>
      <c r="P1681" s="2"/>
      <c r="Q1681" s="2"/>
    </row>
    <row r="1682" spans="1:17" x14ac:dyDescent="0.25">
      <c r="A1682" s="2" t="s">
        <v>2125</v>
      </c>
      <c r="B1682" s="2" t="s">
        <v>2126</v>
      </c>
      <c r="C1682" s="3"/>
      <c r="D1682" s="4">
        <v>0</v>
      </c>
      <c r="E1682" s="4">
        <v>0</v>
      </c>
      <c r="F1682" s="4">
        <v>0</v>
      </c>
      <c r="G1682" s="4">
        <v>87.25</v>
      </c>
      <c r="H1682" s="2" t="s">
        <v>2279</v>
      </c>
      <c r="I1682" s="4">
        <v>43.613799999999998</v>
      </c>
      <c r="J1682" s="2" t="b">
        <v>1</v>
      </c>
      <c r="K1682" s="2" t="s">
        <v>4693</v>
      </c>
      <c r="L1682" s="2" t="s">
        <v>10</v>
      </c>
      <c r="M1682" s="2"/>
      <c r="N1682" s="2" t="s">
        <v>4698</v>
      </c>
      <c r="O1682" s="2"/>
      <c r="P1682" s="2" t="s">
        <v>4696</v>
      </c>
      <c r="Q1682" s="2"/>
    </row>
    <row r="1683" spans="1:17" x14ac:dyDescent="0.25">
      <c r="A1683" s="2" t="s">
        <v>4667</v>
      </c>
      <c r="B1683" s="2" t="s">
        <v>4668</v>
      </c>
      <c r="C1683" s="3"/>
      <c r="D1683" s="4">
        <v>0</v>
      </c>
      <c r="E1683" s="4">
        <v>0</v>
      </c>
      <c r="F1683" s="4">
        <v>0</v>
      </c>
      <c r="G1683" s="4">
        <v>120.65</v>
      </c>
      <c r="H1683" s="2" t="s">
        <v>2279</v>
      </c>
      <c r="I1683" s="4">
        <v>60.304000000000002</v>
      </c>
      <c r="J1683" s="2" t="b">
        <v>0</v>
      </c>
      <c r="K1683" s="2" t="s">
        <v>4693</v>
      </c>
      <c r="L1683" s="2" t="s">
        <v>10</v>
      </c>
      <c r="M1683" s="2"/>
      <c r="N1683" s="2" t="s">
        <v>4698</v>
      </c>
      <c r="O1683" s="2"/>
      <c r="P1683" s="2"/>
      <c r="Q1683" s="2"/>
    </row>
    <row r="1684" spans="1:17" x14ac:dyDescent="0.25">
      <c r="A1684" s="2" t="s">
        <v>4663</v>
      </c>
      <c r="B1684" s="2" t="s">
        <v>4664</v>
      </c>
      <c r="C1684" s="3"/>
      <c r="D1684" s="4">
        <v>0</v>
      </c>
      <c r="E1684" s="4">
        <v>0</v>
      </c>
      <c r="F1684" s="4">
        <v>0</v>
      </c>
      <c r="G1684" s="4">
        <v>139.9</v>
      </c>
      <c r="H1684" s="2" t="s">
        <v>2279</v>
      </c>
      <c r="I1684" s="4">
        <v>69.953999999999994</v>
      </c>
      <c r="J1684" s="2" t="b">
        <v>0</v>
      </c>
      <c r="K1684" s="2" t="s">
        <v>4693</v>
      </c>
      <c r="L1684" s="2" t="s">
        <v>10</v>
      </c>
      <c r="M1684" s="2"/>
      <c r="N1684" s="2" t="s">
        <v>4698</v>
      </c>
      <c r="O1684" s="2"/>
      <c r="P1684" s="2"/>
      <c r="Q1684" s="2"/>
    </row>
    <row r="1685" spans="1:17" x14ac:dyDescent="0.25">
      <c r="A1685" s="2" t="s">
        <v>4665</v>
      </c>
      <c r="B1685" s="2" t="s">
        <v>4666</v>
      </c>
      <c r="C1685" s="3"/>
      <c r="D1685" s="4">
        <v>0</v>
      </c>
      <c r="E1685" s="4">
        <v>0</v>
      </c>
      <c r="F1685" s="4">
        <v>0</v>
      </c>
      <c r="G1685" s="4">
        <v>285.2</v>
      </c>
      <c r="H1685" s="2" t="s">
        <v>2279</v>
      </c>
      <c r="I1685" s="4">
        <v>142.601</v>
      </c>
      <c r="J1685" s="2" t="b">
        <v>0</v>
      </c>
      <c r="K1685" s="2" t="s">
        <v>4693</v>
      </c>
      <c r="L1685" s="2" t="s">
        <v>10</v>
      </c>
      <c r="M1685" s="2"/>
      <c r="N1685" s="2" t="s">
        <v>4698</v>
      </c>
      <c r="O1685" s="2"/>
      <c r="P1685" s="2"/>
      <c r="Q1685" s="2"/>
    </row>
    <row r="1686" spans="1:17" x14ac:dyDescent="0.25">
      <c r="A1686" s="2" t="s">
        <v>3893</v>
      </c>
      <c r="B1686" s="2" t="s">
        <v>3894</v>
      </c>
      <c r="C1686" s="3"/>
      <c r="D1686" s="4">
        <v>0</v>
      </c>
      <c r="E1686" s="4">
        <v>0</v>
      </c>
      <c r="F1686" s="4">
        <v>0</v>
      </c>
      <c r="G1686" s="4">
        <v>14.05</v>
      </c>
      <c r="H1686" s="2" t="s">
        <v>2273</v>
      </c>
      <c r="I1686" s="4">
        <v>6.5</v>
      </c>
      <c r="J1686" s="2" t="b">
        <v>0</v>
      </c>
      <c r="K1686" s="2" t="s">
        <v>4687</v>
      </c>
      <c r="L1686" s="2" t="s">
        <v>10</v>
      </c>
      <c r="M1686" s="2"/>
      <c r="N1686" s="2" t="s">
        <v>4745</v>
      </c>
      <c r="O1686" s="2"/>
      <c r="P1686" s="2" t="s">
        <v>4688</v>
      </c>
      <c r="Q1686" s="2"/>
    </row>
    <row r="1687" spans="1:17" ht="270.75" x14ac:dyDescent="0.25">
      <c r="A1687" s="2" t="s">
        <v>650</v>
      </c>
      <c r="B1687" s="2" t="s">
        <v>651</v>
      </c>
      <c r="C1687" s="3" t="s">
        <v>5020</v>
      </c>
      <c r="D1687" s="4">
        <v>0</v>
      </c>
      <c r="E1687" s="4">
        <v>0</v>
      </c>
      <c r="F1687" s="4">
        <v>0</v>
      </c>
      <c r="G1687" s="4">
        <v>26.25</v>
      </c>
      <c r="H1687" s="2" t="s">
        <v>2263</v>
      </c>
      <c r="I1687" s="4">
        <v>12.15</v>
      </c>
      <c r="J1687" s="2" t="b">
        <v>1</v>
      </c>
      <c r="K1687" s="2" t="s">
        <v>4709</v>
      </c>
      <c r="L1687" s="2" t="s">
        <v>10</v>
      </c>
      <c r="M1687" s="2" t="s">
        <v>4740</v>
      </c>
      <c r="N1687" s="2" t="s">
        <v>4741</v>
      </c>
      <c r="O1687" s="2" t="s">
        <v>4689</v>
      </c>
      <c r="P1687" s="2" t="s">
        <v>2303</v>
      </c>
      <c r="Q1687" s="2" t="s">
        <v>5698</v>
      </c>
    </row>
    <row r="1688" spans="1:17" x14ac:dyDescent="0.25">
      <c r="A1688" s="2" t="s">
        <v>3536</v>
      </c>
      <c r="B1688" s="2" t="s">
        <v>3537</v>
      </c>
      <c r="C1688" s="3"/>
      <c r="D1688" s="4">
        <v>0</v>
      </c>
      <c r="E1688" s="4">
        <v>0</v>
      </c>
      <c r="F1688" s="4">
        <v>0</v>
      </c>
      <c r="G1688" s="4">
        <v>18.149999999999999</v>
      </c>
      <c r="H1688" s="2" t="s">
        <v>2247</v>
      </c>
      <c r="I1688" s="4">
        <v>8.4</v>
      </c>
      <c r="J1688" s="2" t="b">
        <v>0</v>
      </c>
      <c r="K1688" s="2" t="s">
        <v>4709</v>
      </c>
      <c r="L1688" s="2" t="s">
        <v>10</v>
      </c>
      <c r="M1688" s="2" t="s">
        <v>4898</v>
      </c>
      <c r="N1688" s="2" t="s">
        <v>4741</v>
      </c>
      <c r="O1688" s="2" t="s">
        <v>4689</v>
      </c>
      <c r="P1688" s="2" t="s">
        <v>4688</v>
      </c>
      <c r="Q1688" s="2"/>
    </row>
    <row r="1689" spans="1:17" ht="242.25" x14ac:dyDescent="0.25">
      <c r="A1689" s="2" t="s">
        <v>1527</v>
      </c>
      <c r="B1689" s="2" t="s">
        <v>1528</v>
      </c>
      <c r="C1689" s="3" t="s">
        <v>5379</v>
      </c>
      <c r="D1689" s="4">
        <v>0</v>
      </c>
      <c r="E1689" s="4">
        <v>8</v>
      </c>
      <c r="F1689" s="4">
        <v>8</v>
      </c>
      <c r="G1689" s="4">
        <v>40.799999999999997</v>
      </c>
      <c r="H1689" s="2" t="s">
        <v>469</v>
      </c>
      <c r="I1689" s="4">
        <v>20.381599999999999</v>
      </c>
      <c r="J1689" s="2" t="b">
        <v>1</v>
      </c>
      <c r="K1689" s="2" t="s">
        <v>4693</v>
      </c>
      <c r="L1689" s="2" t="s">
        <v>10</v>
      </c>
      <c r="M1689" s="2"/>
      <c r="N1689" s="2" t="s">
        <v>4694</v>
      </c>
      <c r="O1689" s="2"/>
      <c r="P1689" s="2" t="s">
        <v>4696</v>
      </c>
      <c r="Q1689" s="2" t="s">
        <v>5917</v>
      </c>
    </row>
    <row r="1690" spans="1:17" ht="256.5" x14ac:dyDescent="0.25">
      <c r="A1690" s="2" t="s">
        <v>1771</v>
      </c>
      <c r="B1690" s="2" t="s">
        <v>1772</v>
      </c>
      <c r="C1690" s="3" t="s">
        <v>5433</v>
      </c>
      <c r="D1690" s="4">
        <v>0</v>
      </c>
      <c r="E1690" s="4">
        <v>8</v>
      </c>
      <c r="F1690" s="4">
        <v>8</v>
      </c>
      <c r="G1690" s="4">
        <v>48.1</v>
      </c>
      <c r="H1690" s="2" t="s">
        <v>469</v>
      </c>
      <c r="I1690" s="4">
        <v>24.05</v>
      </c>
      <c r="J1690" s="2" t="b">
        <v>1</v>
      </c>
      <c r="K1690" s="2" t="s">
        <v>4693</v>
      </c>
      <c r="L1690" s="2" t="s">
        <v>10</v>
      </c>
      <c r="M1690" s="2"/>
      <c r="N1690" s="2" t="s">
        <v>4703</v>
      </c>
      <c r="O1690" s="2"/>
      <c r="P1690" s="2" t="s">
        <v>4696</v>
      </c>
      <c r="Q1690" s="2" t="s">
        <v>5883</v>
      </c>
    </row>
    <row r="1691" spans="1:17" ht="256.5" x14ac:dyDescent="0.25">
      <c r="A1691" s="2" t="s">
        <v>1769</v>
      </c>
      <c r="B1691" s="2" t="s">
        <v>1770</v>
      </c>
      <c r="C1691" s="3" t="s">
        <v>5432</v>
      </c>
      <c r="D1691" s="4">
        <v>0</v>
      </c>
      <c r="E1691" s="4">
        <v>8</v>
      </c>
      <c r="F1691" s="4">
        <v>8</v>
      </c>
      <c r="G1691" s="4">
        <v>48.9</v>
      </c>
      <c r="H1691" s="2" t="s">
        <v>469</v>
      </c>
      <c r="I1691" s="4">
        <v>24.41</v>
      </c>
      <c r="J1691" s="2" t="b">
        <v>1</v>
      </c>
      <c r="K1691" s="2" t="s">
        <v>4693</v>
      </c>
      <c r="L1691" s="2" t="s">
        <v>10</v>
      </c>
      <c r="M1691" s="2"/>
      <c r="N1691" s="2" t="s">
        <v>4703</v>
      </c>
      <c r="O1691" s="2"/>
      <c r="P1691" s="2" t="s">
        <v>4696</v>
      </c>
      <c r="Q1691" s="2" t="s">
        <v>5884</v>
      </c>
    </row>
    <row r="1692" spans="1:17" ht="285" x14ac:dyDescent="0.25">
      <c r="A1692" s="2" t="s">
        <v>1767</v>
      </c>
      <c r="B1692" s="2" t="s">
        <v>1768</v>
      </c>
      <c r="C1692" s="3" t="s">
        <v>5431</v>
      </c>
      <c r="D1692" s="4">
        <v>0</v>
      </c>
      <c r="E1692" s="4">
        <v>8</v>
      </c>
      <c r="F1692" s="4">
        <v>8</v>
      </c>
      <c r="G1692" s="4">
        <v>54.8</v>
      </c>
      <c r="H1692" s="2" t="s">
        <v>469</v>
      </c>
      <c r="I1692" s="4">
        <v>27.39</v>
      </c>
      <c r="J1692" s="2" t="b">
        <v>1</v>
      </c>
      <c r="K1692" s="2" t="s">
        <v>4693</v>
      </c>
      <c r="L1692" s="2" t="s">
        <v>10</v>
      </c>
      <c r="M1692" s="2"/>
      <c r="N1692" s="2" t="s">
        <v>4703</v>
      </c>
      <c r="O1692" s="2"/>
      <c r="P1692" s="2" t="s">
        <v>4696</v>
      </c>
      <c r="Q1692" s="2" t="s">
        <v>5885</v>
      </c>
    </row>
    <row r="1693" spans="1:17" ht="256.5" x14ac:dyDescent="0.25">
      <c r="A1693" s="2" t="s">
        <v>1697</v>
      </c>
      <c r="B1693" s="2" t="s">
        <v>1698</v>
      </c>
      <c r="C1693" s="3" t="s">
        <v>5408</v>
      </c>
      <c r="D1693" s="4">
        <v>0</v>
      </c>
      <c r="E1693" s="4">
        <v>5</v>
      </c>
      <c r="F1693" s="4">
        <v>5</v>
      </c>
      <c r="G1693" s="4">
        <v>60</v>
      </c>
      <c r="H1693" s="2" t="s">
        <v>469</v>
      </c>
      <c r="I1693" s="4">
        <v>30</v>
      </c>
      <c r="J1693" s="2" t="b">
        <v>1</v>
      </c>
      <c r="K1693" s="2" t="s">
        <v>4693</v>
      </c>
      <c r="L1693" s="2" t="s">
        <v>10</v>
      </c>
      <c r="M1693" s="2"/>
      <c r="N1693" s="2" t="s">
        <v>4703</v>
      </c>
      <c r="O1693" s="2"/>
      <c r="P1693" s="2" t="s">
        <v>4696</v>
      </c>
      <c r="Q1693" s="2" t="s">
        <v>5900</v>
      </c>
    </row>
    <row r="1694" spans="1:17" ht="270.75" x14ac:dyDescent="0.25">
      <c r="A1694" s="2" t="s">
        <v>1699</v>
      </c>
      <c r="B1694" s="2" t="s">
        <v>1700</v>
      </c>
      <c r="C1694" s="3" t="s">
        <v>5409</v>
      </c>
      <c r="D1694" s="4">
        <v>0</v>
      </c>
      <c r="E1694" s="4">
        <v>2</v>
      </c>
      <c r="F1694" s="4">
        <v>2</v>
      </c>
      <c r="G1694" s="4">
        <v>80.349999999999994</v>
      </c>
      <c r="H1694" s="2" t="s">
        <v>469</v>
      </c>
      <c r="I1694" s="4">
        <v>40.17</v>
      </c>
      <c r="J1694" s="2" t="b">
        <v>1</v>
      </c>
      <c r="K1694" s="2" t="s">
        <v>4693</v>
      </c>
      <c r="L1694" s="2" t="s">
        <v>10</v>
      </c>
      <c r="M1694" s="2"/>
      <c r="N1694" s="2" t="s">
        <v>4703</v>
      </c>
      <c r="O1694" s="2"/>
      <c r="P1694" s="2" t="s">
        <v>4696</v>
      </c>
      <c r="Q1694" s="2" t="s">
        <v>6522</v>
      </c>
    </row>
    <row r="1695" spans="1:17" ht="270.75" x14ac:dyDescent="0.25">
      <c r="A1695" s="2" t="s">
        <v>1695</v>
      </c>
      <c r="B1695" s="2" t="s">
        <v>1696</v>
      </c>
      <c r="C1695" s="3" t="s">
        <v>5407</v>
      </c>
      <c r="D1695" s="4">
        <v>0</v>
      </c>
      <c r="E1695" s="4">
        <v>1</v>
      </c>
      <c r="F1695" s="4">
        <v>1</v>
      </c>
      <c r="G1695" s="4">
        <v>113.25</v>
      </c>
      <c r="H1695" s="2" t="s">
        <v>469</v>
      </c>
      <c r="I1695" s="4">
        <v>56.61</v>
      </c>
      <c r="J1695" s="2" t="b">
        <v>1</v>
      </c>
      <c r="K1695" s="2" t="s">
        <v>4693</v>
      </c>
      <c r="L1695" s="2" t="s">
        <v>10</v>
      </c>
      <c r="M1695" s="2"/>
      <c r="N1695" s="2" t="s">
        <v>4703</v>
      </c>
      <c r="O1695" s="2"/>
      <c r="P1695" s="2" t="s">
        <v>4696</v>
      </c>
      <c r="Q1695" s="2" t="s">
        <v>6523</v>
      </c>
    </row>
    <row r="1696" spans="1:17" ht="114" x14ac:dyDescent="0.25">
      <c r="A1696" s="2" t="s">
        <v>467</v>
      </c>
      <c r="B1696" s="2" t="s">
        <v>468</v>
      </c>
      <c r="C1696" s="3" t="s">
        <v>5226</v>
      </c>
      <c r="D1696" s="4">
        <v>0</v>
      </c>
      <c r="E1696" s="4">
        <v>5</v>
      </c>
      <c r="F1696" s="4">
        <v>5</v>
      </c>
      <c r="G1696" s="4">
        <v>21.7</v>
      </c>
      <c r="H1696" s="2" t="s">
        <v>469</v>
      </c>
      <c r="I1696" s="4">
        <v>10.842000000000001</v>
      </c>
      <c r="J1696" s="2" t="b">
        <v>1</v>
      </c>
      <c r="K1696" s="2" t="s">
        <v>4693</v>
      </c>
      <c r="L1696" s="2" t="s">
        <v>10</v>
      </c>
      <c r="M1696" s="2"/>
      <c r="N1696" s="2" t="s">
        <v>4702</v>
      </c>
      <c r="O1696" s="2"/>
      <c r="P1696" s="2" t="s">
        <v>4700</v>
      </c>
      <c r="Q1696" s="2" t="s">
        <v>6524</v>
      </c>
    </row>
    <row r="1697" spans="1:17" ht="256.5" x14ac:dyDescent="0.25">
      <c r="A1697" s="2" t="s">
        <v>1226</v>
      </c>
      <c r="B1697" s="2" t="s">
        <v>1227</v>
      </c>
      <c r="C1697" s="3" t="s">
        <v>5327</v>
      </c>
      <c r="D1697" s="4">
        <v>0</v>
      </c>
      <c r="E1697" s="4">
        <v>5</v>
      </c>
      <c r="F1697" s="4">
        <v>5</v>
      </c>
      <c r="G1697" s="4">
        <v>23.1</v>
      </c>
      <c r="H1697" s="2" t="s">
        <v>23</v>
      </c>
      <c r="I1697" s="4">
        <v>9</v>
      </c>
      <c r="J1697" s="2" t="b">
        <v>1</v>
      </c>
      <c r="K1697" s="2" t="s">
        <v>4709</v>
      </c>
      <c r="L1697" s="2" t="s">
        <v>10</v>
      </c>
      <c r="M1697" s="2"/>
      <c r="N1697" s="2" t="s">
        <v>4987</v>
      </c>
      <c r="O1697" s="2" t="s">
        <v>4689</v>
      </c>
      <c r="P1697" s="2" t="s">
        <v>4688</v>
      </c>
      <c r="Q1697" s="2" t="s">
        <v>6525</v>
      </c>
    </row>
    <row r="1698" spans="1:17" ht="199.5" x14ac:dyDescent="0.25">
      <c r="A1698" s="2" t="s">
        <v>2679</v>
      </c>
      <c r="B1698" s="2" t="s">
        <v>2680</v>
      </c>
      <c r="C1698" s="3" t="s">
        <v>5206</v>
      </c>
      <c r="D1698" s="4">
        <v>0</v>
      </c>
      <c r="E1698" s="4">
        <v>0</v>
      </c>
      <c r="F1698" s="4">
        <v>0</v>
      </c>
      <c r="G1698" s="4">
        <v>7.2</v>
      </c>
      <c r="H1698" s="2" t="s">
        <v>2246</v>
      </c>
      <c r="I1698" s="4">
        <v>3.4470000000000001</v>
      </c>
      <c r="J1698" s="2" t="b">
        <v>0</v>
      </c>
      <c r="K1698" s="2" t="s">
        <v>2307</v>
      </c>
      <c r="L1698" s="2" t="s">
        <v>10</v>
      </c>
      <c r="M1698" s="2"/>
      <c r="N1698" s="2" t="s">
        <v>2307</v>
      </c>
      <c r="O1698" s="2" t="s">
        <v>2305</v>
      </c>
      <c r="P1698" s="2" t="s">
        <v>4688</v>
      </c>
      <c r="Q1698" s="2" t="s">
        <v>5665</v>
      </c>
    </row>
    <row r="1699" spans="1:17" ht="199.5" x14ac:dyDescent="0.25">
      <c r="A1699" s="2" t="s">
        <v>2683</v>
      </c>
      <c r="B1699" s="2" t="s">
        <v>2684</v>
      </c>
      <c r="C1699" s="3" t="s">
        <v>5210</v>
      </c>
      <c r="D1699" s="4">
        <v>0</v>
      </c>
      <c r="E1699" s="4">
        <v>0</v>
      </c>
      <c r="F1699" s="4">
        <v>0</v>
      </c>
      <c r="G1699" s="4">
        <v>7.2</v>
      </c>
      <c r="H1699" s="2" t="s">
        <v>2246</v>
      </c>
      <c r="I1699" s="4">
        <v>3.4460000000000002</v>
      </c>
      <c r="J1699" s="2" t="b">
        <v>0</v>
      </c>
      <c r="K1699" s="2" t="s">
        <v>2307</v>
      </c>
      <c r="L1699" s="2" t="s">
        <v>10</v>
      </c>
      <c r="M1699" s="2"/>
      <c r="N1699" s="2" t="s">
        <v>2307</v>
      </c>
      <c r="O1699" s="2" t="s">
        <v>4803</v>
      </c>
      <c r="P1699" s="2" t="s">
        <v>4688</v>
      </c>
      <c r="Q1699" s="2" t="s">
        <v>5665</v>
      </c>
    </row>
    <row r="1700" spans="1:17" ht="199.5" x14ac:dyDescent="0.25">
      <c r="A1700" s="2" t="s">
        <v>2681</v>
      </c>
      <c r="B1700" s="2" t="s">
        <v>2682</v>
      </c>
      <c r="C1700" s="3" t="s">
        <v>5208</v>
      </c>
      <c r="D1700" s="4">
        <v>0</v>
      </c>
      <c r="E1700" s="4">
        <v>0</v>
      </c>
      <c r="F1700" s="4">
        <v>0</v>
      </c>
      <c r="G1700" s="4">
        <v>7.2</v>
      </c>
      <c r="H1700" s="2" t="s">
        <v>2246</v>
      </c>
      <c r="I1700" s="4">
        <v>3.4460000000000002</v>
      </c>
      <c r="J1700" s="2" t="b">
        <v>0</v>
      </c>
      <c r="K1700" s="2" t="s">
        <v>2307</v>
      </c>
      <c r="L1700" s="2" t="s">
        <v>10</v>
      </c>
      <c r="M1700" s="2"/>
      <c r="N1700" s="2" t="s">
        <v>2307</v>
      </c>
      <c r="O1700" s="2" t="s">
        <v>4877</v>
      </c>
      <c r="P1700" s="2" t="s">
        <v>4688</v>
      </c>
      <c r="Q1700" s="2" t="s">
        <v>5665</v>
      </c>
    </row>
    <row r="1701" spans="1:17" x14ac:dyDescent="0.25">
      <c r="A1701" s="2" t="s">
        <v>2721</v>
      </c>
      <c r="B1701" s="2" t="s">
        <v>2722</v>
      </c>
      <c r="C1701" s="3"/>
      <c r="D1701" s="4">
        <v>0</v>
      </c>
      <c r="E1701" s="4">
        <v>0</v>
      </c>
      <c r="F1701" s="4">
        <v>0</v>
      </c>
      <c r="G1701" s="4">
        <v>3.6</v>
      </c>
      <c r="H1701" s="2" t="s">
        <v>2246</v>
      </c>
      <c r="I1701" s="4">
        <v>1.51</v>
      </c>
      <c r="J1701" s="2" t="b">
        <v>0</v>
      </c>
      <c r="K1701" s="2" t="s">
        <v>2307</v>
      </c>
      <c r="L1701" s="2" t="s">
        <v>10</v>
      </c>
      <c r="M1701" s="2"/>
      <c r="N1701" s="2" t="s">
        <v>2307</v>
      </c>
      <c r="O1701" s="2"/>
      <c r="P1701" s="2" t="s">
        <v>4804</v>
      </c>
      <c r="Q1701" s="2"/>
    </row>
    <row r="1702" spans="1:17" x14ac:dyDescent="0.25">
      <c r="A1702" s="2" t="s">
        <v>2719</v>
      </c>
      <c r="B1702" s="2" t="s">
        <v>2720</v>
      </c>
      <c r="C1702" s="3"/>
      <c r="D1702" s="4">
        <v>0</v>
      </c>
      <c r="E1702" s="4">
        <v>0</v>
      </c>
      <c r="F1702" s="4">
        <v>0</v>
      </c>
      <c r="G1702" s="4">
        <v>3.6</v>
      </c>
      <c r="H1702" s="2" t="s">
        <v>2246</v>
      </c>
      <c r="I1702" s="4">
        <v>1.6</v>
      </c>
      <c r="J1702" s="2" t="b">
        <v>0</v>
      </c>
      <c r="K1702" s="2" t="s">
        <v>2307</v>
      </c>
      <c r="L1702" s="2" t="s">
        <v>10</v>
      </c>
      <c r="M1702" s="2"/>
      <c r="N1702" s="2" t="s">
        <v>2307</v>
      </c>
      <c r="O1702" s="2"/>
      <c r="P1702" s="2" t="s">
        <v>4804</v>
      </c>
      <c r="Q1702" s="2"/>
    </row>
    <row r="1703" spans="1:17" ht="99.75" x14ac:dyDescent="0.25">
      <c r="A1703" s="2" t="s">
        <v>465</v>
      </c>
      <c r="B1703" s="2" t="s">
        <v>466</v>
      </c>
      <c r="C1703" s="3" t="s">
        <v>5225</v>
      </c>
      <c r="D1703" s="4">
        <v>0</v>
      </c>
      <c r="E1703" s="4">
        <v>43</v>
      </c>
      <c r="F1703" s="4">
        <v>43</v>
      </c>
      <c r="G1703" s="4">
        <v>12.2</v>
      </c>
      <c r="H1703" s="2" t="s">
        <v>2269</v>
      </c>
      <c r="I1703" s="4">
        <v>6.7695999999999996</v>
      </c>
      <c r="J1703" s="2" t="b">
        <v>1</v>
      </c>
      <c r="K1703" s="2" t="s">
        <v>4686</v>
      </c>
      <c r="L1703" s="2" t="s">
        <v>27</v>
      </c>
      <c r="M1703" s="2"/>
      <c r="N1703" s="2" t="s">
        <v>4944</v>
      </c>
      <c r="O1703" s="2"/>
      <c r="P1703" s="2" t="s">
        <v>5021</v>
      </c>
      <c r="Q1703" s="2" t="s">
        <v>5673</v>
      </c>
    </row>
    <row r="1704" spans="1:17" x14ac:dyDescent="0.25">
      <c r="A1704" s="2" t="s">
        <v>3551</v>
      </c>
      <c r="B1704" s="2" t="s">
        <v>3552</v>
      </c>
      <c r="C1704" s="3"/>
      <c r="D1704" s="4">
        <v>0</v>
      </c>
      <c r="E1704" s="4">
        <v>0</v>
      </c>
      <c r="F1704" s="4">
        <v>0</v>
      </c>
      <c r="G1704" s="4">
        <v>19.899999999999999</v>
      </c>
      <c r="H1704" s="2" t="s">
        <v>3553</v>
      </c>
      <c r="I1704" s="4">
        <v>10.6</v>
      </c>
      <c r="J1704" s="2" t="b">
        <v>0</v>
      </c>
      <c r="K1704" s="2" t="s">
        <v>4686</v>
      </c>
      <c r="L1704" s="2" t="s">
        <v>27</v>
      </c>
      <c r="M1704" s="2"/>
      <c r="N1704" s="2"/>
      <c r="O1704" s="2"/>
      <c r="P1704" s="2" t="s">
        <v>4951</v>
      </c>
      <c r="Q1704" s="2"/>
    </row>
    <row r="1705" spans="1:17" x14ac:dyDescent="0.25">
      <c r="A1705" s="2" t="s">
        <v>4314</v>
      </c>
      <c r="B1705" s="2" t="s">
        <v>4315</v>
      </c>
      <c r="C1705" s="3"/>
      <c r="D1705" s="4">
        <v>0</v>
      </c>
      <c r="E1705" s="4">
        <v>0</v>
      </c>
      <c r="F1705" s="4">
        <v>0</v>
      </c>
      <c r="G1705" s="4">
        <v>4.5999999999999996</v>
      </c>
      <c r="H1705" s="2" t="s">
        <v>3553</v>
      </c>
      <c r="I1705" s="4">
        <v>2.14</v>
      </c>
      <c r="J1705" s="2" t="b">
        <v>0</v>
      </c>
      <c r="K1705" s="2" t="s">
        <v>4686</v>
      </c>
      <c r="L1705" s="2" t="s">
        <v>27</v>
      </c>
      <c r="M1705" s="2"/>
      <c r="N1705" s="2"/>
      <c r="O1705" s="2"/>
      <c r="P1705" s="2" t="s">
        <v>5021</v>
      </c>
      <c r="Q1705" s="2"/>
    </row>
    <row r="1706" spans="1:17" x14ac:dyDescent="0.25">
      <c r="A1706" s="2" t="s">
        <v>3737</v>
      </c>
      <c r="B1706" s="2" t="s">
        <v>3738</v>
      </c>
      <c r="C1706" s="3"/>
      <c r="D1706" s="4">
        <v>0</v>
      </c>
      <c r="E1706" s="4">
        <v>0</v>
      </c>
      <c r="F1706" s="4">
        <v>0</v>
      </c>
      <c r="G1706" s="4">
        <v>4.95</v>
      </c>
      <c r="H1706" s="2" t="s">
        <v>3553</v>
      </c>
      <c r="I1706" s="4">
        <v>2.2200000000000002</v>
      </c>
      <c r="J1706" s="2" t="b">
        <v>0</v>
      </c>
      <c r="K1706" s="2" t="s">
        <v>4686</v>
      </c>
      <c r="L1706" s="2" t="s">
        <v>27</v>
      </c>
      <c r="M1706" s="2"/>
      <c r="N1706" s="2"/>
      <c r="O1706" s="2"/>
      <c r="P1706" s="2" t="s">
        <v>5021</v>
      </c>
      <c r="Q1706" s="2"/>
    </row>
    <row r="1707" spans="1:17" x14ac:dyDescent="0.25">
      <c r="A1707" s="2" t="s">
        <v>4288</v>
      </c>
      <c r="B1707" s="2" t="s">
        <v>4289</v>
      </c>
      <c r="C1707" s="3"/>
      <c r="D1707" s="4">
        <v>0</v>
      </c>
      <c r="E1707" s="4">
        <v>0</v>
      </c>
      <c r="F1707" s="4">
        <v>0</v>
      </c>
      <c r="G1707" s="4">
        <v>3.8</v>
      </c>
      <c r="H1707" s="2" t="s">
        <v>3553</v>
      </c>
      <c r="I1707" s="4">
        <v>1.39</v>
      </c>
      <c r="J1707" s="2" t="b">
        <v>0</v>
      </c>
      <c r="K1707" s="2" t="s">
        <v>4686</v>
      </c>
      <c r="L1707" s="2" t="s">
        <v>27</v>
      </c>
      <c r="M1707" s="2"/>
      <c r="N1707" s="2"/>
      <c r="O1707" s="2"/>
      <c r="P1707" s="2" t="s">
        <v>5021</v>
      </c>
      <c r="Q1707" s="2"/>
    </row>
    <row r="1708" spans="1:17" x14ac:dyDescent="0.25">
      <c r="A1708" s="2" t="s">
        <v>4133</v>
      </c>
      <c r="B1708" s="2" t="s">
        <v>4134</v>
      </c>
      <c r="C1708" s="3"/>
      <c r="D1708" s="4">
        <v>0</v>
      </c>
      <c r="E1708" s="4">
        <v>0</v>
      </c>
      <c r="F1708" s="4">
        <v>0</v>
      </c>
      <c r="G1708" s="4">
        <v>2.95</v>
      </c>
      <c r="H1708" s="2" t="s">
        <v>3553</v>
      </c>
      <c r="I1708" s="4">
        <v>1.25</v>
      </c>
      <c r="J1708" s="2" t="b">
        <v>0</v>
      </c>
      <c r="K1708" s="2" t="s">
        <v>4686</v>
      </c>
      <c r="L1708" s="2" t="s">
        <v>27</v>
      </c>
      <c r="M1708" s="2"/>
      <c r="N1708" s="2"/>
      <c r="O1708" s="2"/>
      <c r="P1708" s="2" t="s">
        <v>5021</v>
      </c>
      <c r="Q1708" s="2"/>
    </row>
    <row r="1709" spans="1:17" x14ac:dyDescent="0.25">
      <c r="A1709" s="2" t="s">
        <v>3885</v>
      </c>
      <c r="B1709" s="2" t="s">
        <v>3886</v>
      </c>
      <c r="C1709" s="3"/>
      <c r="D1709" s="4">
        <v>0</v>
      </c>
      <c r="E1709" s="4">
        <v>0</v>
      </c>
      <c r="F1709" s="4">
        <v>0</v>
      </c>
      <c r="G1709" s="4">
        <v>3.95</v>
      </c>
      <c r="H1709" s="2" t="s">
        <v>3553</v>
      </c>
      <c r="I1709" s="4">
        <v>1.56</v>
      </c>
      <c r="J1709" s="2" t="b">
        <v>0</v>
      </c>
      <c r="K1709" s="2" t="s">
        <v>4686</v>
      </c>
      <c r="L1709" s="2" t="s">
        <v>27</v>
      </c>
      <c r="M1709" s="2"/>
      <c r="N1709" s="2"/>
      <c r="O1709" s="2"/>
      <c r="P1709" s="2" t="s">
        <v>5021</v>
      </c>
      <c r="Q1709" s="2"/>
    </row>
    <row r="1710" spans="1:17" x14ac:dyDescent="0.25">
      <c r="A1710" s="2" t="s">
        <v>4274</v>
      </c>
      <c r="B1710" s="2" t="s">
        <v>4275</v>
      </c>
      <c r="C1710" s="3"/>
      <c r="D1710" s="4">
        <v>0</v>
      </c>
      <c r="E1710" s="4">
        <v>0</v>
      </c>
      <c r="F1710" s="4">
        <v>0</v>
      </c>
      <c r="G1710" s="4">
        <v>9.9499999999999993</v>
      </c>
      <c r="H1710" s="2" t="s">
        <v>3553</v>
      </c>
      <c r="I1710" s="4">
        <v>3.92</v>
      </c>
      <c r="J1710" s="2" t="b">
        <v>0</v>
      </c>
      <c r="K1710" s="2" t="s">
        <v>4686</v>
      </c>
      <c r="L1710" s="2" t="s">
        <v>27</v>
      </c>
      <c r="M1710" s="2"/>
      <c r="N1710" s="2"/>
      <c r="O1710" s="2"/>
      <c r="P1710" s="2"/>
      <c r="Q1710" s="2"/>
    </row>
    <row r="1711" spans="1:17" x14ac:dyDescent="0.25">
      <c r="A1711" s="2" t="s">
        <v>4312</v>
      </c>
      <c r="B1711" s="2" t="s">
        <v>4313</v>
      </c>
      <c r="C1711" s="3"/>
      <c r="D1711" s="4">
        <v>0</v>
      </c>
      <c r="E1711" s="4">
        <v>0</v>
      </c>
      <c r="F1711" s="4">
        <v>0</v>
      </c>
      <c r="G1711" s="4">
        <v>4.95</v>
      </c>
      <c r="H1711" s="2" t="s">
        <v>3553</v>
      </c>
      <c r="I1711" s="4">
        <v>2.21</v>
      </c>
      <c r="J1711" s="2" t="b">
        <v>0</v>
      </c>
      <c r="K1711" s="2" t="s">
        <v>4686</v>
      </c>
      <c r="L1711" s="2" t="s">
        <v>27</v>
      </c>
      <c r="M1711" s="2"/>
      <c r="N1711" s="2"/>
      <c r="O1711" s="2"/>
      <c r="P1711" s="2" t="s">
        <v>5022</v>
      </c>
      <c r="Q1711" s="2"/>
    </row>
    <row r="1712" spans="1:17" x14ac:dyDescent="0.25">
      <c r="A1712" s="2" t="s">
        <v>3630</v>
      </c>
      <c r="B1712" s="2" t="s">
        <v>3631</v>
      </c>
      <c r="C1712" s="3"/>
      <c r="D1712" s="4">
        <v>0</v>
      </c>
      <c r="E1712" s="4">
        <v>0</v>
      </c>
      <c r="F1712" s="4">
        <v>0</v>
      </c>
      <c r="G1712" s="4">
        <v>5.2</v>
      </c>
      <c r="H1712" s="2" t="s">
        <v>2281</v>
      </c>
      <c r="I1712" s="4">
        <v>2.71</v>
      </c>
      <c r="J1712" s="2" t="b">
        <v>0</v>
      </c>
      <c r="K1712" s="2" t="s">
        <v>4686</v>
      </c>
      <c r="L1712" s="2" t="s">
        <v>27</v>
      </c>
      <c r="M1712" s="2"/>
      <c r="N1712" s="2"/>
      <c r="O1712" s="2"/>
      <c r="P1712" s="2"/>
      <c r="Q1712" s="2"/>
    </row>
    <row r="1713" spans="1:17" x14ac:dyDescent="0.25">
      <c r="A1713" s="2" t="s">
        <v>3628</v>
      </c>
      <c r="B1713" s="2" t="s">
        <v>3629</v>
      </c>
      <c r="C1713" s="3"/>
      <c r="D1713" s="4">
        <v>0</v>
      </c>
      <c r="E1713" s="4">
        <v>0</v>
      </c>
      <c r="F1713" s="4">
        <v>0</v>
      </c>
      <c r="G1713" s="4">
        <v>5.4</v>
      </c>
      <c r="H1713" s="2" t="s">
        <v>2281</v>
      </c>
      <c r="I1713" s="4">
        <v>2.83</v>
      </c>
      <c r="J1713" s="2" t="b">
        <v>0</v>
      </c>
      <c r="K1713" s="2" t="s">
        <v>4686</v>
      </c>
      <c r="L1713" s="2" t="s">
        <v>27</v>
      </c>
      <c r="M1713" s="2"/>
      <c r="N1713" s="2"/>
      <c r="O1713" s="2"/>
      <c r="P1713" s="2"/>
      <c r="Q1713" s="2"/>
    </row>
    <row r="1714" spans="1:17" x14ac:dyDescent="0.25">
      <c r="A1714" s="2" t="s">
        <v>3626</v>
      </c>
      <c r="B1714" s="2" t="s">
        <v>3627</v>
      </c>
      <c r="C1714" s="3"/>
      <c r="D1714" s="4">
        <v>0</v>
      </c>
      <c r="E1714" s="4">
        <v>0</v>
      </c>
      <c r="F1714" s="4">
        <v>0</v>
      </c>
      <c r="G1714" s="4">
        <v>5.75</v>
      </c>
      <c r="H1714" s="2" t="s">
        <v>2281</v>
      </c>
      <c r="I1714" s="4">
        <v>2.9609999999999999</v>
      </c>
      <c r="J1714" s="2" t="b">
        <v>0</v>
      </c>
      <c r="K1714" s="2" t="s">
        <v>4686</v>
      </c>
      <c r="L1714" s="2" t="s">
        <v>27</v>
      </c>
      <c r="M1714" s="2"/>
      <c r="N1714" s="2"/>
      <c r="O1714" s="2"/>
      <c r="P1714" s="2"/>
      <c r="Q1714" s="2"/>
    </row>
    <row r="1715" spans="1:17" x14ac:dyDescent="0.25">
      <c r="A1715" s="2" t="s">
        <v>4268</v>
      </c>
      <c r="B1715" s="2" t="s">
        <v>4269</v>
      </c>
      <c r="C1715" s="3"/>
      <c r="D1715" s="4">
        <v>0</v>
      </c>
      <c r="E1715" s="4">
        <v>0</v>
      </c>
      <c r="F1715" s="4">
        <v>0</v>
      </c>
      <c r="G1715" s="4">
        <v>5.85</v>
      </c>
      <c r="H1715" s="2" t="s">
        <v>2281</v>
      </c>
      <c r="I1715" s="4">
        <v>3.33</v>
      </c>
      <c r="J1715" s="2" t="b">
        <v>0</v>
      </c>
      <c r="K1715" s="2" t="s">
        <v>4686</v>
      </c>
      <c r="L1715" s="2" t="s">
        <v>27</v>
      </c>
      <c r="M1715" s="2"/>
      <c r="N1715" s="2" t="s">
        <v>4944</v>
      </c>
      <c r="O1715" s="2"/>
      <c r="P1715" s="2" t="s">
        <v>5022</v>
      </c>
      <c r="Q1715" s="2"/>
    </row>
    <row r="1716" spans="1:17" x14ac:dyDescent="0.25">
      <c r="A1716" s="2" t="s">
        <v>4272</v>
      </c>
      <c r="B1716" s="2" t="s">
        <v>4273</v>
      </c>
      <c r="C1716" s="3"/>
      <c r="D1716" s="4">
        <v>0</v>
      </c>
      <c r="E1716" s="4">
        <v>0</v>
      </c>
      <c r="F1716" s="4">
        <v>0</v>
      </c>
      <c r="G1716" s="4">
        <v>5.8</v>
      </c>
      <c r="H1716" s="2" t="s">
        <v>2281</v>
      </c>
      <c r="I1716" s="4">
        <v>3.27</v>
      </c>
      <c r="J1716" s="2" t="b">
        <v>0</v>
      </c>
      <c r="K1716" s="2" t="s">
        <v>4686</v>
      </c>
      <c r="L1716" s="2" t="s">
        <v>27</v>
      </c>
      <c r="M1716" s="2"/>
      <c r="N1716" s="2" t="s">
        <v>4944</v>
      </c>
      <c r="O1716" s="2"/>
      <c r="P1716" s="2" t="s">
        <v>4950</v>
      </c>
      <c r="Q1716" s="2"/>
    </row>
    <row r="1717" spans="1:17" x14ac:dyDescent="0.25">
      <c r="A1717" s="2" t="s">
        <v>4270</v>
      </c>
      <c r="B1717" s="2" t="s">
        <v>4271</v>
      </c>
      <c r="C1717" s="3"/>
      <c r="D1717" s="4">
        <v>0</v>
      </c>
      <c r="E1717" s="4">
        <v>0</v>
      </c>
      <c r="F1717" s="4">
        <v>0</v>
      </c>
      <c r="G1717" s="4">
        <v>6.2</v>
      </c>
      <c r="H1717" s="2" t="s">
        <v>2281</v>
      </c>
      <c r="I1717" s="4">
        <v>3.07</v>
      </c>
      <c r="J1717" s="2" t="b">
        <v>0</v>
      </c>
      <c r="K1717" s="2" t="s">
        <v>4686</v>
      </c>
      <c r="L1717" s="2" t="s">
        <v>27</v>
      </c>
      <c r="M1717" s="2"/>
      <c r="N1717" s="2"/>
      <c r="O1717" s="2"/>
      <c r="P1717" s="2" t="s">
        <v>4950</v>
      </c>
      <c r="Q1717" s="2"/>
    </row>
    <row r="1718" spans="1:17" x14ac:dyDescent="0.25">
      <c r="A1718" s="2" t="s">
        <v>3239</v>
      </c>
      <c r="B1718" s="2" t="s">
        <v>3240</v>
      </c>
      <c r="C1718" s="3"/>
      <c r="D1718" s="4">
        <v>0</v>
      </c>
      <c r="E1718" s="4">
        <v>0</v>
      </c>
      <c r="F1718" s="4">
        <v>0</v>
      </c>
      <c r="G1718" s="4">
        <v>4.6500000000000004</v>
      </c>
      <c r="H1718" s="2" t="s">
        <v>2281</v>
      </c>
      <c r="I1718" s="4">
        <v>2.41</v>
      </c>
      <c r="J1718" s="2" t="b">
        <v>0</v>
      </c>
      <c r="K1718" s="2" t="s">
        <v>4686</v>
      </c>
      <c r="L1718" s="2" t="s">
        <v>27</v>
      </c>
      <c r="M1718" s="2"/>
      <c r="N1718" s="2"/>
      <c r="O1718" s="2"/>
      <c r="P1718" s="2" t="s">
        <v>5021</v>
      </c>
      <c r="Q1718" s="2"/>
    </row>
    <row r="1719" spans="1:17" x14ac:dyDescent="0.25">
      <c r="A1719" s="2" t="s">
        <v>3237</v>
      </c>
      <c r="B1719" s="2" t="s">
        <v>3238</v>
      </c>
      <c r="C1719" s="3"/>
      <c r="D1719" s="4">
        <v>0</v>
      </c>
      <c r="E1719" s="4">
        <v>0</v>
      </c>
      <c r="F1719" s="4">
        <v>0</v>
      </c>
      <c r="G1719" s="4">
        <v>3.65</v>
      </c>
      <c r="H1719" s="2" t="s">
        <v>2281</v>
      </c>
      <c r="I1719" s="4">
        <v>1.8505</v>
      </c>
      <c r="J1719" s="2" t="b">
        <v>0</v>
      </c>
      <c r="K1719" s="2" t="s">
        <v>4686</v>
      </c>
      <c r="L1719" s="2" t="s">
        <v>27</v>
      </c>
      <c r="M1719" s="2"/>
      <c r="N1719" s="2"/>
      <c r="O1719" s="2"/>
      <c r="P1719" s="2" t="s">
        <v>4951</v>
      </c>
      <c r="Q1719" s="2"/>
    </row>
    <row r="1720" spans="1:17" x14ac:dyDescent="0.25">
      <c r="A1720" s="2" t="s">
        <v>2797</v>
      </c>
      <c r="B1720" s="2" t="s">
        <v>2798</v>
      </c>
      <c r="C1720" s="3"/>
      <c r="D1720" s="4">
        <v>0</v>
      </c>
      <c r="E1720" s="4">
        <v>0</v>
      </c>
      <c r="F1720" s="4">
        <v>0</v>
      </c>
      <c r="G1720" s="4">
        <v>4.0999999999999996</v>
      </c>
      <c r="H1720" s="2" t="s">
        <v>2281</v>
      </c>
      <c r="I1720" s="4">
        <v>2.2799999999999998</v>
      </c>
      <c r="J1720" s="2" t="b">
        <v>0</v>
      </c>
      <c r="K1720" s="2" t="s">
        <v>4686</v>
      </c>
      <c r="L1720" s="2" t="s">
        <v>27</v>
      </c>
      <c r="M1720" s="2"/>
      <c r="N1720" s="2"/>
      <c r="O1720" s="2"/>
      <c r="P1720" s="2" t="s">
        <v>4950</v>
      </c>
      <c r="Q1720" s="2"/>
    </row>
    <row r="1721" spans="1:17" x14ac:dyDescent="0.25">
      <c r="A1721" s="2" t="s">
        <v>2443</v>
      </c>
      <c r="B1721" s="2" t="s">
        <v>2444</v>
      </c>
      <c r="C1721" s="3"/>
      <c r="D1721" s="4">
        <v>0</v>
      </c>
      <c r="E1721" s="4">
        <v>0</v>
      </c>
      <c r="F1721" s="4">
        <v>0</v>
      </c>
      <c r="G1721" s="4">
        <v>20.95</v>
      </c>
      <c r="H1721" s="2" t="s">
        <v>2442</v>
      </c>
      <c r="I1721" s="4">
        <v>9.4499999999999993</v>
      </c>
      <c r="J1721" s="2" t="b">
        <v>0</v>
      </c>
      <c r="K1721" s="2" t="s">
        <v>4716</v>
      </c>
      <c r="L1721" s="2" t="s">
        <v>10</v>
      </c>
      <c r="M1721" s="2" t="s">
        <v>4757</v>
      </c>
      <c r="N1721" s="2" t="s">
        <v>4757</v>
      </c>
      <c r="O1721" s="2" t="s">
        <v>4719</v>
      </c>
      <c r="P1721" s="2" t="s">
        <v>4688</v>
      </c>
      <c r="Q1721" s="2"/>
    </row>
    <row r="1722" spans="1:17" x14ac:dyDescent="0.25">
      <c r="A1722" s="2" t="s">
        <v>1032</v>
      </c>
      <c r="B1722" s="2" t="s">
        <v>1033</v>
      </c>
      <c r="C1722" s="3"/>
      <c r="D1722" s="4">
        <v>0</v>
      </c>
      <c r="E1722" s="4">
        <v>0</v>
      </c>
      <c r="F1722" s="4">
        <v>0</v>
      </c>
      <c r="G1722" s="4">
        <v>30.7</v>
      </c>
      <c r="H1722" s="2" t="s">
        <v>2236</v>
      </c>
      <c r="I1722" s="4">
        <v>14.2</v>
      </c>
      <c r="J1722" s="2" t="b">
        <v>1</v>
      </c>
      <c r="K1722" s="2" t="s">
        <v>4716</v>
      </c>
      <c r="L1722" s="2" t="s">
        <v>10</v>
      </c>
      <c r="M1722" s="2" t="s">
        <v>4746</v>
      </c>
      <c r="N1722" s="2" t="s">
        <v>4741</v>
      </c>
      <c r="O1722" s="2" t="s">
        <v>4719</v>
      </c>
      <c r="P1722" s="2" t="s">
        <v>4688</v>
      </c>
      <c r="Q1722" s="2"/>
    </row>
    <row r="1723" spans="1:17" x14ac:dyDescent="0.25">
      <c r="A1723" s="2" t="s">
        <v>3964</v>
      </c>
      <c r="B1723" s="2" t="s">
        <v>3965</v>
      </c>
      <c r="C1723" s="3"/>
      <c r="D1723" s="4">
        <v>0</v>
      </c>
      <c r="E1723" s="4">
        <v>0</v>
      </c>
      <c r="F1723" s="4">
        <v>0</v>
      </c>
      <c r="G1723" s="4">
        <v>0</v>
      </c>
      <c r="H1723" s="2" t="s">
        <v>3553</v>
      </c>
      <c r="I1723" s="4">
        <v>1.54</v>
      </c>
      <c r="J1723" s="2" t="b">
        <v>0</v>
      </c>
      <c r="K1723" s="2"/>
      <c r="L1723" s="2" t="s">
        <v>10</v>
      </c>
      <c r="M1723" s="2"/>
      <c r="N1723" s="2"/>
      <c r="O1723" s="2"/>
      <c r="P1723" s="2"/>
      <c r="Q1723" s="2"/>
    </row>
    <row r="1724" spans="1:17" x14ac:dyDescent="0.25">
      <c r="A1724" s="2" t="s">
        <v>1042</v>
      </c>
      <c r="B1724" s="2" t="s">
        <v>1043</v>
      </c>
      <c r="C1724" s="3"/>
      <c r="D1724" s="4">
        <v>0</v>
      </c>
      <c r="E1724" s="4">
        <v>0</v>
      </c>
      <c r="F1724" s="4">
        <v>0</v>
      </c>
      <c r="G1724" s="4">
        <v>24.4</v>
      </c>
      <c r="H1724" s="2" t="s">
        <v>2266</v>
      </c>
      <c r="I1724" s="4">
        <v>11.3</v>
      </c>
      <c r="J1724" s="2" t="b">
        <v>1</v>
      </c>
      <c r="K1724" s="2" t="s">
        <v>4716</v>
      </c>
      <c r="L1724" s="2" t="s">
        <v>10</v>
      </c>
      <c r="M1724" s="2" t="s">
        <v>4746</v>
      </c>
      <c r="N1724" s="2" t="s">
        <v>4741</v>
      </c>
      <c r="O1724" s="2" t="s">
        <v>4719</v>
      </c>
      <c r="P1724" s="2" t="s">
        <v>4688</v>
      </c>
      <c r="Q1724" s="2"/>
    </row>
    <row r="1725" spans="1:17" x14ac:dyDescent="0.25">
      <c r="A1725" s="2" t="s">
        <v>4395</v>
      </c>
      <c r="B1725" s="2" t="s">
        <v>4396</v>
      </c>
      <c r="C1725" s="3"/>
      <c r="D1725" s="4">
        <v>0</v>
      </c>
      <c r="E1725" s="4">
        <v>0</v>
      </c>
      <c r="F1725" s="4">
        <v>0</v>
      </c>
      <c r="G1725" s="4">
        <v>22</v>
      </c>
      <c r="H1725" s="2" t="s">
        <v>2266</v>
      </c>
      <c r="I1725" s="4">
        <v>10.199999999999999</v>
      </c>
      <c r="J1725" s="2" t="b">
        <v>0</v>
      </c>
      <c r="K1725" s="2" t="s">
        <v>4716</v>
      </c>
      <c r="L1725" s="2" t="s">
        <v>10</v>
      </c>
      <c r="M1725" s="2" t="s">
        <v>4751</v>
      </c>
      <c r="N1725" s="2" t="s">
        <v>4752</v>
      </c>
      <c r="O1725" s="2" t="s">
        <v>4719</v>
      </c>
      <c r="P1725" s="2" t="s">
        <v>4688</v>
      </c>
      <c r="Q1725" s="2"/>
    </row>
    <row r="1726" spans="1:17" x14ac:dyDescent="0.25">
      <c r="A1726" s="2" t="s">
        <v>4393</v>
      </c>
      <c r="B1726" s="2" t="s">
        <v>4394</v>
      </c>
      <c r="C1726" s="3"/>
      <c r="D1726" s="4">
        <v>0</v>
      </c>
      <c r="E1726" s="4">
        <v>0</v>
      </c>
      <c r="F1726" s="4">
        <v>0</v>
      </c>
      <c r="G1726" s="4">
        <v>22</v>
      </c>
      <c r="H1726" s="2" t="s">
        <v>2266</v>
      </c>
      <c r="I1726" s="4">
        <v>10.199999999999999</v>
      </c>
      <c r="J1726" s="2" t="b">
        <v>0</v>
      </c>
      <c r="K1726" s="2" t="s">
        <v>4716</v>
      </c>
      <c r="L1726" s="2" t="s">
        <v>10</v>
      </c>
      <c r="M1726" s="2" t="s">
        <v>4751</v>
      </c>
      <c r="N1726" s="2" t="s">
        <v>4752</v>
      </c>
      <c r="O1726" s="2" t="s">
        <v>4719</v>
      </c>
      <c r="P1726" s="2" t="s">
        <v>4688</v>
      </c>
      <c r="Q1726" s="2"/>
    </row>
    <row r="1727" spans="1:17" ht="285" x14ac:dyDescent="0.25">
      <c r="A1727" s="2" t="s">
        <v>768</v>
      </c>
      <c r="B1727" s="2" t="s">
        <v>769</v>
      </c>
      <c r="C1727" s="3" t="s">
        <v>5272</v>
      </c>
      <c r="D1727" s="4">
        <v>0</v>
      </c>
      <c r="E1727" s="4">
        <v>3</v>
      </c>
      <c r="F1727" s="4">
        <v>3</v>
      </c>
      <c r="G1727" s="4">
        <v>29</v>
      </c>
      <c r="H1727" s="2" t="s">
        <v>2234</v>
      </c>
      <c r="I1727" s="4">
        <v>12.1</v>
      </c>
      <c r="J1727" s="2" t="b">
        <v>1</v>
      </c>
      <c r="K1727" s="2" t="s">
        <v>4716</v>
      </c>
      <c r="L1727" s="2" t="s">
        <v>10</v>
      </c>
      <c r="M1727" s="2" t="s">
        <v>4839</v>
      </c>
      <c r="N1727" s="2" t="s">
        <v>4745</v>
      </c>
      <c r="O1727" s="2" t="s">
        <v>4719</v>
      </c>
      <c r="P1727" s="2" t="s">
        <v>4688</v>
      </c>
      <c r="Q1727" s="2" t="s">
        <v>5734</v>
      </c>
    </row>
    <row r="1728" spans="1:17" ht="285" x14ac:dyDescent="0.25">
      <c r="A1728" s="2" t="s">
        <v>766</v>
      </c>
      <c r="B1728" s="2" t="s">
        <v>767</v>
      </c>
      <c r="C1728" s="3" t="s">
        <v>5271</v>
      </c>
      <c r="D1728" s="4">
        <v>0</v>
      </c>
      <c r="E1728" s="4">
        <v>0</v>
      </c>
      <c r="F1728" s="4">
        <v>0</v>
      </c>
      <c r="G1728" s="4">
        <v>66.900000000000006</v>
      </c>
      <c r="H1728" s="2" t="s">
        <v>2234</v>
      </c>
      <c r="I1728" s="4">
        <v>27.2</v>
      </c>
      <c r="J1728" s="2" t="b">
        <v>1</v>
      </c>
      <c r="K1728" s="2" t="s">
        <v>4716</v>
      </c>
      <c r="L1728" s="2" t="s">
        <v>10</v>
      </c>
      <c r="M1728" s="2" t="s">
        <v>4839</v>
      </c>
      <c r="N1728" s="2" t="s">
        <v>4745</v>
      </c>
      <c r="O1728" s="2" t="s">
        <v>4719</v>
      </c>
      <c r="P1728" s="2" t="s">
        <v>2303</v>
      </c>
      <c r="Q1728" s="2" t="s">
        <v>5734</v>
      </c>
    </row>
    <row r="1729" spans="1:17" ht="285" x14ac:dyDescent="0.25">
      <c r="A1729" s="2" t="s">
        <v>764</v>
      </c>
      <c r="B1729" s="2" t="s">
        <v>765</v>
      </c>
      <c r="C1729" s="3" t="s">
        <v>5270</v>
      </c>
      <c r="D1729" s="4">
        <v>0</v>
      </c>
      <c r="E1729" s="4">
        <v>1</v>
      </c>
      <c r="F1729" s="4">
        <v>1</v>
      </c>
      <c r="G1729" s="4">
        <v>139</v>
      </c>
      <c r="H1729" s="2" t="s">
        <v>2234</v>
      </c>
      <c r="I1729" s="4">
        <v>56.7</v>
      </c>
      <c r="J1729" s="2" t="b">
        <v>1</v>
      </c>
      <c r="K1729" s="2" t="s">
        <v>4716</v>
      </c>
      <c r="L1729" s="2" t="s">
        <v>10</v>
      </c>
      <c r="M1729" s="2" t="s">
        <v>4839</v>
      </c>
      <c r="N1729" s="2" t="s">
        <v>4745</v>
      </c>
      <c r="O1729" s="2" t="s">
        <v>4719</v>
      </c>
      <c r="P1729" s="2" t="s">
        <v>2304</v>
      </c>
      <c r="Q1729" s="2" t="s">
        <v>5734</v>
      </c>
    </row>
    <row r="1730" spans="1:17" ht="213.75" x14ac:dyDescent="0.25">
      <c r="A1730" s="2" t="s">
        <v>926</v>
      </c>
      <c r="B1730" s="2" t="s">
        <v>927</v>
      </c>
      <c r="C1730" s="3" t="s">
        <v>5023</v>
      </c>
      <c r="D1730" s="4">
        <v>0</v>
      </c>
      <c r="E1730" s="4">
        <v>2</v>
      </c>
      <c r="F1730" s="4">
        <v>2</v>
      </c>
      <c r="G1730" s="4">
        <v>60.45</v>
      </c>
      <c r="H1730" s="2" t="s">
        <v>2219</v>
      </c>
      <c r="I1730" s="4">
        <v>28</v>
      </c>
      <c r="J1730" s="2" t="b">
        <v>1</v>
      </c>
      <c r="K1730" s="2" t="s">
        <v>4709</v>
      </c>
      <c r="L1730" s="2" t="s">
        <v>10</v>
      </c>
      <c r="M1730" s="2" t="s">
        <v>4871</v>
      </c>
      <c r="N1730" s="2" t="s">
        <v>4762</v>
      </c>
      <c r="O1730" s="2" t="s">
        <v>4689</v>
      </c>
      <c r="P1730" s="2" t="s">
        <v>2303</v>
      </c>
      <c r="Q1730" s="2" t="s">
        <v>5655</v>
      </c>
    </row>
    <row r="1731" spans="1:17" ht="213.75" x14ac:dyDescent="0.25">
      <c r="A1731" s="2" t="s">
        <v>1857</v>
      </c>
      <c r="B1731" s="2" t="s">
        <v>1858</v>
      </c>
      <c r="C1731" s="3" t="s">
        <v>5024</v>
      </c>
      <c r="D1731" s="4">
        <v>0</v>
      </c>
      <c r="E1731" s="4">
        <v>3</v>
      </c>
      <c r="F1731" s="4">
        <v>3</v>
      </c>
      <c r="G1731" s="4">
        <v>64.8</v>
      </c>
      <c r="H1731" s="2" t="s">
        <v>2219</v>
      </c>
      <c r="I1731" s="4">
        <v>30</v>
      </c>
      <c r="J1731" s="2" t="b">
        <v>1</v>
      </c>
      <c r="K1731" s="2" t="s">
        <v>4709</v>
      </c>
      <c r="L1731" s="2" t="s">
        <v>10</v>
      </c>
      <c r="M1731" s="2" t="s">
        <v>4801</v>
      </c>
      <c r="N1731" s="2" t="s">
        <v>4762</v>
      </c>
      <c r="O1731" s="2" t="s">
        <v>4689</v>
      </c>
      <c r="P1731" s="2" t="s">
        <v>2303</v>
      </c>
      <c r="Q1731" s="2" t="s">
        <v>5660</v>
      </c>
    </row>
    <row r="1732" spans="1:17" x14ac:dyDescent="0.25">
      <c r="A1732" s="2" t="s">
        <v>1103</v>
      </c>
      <c r="B1732" s="2" t="s">
        <v>1104</v>
      </c>
      <c r="C1732" s="3"/>
      <c r="D1732" s="4">
        <v>0</v>
      </c>
      <c r="E1732" s="4">
        <v>0</v>
      </c>
      <c r="F1732" s="4">
        <v>0</v>
      </c>
      <c r="G1732" s="4">
        <v>24.65</v>
      </c>
      <c r="H1732" s="2" t="s">
        <v>2280</v>
      </c>
      <c r="I1732" s="4">
        <v>10.8</v>
      </c>
      <c r="J1732" s="2" t="b">
        <v>1</v>
      </c>
      <c r="K1732" s="2" t="s">
        <v>4716</v>
      </c>
      <c r="L1732" s="2" t="s">
        <v>10</v>
      </c>
      <c r="M1732" s="2" t="s">
        <v>4846</v>
      </c>
      <c r="N1732" s="2" t="s">
        <v>4745</v>
      </c>
      <c r="O1732" s="2" t="s">
        <v>4719</v>
      </c>
      <c r="P1732" s="2" t="s">
        <v>4688</v>
      </c>
      <c r="Q1732" s="2"/>
    </row>
    <row r="1733" spans="1:17" x14ac:dyDescent="0.25">
      <c r="A1733" s="2" t="s">
        <v>1109</v>
      </c>
      <c r="B1733" s="2" t="s">
        <v>1110</v>
      </c>
      <c r="C1733" s="3"/>
      <c r="D1733" s="4">
        <v>0</v>
      </c>
      <c r="E1733" s="4">
        <v>0</v>
      </c>
      <c r="F1733" s="4">
        <v>0</v>
      </c>
      <c r="G1733" s="4">
        <v>39.1</v>
      </c>
      <c r="H1733" s="2" t="s">
        <v>2280</v>
      </c>
      <c r="I1733" s="4">
        <v>17.8</v>
      </c>
      <c r="J1733" s="2" t="b">
        <v>1</v>
      </c>
      <c r="K1733" s="2" t="s">
        <v>4716</v>
      </c>
      <c r="L1733" s="2" t="s">
        <v>10</v>
      </c>
      <c r="M1733" s="2" t="s">
        <v>4846</v>
      </c>
      <c r="N1733" s="2" t="s">
        <v>4745</v>
      </c>
      <c r="O1733" s="2" t="s">
        <v>4719</v>
      </c>
      <c r="P1733" s="2" t="s">
        <v>4688</v>
      </c>
      <c r="Q1733" s="2"/>
    </row>
    <row r="1734" spans="1:17" x14ac:dyDescent="0.25">
      <c r="A1734" s="2" t="s">
        <v>1081</v>
      </c>
      <c r="B1734" s="2" t="s">
        <v>1082</v>
      </c>
      <c r="C1734" s="3"/>
      <c r="D1734" s="4">
        <v>0</v>
      </c>
      <c r="E1734" s="4">
        <v>0</v>
      </c>
      <c r="F1734" s="4">
        <v>0</v>
      </c>
      <c r="G1734" s="4">
        <v>63.5</v>
      </c>
      <c r="H1734" s="2" t="s">
        <v>2280</v>
      </c>
      <c r="I1734" s="4">
        <v>28.8</v>
      </c>
      <c r="J1734" s="2" t="b">
        <v>1</v>
      </c>
      <c r="K1734" s="2" t="s">
        <v>4716</v>
      </c>
      <c r="L1734" s="2" t="s">
        <v>10</v>
      </c>
      <c r="M1734" s="2" t="s">
        <v>4941</v>
      </c>
      <c r="N1734" s="2" t="s">
        <v>4745</v>
      </c>
      <c r="O1734" s="2" t="s">
        <v>4719</v>
      </c>
      <c r="P1734" s="2" t="s">
        <v>4688</v>
      </c>
      <c r="Q1734" s="2"/>
    </row>
    <row r="1735" spans="1:17" x14ac:dyDescent="0.25">
      <c r="A1735" s="2" t="s">
        <v>976</v>
      </c>
      <c r="B1735" s="2" t="s">
        <v>977</v>
      </c>
      <c r="C1735" s="3"/>
      <c r="D1735" s="4">
        <v>0</v>
      </c>
      <c r="E1735" s="4">
        <v>0</v>
      </c>
      <c r="F1735" s="4">
        <v>0</v>
      </c>
      <c r="G1735" s="4">
        <v>42.1</v>
      </c>
      <c r="H1735" s="2" t="s">
        <v>2280</v>
      </c>
      <c r="I1735" s="4">
        <v>19.2</v>
      </c>
      <c r="J1735" s="2" t="b">
        <v>1</v>
      </c>
      <c r="K1735" s="2" t="s">
        <v>4716</v>
      </c>
      <c r="L1735" s="2" t="s">
        <v>10</v>
      </c>
      <c r="M1735" s="2" t="s">
        <v>4967</v>
      </c>
      <c r="N1735" s="2" t="s">
        <v>4745</v>
      </c>
      <c r="O1735" s="2" t="s">
        <v>4719</v>
      </c>
      <c r="P1735" s="2" t="s">
        <v>4688</v>
      </c>
      <c r="Q1735" s="2"/>
    </row>
    <row r="1736" spans="1:17" x14ac:dyDescent="0.25">
      <c r="A1736" s="2" t="s">
        <v>1887</v>
      </c>
      <c r="B1736" s="2" t="s">
        <v>1888</v>
      </c>
      <c r="C1736" s="3"/>
      <c r="D1736" s="4">
        <v>0</v>
      </c>
      <c r="E1736" s="4">
        <v>0</v>
      </c>
      <c r="F1736" s="4">
        <v>0</v>
      </c>
      <c r="G1736" s="4">
        <v>25.95</v>
      </c>
      <c r="H1736" s="2" t="s">
        <v>2280</v>
      </c>
      <c r="I1736" s="4">
        <v>11.4</v>
      </c>
      <c r="J1736" s="2" t="b">
        <v>1</v>
      </c>
      <c r="K1736" s="2" t="s">
        <v>4716</v>
      </c>
      <c r="L1736" s="2" t="s">
        <v>10</v>
      </c>
      <c r="M1736" s="2" t="s">
        <v>4869</v>
      </c>
      <c r="N1736" s="2" t="s">
        <v>4745</v>
      </c>
      <c r="O1736" s="2" t="s">
        <v>4719</v>
      </c>
      <c r="P1736" s="2" t="s">
        <v>4688</v>
      </c>
      <c r="Q1736" s="2"/>
    </row>
    <row r="1737" spans="1:17" x14ac:dyDescent="0.25">
      <c r="A1737" s="2" t="s">
        <v>1111</v>
      </c>
      <c r="B1737" s="2" t="s">
        <v>1112</v>
      </c>
      <c r="C1737" s="3"/>
      <c r="D1737" s="4">
        <v>0</v>
      </c>
      <c r="E1737" s="4">
        <v>0</v>
      </c>
      <c r="F1737" s="4">
        <v>0</v>
      </c>
      <c r="G1737" s="4">
        <v>51.45</v>
      </c>
      <c r="H1737" s="2" t="s">
        <v>2280</v>
      </c>
      <c r="I1737" s="4">
        <v>22.6</v>
      </c>
      <c r="J1737" s="2" t="b">
        <v>1</v>
      </c>
      <c r="K1737" s="2" t="s">
        <v>4716</v>
      </c>
      <c r="L1737" s="2" t="s">
        <v>10</v>
      </c>
      <c r="M1737" s="2" t="s">
        <v>4846</v>
      </c>
      <c r="N1737" s="2" t="s">
        <v>4745</v>
      </c>
      <c r="O1737" s="2" t="s">
        <v>4719</v>
      </c>
      <c r="P1737" s="2" t="s">
        <v>2303</v>
      </c>
      <c r="Q1737" s="2"/>
    </row>
    <row r="1738" spans="1:17" x14ac:dyDescent="0.25">
      <c r="A1738" s="2" t="s">
        <v>1885</v>
      </c>
      <c r="B1738" s="2" t="s">
        <v>1886</v>
      </c>
      <c r="C1738" s="3"/>
      <c r="D1738" s="4">
        <v>0</v>
      </c>
      <c r="E1738" s="4">
        <v>0</v>
      </c>
      <c r="F1738" s="4">
        <v>0</v>
      </c>
      <c r="G1738" s="4">
        <v>49</v>
      </c>
      <c r="H1738" s="2" t="s">
        <v>2280</v>
      </c>
      <c r="I1738" s="4">
        <v>22</v>
      </c>
      <c r="J1738" s="2" t="b">
        <v>1</v>
      </c>
      <c r="K1738" s="2" t="s">
        <v>4716</v>
      </c>
      <c r="L1738" s="2" t="s">
        <v>10</v>
      </c>
      <c r="M1738" s="2" t="s">
        <v>4869</v>
      </c>
      <c r="N1738" s="2" t="s">
        <v>4745</v>
      </c>
      <c r="O1738" s="2" t="s">
        <v>4719</v>
      </c>
      <c r="P1738" s="2" t="s">
        <v>2303</v>
      </c>
      <c r="Q1738" s="2"/>
    </row>
    <row r="1739" spans="1:17" x14ac:dyDescent="0.25">
      <c r="A1739" s="2" t="s">
        <v>1998</v>
      </c>
      <c r="B1739" s="2" t="s">
        <v>1999</v>
      </c>
      <c r="C1739" s="3"/>
      <c r="D1739" s="4">
        <v>0</v>
      </c>
      <c r="E1739" s="4">
        <v>13</v>
      </c>
      <c r="F1739" s="4">
        <v>13</v>
      </c>
      <c r="G1739" s="4">
        <v>15.35</v>
      </c>
      <c r="H1739" s="2" t="s">
        <v>2243</v>
      </c>
      <c r="I1739" s="4">
        <v>6.8</v>
      </c>
      <c r="J1739" s="2" t="b">
        <v>1</v>
      </c>
      <c r="K1739" s="2" t="s">
        <v>4709</v>
      </c>
      <c r="L1739" s="2" t="s">
        <v>10</v>
      </c>
      <c r="M1739" s="2" t="s">
        <v>4751</v>
      </c>
      <c r="N1739" s="2" t="s">
        <v>4752</v>
      </c>
      <c r="O1739" s="2" t="s">
        <v>4689</v>
      </c>
      <c r="P1739" s="2" t="s">
        <v>4688</v>
      </c>
      <c r="Q1739" s="2"/>
    </row>
    <row r="1740" spans="1:17" x14ac:dyDescent="0.25">
      <c r="A1740" s="2" t="s">
        <v>399</v>
      </c>
      <c r="B1740" s="2" t="s">
        <v>400</v>
      </c>
      <c r="C1740" s="3"/>
      <c r="D1740" s="4">
        <v>0</v>
      </c>
      <c r="E1740" s="4">
        <v>0</v>
      </c>
      <c r="F1740" s="4">
        <v>0</v>
      </c>
      <c r="G1740" s="4">
        <v>4.4000000000000004</v>
      </c>
      <c r="H1740" s="2" t="s">
        <v>2246</v>
      </c>
      <c r="I1740" s="4">
        <v>2.1360000000000001</v>
      </c>
      <c r="J1740" s="2" t="b">
        <v>1</v>
      </c>
      <c r="K1740" s="2" t="s">
        <v>2307</v>
      </c>
      <c r="L1740" s="2" t="s">
        <v>10</v>
      </c>
      <c r="M1740" s="2"/>
      <c r="N1740" s="2" t="s">
        <v>2307</v>
      </c>
      <c r="O1740" s="2" t="s">
        <v>5007</v>
      </c>
      <c r="P1740" s="2" t="s">
        <v>4804</v>
      </c>
      <c r="Q1740" s="2"/>
    </row>
    <row r="1741" spans="1:17" x14ac:dyDescent="0.25">
      <c r="A1741" s="2" t="s">
        <v>4152</v>
      </c>
      <c r="B1741" s="2" t="s">
        <v>4153</v>
      </c>
      <c r="C1741" s="3"/>
      <c r="D1741" s="4">
        <v>0</v>
      </c>
      <c r="E1741" s="4">
        <v>0</v>
      </c>
      <c r="F1741" s="4">
        <v>0</v>
      </c>
      <c r="G1741" s="4">
        <v>9.8000000000000007</v>
      </c>
      <c r="H1741" s="2" t="s">
        <v>2281</v>
      </c>
      <c r="I1741" s="4">
        <v>5.73</v>
      </c>
      <c r="J1741" s="2" t="b">
        <v>0</v>
      </c>
      <c r="K1741" s="2" t="s">
        <v>4686</v>
      </c>
      <c r="L1741" s="2" t="s">
        <v>27</v>
      </c>
      <c r="M1741" s="2"/>
      <c r="N1741" s="2"/>
      <c r="O1741" s="2"/>
      <c r="P1741" s="2"/>
      <c r="Q1741" s="2"/>
    </row>
    <row r="1742" spans="1:17" x14ac:dyDescent="0.25">
      <c r="A1742" s="2" t="s">
        <v>395</v>
      </c>
      <c r="B1742" s="2" t="s">
        <v>396</v>
      </c>
      <c r="C1742" s="3"/>
      <c r="D1742" s="4">
        <v>0</v>
      </c>
      <c r="E1742" s="4">
        <v>0</v>
      </c>
      <c r="F1742" s="4">
        <v>0</v>
      </c>
      <c r="G1742" s="4">
        <v>3.55</v>
      </c>
      <c r="H1742" s="2" t="s">
        <v>2281</v>
      </c>
      <c r="I1742" s="4">
        <v>1.63</v>
      </c>
      <c r="J1742" s="2" t="b">
        <v>1</v>
      </c>
      <c r="K1742" s="2" t="s">
        <v>2307</v>
      </c>
      <c r="L1742" s="2" t="s">
        <v>10</v>
      </c>
      <c r="M1742" s="2"/>
      <c r="N1742" s="2" t="s">
        <v>2307</v>
      </c>
      <c r="O1742" s="2" t="s">
        <v>4803</v>
      </c>
      <c r="P1742" s="2" t="s">
        <v>4804</v>
      </c>
      <c r="Q1742" s="2"/>
    </row>
    <row r="1743" spans="1:17" x14ac:dyDescent="0.25">
      <c r="A1743" s="2" t="s">
        <v>391</v>
      </c>
      <c r="B1743" s="2" t="s">
        <v>392</v>
      </c>
      <c r="C1743" s="3"/>
      <c r="D1743" s="4">
        <v>0</v>
      </c>
      <c r="E1743" s="4">
        <v>0</v>
      </c>
      <c r="F1743" s="4">
        <v>0</v>
      </c>
      <c r="G1743" s="4">
        <v>3.55</v>
      </c>
      <c r="H1743" s="2" t="s">
        <v>2281</v>
      </c>
      <c r="I1743" s="4">
        <v>1.63</v>
      </c>
      <c r="J1743" s="2" t="b">
        <v>1</v>
      </c>
      <c r="K1743" s="2" t="s">
        <v>2307</v>
      </c>
      <c r="L1743" s="2" t="s">
        <v>10</v>
      </c>
      <c r="M1743" s="2"/>
      <c r="N1743" s="2" t="s">
        <v>2307</v>
      </c>
      <c r="O1743" s="2" t="s">
        <v>4877</v>
      </c>
      <c r="P1743" s="2" t="s">
        <v>4804</v>
      </c>
      <c r="Q1743" s="2"/>
    </row>
    <row r="1744" spans="1:17" x14ac:dyDescent="0.25">
      <c r="A1744" s="2" t="s">
        <v>3491</v>
      </c>
      <c r="B1744" s="2" t="s">
        <v>3492</v>
      </c>
      <c r="C1744" s="3"/>
      <c r="D1744" s="4">
        <v>0</v>
      </c>
      <c r="E1744" s="4">
        <v>0</v>
      </c>
      <c r="F1744" s="4">
        <v>0</v>
      </c>
      <c r="G1744" s="4">
        <v>25.15</v>
      </c>
      <c r="H1744" s="2" t="s">
        <v>3299</v>
      </c>
      <c r="I1744" s="4">
        <v>12.06</v>
      </c>
      <c r="J1744" s="2" t="b">
        <v>0</v>
      </c>
      <c r="K1744" s="2" t="s">
        <v>4716</v>
      </c>
      <c r="L1744" s="2" t="s">
        <v>10</v>
      </c>
      <c r="M1744" s="2" t="s">
        <v>4846</v>
      </c>
      <c r="N1744" s="2" t="s">
        <v>4745</v>
      </c>
      <c r="O1744" s="2" t="s">
        <v>4719</v>
      </c>
      <c r="P1744" s="2" t="s">
        <v>4688</v>
      </c>
      <c r="Q1744" s="2"/>
    </row>
    <row r="1745" spans="1:17" ht="256.5" x14ac:dyDescent="0.25">
      <c r="A1745" s="2" t="s">
        <v>626</v>
      </c>
      <c r="B1745" s="2" t="s">
        <v>627</v>
      </c>
      <c r="C1745" s="3" t="s">
        <v>5025</v>
      </c>
      <c r="D1745" s="4">
        <v>0</v>
      </c>
      <c r="E1745" s="4">
        <v>3</v>
      </c>
      <c r="F1745" s="4">
        <v>3</v>
      </c>
      <c r="G1745" s="4">
        <v>26.25</v>
      </c>
      <c r="H1745" s="2" t="s">
        <v>2263</v>
      </c>
      <c r="I1745" s="4">
        <v>12.15</v>
      </c>
      <c r="J1745" s="2" t="b">
        <v>1</v>
      </c>
      <c r="K1745" s="2" t="s">
        <v>4716</v>
      </c>
      <c r="L1745" s="2" t="s">
        <v>10</v>
      </c>
      <c r="M1745" s="2" t="s">
        <v>4740</v>
      </c>
      <c r="N1745" s="2" t="s">
        <v>4741</v>
      </c>
      <c r="O1745" s="2" t="s">
        <v>4719</v>
      </c>
      <c r="P1745" s="2" t="s">
        <v>2303</v>
      </c>
      <c r="Q1745" s="2" t="s">
        <v>6485</v>
      </c>
    </row>
    <row r="1746" spans="1:17" x14ac:dyDescent="0.25">
      <c r="A1746" s="2" t="s">
        <v>630</v>
      </c>
      <c r="B1746" s="2" t="s">
        <v>631</v>
      </c>
      <c r="C1746" s="3"/>
      <c r="D1746" s="4">
        <v>0</v>
      </c>
      <c r="E1746" s="4">
        <v>0</v>
      </c>
      <c r="F1746" s="4">
        <v>0</v>
      </c>
      <c r="G1746" s="4">
        <v>18.600000000000001</v>
      </c>
      <c r="H1746" s="2" t="s">
        <v>2263</v>
      </c>
      <c r="I1746" s="4">
        <v>8.35</v>
      </c>
      <c r="J1746" s="2" t="b">
        <v>1</v>
      </c>
      <c r="K1746" s="2" t="s">
        <v>4716</v>
      </c>
      <c r="L1746" s="2" t="s">
        <v>10</v>
      </c>
      <c r="M1746" s="2" t="s">
        <v>4740</v>
      </c>
      <c r="N1746" s="2" t="s">
        <v>4741</v>
      </c>
      <c r="O1746" s="2" t="s">
        <v>4719</v>
      </c>
      <c r="P1746" s="2" t="s">
        <v>4688</v>
      </c>
      <c r="Q1746" s="2"/>
    </row>
    <row r="1747" spans="1:17" ht="270.75" x14ac:dyDescent="0.25">
      <c r="A1747" s="2" t="s">
        <v>1634</v>
      </c>
      <c r="B1747" s="2" t="s">
        <v>1635</v>
      </c>
      <c r="C1747" s="3" t="s">
        <v>5026</v>
      </c>
      <c r="D1747" s="4">
        <v>0</v>
      </c>
      <c r="E1747" s="4">
        <v>28</v>
      </c>
      <c r="F1747" s="4">
        <v>28</v>
      </c>
      <c r="G1747" s="4">
        <v>18.649999999999999</v>
      </c>
      <c r="H1747" s="2" t="s">
        <v>206</v>
      </c>
      <c r="I1747" s="4">
        <v>6.9</v>
      </c>
      <c r="J1747" s="2" t="b">
        <v>1</v>
      </c>
      <c r="K1747" s="2" t="s">
        <v>4709</v>
      </c>
      <c r="L1747" s="2" t="s">
        <v>10</v>
      </c>
      <c r="M1747" s="2" t="s">
        <v>5027</v>
      </c>
      <c r="N1747" s="2" t="s">
        <v>4762</v>
      </c>
      <c r="O1747" s="2" t="s">
        <v>4689</v>
      </c>
      <c r="P1747" s="2" t="s">
        <v>4688</v>
      </c>
      <c r="Q1747" s="2" t="s">
        <v>5662</v>
      </c>
    </row>
    <row r="1748" spans="1:17" x14ac:dyDescent="0.25">
      <c r="A1748" s="2" t="s">
        <v>4180</v>
      </c>
      <c r="B1748" s="2" t="s">
        <v>4181</v>
      </c>
      <c r="C1748" s="3"/>
      <c r="D1748" s="4">
        <v>0</v>
      </c>
      <c r="E1748" s="4">
        <v>0</v>
      </c>
      <c r="F1748" s="4">
        <v>0</v>
      </c>
      <c r="G1748" s="4">
        <v>179</v>
      </c>
      <c r="H1748" s="2" t="s">
        <v>2222</v>
      </c>
      <c r="I1748" s="4">
        <v>105.4</v>
      </c>
      <c r="J1748" s="2" t="b">
        <v>0</v>
      </c>
      <c r="K1748" s="2" t="s">
        <v>4716</v>
      </c>
      <c r="L1748" s="2" t="s">
        <v>10</v>
      </c>
      <c r="M1748" s="2" t="s">
        <v>4739</v>
      </c>
      <c r="N1748" s="2" t="s">
        <v>4718</v>
      </c>
      <c r="O1748" s="2" t="s">
        <v>4719</v>
      </c>
      <c r="P1748" s="2" t="s">
        <v>4688</v>
      </c>
      <c r="Q1748" s="2"/>
    </row>
    <row r="1749" spans="1:17" x14ac:dyDescent="0.25">
      <c r="A1749" s="2" t="s">
        <v>3648</v>
      </c>
      <c r="B1749" s="2" t="s">
        <v>3649</v>
      </c>
      <c r="C1749" s="3"/>
      <c r="D1749" s="4">
        <v>0</v>
      </c>
      <c r="E1749" s="4">
        <v>0</v>
      </c>
      <c r="F1749" s="4">
        <v>0</v>
      </c>
      <c r="G1749" s="4">
        <v>10.199999999999999</v>
      </c>
      <c r="H1749" s="2" t="s">
        <v>2248</v>
      </c>
      <c r="I1749" s="4">
        <v>4.72</v>
      </c>
      <c r="J1749" s="2" t="b">
        <v>0</v>
      </c>
      <c r="K1749" s="2" t="s">
        <v>4709</v>
      </c>
      <c r="L1749" s="2" t="s">
        <v>10</v>
      </c>
      <c r="M1749" s="2" t="s">
        <v>4900</v>
      </c>
      <c r="N1749" s="2" t="s">
        <v>4822</v>
      </c>
      <c r="O1749" s="2" t="s">
        <v>4689</v>
      </c>
      <c r="P1749" s="2" t="s">
        <v>4688</v>
      </c>
      <c r="Q1749" s="2"/>
    </row>
    <row r="1750" spans="1:17" x14ac:dyDescent="0.25">
      <c r="A1750" s="2" t="s">
        <v>133</v>
      </c>
      <c r="B1750" s="2" t="s">
        <v>134</v>
      </c>
      <c r="C1750" s="3"/>
      <c r="D1750" s="4">
        <v>0</v>
      </c>
      <c r="E1750" s="4">
        <v>1</v>
      </c>
      <c r="F1750" s="4">
        <v>1</v>
      </c>
      <c r="G1750" s="4">
        <v>76.2</v>
      </c>
      <c r="H1750" s="2" t="s">
        <v>66</v>
      </c>
      <c r="I1750" s="4">
        <v>38.090000000000003</v>
      </c>
      <c r="J1750" s="2" t="b">
        <v>1</v>
      </c>
      <c r="K1750" s="2" t="s">
        <v>4693</v>
      </c>
      <c r="L1750" s="2" t="s">
        <v>10</v>
      </c>
      <c r="M1750" s="2"/>
      <c r="N1750" s="2" t="s">
        <v>5925</v>
      </c>
      <c r="O1750" s="2"/>
      <c r="P1750" s="2"/>
      <c r="Q1750" s="2"/>
    </row>
    <row r="1751" spans="1:17" x14ac:dyDescent="0.25">
      <c r="A1751" s="2" t="s">
        <v>135</v>
      </c>
      <c r="B1751" s="2" t="s">
        <v>136</v>
      </c>
      <c r="C1751" s="3"/>
      <c r="D1751" s="4">
        <v>0</v>
      </c>
      <c r="E1751" s="4">
        <v>1</v>
      </c>
      <c r="F1751" s="4">
        <v>1</v>
      </c>
      <c r="G1751" s="4">
        <v>75.400000000000006</v>
      </c>
      <c r="H1751" s="2" t="s">
        <v>66</v>
      </c>
      <c r="I1751" s="4">
        <v>37.590000000000003</v>
      </c>
      <c r="J1751" s="2" t="b">
        <v>1</v>
      </c>
      <c r="K1751" s="2" t="s">
        <v>4693</v>
      </c>
      <c r="L1751" s="2" t="s">
        <v>10</v>
      </c>
      <c r="M1751" s="2"/>
      <c r="N1751" s="2" t="s">
        <v>5925</v>
      </c>
      <c r="O1751" s="2"/>
      <c r="P1751" s="2"/>
      <c r="Q1751" s="2"/>
    </row>
    <row r="1752" spans="1:17" x14ac:dyDescent="0.25">
      <c r="A1752" s="2" t="s">
        <v>137</v>
      </c>
      <c r="B1752" s="2" t="s">
        <v>138</v>
      </c>
      <c r="C1752" s="3"/>
      <c r="D1752" s="4">
        <v>0</v>
      </c>
      <c r="E1752" s="4">
        <v>1</v>
      </c>
      <c r="F1752" s="4">
        <v>1</v>
      </c>
      <c r="G1752" s="4">
        <v>82.8</v>
      </c>
      <c r="H1752" s="2" t="s">
        <v>66</v>
      </c>
      <c r="I1752" s="4">
        <v>41.4</v>
      </c>
      <c r="J1752" s="2" t="b">
        <v>1</v>
      </c>
      <c r="K1752" s="2" t="s">
        <v>4693</v>
      </c>
      <c r="L1752" s="2" t="s">
        <v>10</v>
      </c>
      <c r="M1752" s="2"/>
      <c r="N1752" s="2" t="s">
        <v>5925</v>
      </c>
      <c r="O1752" s="2"/>
      <c r="P1752" s="2"/>
      <c r="Q1752" s="2"/>
    </row>
    <row r="1753" spans="1:17" x14ac:dyDescent="0.25">
      <c r="A1753" s="2" t="s">
        <v>296</v>
      </c>
      <c r="B1753" s="2" t="s">
        <v>297</v>
      </c>
      <c r="C1753" s="3"/>
      <c r="D1753" s="4">
        <v>0</v>
      </c>
      <c r="E1753" s="4">
        <v>4</v>
      </c>
      <c r="F1753" s="4">
        <v>4</v>
      </c>
      <c r="G1753" s="4">
        <v>14</v>
      </c>
      <c r="H1753" s="2" t="s">
        <v>2225</v>
      </c>
      <c r="I1753" s="4">
        <v>7.36</v>
      </c>
      <c r="J1753" s="2" t="b">
        <v>1</v>
      </c>
      <c r="K1753" s="2" t="s">
        <v>2301</v>
      </c>
      <c r="L1753" s="2" t="s">
        <v>10</v>
      </c>
      <c r="M1753" s="2" t="s">
        <v>4751</v>
      </c>
      <c r="N1753" s="2" t="s">
        <v>4752</v>
      </c>
      <c r="O1753" s="2" t="s">
        <v>4719</v>
      </c>
      <c r="P1753" s="2"/>
      <c r="Q1753" s="2"/>
    </row>
    <row r="1754" spans="1:17" x14ac:dyDescent="0.25">
      <c r="A1754" s="2" t="s">
        <v>294</v>
      </c>
      <c r="B1754" s="2" t="s">
        <v>295</v>
      </c>
      <c r="C1754" s="3"/>
      <c r="D1754" s="4">
        <v>0</v>
      </c>
      <c r="E1754" s="4">
        <v>6</v>
      </c>
      <c r="F1754" s="4">
        <v>6</v>
      </c>
      <c r="G1754" s="4">
        <v>25</v>
      </c>
      <c r="H1754" s="2" t="s">
        <v>2225</v>
      </c>
      <c r="I1754" s="4">
        <v>12.56</v>
      </c>
      <c r="J1754" s="2" t="b">
        <v>1</v>
      </c>
      <c r="K1754" s="2" t="s">
        <v>2301</v>
      </c>
      <c r="L1754" s="2" t="s">
        <v>10</v>
      </c>
      <c r="M1754" s="2" t="s">
        <v>4751</v>
      </c>
      <c r="N1754" s="2" t="s">
        <v>4752</v>
      </c>
      <c r="O1754" s="2" t="s">
        <v>4719</v>
      </c>
      <c r="P1754" s="2"/>
      <c r="Q1754" s="2"/>
    </row>
    <row r="1755" spans="1:17" x14ac:dyDescent="0.25">
      <c r="A1755" s="2" t="s">
        <v>1224</v>
      </c>
      <c r="B1755" s="2" t="s">
        <v>1225</v>
      </c>
      <c r="C1755" s="3"/>
      <c r="D1755" s="4">
        <v>0</v>
      </c>
      <c r="E1755" s="4">
        <v>0</v>
      </c>
      <c r="F1755" s="4">
        <v>0</v>
      </c>
      <c r="G1755" s="4">
        <v>30.3</v>
      </c>
      <c r="H1755" s="2" t="s">
        <v>1066</v>
      </c>
      <c r="I1755" s="4">
        <v>14</v>
      </c>
      <c r="J1755" s="2" t="b">
        <v>1</v>
      </c>
      <c r="K1755" s="2" t="s">
        <v>4716</v>
      </c>
      <c r="L1755" s="2" t="s">
        <v>10</v>
      </c>
      <c r="M1755" s="2" t="s">
        <v>5028</v>
      </c>
      <c r="N1755" s="2" t="s">
        <v>4743</v>
      </c>
      <c r="O1755" s="2" t="s">
        <v>4719</v>
      </c>
      <c r="P1755" s="2" t="s">
        <v>4688</v>
      </c>
      <c r="Q1755" s="2"/>
    </row>
    <row r="1756" spans="1:17" ht="256.5" x14ac:dyDescent="0.25">
      <c r="A1756" s="2" t="s">
        <v>145</v>
      </c>
      <c r="B1756" s="2" t="s">
        <v>146</v>
      </c>
      <c r="C1756" s="3" t="s">
        <v>5168</v>
      </c>
      <c r="D1756" s="4">
        <v>0</v>
      </c>
      <c r="E1756" s="4">
        <v>2</v>
      </c>
      <c r="F1756" s="4">
        <v>2</v>
      </c>
      <c r="G1756" s="4">
        <v>50.75</v>
      </c>
      <c r="H1756" s="2" t="s">
        <v>66</v>
      </c>
      <c r="I1756" s="4">
        <v>25.36</v>
      </c>
      <c r="J1756" s="2" t="b">
        <v>1</v>
      </c>
      <c r="K1756" s="2" t="s">
        <v>4693</v>
      </c>
      <c r="L1756" s="2" t="s">
        <v>10</v>
      </c>
      <c r="M1756" s="2"/>
      <c r="N1756" s="2" t="s">
        <v>5925</v>
      </c>
      <c r="O1756" s="2"/>
      <c r="P1756" s="2" t="s">
        <v>4696</v>
      </c>
      <c r="Q1756" s="2" t="s">
        <v>5762</v>
      </c>
    </row>
    <row r="1757" spans="1:17" x14ac:dyDescent="0.25">
      <c r="A1757" s="2" t="s">
        <v>4069</v>
      </c>
      <c r="B1757" s="2" t="s">
        <v>4070</v>
      </c>
      <c r="C1757" s="3"/>
      <c r="D1757" s="4">
        <v>0</v>
      </c>
      <c r="E1757" s="4">
        <v>0</v>
      </c>
      <c r="F1757" s="4">
        <v>0</v>
      </c>
      <c r="G1757" s="4">
        <v>69</v>
      </c>
      <c r="H1757" s="2" t="s">
        <v>469</v>
      </c>
      <c r="I1757" s="4">
        <v>31.938300000000002</v>
      </c>
      <c r="J1757" s="2" t="b">
        <v>0</v>
      </c>
      <c r="K1757" s="2" t="s">
        <v>4693</v>
      </c>
      <c r="L1757" s="2" t="s">
        <v>10</v>
      </c>
      <c r="M1757" s="2"/>
      <c r="N1757" s="2" t="s">
        <v>4703</v>
      </c>
      <c r="O1757" s="2"/>
      <c r="P1757" s="2" t="s">
        <v>4696</v>
      </c>
      <c r="Q1757" s="2"/>
    </row>
    <row r="1758" spans="1:17" x14ac:dyDescent="0.25">
      <c r="A1758" s="2" t="s">
        <v>2457</v>
      </c>
      <c r="B1758" s="2" t="s">
        <v>2458</v>
      </c>
      <c r="C1758" s="3"/>
      <c r="D1758" s="4">
        <v>0</v>
      </c>
      <c r="E1758" s="4">
        <v>0</v>
      </c>
      <c r="F1758" s="4">
        <v>0</v>
      </c>
      <c r="G1758" s="4">
        <v>8.1</v>
      </c>
      <c r="H1758" s="2" t="s">
        <v>2271</v>
      </c>
      <c r="I1758" s="4">
        <v>3.75</v>
      </c>
      <c r="J1758" s="2" t="b">
        <v>0</v>
      </c>
      <c r="K1758" s="2" t="s">
        <v>4716</v>
      </c>
      <c r="L1758" s="2" t="s">
        <v>10</v>
      </c>
      <c r="M1758" s="2" t="s">
        <v>4758</v>
      </c>
      <c r="N1758" s="2" t="s">
        <v>4757</v>
      </c>
      <c r="O1758" s="2" t="s">
        <v>4719</v>
      </c>
      <c r="P1758" s="2" t="s">
        <v>4688</v>
      </c>
      <c r="Q1758" s="2"/>
    </row>
    <row r="1759" spans="1:17" x14ac:dyDescent="0.25">
      <c r="A1759" s="2" t="s">
        <v>4051</v>
      </c>
      <c r="B1759" s="2" t="s">
        <v>4052</v>
      </c>
      <c r="C1759" s="3"/>
      <c r="D1759" s="4">
        <v>0</v>
      </c>
      <c r="E1759" s="4">
        <v>0</v>
      </c>
      <c r="F1759" s="4">
        <v>0</v>
      </c>
      <c r="G1759" s="4">
        <v>10.6</v>
      </c>
      <c r="H1759" s="2" t="s">
        <v>2271</v>
      </c>
      <c r="I1759" s="4">
        <v>4.9000000000000004</v>
      </c>
      <c r="J1759" s="2" t="b">
        <v>0</v>
      </c>
      <c r="K1759" s="2" t="s">
        <v>4716</v>
      </c>
      <c r="L1759" s="2" t="s">
        <v>10</v>
      </c>
      <c r="M1759" s="2" t="s">
        <v>5015</v>
      </c>
      <c r="N1759" s="2" t="s">
        <v>4757</v>
      </c>
      <c r="O1759" s="2" t="s">
        <v>4719</v>
      </c>
      <c r="P1759" s="2" t="s">
        <v>4688</v>
      </c>
      <c r="Q1759" s="2"/>
    </row>
    <row r="1760" spans="1:17" ht="228" x14ac:dyDescent="0.25">
      <c r="A1760" s="2" t="s">
        <v>1155</v>
      </c>
      <c r="B1760" s="2" t="s">
        <v>1156</v>
      </c>
      <c r="C1760" s="3" t="s">
        <v>5311</v>
      </c>
      <c r="D1760" s="4">
        <v>0</v>
      </c>
      <c r="E1760" s="4">
        <v>3</v>
      </c>
      <c r="F1760" s="4">
        <v>3</v>
      </c>
      <c r="G1760" s="4">
        <v>45.8</v>
      </c>
      <c r="H1760" s="2" t="s">
        <v>469</v>
      </c>
      <c r="I1760" s="4">
        <v>22.882999999999999</v>
      </c>
      <c r="J1760" s="2" t="b">
        <v>1</v>
      </c>
      <c r="K1760" s="2" t="s">
        <v>4693</v>
      </c>
      <c r="L1760" s="2" t="s">
        <v>10</v>
      </c>
      <c r="M1760" s="2"/>
      <c r="N1760" s="2" t="s">
        <v>4702</v>
      </c>
      <c r="O1760" s="2"/>
      <c r="P1760" s="2" t="s">
        <v>4696</v>
      </c>
      <c r="Q1760" s="2" t="s">
        <v>5918</v>
      </c>
    </row>
    <row r="1761" spans="1:17" ht="228" x14ac:dyDescent="0.25">
      <c r="A1761" s="2" t="s">
        <v>1463</v>
      </c>
      <c r="B1761" s="2" t="s">
        <v>1464</v>
      </c>
      <c r="C1761" s="3" t="s">
        <v>5373</v>
      </c>
      <c r="D1761" s="4">
        <v>0</v>
      </c>
      <c r="E1761" s="4">
        <v>3</v>
      </c>
      <c r="F1761" s="4">
        <v>3</v>
      </c>
      <c r="G1761" s="4">
        <v>14.7</v>
      </c>
      <c r="H1761" s="2" t="s">
        <v>469</v>
      </c>
      <c r="I1761" s="4">
        <v>7.3132999999999999</v>
      </c>
      <c r="J1761" s="2" t="b">
        <v>1</v>
      </c>
      <c r="K1761" s="2" t="s">
        <v>4693</v>
      </c>
      <c r="L1761" s="2" t="s">
        <v>10</v>
      </c>
      <c r="M1761" s="2"/>
      <c r="N1761" s="2" t="s">
        <v>4694</v>
      </c>
      <c r="O1761" s="2"/>
      <c r="P1761" s="2" t="s">
        <v>4695</v>
      </c>
      <c r="Q1761" s="2" t="s">
        <v>5763</v>
      </c>
    </row>
    <row r="1762" spans="1:17" x14ac:dyDescent="0.25">
      <c r="A1762" s="2" t="s">
        <v>1465</v>
      </c>
      <c r="B1762" s="2" t="s">
        <v>1466</v>
      </c>
      <c r="C1762" s="3"/>
      <c r="D1762" s="4">
        <v>0</v>
      </c>
      <c r="E1762" s="4">
        <v>0</v>
      </c>
      <c r="F1762" s="4">
        <v>0</v>
      </c>
      <c r="G1762" s="4">
        <v>19.45</v>
      </c>
      <c r="H1762" s="2" t="s">
        <v>469</v>
      </c>
      <c r="I1762" s="4">
        <v>8.8983000000000008</v>
      </c>
      <c r="J1762" s="2" t="b">
        <v>1</v>
      </c>
      <c r="K1762" s="2" t="s">
        <v>4693</v>
      </c>
      <c r="L1762" s="2" t="s">
        <v>10</v>
      </c>
      <c r="M1762" s="2"/>
      <c r="N1762" s="2" t="s">
        <v>4694</v>
      </c>
      <c r="O1762" s="2"/>
      <c r="P1762" s="2" t="s">
        <v>4695</v>
      </c>
      <c r="Q1762" s="2"/>
    </row>
    <row r="1763" spans="1:17" x14ac:dyDescent="0.25">
      <c r="A1763" s="2" t="s">
        <v>3759</v>
      </c>
      <c r="B1763" s="2" t="s">
        <v>3760</v>
      </c>
      <c r="C1763" s="3"/>
      <c r="D1763" s="4">
        <v>0</v>
      </c>
      <c r="E1763" s="4">
        <v>0</v>
      </c>
      <c r="F1763" s="4">
        <v>0</v>
      </c>
      <c r="G1763" s="4">
        <v>17.100000000000001</v>
      </c>
      <c r="H1763" s="2" t="s">
        <v>469</v>
      </c>
      <c r="I1763" s="4">
        <v>8.5250000000000004</v>
      </c>
      <c r="J1763" s="2" t="b">
        <v>0</v>
      </c>
      <c r="K1763" s="2" t="s">
        <v>4693</v>
      </c>
      <c r="L1763" s="2" t="s">
        <v>10</v>
      </c>
      <c r="M1763" s="2"/>
      <c r="N1763" s="2" t="s">
        <v>4694</v>
      </c>
      <c r="O1763" s="2"/>
      <c r="P1763" s="2" t="s">
        <v>4696</v>
      </c>
      <c r="Q1763" s="2"/>
    </row>
    <row r="1764" spans="1:17" ht="242.25" x14ac:dyDescent="0.25">
      <c r="A1764" s="2" t="s">
        <v>1683</v>
      </c>
      <c r="B1764" s="2" t="s">
        <v>1684</v>
      </c>
      <c r="C1764" s="3" t="s">
        <v>5404</v>
      </c>
      <c r="D1764" s="4">
        <v>0</v>
      </c>
      <c r="E1764" s="4">
        <v>1</v>
      </c>
      <c r="F1764" s="4">
        <v>1</v>
      </c>
      <c r="G1764" s="4">
        <v>16.75</v>
      </c>
      <c r="H1764" s="2" t="s">
        <v>469</v>
      </c>
      <c r="I1764" s="4">
        <v>8.3582999999999998</v>
      </c>
      <c r="J1764" s="2" t="b">
        <v>1</v>
      </c>
      <c r="K1764" s="2" t="s">
        <v>4693</v>
      </c>
      <c r="L1764" s="2" t="s">
        <v>10</v>
      </c>
      <c r="M1764" s="2"/>
      <c r="N1764" s="2" t="s">
        <v>4694</v>
      </c>
      <c r="O1764" s="2"/>
      <c r="P1764" s="2" t="s">
        <v>4688</v>
      </c>
      <c r="Q1764" s="2" t="s">
        <v>5764</v>
      </c>
    </row>
    <row r="1765" spans="1:17" ht="356.25" x14ac:dyDescent="0.25">
      <c r="A1765" s="2" t="s">
        <v>894</v>
      </c>
      <c r="B1765" s="2" t="s">
        <v>895</v>
      </c>
      <c r="C1765" s="3" t="s">
        <v>5029</v>
      </c>
      <c r="D1765" s="4">
        <v>0</v>
      </c>
      <c r="E1765" s="4">
        <v>0</v>
      </c>
      <c r="F1765" s="4">
        <v>0</v>
      </c>
      <c r="G1765" s="4">
        <v>128</v>
      </c>
      <c r="H1765" s="2" t="s">
        <v>2229</v>
      </c>
      <c r="I1765" s="4">
        <v>57.6</v>
      </c>
      <c r="J1765" s="2" t="b">
        <v>1</v>
      </c>
      <c r="K1765" s="2" t="s">
        <v>4805</v>
      </c>
      <c r="L1765" s="2" t="s">
        <v>10</v>
      </c>
      <c r="M1765" s="2" t="s">
        <v>4806</v>
      </c>
      <c r="N1765" s="2" t="s">
        <v>4806</v>
      </c>
      <c r="O1765" s="2"/>
      <c r="P1765" s="2" t="s">
        <v>2303</v>
      </c>
      <c r="Q1765" s="2" t="s">
        <v>5890</v>
      </c>
    </row>
    <row r="1766" spans="1:17" ht="342" x14ac:dyDescent="0.25">
      <c r="A1766" s="2" t="s">
        <v>886</v>
      </c>
      <c r="B1766" s="2" t="s">
        <v>887</v>
      </c>
      <c r="C1766" s="3" t="s">
        <v>5030</v>
      </c>
      <c r="D1766" s="4">
        <v>0</v>
      </c>
      <c r="E1766" s="4">
        <v>0</v>
      </c>
      <c r="F1766" s="4">
        <v>0</v>
      </c>
      <c r="G1766" s="4">
        <v>145.30000000000001</v>
      </c>
      <c r="H1766" s="2" t="s">
        <v>2229</v>
      </c>
      <c r="I1766" s="4">
        <v>62.28</v>
      </c>
      <c r="J1766" s="2" t="b">
        <v>1</v>
      </c>
      <c r="K1766" s="2" t="s">
        <v>4805</v>
      </c>
      <c r="L1766" s="2" t="s">
        <v>10</v>
      </c>
      <c r="M1766" s="2" t="s">
        <v>4806</v>
      </c>
      <c r="N1766" s="2" t="s">
        <v>4806</v>
      </c>
      <c r="O1766" s="2"/>
      <c r="P1766" s="2" t="s">
        <v>2303</v>
      </c>
      <c r="Q1766" s="2" t="s">
        <v>5887</v>
      </c>
    </row>
    <row r="1767" spans="1:17" ht="342" x14ac:dyDescent="0.25">
      <c r="A1767" s="2" t="s">
        <v>896</v>
      </c>
      <c r="B1767" s="2" t="s">
        <v>897</v>
      </c>
      <c r="C1767" s="3" t="s">
        <v>5031</v>
      </c>
      <c r="D1767" s="4">
        <v>0</v>
      </c>
      <c r="E1767" s="4">
        <v>0</v>
      </c>
      <c r="F1767" s="4">
        <v>0</v>
      </c>
      <c r="G1767" s="4">
        <v>26.2</v>
      </c>
      <c r="H1767" s="2" t="s">
        <v>2229</v>
      </c>
      <c r="I1767" s="4">
        <v>10.210000000000001</v>
      </c>
      <c r="J1767" s="2" t="b">
        <v>1</v>
      </c>
      <c r="K1767" s="2" t="s">
        <v>4805</v>
      </c>
      <c r="L1767" s="2" t="s">
        <v>10</v>
      </c>
      <c r="M1767" s="2" t="s">
        <v>4806</v>
      </c>
      <c r="N1767" s="2" t="s">
        <v>4806</v>
      </c>
      <c r="O1767" s="2"/>
      <c r="P1767" s="2" t="s">
        <v>4833</v>
      </c>
      <c r="Q1767" s="2" t="s">
        <v>5888</v>
      </c>
    </row>
    <row r="1768" spans="1:17" x14ac:dyDescent="0.25">
      <c r="A1768" s="2" t="s">
        <v>672</v>
      </c>
      <c r="B1768" s="2" t="s">
        <v>673</v>
      </c>
      <c r="C1768" s="3"/>
      <c r="D1768" s="4">
        <v>0</v>
      </c>
      <c r="E1768" s="4">
        <v>0</v>
      </c>
      <c r="F1768" s="4">
        <v>0</v>
      </c>
      <c r="G1768" s="4">
        <v>29.6</v>
      </c>
      <c r="H1768" s="2" t="s">
        <v>2242</v>
      </c>
      <c r="I1768" s="4">
        <v>13.7</v>
      </c>
      <c r="J1768" s="2" t="b">
        <v>1</v>
      </c>
      <c r="K1768" s="2" t="s">
        <v>4716</v>
      </c>
      <c r="L1768" s="2" t="s">
        <v>10</v>
      </c>
      <c r="M1768" s="2" t="s">
        <v>4740</v>
      </c>
      <c r="N1768" s="2" t="s">
        <v>4741</v>
      </c>
      <c r="O1768" s="2" t="s">
        <v>4719</v>
      </c>
      <c r="P1768" s="2" t="s">
        <v>2303</v>
      </c>
      <c r="Q1768" s="2"/>
    </row>
    <row r="1769" spans="1:17" x14ac:dyDescent="0.25">
      <c r="A1769" s="2" t="s">
        <v>1433</v>
      </c>
      <c r="B1769" s="2" t="s">
        <v>1434</v>
      </c>
      <c r="C1769" s="3"/>
      <c r="D1769" s="4">
        <v>0</v>
      </c>
      <c r="E1769" s="4">
        <v>3</v>
      </c>
      <c r="F1769" s="4">
        <v>3</v>
      </c>
      <c r="G1769" s="4">
        <v>40.4</v>
      </c>
      <c r="H1769" s="2" t="s">
        <v>2218</v>
      </c>
      <c r="I1769" s="4">
        <v>20.21</v>
      </c>
      <c r="J1769" s="2" t="b">
        <v>1</v>
      </c>
      <c r="K1769" s="2" t="s">
        <v>4693</v>
      </c>
      <c r="L1769" s="2" t="s">
        <v>10</v>
      </c>
      <c r="M1769" s="2"/>
      <c r="N1769" s="2" t="s">
        <v>4694</v>
      </c>
      <c r="O1769" s="2"/>
      <c r="P1769" s="2" t="s">
        <v>4696</v>
      </c>
      <c r="Q1769" s="2"/>
    </row>
    <row r="1770" spans="1:17" x14ac:dyDescent="0.25">
      <c r="A1770" s="2" t="s">
        <v>3282</v>
      </c>
      <c r="B1770" s="2" t="s">
        <v>3283</v>
      </c>
      <c r="C1770" s="3"/>
      <c r="D1770" s="4">
        <v>0</v>
      </c>
      <c r="E1770" s="4">
        <v>0</v>
      </c>
      <c r="F1770" s="4">
        <v>0</v>
      </c>
      <c r="G1770" s="4">
        <v>350</v>
      </c>
      <c r="H1770" s="2" t="s">
        <v>2219</v>
      </c>
      <c r="I1770" s="4">
        <v>150</v>
      </c>
      <c r="J1770" s="2" t="b">
        <v>0</v>
      </c>
      <c r="K1770" s="2" t="s">
        <v>4693</v>
      </c>
      <c r="L1770" s="2" t="s">
        <v>10</v>
      </c>
      <c r="M1770" s="2"/>
      <c r="N1770" s="2" t="s">
        <v>5926</v>
      </c>
      <c r="O1770" s="2"/>
      <c r="P1770" s="2"/>
      <c r="Q1770" s="2"/>
    </row>
    <row r="1771" spans="1:17" x14ac:dyDescent="0.25">
      <c r="A1771" s="2" t="s">
        <v>2061</v>
      </c>
      <c r="B1771" s="2" t="s">
        <v>2062</v>
      </c>
      <c r="C1771" s="3"/>
      <c r="D1771" s="4">
        <v>0</v>
      </c>
      <c r="E1771" s="4">
        <v>2</v>
      </c>
      <c r="F1771" s="4">
        <v>2</v>
      </c>
      <c r="G1771" s="4">
        <v>28</v>
      </c>
      <c r="H1771" s="2" t="s">
        <v>2219</v>
      </c>
      <c r="I1771" s="4">
        <v>14</v>
      </c>
      <c r="J1771" s="2" t="b">
        <v>1</v>
      </c>
      <c r="K1771" s="2" t="s">
        <v>4693</v>
      </c>
      <c r="L1771" s="2" t="s">
        <v>10</v>
      </c>
      <c r="M1771" s="2"/>
      <c r="N1771" s="2" t="s">
        <v>4708</v>
      </c>
      <c r="O1771" s="2"/>
      <c r="P1771" s="2" t="s">
        <v>4695</v>
      </c>
      <c r="Q1771" s="2"/>
    </row>
    <row r="1772" spans="1:17" x14ac:dyDescent="0.25">
      <c r="A1772" s="2" t="s">
        <v>3601</v>
      </c>
      <c r="B1772" s="2" t="s">
        <v>3602</v>
      </c>
      <c r="C1772" s="3"/>
      <c r="D1772" s="4">
        <v>0</v>
      </c>
      <c r="E1772" s="4">
        <v>0</v>
      </c>
      <c r="F1772" s="4">
        <v>0</v>
      </c>
      <c r="G1772" s="4">
        <v>11.5</v>
      </c>
      <c r="H1772" s="2" t="s">
        <v>66</v>
      </c>
      <c r="I1772" s="4">
        <v>4.3</v>
      </c>
      <c r="J1772" s="2" t="b">
        <v>0</v>
      </c>
      <c r="K1772" s="2" t="s">
        <v>4716</v>
      </c>
      <c r="L1772" s="2" t="s">
        <v>10</v>
      </c>
      <c r="M1772" s="2" t="s">
        <v>4724</v>
      </c>
      <c r="N1772" s="2" t="s">
        <v>4718</v>
      </c>
      <c r="O1772" s="2" t="s">
        <v>4719</v>
      </c>
      <c r="P1772" s="2" t="s">
        <v>4688</v>
      </c>
      <c r="Q1772" s="2"/>
    </row>
    <row r="1773" spans="1:17" ht="199.5" x14ac:dyDescent="0.25">
      <c r="A1773" s="2" t="s">
        <v>602</v>
      </c>
      <c r="B1773" s="2" t="s">
        <v>603</v>
      </c>
      <c r="C1773" s="3" t="s">
        <v>5249</v>
      </c>
      <c r="D1773" s="4">
        <v>0</v>
      </c>
      <c r="E1773" s="4">
        <v>16</v>
      </c>
      <c r="F1773" s="4">
        <v>16</v>
      </c>
      <c r="G1773" s="4">
        <v>5.6</v>
      </c>
      <c r="H1773" s="2" t="s">
        <v>2255</v>
      </c>
      <c r="I1773" s="4">
        <v>2.7</v>
      </c>
      <c r="J1773" s="2" t="b">
        <v>1</v>
      </c>
      <c r="K1773" s="2" t="s">
        <v>4686</v>
      </c>
      <c r="L1773" s="2" t="s">
        <v>27</v>
      </c>
      <c r="M1773" s="2"/>
      <c r="N1773" s="2" t="s">
        <v>4946</v>
      </c>
      <c r="O1773" s="2"/>
      <c r="P1773" s="2" t="s">
        <v>5032</v>
      </c>
      <c r="Q1773" s="2" t="s">
        <v>5671</v>
      </c>
    </row>
    <row r="1774" spans="1:17" x14ac:dyDescent="0.25">
      <c r="A1774" s="2" t="s">
        <v>393</v>
      </c>
      <c r="B1774" s="2" t="s">
        <v>394</v>
      </c>
      <c r="C1774" s="3"/>
      <c r="D1774" s="4">
        <v>0</v>
      </c>
      <c r="E1774" s="4">
        <v>0</v>
      </c>
      <c r="F1774" s="4">
        <v>0</v>
      </c>
      <c r="G1774" s="4">
        <v>3.65</v>
      </c>
      <c r="H1774" s="2" t="s">
        <v>2281</v>
      </c>
      <c r="I1774" s="4">
        <v>1.71</v>
      </c>
      <c r="J1774" s="2" t="b">
        <v>1</v>
      </c>
      <c r="K1774" s="2" t="s">
        <v>2307</v>
      </c>
      <c r="L1774" s="2" t="s">
        <v>10</v>
      </c>
      <c r="M1774" s="2"/>
      <c r="N1774" s="2" t="s">
        <v>2307</v>
      </c>
      <c r="O1774" s="2" t="s">
        <v>314</v>
      </c>
      <c r="P1774" s="2" t="s">
        <v>4804</v>
      </c>
      <c r="Q1774" s="2"/>
    </row>
    <row r="1775" spans="1:17" x14ac:dyDescent="0.25">
      <c r="A1775" s="2" t="s">
        <v>3928</v>
      </c>
      <c r="B1775" s="2" t="s">
        <v>3929</v>
      </c>
      <c r="C1775" s="3"/>
      <c r="D1775" s="4">
        <v>0</v>
      </c>
      <c r="E1775" s="4">
        <v>0</v>
      </c>
      <c r="F1775" s="4">
        <v>0</v>
      </c>
      <c r="G1775" s="4">
        <v>5.65</v>
      </c>
      <c r="H1775" s="2" t="s">
        <v>2281</v>
      </c>
      <c r="I1775" s="4">
        <v>2.96</v>
      </c>
      <c r="J1775" s="2" t="b">
        <v>0</v>
      </c>
      <c r="K1775" s="2" t="s">
        <v>4686</v>
      </c>
      <c r="L1775" s="2" t="s">
        <v>27</v>
      </c>
      <c r="M1775" s="2"/>
      <c r="N1775" s="2"/>
      <c r="O1775" s="2"/>
      <c r="P1775" s="2" t="s">
        <v>5033</v>
      </c>
      <c r="Q1775" s="2"/>
    </row>
    <row r="1776" spans="1:17" x14ac:dyDescent="0.25">
      <c r="A1776" s="2" t="s">
        <v>3924</v>
      </c>
      <c r="B1776" s="2" t="s">
        <v>3925</v>
      </c>
      <c r="C1776" s="3"/>
      <c r="D1776" s="4">
        <v>0</v>
      </c>
      <c r="E1776" s="4">
        <v>0</v>
      </c>
      <c r="F1776" s="4">
        <v>0</v>
      </c>
      <c r="G1776" s="4">
        <v>5.75</v>
      </c>
      <c r="H1776" s="2" t="s">
        <v>2281</v>
      </c>
      <c r="I1776" s="4">
        <v>3.02</v>
      </c>
      <c r="J1776" s="2" t="b">
        <v>0</v>
      </c>
      <c r="K1776" s="2" t="s">
        <v>4686</v>
      </c>
      <c r="L1776" s="2" t="s">
        <v>27</v>
      </c>
      <c r="M1776" s="2"/>
      <c r="N1776" s="2" t="s">
        <v>4944</v>
      </c>
      <c r="O1776" s="2"/>
      <c r="P1776" s="2" t="s">
        <v>5033</v>
      </c>
      <c r="Q1776" s="2"/>
    </row>
    <row r="1777" spans="1:17" x14ac:dyDescent="0.25">
      <c r="A1777" s="2" t="s">
        <v>4129</v>
      </c>
      <c r="B1777" s="2" t="s">
        <v>4130</v>
      </c>
      <c r="C1777" s="3"/>
      <c r="D1777" s="4">
        <v>0</v>
      </c>
      <c r="E1777" s="4">
        <v>0</v>
      </c>
      <c r="F1777" s="4">
        <v>0</v>
      </c>
      <c r="G1777" s="4">
        <v>8.4</v>
      </c>
      <c r="H1777" s="2" t="s">
        <v>2281</v>
      </c>
      <c r="I1777" s="4">
        <v>4.5</v>
      </c>
      <c r="J1777" s="2" t="b">
        <v>0</v>
      </c>
      <c r="K1777" s="2" t="s">
        <v>4686</v>
      </c>
      <c r="L1777" s="2" t="s">
        <v>27</v>
      </c>
      <c r="M1777" s="2"/>
      <c r="N1777" s="2"/>
      <c r="O1777" s="2"/>
      <c r="P1777" s="2" t="s">
        <v>5033</v>
      </c>
      <c r="Q1777" s="2"/>
    </row>
    <row r="1778" spans="1:17" x14ac:dyDescent="0.25">
      <c r="A1778" s="2" t="s">
        <v>3926</v>
      </c>
      <c r="B1778" s="2" t="s">
        <v>3927</v>
      </c>
      <c r="C1778" s="3"/>
      <c r="D1778" s="4">
        <v>0</v>
      </c>
      <c r="E1778" s="4">
        <v>0</v>
      </c>
      <c r="F1778" s="4">
        <v>0</v>
      </c>
      <c r="G1778" s="4">
        <v>6.3</v>
      </c>
      <c r="H1778" s="2" t="s">
        <v>2281</v>
      </c>
      <c r="I1778" s="4">
        <v>3.33</v>
      </c>
      <c r="J1778" s="2" t="b">
        <v>0</v>
      </c>
      <c r="K1778" s="2" t="s">
        <v>4686</v>
      </c>
      <c r="L1778" s="2" t="s">
        <v>27</v>
      </c>
      <c r="M1778" s="2"/>
      <c r="N1778" s="2"/>
      <c r="O1778" s="2"/>
      <c r="P1778" s="2" t="s">
        <v>5033</v>
      </c>
      <c r="Q1778" s="2"/>
    </row>
    <row r="1779" spans="1:17" ht="228" x14ac:dyDescent="0.25">
      <c r="A1779" s="2" t="s">
        <v>1933</v>
      </c>
      <c r="B1779" s="2" t="s">
        <v>1934</v>
      </c>
      <c r="C1779" s="3" t="s">
        <v>5458</v>
      </c>
      <c r="D1779" s="4">
        <v>0</v>
      </c>
      <c r="E1779" s="4">
        <v>0</v>
      </c>
      <c r="F1779" s="4">
        <v>0</v>
      </c>
      <c r="G1779" s="4">
        <v>7.5</v>
      </c>
      <c r="H1779" s="2" t="s">
        <v>2254</v>
      </c>
      <c r="I1779" s="4">
        <v>4.1100000000000003</v>
      </c>
      <c r="J1779" s="2" t="b">
        <v>1</v>
      </c>
      <c r="K1779" s="2" t="s">
        <v>4686</v>
      </c>
      <c r="L1779" s="2" t="s">
        <v>27</v>
      </c>
      <c r="M1779" s="2"/>
      <c r="N1779" s="2" t="s">
        <v>4944</v>
      </c>
      <c r="O1779" s="2"/>
      <c r="P1779" s="2"/>
      <c r="Q1779" s="2" t="s">
        <v>5672</v>
      </c>
    </row>
    <row r="1780" spans="1:17" ht="228" x14ac:dyDescent="0.25">
      <c r="A1780" s="2" t="s">
        <v>1939</v>
      </c>
      <c r="B1780" s="2" t="s">
        <v>1940</v>
      </c>
      <c r="C1780" s="3" t="s">
        <v>5458</v>
      </c>
      <c r="D1780" s="4">
        <v>0</v>
      </c>
      <c r="E1780" s="4">
        <v>1</v>
      </c>
      <c r="F1780" s="4">
        <v>1</v>
      </c>
      <c r="G1780" s="4">
        <v>7.5</v>
      </c>
      <c r="H1780" s="2" t="s">
        <v>2254</v>
      </c>
      <c r="I1780" s="4">
        <v>4.1100000000000003</v>
      </c>
      <c r="J1780" s="2" t="b">
        <v>1</v>
      </c>
      <c r="K1780" s="2" t="s">
        <v>4686</v>
      </c>
      <c r="L1780" s="2" t="s">
        <v>27</v>
      </c>
      <c r="M1780" s="2"/>
      <c r="N1780" s="2" t="s">
        <v>4944</v>
      </c>
      <c r="O1780" s="2"/>
      <c r="P1780" s="2"/>
      <c r="Q1780" s="2" t="s">
        <v>5672</v>
      </c>
    </row>
    <row r="1781" spans="1:17" ht="228" x14ac:dyDescent="0.25">
      <c r="A1781" s="2" t="s">
        <v>1937</v>
      </c>
      <c r="B1781" s="2" t="s">
        <v>1938</v>
      </c>
      <c r="C1781" s="3" t="s">
        <v>5458</v>
      </c>
      <c r="D1781" s="4">
        <v>0</v>
      </c>
      <c r="E1781" s="4">
        <v>0</v>
      </c>
      <c r="F1781" s="4">
        <v>0</v>
      </c>
      <c r="G1781" s="4">
        <v>7.5</v>
      </c>
      <c r="H1781" s="2" t="s">
        <v>2254</v>
      </c>
      <c r="I1781" s="4">
        <v>4.1500000000000004</v>
      </c>
      <c r="J1781" s="2" t="b">
        <v>1</v>
      </c>
      <c r="K1781" s="2" t="s">
        <v>4686</v>
      </c>
      <c r="L1781" s="2" t="s">
        <v>27</v>
      </c>
      <c r="M1781" s="2"/>
      <c r="N1781" s="2" t="s">
        <v>4944</v>
      </c>
      <c r="O1781" s="2"/>
      <c r="P1781" s="2"/>
      <c r="Q1781" s="2" t="s">
        <v>5672</v>
      </c>
    </row>
    <row r="1782" spans="1:17" ht="228" x14ac:dyDescent="0.25">
      <c r="A1782" s="2" t="s">
        <v>1941</v>
      </c>
      <c r="B1782" s="2" t="s">
        <v>1942</v>
      </c>
      <c r="C1782" s="3" t="s">
        <v>5458</v>
      </c>
      <c r="D1782" s="4">
        <v>0</v>
      </c>
      <c r="E1782" s="4">
        <v>0</v>
      </c>
      <c r="F1782" s="4">
        <v>0</v>
      </c>
      <c r="G1782" s="4">
        <v>7.5</v>
      </c>
      <c r="H1782" s="2" t="s">
        <v>2254</v>
      </c>
      <c r="I1782" s="4">
        <v>4.17</v>
      </c>
      <c r="J1782" s="2" t="b">
        <v>1</v>
      </c>
      <c r="K1782" s="2" t="s">
        <v>4686</v>
      </c>
      <c r="L1782" s="2" t="s">
        <v>27</v>
      </c>
      <c r="M1782" s="2"/>
      <c r="N1782" s="2" t="s">
        <v>4944</v>
      </c>
      <c r="O1782" s="2"/>
      <c r="P1782" s="2"/>
      <c r="Q1782" s="2" t="s">
        <v>5672</v>
      </c>
    </row>
    <row r="1783" spans="1:17" ht="228" x14ac:dyDescent="0.25">
      <c r="A1783" s="2" t="s">
        <v>1925</v>
      </c>
      <c r="B1783" s="2" t="s">
        <v>1926</v>
      </c>
      <c r="C1783" s="3" t="s">
        <v>5458</v>
      </c>
      <c r="D1783" s="4">
        <v>0</v>
      </c>
      <c r="E1783" s="4">
        <v>2</v>
      </c>
      <c r="F1783" s="4">
        <v>2</v>
      </c>
      <c r="G1783" s="4">
        <v>7.5</v>
      </c>
      <c r="H1783" s="2" t="s">
        <v>2254</v>
      </c>
      <c r="I1783" s="4">
        <v>4.17</v>
      </c>
      <c r="J1783" s="2" t="b">
        <v>1</v>
      </c>
      <c r="K1783" s="2" t="s">
        <v>4686</v>
      </c>
      <c r="L1783" s="2" t="s">
        <v>27</v>
      </c>
      <c r="M1783" s="2"/>
      <c r="N1783" s="2" t="s">
        <v>4944</v>
      </c>
      <c r="O1783" s="2"/>
      <c r="P1783" s="2"/>
      <c r="Q1783" s="2" t="s">
        <v>5672</v>
      </c>
    </row>
    <row r="1784" spans="1:17" ht="228" x14ac:dyDescent="0.25">
      <c r="A1784" s="2" t="s">
        <v>1927</v>
      </c>
      <c r="B1784" s="2" t="s">
        <v>1928</v>
      </c>
      <c r="C1784" s="3" t="s">
        <v>5458</v>
      </c>
      <c r="D1784" s="4">
        <v>0</v>
      </c>
      <c r="E1784" s="4">
        <v>0</v>
      </c>
      <c r="F1784" s="4">
        <v>0</v>
      </c>
      <c r="G1784" s="4">
        <v>7.5</v>
      </c>
      <c r="H1784" s="2" t="s">
        <v>2254</v>
      </c>
      <c r="I1784" s="4">
        <v>4.17</v>
      </c>
      <c r="J1784" s="2" t="b">
        <v>1</v>
      </c>
      <c r="K1784" s="2" t="s">
        <v>4686</v>
      </c>
      <c r="L1784" s="2" t="s">
        <v>27</v>
      </c>
      <c r="M1784" s="2"/>
      <c r="N1784" s="2" t="s">
        <v>4944</v>
      </c>
      <c r="O1784" s="2"/>
      <c r="P1784" s="2"/>
      <c r="Q1784" s="2" t="s">
        <v>5672</v>
      </c>
    </row>
    <row r="1785" spans="1:17" ht="228" x14ac:dyDescent="0.25">
      <c r="A1785" s="2" t="s">
        <v>1931</v>
      </c>
      <c r="B1785" s="2" t="s">
        <v>1932</v>
      </c>
      <c r="C1785" s="3" t="s">
        <v>5458</v>
      </c>
      <c r="D1785" s="4">
        <v>0</v>
      </c>
      <c r="E1785" s="4">
        <v>0</v>
      </c>
      <c r="F1785" s="4">
        <v>0</v>
      </c>
      <c r="G1785" s="4">
        <v>7.5</v>
      </c>
      <c r="H1785" s="2" t="s">
        <v>2254</v>
      </c>
      <c r="I1785" s="4">
        <v>4.21</v>
      </c>
      <c r="J1785" s="2" t="b">
        <v>1</v>
      </c>
      <c r="K1785" s="2" t="s">
        <v>4686</v>
      </c>
      <c r="L1785" s="2" t="s">
        <v>27</v>
      </c>
      <c r="M1785" s="2"/>
      <c r="N1785" s="2" t="s">
        <v>4944</v>
      </c>
      <c r="O1785" s="2"/>
      <c r="P1785" s="2"/>
      <c r="Q1785" s="2" t="s">
        <v>5672</v>
      </c>
    </row>
    <row r="1786" spans="1:17" ht="228" x14ac:dyDescent="0.25">
      <c r="A1786" s="2" t="s">
        <v>1943</v>
      </c>
      <c r="B1786" s="2" t="s">
        <v>1944</v>
      </c>
      <c r="C1786" s="3" t="s">
        <v>5458</v>
      </c>
      <c r="D1786" s="4">
        <v>0</v>
      </c>
      <c r="E1786" s="4">
        <v>0</v>
      </c>
      <c r="F1786" s="4">
        <v>0</v>
      </c>
      <c r="G1786" s="4">
        <v>7.5</v>
      </c>
      <c r="H1786" s="2" t="s">
        <v>2254</v>
      </c>
      <c r="I1786" s="4">
        <v>4.1100000000000003</v>
      </c>
      <c r="J1786" s="2" t="b">
        <v>1</v>
      </c>
      <c r="K1786" s="2" t="s">
        <v>4686</v>
      </c>
      <c r="L1786" s="2" t="s">
        <v>27</v>
      </c>
      <c r="M1786" s="2"/>
      <c r="N1786" s="2" t="s">
        <v>4944</v>
      </c>
      <c r="O1786" s="2"/>
      <c r="P1786" s="2"/>
      <c r="Q1786" s="2" t="s">
        <v>5672</v>
      </c>
    </row>
    <row r="1787" spans="1:17" x14ac:dyDescent="0.25">
      <c r="A1787" s="2" t="s">
        <v>1515</v>
      </c>
      <c r="B1787" s="2" t="s">
        <v>1516</v>
      </c>
      <c r="C1787" s="3"/>
      <c r="D1787" s="4">
        <v>0</v>
      </c>
      <c r="E1787" s="4">
        <v>0</v>
      </c>
      <c r="F1787" s="4">
        <v>0</v>
      </c>
      <c r="G1787" s="4">
        <v>15.5</v>
      </c>
      <c r="H1787" s="2" t="s">
        <v>2282</v>
      </c>
      <c r="I1787" s="4">
        <v>6.6</v>
      </c>
      <c r="J1787" s="2" t="b">
        <v>1</v>
      </c>
      <c r="K1787" s="2" t="s">
        <v>4709</v>
      </c>
      <c r="L1787" s="2" t="s">
        <v>10</v>
      </c>
      <c r="M1787" s="2" t="s">
        <v>5034</v>
      </c>
      <c r="N1787" s="2" t="s">
        <v>4762</v>
      </c>
      <c r="O1787" s="2" t="s">
        <v>4689</v>
      </c>
      <c r="P1787" s="2" t="s">
        <v>4688</v>
      </c>
      <c r="Q1787" s="2"/>
    </row>
    <row r="1788" spans="1:17" ht="171" x14ac:dyDescent="0.25">
      <c r="A1788" s="2" t="s">
        <v>1509</v>
      </c>
      <c r="B1788" s="2" t="s">
        <v>1510</v>
      </c>
      <c r="C1788" s="3" t="s">
        <v>3796</v>
      </c>
      <c r="D1788" s="4">
        <v>0</v>
      </c>
      <c r="E1788" s="4">
        <v>14</v>
      </c>
      <c r="F1788" s="4">
        <v>14</v>
      </c>
      <c r="G1788" s="4">
        <v>21.6</v>
      </c>
      <c r="H1788" s="2" t="s">
        <v>2282</v>
      </c>
      <c r="I1788" s="4">
        <v>10</v>
      </c>
      <c r="J1788" s="2" t="b">
        <v>1</v>
      </c>
      <c r="K1788" s="2" t="s">
        <v>4709</v>
      </c>
      <c r="L1788" s="2" t="s">
        <v>10</v>
      </c>
      <c r="M1788" s="2" t="s">
        <v>5035</v>
      </c>
      <c r="N1788" s="2" t="s">
        <v>4762</v>
      </c>
      <c r="O1788" s="2" t="s">
        <v>4689</v>
      </c>
      <c r="P1788" s="2" t="s">
        <v>4688</v>
      </c>
      <c r="Q1788" s="2" t="s">
        <v>5676</v>
      </c>
    </row>
    <row r="1789" spans="1:17" ht="185.25" x14ac:dyDescent="0.25">
      <c r="A1789" s="2" t="s">
        <v>1895</v>
      </c>
      <c r="B1789" s="2" t="s">
        <v>1896</v>
      </c>
      <c r="C1789" s="3" t="s">
        <v>4257</v>
      </c>
      <c r="D1789" s="4">
        <v>0</v>
      </c>
      <c r="E1789" s="4">
        <v>5</v>
      </c>
      <c r="F1789" s="4">
        <v>5</v>
      </c>
      <c r="G1789" s="4">
        <v>33.299999999999997</v>
      </c>
      <c r="H1789" s="2" t="s">
        <v>2282</v>
      </c>
      <c r="I1789" s="4">
        <v>14.3</v>
      </c>
      <c r="J1789" s="2" t="b">
        <v>1</v>
      </c>
      <c r="K1789" s="2" t="s">
        <v>4709</v>
      </c>
      <c r="L1789" s="2" t="s">
        <v>10</v>
      </c>
      <c r="M1789" s="2" t="s">
        <v>4978</v>
      </c>
      <c r="N1789" s="2" t="s">
        <v>4762</v>
      </c>
      <c r="O1789" s="2" t="s">
        <v>4689</v>
      </c>
      <c r="P1789" s="2" t="s">
        <v>4688</v>
      </c>
      <c r="Q1789" s="2" t="s">
        <v>5677</v>
      </c>
    </row>
    <row r="1790" spans="1:17" x14ac:dyDescent="0.25">
      <c r="A1790" s="2" t="s">
        <v>2490</v>
      </c>
      <c r="B1790" s="2" t="s">
        <v>2491</v>
      </c>
      <c r="C1790" s="3"/>
      <c r="D1790" s="4">
        <v>0</v>
      </c>
      <c r="E1790" s="4">
        <v>0</v>
      </c>
      <c r="F1790" s="4">
        <v>0</v>
      </c>
      <c r="G1790" s="4">
        <v>12.85</v>
      </c>
      <c r="H1790" s="2" t="s">
        <v>2282</v>
      </c>
      <c r="I1790" s="4">
        <v>5.95</v>
      </c>
      <c r="J1790" s="2" t="b">
        <v>0</v>
      </c>
      <c r="K1790" s="2" t="s">
        <v>4716</v>
      </c>
      <c r="L1790" s="2" t="s">
        <v>10</v>
      </c>
      <c r="M1790" s="2" t="s">
        <v>4768</v>
      </c>
      <c r="N1790" s="2" t="s">
        <v>4762</v>
      </c>
      <c r="O1790" s="2" t="s">
        <v>4719</v>
      </c>
      <c r="P1790" s="2" t="s">
        <v>4688</v>
      </c>
      <c r="Q1790" s="2"/>
    </row>
    <row r="1791" spans="1:17" x14ac:dyDescent="0.25">
      <c r="A1791" s="2" t="s">
        <v>4192</v>
      </c>
      <c r="B1791" s="2" t="s">
        <v>4193</v>
      </c>
      <c r="C1791" s="3"/>
      <c r="D1791" s="4">
        <v>0</v>
      </c>
      <c r="E1791" s="4">
        <v>0</v>
      </c>
      <c r="F1791" s="4">
        <v>0</v>
      </c>
      <c r="G1791" s="4">
        <v>14.8</v>
      </c>
      <c r="H1791" s="2" t="s">
        <v>2282</v>
      </c>
      <c r="I1791" s="4">
        <v>6.85</v>
      </c>
      <c r="J1791" s="2" t="b">
        <v>0</v>
      </c>
      <c r="K1791" s="2" t="s">
        <v>4716</v>
      </c>
      <c r="L1791" s="2" t="s">
        <v>10</v>
      </c>
      <c r="M1791" s="2" t="s">
        <v>4996</v>
      </c>
      <c r="N1791" s="2" t="s">
        <v>4757</v>
      </c>
      <c r="O1791" s="2" t="s">
        <v>4719</v>
      </c>
      <c r="P1791" s="2" t="s">
        <v>4688</v>
      </c>
      <c r="Q1791" s="2"/>
    </row>
    <row r="1792" spans="1:17" x14ac:dyDescent="0.25">
      <c r="A1792" s="2" t="s">
        <v>1517</v>
      </c>
      <c r="B1792" s="2" t="s">
        <v>1518</v>
      </c>
      <c r="C1792" s="3"/>
      <c r="D1792" s="4">
        <v>0</v>
      </c>
      <c r="E1792" s="4">
        <v>4</v>
      </c>
      <c r="F1792" s="4">
        <v>4</v>
      </c>
      <c r="G1792" s="4">
        <v>24</v>
      </c>
      <c r="H1792" s="2" t="s">
        <v>2282</v>
      </c>
      <c r="I1792" s="4">
        <v>10</v>
      </c>
      <c r="J1792" s="2" t="b">
        <v>1</v>
      </c>
      <c r="K1792" s="2" t="s">
        <v>4716</v>
      </c>
      <c r="L1792" s="2" t="s">
        <v>10</v>
      </c>
      <c r="M1792" s="2" t="s">
        <v>5036</v>
      </c>
      <c r="N1792" s="2" t="s">
        <v>4762</v>
      </c>
      <c r="O1792" s="2" t="s">
        <v>4719</v>
      </c>
      <c r="P1792" s="2" t="s">
        <v>4688</v>
      </c>
      <c r="Q1792" s="2"/>
    </row>
    <row r="1793" spans="1:17" x14ac:dyDescent="0.25">
      <c r="A1793" s="2" t="s">
        <v>872</v>
      </c>
      <c r="B1793" s="2" t="s">
        <v>873</v>
      </c>
      <c r="C1793" s="3"/>
      <c r="D1793" s="4">
        <v>0</v>
      </c>
      <c r="E1793" s="4">
        <v>0</v>
      </c>
      <c r="F1793" s="4">
        <v>0</v>
      </c>
      <c r="G1793" s="4">
        <v>51</v>
      </c>
      <c r="H1793" s="2" t="s">
        <v>2238</v>
      </c>
      <c r="I1793" s="4">
        <v>28.45</v>
      </c>
      <c r="J1793" s="2" t="b">
        <v>1</v>
      </c>
      <c r="K1793" s="2" t="s">
        <v>4805</v>
      </c>
      <c r="L1793" s="2" t="s">
        <v>10</v>
      </c>
      <c r="M1793" s="2" t="s">
        <v>4806</v>
      </c>
      <c r="N1793" s="2" t="s">
        <v>4806</v>
      </c>
      <c r="O1793" s="2"/>
      <c r="P1793" s="2" t="s">
        <v>4688</v>
      </c>
      <c r="Q1793" s="2"/>
    </row>
    <row r="1794" spans="1:17" x14ac:dyDescent="0.25">
      <c r="A1794" s="2" t="s">
        <v>874</v>
      </c>
      <c r="B1794" s="2" t="s">
        <v>875</v>
      </c>
      <c r="C1794" s="3"/>
      <c r="D1794" s="4">
        <v>0</v>
      </c>
      <c r="E1794" s="4">
        <v>0</v>
      </c>
      <c r="F1794" s="4">
        <v>0</v>
      </c>
      <c r="G1794" s="4">
        <v>97.5</v>
      </c>
      <c r="H1794" s="2" t="s">
        <v>2238</v>
      </c>
      <c r="I1794" s="4">
        <v>55.7</v>
      </c>
      <c r="J1794" s="2" t="b">
        <v>1</v>
      </c>
      <c r="K1794" s="2" t="s">
        <v>4805</v>
      </c>
      <c r="L1794" s="2" t="s">
        <v>10</v>
      </c>
      <c r="M1794" s="2" t="s">
        <v>4806</v>
      </c>
      <c r="N1794" s="2" t="s">
        <v>4806</v>
      </c>
      <c r="O1794" s="2"/>
      <c r="P1794" s="2" t="s">
        <v>2303</v>
      </c>
      <c r="Q1794" s="2"/>
    </row>
    <row r="1795" spans="1:17" x14ac:dyDescent="0.25">
      <c r="A1795" s="2" t="s">
        <v>1665</v>
      </c>
      <c r="B1795" s="2" t="s">
        <v>1666</v>
      </c>
      <c r="C1795" s="3"/>
      <c r="D1795" s="4">
        <v>0</v>
      </c>
      <c r="E1795" s="4">
        <v>5</v>
      </c>
      <c r="F1795" s="4">
        <v>5</v>
      </c>
      <c r="G1795" s="4">
        <v>39.9</v>
      </c>
      <c r="H1795" s="2" t="s">
        <v>2238</v>
      </c>
      <c r="I1795" s="4">
        <v>21.931999999999999</v>
      </c>
      <c r="J1795" s="2" t="b">
        <v>1</v>
      </c>
      <c r="K1795" s="2" t="s">
        <v>4693</v>
      </c>
      <c r="L1795" s="2" t="s">
        <v>10</v>
      </c>
      <c r="M1795" s="2"/>
      <c r="N1795" s="2" t="s">
        <v>4707</v>
      </c>
      <c r="O1795" s="2"/>
      <c r="P1795" s="2" t="s">
        <v>4688</v>
      </c>
      <c r="Q1795" s="2"/>
    </row>
    <row r="1796" spans="1:17" x14ac:dyDescent="0.25">
      <c r="A1796" s="2" t="s">
        <v>1663</v>
      </c>
      <c r="B1796" s="2" t="s">
        <v>1664</v>
      </c>
      <c r="C1796" s="3"/>
      <c r="D1796" s="4">
        <v>0</v>
      </c>
      <c r="E1796" s="4">
        <v>9</v>
      </c>
      <c r="F1796" s="4">
        <v>9</v>
      </c>
      <c r="G1796" s="4">
        <v>78.5</v>
      </c>
      <c r="H1796" s="2" t="s">
        <v>2238</v>
      </c>
      <c r="I1796" s="4">
        <v>43.58</v>
      </c>
      <c r="J1796" s="2" t="b">
        <v>1</v>
      </c>
      <c r="K1796" s="2" t="s">
        <v>4693</v>
      </c>
      <c r="L1796" s="2" t="s">
        <v>10</v>
      </c>
      <c r="M1796" s="2"/>
      <c r="N1796" s="2" t="s">
        <v>4707</v>
      </c>
      <c r="O1796" s="2"/>
      <c r="P1796" s="2" t="s">
        <v>4688</v>
      </c>
      <c r="Q1796" s="2"/>
    </row>
    <row r="1797" spans="1:17" x14ac:dyDescent="0.25">
      <c r="A1797" s="2" t="s">
        <v>4231</v>
      </c>
      <c r="B1797" s="2" t="s">
        <v>4232</v>
      </c>
      <c r="C1797" s="3"/>
      <c r="D1797" s="4">
        <v>0</v>
      </c>
      <c r="E1797" s="4">
        <v>0</v>
      </c>
      <c r="F1797" s="4">
        <v>0</v>
      </c>
      <c r="G1797" s="4">
        <v>55.6</v>
      </c>
      <c r="H1797" s="2" t="s">
        <v>2238</v>
      </c>
      <c r="I1797" s="4">
        <v>27.8</v>
      </c>
      <c r="J1797" s="2" t="b">
        <v>0</v>
      </c>
      <c r="K1797" s="2" t="s">
        <v>4716</v>
      </c>
      <c r="L1797" s="2" t="s">
        <v>10</v>
      </c>
      <c r="M1797" s="2" t="s">
        <v>4739</v>
      </c>
      <c r="N1797" s="2" t="s">
        <v>4718</v>
      </c>
      <c r="O1797" s="2" t="s">
        <v>4719</v>
      </c>
      <c r="P1797" s="2" t="s">
        <v>4688</v>
      </c>
      <c r="Q1797" s="2"/>
    </row>
    <row r="1798" spans="1:17" x14ac:dyDescent="0.25">
      <c r="A1798" s="2" t="s">
        <v>1618</v>
      </c>
      <c r="B1798" s="2" t="s">
        <v>1619</v>
      </c>
      <c r="C1798" s="3"/>
      <c r="D1798" s="4">
        <v>0</v>
      </c>
      <c r="E1798" s="4">
        <v>2</v>
      </c>
      <c r="F1798" s="4">
        <v>2</v>
      </c>
      <c r="G1798" s="4">
        <v>74.2</v>
      </c>
      <c r="H1798" s="2" t="s">
        <v>2238</v>
      </c>
      <c r="I1798" s="4">
        <v>37.1</v>
      </c>
      <c r="J1798" s="2" t="b">
        <v>1</v>
      </c>
      <c r="K1798" s="2" t="s">
        <v>4716</v>
      </c>
      <c r="L1798" s="2" t="s">
        <v>10</v>
      </c>
      <c r="M1798" s="2" t="s">
        <v>4731</v>
      </c>
      <c r="N1798" s="2" t="s">
        <v>4718</v>
      </c>
      <c r="O1798" s="2" t="s">
        <v>4719</v>
      </c>
      <c r="P1798" s="2" t="s">
        <v>4688</v>
      </c>
      <c r="Q1798" s="2"/>
    </row>
    <row r="1799" spans="1:17" x14ac:dyDescent="0.25">
      <c r="A1799" s="2" t="s">
        <v>690</v>
      </c>
      <c r="B1799" s="2" t="s">
        <v>691</v>
      </c>
      <c r="C1799" s="3"/>
      <c r="D1799" s="4">
        <v>0</v>
      </c>
      <c r="E1799" s="4">
        <v>0</v>
      </c>
      <c r="F1799" s="4">
        <v>0</v>
      </c>
      <c r="G1799" s="4">
        <v>34.799999999999997</v>
      </c>
      <c r="H1799" s="2" t="s">
        <v>2238</v>
      </c>
      <c r="I1799" s="4">
        <v>17.399999999999999</v>
      </c>
      <c r="J1799" s="2" t="b">
        <v>1</v>
      </c>
      <c r="K1799" s="2" t="s">
        <v>4709</v>
      </c>
      <c r="L1799" s="2" t="s">
        <v>10</v>
      </c>
      <c r="M1799" s="2" t="s">
        <v>4740</v>
      </c>
      <c r="N1799" s="2" t="s">
        <v>4741</v>
      </c>
      <c r="O1799" s="2" t="s">
        <v>4689</v>
      </c>
      <c r="P1799" s="2" t="s">
        <v>4688</v>
      </c>
      <c r="Q1799" s="2"/>
    </row>
    <row r="1800" spans="1:17" x14ac:dyDescent="0.25">
      <c r="A1800" s="2" t="s">
        <v>688</v>
      </c>
      <c r="B1800" s="2" t="s">
        <v>689</v>
      </c>
      <c r="C1800" s="3"/>
      <c r="D1800" s="4">
        <v>0</v>
      </c>
      <c r="E1800" s="4">
        <v>6</v>
      </c>
      <c r="F1800" s="4">
        <v>6</v>
      </c>
      <c r="G1800" s="4">
        <v>36</v>
      </c>
      <c r="H1800" s="2" t="s">
        <v>2238</v>
      </c>
      <c r="I1800" s="4">
        <v>19.7</v>
      </c>
      <c r="J1800" s="2" t="b">
        <v>1</v>
      </c>
      <c r="K1800" s="2" t="s">
        <v>4716</v>
      </c>
      <c r="L1800" s="2" t="s">
        <v>10</v>
      </c>
      <c r="M1800" s="2" t="s">
        <v>4740</v>
      </c>
      <c r="N1800" s="2" t="s">
        <v>4741</v>
      </c>
      <c r="O1800" s="2" t="s">
        <v>4719</v>
      </c>
      <c r="P1800" s="2" t="s">
        <v>4688</v>
      </c>
      <c r="Q1800" s="2"/>
    </row>
    <row r="1801" spans="1:17" x14ac:dyDescent="0.25">
      <c r="A1801" s="2" t="s">
        <v>870</v>
      </c>
      <c r="B1801" s="2" t="s">
        <v>871</v>
      </c>
      <c r="C1801" s="3"/>
      <c r="D1801" s="4">
        <v>0</v>
      </c>
      <c r="E1801" s="4">
        <v>0</v>
      </c>
      <c r="F1801" s="4">
        <v>0</v>
      </c>
      <c r="G1801" s="4">
        <v>77</v>
      </c>
      <c r="H1801" s="2" t="s">
        <v>2238</v>
      </c>
      <c r="I1801" s="4">
        <v>44</v>
      </c>
      <c r="J1801" s="2" t="b">
        <v>1</v>
      </c>
      <c r="K1801" s="2" t="s">
        <v>4805</v>
      </c>
      <c r="L1801" s="2" t="s">
        <v>10</v>
      </c>
      <c r="M1801" s="2" t="s">
        <v>4806</v>
      </c>
      <c r="N1801" s="2" t="s">
        <v>4806</v>
      </c>
      <c r="O1801" s="2"/>
      <c r="P1801" s="2" t="s">
        <v>4688</v>
      </c>
      <c r="Q1801" s="2"/>
    </row>
    <row r="1802" spans="1:17" x14ac:dyDescent="0.25">
      <c r="A1802" s="2" t="s">
        <v>4233</v>
      </c>
      <c r="B1802" s="2" t="s">
        <v>4234</v>
      </c>
      <c r="C1802" s="3"/>
      <c r="D1802" s="4">
        <v>0</v>
      </c>
      <c r="E1802" s="4">
        <v>0</v>
      </c>
      <c r="F1802" s="4">
        <v>0</v>
      </c>
      <c r="G1802" s="4">
        <v>31.5</v>
      </c>
      <c r="H1802" s="2" t="s">
        <v>2238</v>
      </c>
      <c r="I1802" s="4">
        <v>15.6</v>
      </c>
      <c r="J1802" s="2" t="b">
        <v>0</v>
      </c>
      <c r="K1802" s="2" t="s">
        <v>4716</v>
      </c>
      <c r="L1802" s="2" t="s">
        <v>10</v>
      </c>
      <c r="M1802" s="2" t="s">
        <v>4739</v>
      </c>
      <c r="N1802" s="2" t="s">
        <v>4718</v>
      </c>
      <c r="O1802" s="2" t="s">
        <v>4719</v>
      </c>
      <c r="P1802" s="2" t="s">
        <v>4688</v>
      </c>
      <c r="Q1802" s="2"/>
    </row>
    <row r="1803" spans="1:17" ht="199.5" x14ac:dyDescent="0.25">
      <c r="A1803" s="2" t="s">
        <v>1859</v>
      </c>
      <c r="B1803" s="2" t="s">
        <v>1860</v>
      </c>
      <c r="C1803" s="3" t="s">
        <v>5037</v>
      </c>
      <c r="D1803" s="4">
        <v>0</v>
      </c>
      <c r="E1803" s="4">
        <v>4</v>
      </c>
      <c r="F1803" s="4">
        <v>4</v>
      </c>
      <c r="G1803" s="4">
        <v>66.900000000000006</v>
      </c>
      <c r="H1803" s="2" t="s">
        <v>2219</v>
      </c>
      <c r="I1803" s="4">
        <v>31</v>
      </c>
      <c r="J1803" s="2" t="b">
        <v>1</v>
      </c>
      <c r="K1803" s="2" t="s">
        <v>4709</v>
      </c>
      <c r="L1803" s="2" t="s">
        <v>10</v>
      </c>
      <c r="M1803" s="2" t="s">
        <v>4801</v>
      </c>
      <c r="N1803" s="2" t="s">
        <v>4762</v>
      </c>
      <c r="O1803" s="2" t="s">
        <v>4689</v>
      </c>
      <c r="P1803" s="2" t="s">
        <v>4688</v>
      </c>
      <c r="Q1803" s="2" t="s">
        <v>5663</v>
      </c>
    </row>
    <row r="1804" spans="1:17" ht="185.25" x14ac:dyDescent="0.25">
      <c r="A1804" s="2" t="s">
        <v>180</v>
      </c>
      <c r="B1804" s="2" t="s">
        <v>181</v>
      </c>
      <c r="C1804" s="3" t="s">
        <v>5038</v>
      </c>
      <c r="D1804" s="4">
        <v>0</v>
      </c>
      <c r="E1804" s="4">
        <v>6</v>
      </c>
      <c r="F1804" s="4">
        <v>6</v>
      </c>
      <c r="G1804" s="4">
        <v>79.900000000000006</v>
      </c>
      <c r="H1804" s="2" t="s">
        <v>2219</v>
      </c>
      <c r="I1804" s="4">
        <v>37</v>
      </c>
      <c r="J1804" s="2" t="b">
        <v>1</v>
      </c>
      <c r="K1804" s="2" t="s">
        <v>4716</v>
      </c>
      <c r="L1804" s="2" t="s">
        <v>10</v>
      </c>
      <c r="M1804" s="2" t="s">
        <v>4902</v>
      </c>
      <c r="N1804" s="2" t="s">
        <v>4762</v>
      </c>
      <c r="O1804" s="2" t="s">
        <v>4719</v>
      </c>
      <c r="P1804" s="2" t="s">
        <v>4688</v>
      </c>
      <c r="Q1804" s="2" t="s">
        <v>5664</v>
      </c>
    </row>
    <row r="1805" spans="1:17" ht="213.75" x14ac:dyDescent="0.25">
      <c r="A1805" s="2" t="s">
        <v>32</v>
      </c>
      <c r="B1805" s="2" t="s">
        <v>33</v>
      </c>
      <c r="C1805" s="3" t="s">
        <v>5039</v>
      </c>
      <c r="D1805" s="4">
        <v>0</v>
      </c>
      <c r="E1805" s="4">
        <v>5</v>
      </c>
      <c r="F1805" s="4">
        <v>5</v>
      </c>
      <c r="G1805" s="4">
        <v>95</v>
      </c>
      <c r="H1805" s="2" t="s">
        <v>2219</v>
      </c>
      <c r="I1805" s="4">
        <v>44</v>
      </c>
      <c r="J1805" s="2" t="b">
        <v>1</v>
      </c>
      <c r="K1805" s="2" t="s">
        <v>4716</v>
      </c>
      <c r="L1805" s="2" t="s">
        <v>10</v>
      </c>
      <c r="M1805" s="2" t="s">
        <v>4761</v>
      </c>
      <c r="N1805" s="2" t="s">
        <v>4762</v>
      </c>
      <c r="O1805" s="2" t="s">
        <v>4719</v>
      </c>
      <c r="P1805" s="2" t="s">
        <v>4688</v>
      </c>
      <c r="Q1805" s="2" t="s">
        <v>6526</v>
      </c>
    </row>
    <row r="1806" spans="1:17" ht="185.25" x14ac:dyDescent="0.25">
      <c r="A1806" s="2" t="s">
        <v>1439</v>
      </c>
      <c r="B1806" s="2" t="s">
        <v>1440</v>
      </c>
      <c r="C1806" s="3" t="s">
        <v>5366</v>
      </c>
      <c r="D1806" s="4">
        <v>0</v>
      </c>
      <c r="E1806" s="4">
        <v>2</v>
      </c>
      <c r="F1806" s="4">
        <v>2</v>
      </c>
      <c r="G1806" s="4">
        <v>43</v>
      </c>
      <c r="H1806" s="2" t="s">
        <v>2219</v>
      </c>
      <c r="I1806" s="4">
        <v>21.5</v>
      </c>
      <c r="J1806" s="2" t="b">
        <v>1</v>
      </c>
      <c r="K1806" s="2" t="s">
        <v>4693</v>
      </c>
      <c r="L1806" s="2" t="s">
        <v>10</v>
      </c>
      <c r="M1806" s="2"/>
      <c r="N1806" s="2" t="s">
        <v>4694</v>
      </c>
      <c r="O1806" s="2"/>
      <c r="P1806" s="2" t="s">
        <v>4696</v>
      </c>
      <c r="Q1806" s="2" t="s">
        <v>6527</v>
      </c>
    </row>
    <row r="1807" spans="1:17" ht="185.25" x14ac:dyDescent="0.25">
      <c r="A1807" s="2" t="s">
        <v>1459</v>
      </c>
      <c r="B1807" s="2" t="s">
        <v>1460</v>
      </c>
      <c r="C1807" s="3" t="s">
        <v>5372</v>
      </c>
      <c r="D1807" s="4">
        <v>0</v>
      </c>
      <c r="E1807" s="4">
        <v>1</v>
      </c>
      <c r="F1807" s="4">
        <v>1</v>
      </c>
      <c r="G1807" s="4">
        <v>38</v>
      </c>
      <c r="H1807" s="2" t="s">
        <v>2219</v>
      </c>
      <c r="I1807" s="4">
        <v>19</v>
      </c>
      <c r="J1807" s="2" t="b">
        <v>1</v>
      </c>
      <c r="K1807" s="2" t="s">
        <v>4693</v>
      </c>
      <c r="L1807" s="2" t="s">
        <v>10</v>
      </c>
      <c r="M1807" s="2"/>
      <c r="N1807" s="2" t="s">
        <v>4694</v>
      </c>
      <c r="O1807" s="2"/>
      <c r="P1807" s="2" t="s">
        <v>4696</v>
      </c>
      <c r="Q1807" s="2" t="s">
        <v>5765</v>
      </c>
    </row>
    <row r="1808" spans="1:17" ht="171" x14ac:dyDescent="0.25">
      <c r="A1808" s="2" t="s">
        <v>1457</v>
      </c>
      <c r="B1808" s="2" t="s">
        <v>1458</v>
      </c>
      <c r="C1808" s="3" t="s">
        <v>5371</v>
      </c>
      <c r="D1808" s="4">
        <v>0</v>
      </c>
      <c r="E1808" s="4">
        <v>4</v>
      </c>
      <c r="F1808" s="4">
        <v>4</v>
      </c>
      <c r="G1808" s="4">
        <v>44</v>
      </c>
      <c r="H1808" s="2" t="s">
        <v>2219</v>
      </c>
      <c r="I1808" s="4">
        <v>22</v>
      </c>
      <c r="J1808" s="2" t="b">
        <v>1</v>
      </c>
      <c r="K1808" s="2" t="s">
        <v>4693</v>
      </c>
      <c r="L1808" s="2" t="s">
        <v>10</v>
      </c>
      <c r="M1808" s="2"/>
      <c r="N1808" s="2" t="s">
        <v>4694</v>
      </c>
      <c r="O1808" s="2"/>
      <c r="P1808" s="2" t="s">
        <v>4696</v>
      </c>
      <c r="Q1808" s="2" t="s">
        <v>6528</v>
      </c>
    </row>
    <row r="1809" spans="1:17" x14ac:dyDescent="0.25">
      <c r="A1809" s="2" t="s">
        <v>3905</v>
      </c>
      <c r="B1809" s="2" t="s">
        <v>3906</v>
      </c>
      <c r="C1809" s="3"/>
      <c r="D1809" s="4">
        <v>0</v>
      </c>
      <c r="E1809" s="4">
        <v>0</v>
      </c>
      <c r="F1809" s="4">
        <v>0</v>
      </c>
      <c r="G1809" s="4">
        <v>5.5</v>
      </c>
      <c r="H1809" s="2" t="s">
        <v>2281</v>
      </c>
      <c r="I1809" s="4">
        <v>3.05</v>
      </c>
      <c r="J1809" s="2" t="b">
        <v>0</v>
      </c>
      <c r="K1809" s="2" t="s">
        <v>4686</v>
      </c>
      <c r="L1809" s="2" t="s">
        <v>27</v>
      </c>
      <c r="M1809" s="2"/>
      <c r="N1809" s="2"/>
      <c r="O1809" s="2"/>
      <c r="P1809" s="2" t="s">
        <v>4950</v>
      </c>
      <c r="Q1809" s="2"/>
    </row>
    <row r="1810" spans="1:17" x14ac:dyDescent="0.25">
      <c r="A1810" s="2" t="s">
        <v>3903</v>
      </c>
      <c r="B1810" s="2" t="s">
        <v>3904</v>
      </c>
      <c r="C1810" s="3"/>
      <c r="D1810" s="4">
        <v>0</v>
      </c>
      <c r="E1810" s="4">
        <v>0</v>
      </c>
      <c r="F1810" s="4">
        <v>0</v>
      </c>
      <c r="G1810" s="4">
        <v>5.5</v>
      </c>
      <c r="H1810" s="2" t="s">
        <v>2281</v>
      </c>
      <c r="I1810" s="4">
        <v>3.05</v>
      </c>
      <c r="J1810" s="2" t="b">
        <v>0</v>
      </c>
      <c r="K1810" s="2" t="s">
        <v>4686</v>
      </c>
      <c r="L1810" s="2" t="s">
        <v>27</v>
      </c>
      <c r="M1810" s="2"/>
      <c r="N1810" s="2"/>
      <c r="O1810" s="2"/>
      <c r="P1810" s="2" t="s">
        <v>4950</v>
      </c>
      <c r="Q1810" s="2"/>
    </row>
    <row r="1811" spans="1:17" ht="99.75" x14ac:dyDescent="0.25">
      <c r="A1811" s="2" t="s">
        <v>2033</v>
      </c>
      <c r="B1811" s="2" t="s">
        <v>2034</v>
      </c>
      <c r="C1811" s="3" t="s">
        <v>6529</v>
      </c>
      <c r="D1811" s="4">
        <v>0</v>
      </c>
      <c r="E1811" s="4">
        <v>6</v>
      </c>
      <c r="F1811" s="4">
        <v>6</v>
      </c>
      <c r="G1811" s="4">
        <v>3.6</v>
      </c>
      <c r="H1811" s="2" t="s">
        <v>2213</v>
      </c>
      <c r="I1811" s="4">
        <v>1.8</v>
      </c>
      <c r="J1811" s="2" t="b">
        <v>1</v>
      </c>
      <c r="K1811" s="2" t="s">
        <v>4691</v>
      </c>
      <c r="L1811" s="2" t="s">
        <v>10</v>
      </c>
      <c r="M1811" s="2"/>
      <c r="N1811" s="2" t="s">
        <v>4692</v>
      </c>
      <c r="O1811" s="2"/>
      <c r="P1811" s="2"/>
      <c r="Q1811" s="2" t="s">
        <v>5578</v>
      </c>
    </row>
    <row r="1812" spans="1:17" x14ac:dyDescent="0.25">
      <c r="A1812" s="2" t="s">
        <v>4455</v>
      </c>
      <c r="B1812" s="2" t="s">
        <v>4456</v>
      </c>
      <c r="C1812" s="3"/>
      <c r="D1812" s="4">
        <v>0</v>
      </c>
      <c r="E1812" s="4">
        <v>0</v>
      </c>
      <c r="F1812" s="4">
        <v>0</v>
      </c>
      <c r="G1812" s="4">
        <v>8.6</v>
      </c>
      <c r="H1812" s="2" t="s">
        <v>2213</v>
      </c>
      <c r="I1812" s="4">
        <v>4.3</v>
      </c>
      <c r="J1812" s="2" t="b">
        <v>0</v>
      </c>
      <c r="K1812" s="2" t="s">
        <v>4691</v>
      </c>
      <c r="L1812" s="2" t="s">
        <v>10</v>
      </c>
      <c r="M1812" s="2"/>
      <c r="N1812" s="2" t="s">
        <v>4692</v>
      </c>
      <c r="O1812" s="2"/>
      <c r="P1812" s="2"/>
      <c r="Q1812" s="2"/>
    </row>
    <row r="1813" spans="1:17" x14ac:dyDescent="0.25">
      <c r="A1813" s="2" t="s">
        <v>28</v>
      </c>
      <c r="B1813" s="2" t="s">
        <v>29</v>
      </c>
      <c r="C1813" s="3"/>
      <c r="D1813" s="4">
        <v>0</v>
      </c>
      <c r="E1813" s="4">
        <v>0</v>
      </c>
      <c r="F1813" s="4">
        <v>0</v>
      </c>
      <c r="G1813" s="4">
        <v>16.8</v>
      </c>
      <c r="H1813" s="2" t="s">
        <v>2213</v>
      </c>
      <c r="I1813" s="4">
        <v>8.39</v>
      </c>
      <c r="J1813" s="2" t="b">
        <v>1</v>
      </c>
      <c r="K1813" s="2" t="s">
        <v>4691</v>
      </c>
      <c r="L1813" s="2" t="s">
        <v>10</v>
      </c>
      <c r="M1813" s="2"/>
      <c r="N1813" s="2"/>
      <c r="O1813" s="2"/>
      <c r="P1813" s="2"/>
      <c r="Q1813" s="2"/>
    </row>
    <row r="1814" spans="1:17" x14ac:dyDescent="0.25">
      <c r="A1814" s="2" t="s">
        <v>4467</v>
      </c>
      <c r="B1814" s="2" t="s">
        <v>4468</v>
      </c>
      <c r="C1814" s="3"/>
      <c r="D1814" s="4">
        <v>0</v>
      </c>
      <c r="E1814" s="4">
        <v>0</v>
      </c>
      <c r="F1814" s="4">
        <v>0</v>
      </c>
      <c r="G1814" s="4">
        <v>5.0999999999999996</v>
      </c>
      <c r="H1814" s="2" t="s">
        <v>2213</v>
      </c>
      <c r="I1814" s="4">
        <v>2.5499999999999998</v>
      </c>
      <c r="J1814" s="2" t="b">
        <v>0</v>
      </c>
      <c r="K1814" s="2" t="s">
        <v>4691</v>
      </c>
      <c r="L1814" s="2" t="s">
        <v>10</v>
      </c>
      <c r="M1814" s="2"/>
      <c r="N1814" s="2" t="s">
        <v>4692</v>
      </c>
      <c r="O1814" s="2"/>
      <c r="P1814" s="2" t="s">
        <v>5040</v>
      </c>
      <c r="Q1814" s="2"/>
    </row>
    <row r="1815" spans="1:17" x14ac:dyDescent="0.25">
      <c r="A1815" s="2" t="s">
        <v>2083</v>
      </c>
      <c r="B1815" s="2" t="s">
        <v>2084</v>
      </c>
      <c r="C1815" s="3"/>
      <c r="D1815" s="4">
        <v>0</v>
      </c>
      <c r="E1815" s="4">
        <v>0</v>
      </c>
      <c r="F1815" s="4">
        <v>0</v>
      </c>
      <c r="G1815" s="4">
        <v>74.05</v>
      </c>
      <c r="H1815" s="2" t="s">
        <v>2221</v>
      </c>
      <c r="I1815" s="4">
        <v>37.020000000000003</v>
      </c>
      <c r="J1815" s="2" t="b">
        <v>1</v>
      </c>
      <c r="K1815" s="2" t="s">
        <v>4693</v>
      </c>
      <c r="L1815" s="2" t="s">
        <v>10</v>
      </c>
      <c r="M1815" s="2"/>
      <c r="N1815" s="2" t="s">
        <v>4698</v>
      </c>
      <c r="O1815" s="2"/>
      <c r="P1815" s="2" t="s">
        <v>4696</v>
      </c>
      <c r="Q1815" s="2"/>
    </row>
    <row r="1816" spans="1:17" ht="270.75" x14ac:dyDescent="0.25">
      <c r="A1816" s="2" t="s">
        <v>1228</v>
      </c>
      <c r="B1816" s="2" t="s">
        <v>1229</v>
      </c>
      <c r="C1816" s="3" t="s">
        <v>5328</v>
      </c>
      <c r="D1816" s="4">
        <v>0</v>
      </c>
      <c r="E1816" s="4">
        <v>1</v>
      </c>
      <c r="F1816" s="4">
        <v>1</v>
      </c>
      <c r="G1816" s="4">
        <v>39.6</v>
      </c>
      <c r="H1816" s="2" t="s">
        <v>2222</v>
      </c>
      <c r="I1816" s="4">
        <v>18.342500000000001</v>
      </c>
      <c r="J1816" s="2" t="b">
        <v>1</v>
      </c>
      <c r="K1816" s="2" t="s">
        <v>4716</v>
      </c>
      <c r="L1816" s="2" t="s">
        <v>10</v>
      </c>
      <c r="M1816" s="2" t="s">
        <v>4725</v>
      </c>
      <c r="N1816" s="2" t="s">
        <v>4718</v>
      </c>
      <c r="O1816" s="2" t="s">
        <v>4719</v>
      </c>
      <c r="P1816" s="2" t="s">
        <v>4688</v>
      </c>
      <c r="Q1816" s="2" t="s">
        <v>5609</v>
      </c>
    </row>
    <row r="1817" spans="1:17" x14ac:dyDescent="0.25">
      <c r="A1817" s="2" t="s">
        <v>4215</v>
      </c>
      <c r="B1817" s="2" t="s">
        <v>4216</v>
      </c>
      <c r="C1817" s="3"/>
      <c r="D1817" s="4">
        <v>0</v>
      </c>
      <c r="E1817" s="4">
        <v>0</v>
      </c>
      <c r="F1817" s="4">
        <v>0</v>
      </c>
      <c r="G1817" s="4">
        <v>195.2</v>
      </c>
      <c r="H1817" s="2" t="s">
        <v>2222</v>
      </c>
      <c r="I1817" s="4">
        <v>90.4</v>
      </c>
      <c r="J1817" s="2" t="b">
        <v>0</v>
      </c>
      <c r="K1817" s="2" t="s">
        <v>4716</v>
      </c>
      <c r="L1817" s="2" t="s">
        <v>10</v>
      </c>
      <c r="M1817" s="2" t="s">
        <v>4737</v>
      </c>
      <c r="N1817" s="2" t="s">
        <v>4718</v>
      </c>
      <c r="O1817" s="2" t="s">
        <v>4719</v>
      </c>
      <c r="P1817" s="2" t="s">
        <v>4688</v>
      </c>
      <c r="Q1817" s="2"/>
    </row>
    <row r="1818" spans="1:17" x14ac:dyDescent="0.25">
      <c r="A1818" s="2" t="s">
        <v>3817</v>
      </c>
      <c r="B1818" s="2" t="s">
        <v>3818</v>
      </c>
      <c r="C1818" s="3"/>
      <c r="D1818" s="4">
        <v>0</v>
      </c>
      <c r="E1818" s="4">
        <v>0</v>
      </c>
      <c r="F1818" s="4">
        <v>0</v>
      </c>
      <c r="G1818" s="4">
        <v>82.95</v>
      </c>
      <c r="H1818" s="2" t="s">
        <v>2222</v>
      </c>
      <c r="I1818" s="4">
        <v>38.4</v>
      </c>
      <c r="J1818" s="2" t="b">
        <v>0</v>
      </c>
      <c r="K1818" s="2" t="s">
        <v>4716</v>
      </c>
      <c r="L1818" s="2" t="s">
        <v>10</v>
      </c>
      <c r="M1818" s="2" t="s">
        <v>4727</v>
      </c>
      <c r="N1818" s="2" t="s">
        <v>4718</v>
      </c>
      <c r="O1818" s="2" t="s">
        <v>4719</v>
      </c>
      <c r="P1818" s="2" t="s">
        <v>4688</v>
      </c>
      <c r="Q1818" s="2"/>
    </row>
    <row r="1819" spans="1:17" x14ac:dyDescent="0.25">
      <c r="A1819" s="2" t="s">
        <v>4243</v>
      </c>
      <c r="B1819" s="2" t="s">
        <v>4244</v>
      </c>
      <c r="C1819" s="3"/>
      <c r="D1819" s="4">
        <v>0</v>
      </c>
      <c r="E1819" s="4">
        <v>0</v>
      </c>
      <c r="F1819" s="4">
        <v>0</v>
      </c>
      <c r="G1819" s="4">
        <v>87.25</v>
      </c>
      <c r="H1819" s="2" t="s">
        <v>2222</v>
      </c>
      <c r="I1819" s="4">
        <v>40.4</v>
      </c>
      <c r="J1819" s="2" t="b">
        <v>0</v>
      </c>
      <c r="K1819" s="2" t="s">
        <v>4716</v>
      </c>
      <c r="L1819" s="2" t="s">
        <v>10</v>
      </c>
      <c r="M1819" s="2" t="s">
        <v>4936</v>
      </c>
      <c r="N1819" s="2" t="s">
        <v>4718</v>
      </c>
      <c r="O1819" s="2" t="s">
        <v>4719</v>
      </c>
      <c r="P1819" s="2" t="s">
        <v>4688</v>
      </c>
      <c r="Q1819" s="2"/>
    </row>
    <row r="1820" spans="1:17" x14ac:dyDescent="0.25">
      <c r="A1820" s="2" t="s">
        <v>490</v>
      </c>
      <c r="B1820" s="2" t="s">
        <v>491</v>
      </c>
      <c r="C1820" s="3"/>
      <c r="D1820" s="4">
        <v>0</v>
      </c>
      <c r="E1820" s="4">
        <v>0</v>
      </c>
      <c r="F1820" s="4">
        <v>0</v>
      </c>
      <c r="G1820" s="4">
        <v>12.25</v>
      </c>
      <c r="H1820" s="2" t="s">
        <v>2222</v>
      </c>
      <c r="I1820" s="4">
        <v>5.6661999999999999</v>
      </c>
      <c r="J1820" s="2" t="b">
        <v>1</v>
      </c>
      <c r="K1820" s="2" t="s">
        <v>4716</v>
      </c>
      <c r="L1820" s="2" t="s">
        <v>10</v>
      </c>
      <c r="M1820" s="2" t="s">
        <v>5000</v>
      </c>
      <c r="N1820" s="2" t="s">
        <v>4718</v>
      </c>
      <c r="O1820" s="2" t="s">
        <v>4719</v>
      </c>
      <c r="P1820" s="2" t="s">
        <v>4688</v>
      </c>
      <c r="Q1820" s="2"/>
    </row>
    <row r="1821" spans="1:17" x14ac:dyDescent="0.25">
      <c r="A1821" s="2" t="s">
        <v>4595</v>
      </c>
      <c r="B1821" s="2" t="s">
        <v>4596</v>
      </c>
      <c r="C1821" s="3"/>
      <c r="D1821" s="4">
        <v>0</v>
      </c>
      <c r="E1821" s="4">
        <v>0</v>
      </c>
      <c r="F1821" s="4">
        <v>0</v>
      </c>
      <c r="G1821" s="4">
        <v>67.55</v>
      </c>
      <c r="H1821" s="2" t="s">
        <v>3589</v>
      </c>
      <c r="I1821" s="4">
        <v>33.753</v>
      </c>
      <c r="J1821" s="2" t="b">
        <v>0</v>
      </c>
      <c r="K1821" s="2" t="s">
        <v>4693</v>
      </c>
      <c r="L1821" s="2" t="s">
        <v>10</v>
      </c>
      <c r="M1821" s="2"/>
      <c r="N1821" s="2" t="s">
        <v>4698</v>
      </c>
      <c r="O1821" s="2"/>
      <c r="P1821" s="2" t="s">
        <v>4696</v>
      </c>
      <c r="Q1821" s="2"/>
    </row>
    <row r="1822" spans="1:17" x14ac:dyDescent="0.25">
      <c r="A1822" s="2" t="s">
        <v>498</v>
      </c>
      <c r="B1822" s="2" t="s">
        <v>499</v>
      </c>
      <c r="C1822" s="3"/>
      <c r="D1822" s="4">
        <v>0</v>
      </c>
      <c r="E1822" s="4">
        <v>0</v>
      </c>
      <c r="F1822" s="4">
        <v>0</v>
      </c>
      <c r="G1822" s="4">
        <v>31.7</v>
      </c>
      <c r="H1822" s="2" t="s">
        <v>2225</v>
      </c>
      <c r="I1822" s="4">
        <v>14.66</v>
      </c>
      <c r="J1822" s="2" t="b">
        <v>1</v>
      </c>
      <c r="K1822" s="2" t="s">
        <v>4716</v>
      </c>
      <c r="L1822" s="2" t="s">
        <v>10</v>
      </c>
      <c r="M1822" s="2" t="s">
        <v>4845</v>
      </c>
      <c r="N1822" s="2" t="s">
        <v>4745</v>
      </c>
      <c r="O1822" s="2" t="s">
        <v>4719</v>
      </c>
      <c r="P1822" s="2" t="s">
        <v>4688</v>
      </c>
      <c r="Q1822" s="2"/>
    </row>
    <row r="1823" spans="1:17" ht="256.5" x14ac:dyDescent="0.25">
      <c r="A1823" s="2" t="s">
        <v>632</v>
      </c>
      <c r="B1823" s="2" t="s">
        <v>633</v>
      </c>
      <c r="C1823" s="3" t="s">
        <v>5041</v>
      </c>
      <c r="D1823" s="4">
        <v>0</v>
      </c>
      <c r="E1823" s="4">
        <v>23</v>
      </c>
      <c r="F1823" s="4">
        <v>23</v>
      </c>
      <c r="G1823" s="4">
        <v>9.85</v>
      </c>
      <c r="H1823" s="2" t="s">
        <v>2263</v>
      </c>
      <c r="I1823" s="4">
        <v>4.55</v>
      </c>
      <c r="J1823" s="2" t="b">
        <v>1</v>
      </c>
      <c r="K1823" s="2" t="s">
        <v>4709</v>
      </c>
      <c r="L1823" s="2" t="s">
        <v>10</v>
      </c>
      <c r="M1823" s="2" t="s">
        <v>4740</v>
      </c>
      <c r="N1823" s="2" t="s">
        <v>4741</v>
      </c>
      <c r="O1823" s="2" t="s">
        <v>4689</v>
      </c>
      <c r="P1823" s="2" t="s">
        <v>4688</v>
      </c>
      <c r="Q1823" s="2" t="s">
        <v>5699</v>
      </c>
    </row>
    <row r="1824" spans="1:17" x14ac:dyDescent="0.25">
      <c r="A1824" s="2" t="s">
        <v>3495</v>
      </c>
      <c r="B1824" s="2" t="s">
        <v>3496</v>
      </c>
      <c r="C1824" s="3"/>
      <c r="D1824" s="4">
        <v>0</v>
      </c>
      <c r="E1824" s="4">
        <v>0</v>
      </c>
      <c r="F1824" s="4">
        <v>0</v>
      </c>
      <c r="G1824" s="4">
        <v>36.299999999999997</v>
      </c>
      <c r="H1824" s="2" t="s">
        <v>3299</v>
      </c>
      <c r="I1824" s="4">
        <v>15.24</v>
      </c>
      <c r="J1824" s="2" t="b">
        <v>0</v>
      </c>
      <c r="K1824" s="2" t="s">
        <v>4716</v>
      </c>
      <c r="L1824" s="2" t="s">
        <v>10</v>
      </c>
      <c r="M1824" s="2" t="s">
        <v>4846</v>
      </c>
      <c r="N1824" s="2" t="s">
        <v>4745</v>
      </c>
      <c r="O1824" s="2" t="s">
        <v>4719</v>
      </c>
      <c r="P1824" s="2" t="s">
        <v>2303</v>
      </c>
      <c r="Q1824" s="2"/>
    </row>
    <row r="1825" spans="1:17" x14ac:dyDescent="0.25">
      <c r="A1825" s="2" t="s">
        <v>3497</v>
      </c>
      <c r="B1825" s="2" t="s">
        <v>3498</v>
      </c>
      <c r="C1825" s="3"/>
      <c r="D1825" s="4">
        <v>0</v>
      </c>
      <c r="E1825" s="4">
        <v>0</v>
      </c>
      <c r="F1825" s="4">
        <v>0</v>
      </c>
      <c r="G1825" s="4">
        <v>18.899999999999999</v>
      </c>
      <c r="H1825" s="2" t="s">
        <v>3299</v>
      </c>
      <c r="I1825" s="4">
        <v>8.08</v>
      </c>
      <c r="J1825" s="2" t="b">
        <v>0</v>
      </c>
      <c r="K1825" s="2" t="s">
        <v>4716</v>
      </c>
      <c r="L1825" s="2" t="s">
        <v>10</v>
      </c>
      <c r="M1825" s="2" t="s">
        <v>4846</v>
      </c>
      <c r="N1825" s="2" t="s">
        <v>4745</v>
      </c>
      <c r="O1825" s="2" t="s">
        <v>4719</v>
      </c>
      <c r="P1825" s="2" t="s">
        <v>4688</v>
      </c>
      <c r="Q1825" s="2"/>
    </row>
    <row r="1826" spans="1:17" x14ac:dyDescent="0.25">
      <c r="A1826" s="2" t="s">
        <v>4237</v>
      </c>
      <c r="B1826" s="2" t="s">
        <v>4238</v>
      </c>
      <c r="C1826" s="3"/>
      <c r="D1826" s="4">
        <v>0</v>
      </c>
      <c r="E1826" s="4">
        <v>0</v>
      </c>
      <c r="F1826" s="4">
        <v>0</v>
      </c>
      <c r="G1826" s="4">
        <v>23.7</v>
      </c>
      <c r="H1826" s="2" t="s">
        <v>3299</v>
      </c>
      <c r="I1826" s="4">
        <v>10.029999999999999</v>
      </c>
      <c r="J1826" s="2" t="b">
        <v>0</v>
      </c>
      <c r="K1826" s="2" t="s">
        <v>4716</v>
      </c>
      <c r="L1826" s="2" t="s">
        <v>10</v>
      </c>
      <c r="M1826" s="2" t="s">
        <v>4869</v>
      </c>
      <c r="N1826" s="2" t="s">
        <v>4745</v>
      </c>
      <c r="O1826" s="2" t="s">
        <v>4719</v>
      </c>
      <c r="P1826" s="2" t="s">
        <v>4688</v>
      </c>
      <c r="Q1826" s="2"/>
    </row>
    <row r="1827" spans="1:17" x14ac:dyDescent="0.25">
      <c r="A1827" s="2" t="s">
        <v>3302</v>
      </c>
      <c r="B1827" s="2" t="s">
        <v>3303</v>
      </c>
      <c r="C1827" s="3"/>
      <c r="D1827" s="4">
        <v>0</v>
      </c>
      <c r="E1827" s="4">
        <v>0</v>
      </c>
      <c r="F1827" s="4">
        <v>0</v>
      </c>
      <c r="G1827" s="4">
        <v>11.4</v>
      </c>
      <c r="H1827" s="2" t="s">
        <v>3299</v>
      </c>
      <c r="I1827" s="4">
        <v>4.88</v>
      </c>
      <c r="J1827" s="2" t="b">
        <v>0</v>
      </c>
      <c r="K1827" s="2" t="s">
        <v>4716</v>
      </c>
      <c r="L1827" s="2" t="s">
        <v>10</v>
      </c>
      <c r="M1827" s="2" t="s">
        <v>5042</v>
      </c>
      <c r="N1827" s="2" t="s">
        <v>4745</v>
      </c>
      <c r="O1827" s="2" t="s">
        <v>4719</v>
      </c>
      <c r="P1827" s="2" t="s">
        <v>4688</v>
      </c>
      <c r="Q1827" s="2"/>
    </row>
    <row r="1828" spans="1:17" x14ac:dyDescent="0.25">
      <c r="A1828" s="2" t="s">
        <v>3300</v>
      </c>
      <c r="B1828" s="2" t="s">
        <v>3301</v>
      </c>
      <c r="C1828" s="3"/>
      <c r="D1828" s="4">
        <v>0</v>
      </c>
      <c r="E1828" s="4">
        <v>0</v>
      </c>
      <c r="F1828" s="4">
        <v>0</v>
      </c>
      <c r="G1828" s="4">
        <v>10.199999999999999</v>
      </c>
      <c r="H1828" s="2" t="s">
        <v>3299</v>
      </c>
      <c r="I1828" s="4">
        <v>4.37</v>
      </c>
      <c r="J1828" s="2" t="b">
        <v>0</v>
      </c>
      <c r="K1828" s="2" t="s">
        <v>4716</v>
      </c>
      <c r="L1828" s="2" t="s">
        <v>10</v>
      </c>
      <c r="M1828" s="2" t="s">
        <v>5042</v>
      </c>
      <c r="N1828" s="2" t="s">
        <v>4745</v>
      </c>
      <c r="O1828" s="2" t="s">
        <v>4719</v>
      </c>
      <c r="P1828" s="2" t="s">
        <v>4688</v>
      </c>
      <c r="Q1828" s="2"/>
    </row>
    <row r="1829" spans="1:17" x14ac:dyDescent="0.25">
      <c r="A1829" s="2" t="s">
        <v>3297</v>
      </c>
      <c r="B1829" s="2" t="s">
        <v>3298</v>
      </c>
      <c r="C1829" s="3"/>
      <c r="D1829" s="4">
        <v>0</v>
      </c>
      <c r="E1829" s="4">
        <v>0</v>
      </c>
      <c r="F1829" s="4">
        <v>0</v>
      </c>
      <c r="G1829" s="4">
        <v>11.9</v>
      </c>
      <c r="H1829" s="2" t="s">
        <v>3299</v>
      </c>
      <c r="I1829" s="4">
        <v>5.05</v>
      </c>
      <c r="J1829" s="2" t="b">
        <v>0</v>
      </c>
      <c r="K1829" s="2" t="s">
        <v>4709</v>
      </c>
      <c r="L1829" s="2" t="s">
        <v>10</v>
      </c>
      <c r="M1829" s="2" t="s">
        <v>5042</v>
      </c>
      <c r="N1829" s="2" t="s">
        <v>4745</v>
      </c>
      <c r="O1829" s="2" t="s">
        <v>4689</v>
      </c>
      <c r="P1829" s="2" t="s">
        <v>4688</v>
      </c>
      <c r="Q1829" s="2"/>
    </row>
    <row r="1830" spans="1:17" x14ac:dyDescent="0.25">
      <c r="A1830" s="2" t="s">
        <v>3304</v>
      </c>
      <c r="B1830" s="2" t="s">
        <v>3305</v>
      </c>
      <c r="C1830" s="3"/>
      <c r="D1830" s="4">
        <v>0</v>
      </c>
      <c r="E1830" s="4">
        <v>0</v>
      </c>
      <c r="F1830" s="4">
        <v>0</v>
      </c>
      <c r="G1830" s="4">
        <v>11.5</v>
      </c>
      <c r="H1830" s="2" t="s">
        <v>3299</v>
      </c>
      <c r="I1830" s="4">
        <v>4.53</v>
      </c>
      <c r="J1830" s="2" t="b">
        <v>0</v>
      </c>
      <c r="K1830" s="2" t="s">
        <v>4709</v>
      </c>
      <c r="L1830" s="2" t="s">
        <v>10</v>
      </c>
      <c r="M1830" s="2" t="s">
        <v>5042</v>
      </c>
      <c r="N1830" s="2" t="s">
        <v>4745</v>
      </c>
      <c r="O1830" s="2" t="s">
        <v>4689</v>
      </c>
      <c r="P1830" s="2" t="s">
        <v>4688</v>
      </c>
      <c r="Q1830" s="2"/>
    </row>
    <row r="1831" spans="1:17" x14ac:dyDescent="0.25">
      <c r="A1831" s="2" t="s">
        <v>4536</v>
      </c>
      <c r="B1831" s="2" t="s">
        <v>4537</v>
      </c>
      <c r="C1831" s="3"/>
      <c r="D1831" s="4">
        <v>0</v>
      </c>
      <c r="E1831" s="4">
        <v>0</v>
      </c>
      <c r="F1831" s="4">
        <v>0</v>
      </c>
      <c r="G1831" s="4">
        <v>84.9</v>
      </c>
      <c r="H1831" s="2" t="s">
        <v>3589</v>
      </c>
      <c r="I1831" s="4">
        <v>42.45</v>
      </c>
      <c r="J1831" s="2" t="b">
        <v>0</v>
      </c>
      <c r="K1831" s="2" t="s">
        <v>4693</v>
      </c>
      <c r="L1831" s="2" t="s">
        <v>10</v>
      </c>
      <c r="M1831" s="2"/>
      <c r="N1831" s="2" t="s">
        <v>4698</v>
      </c>
      <c r="O1831" s="2"/>
      <c r="P1831" s="2" t="s">
        <v>4696</v>
      </c>
      <c r="Q1831" s="2"/>
    </row>
    <row r="1832" spans="1:17" x14ac:dyDescent="0.25">
      <c r="A1832" s="2" t="s">
        <v>4534</v>
      </c>
      <c r="B1832" s="2" t="s">
        <v>4535</v>
      </c>
      <c r="C1832" s="3"/>
      <c r="D1832" s="4">
        <v>0</v>
      </c>
      <c r="E1832" s="4">
        <v>0</v>
      </c>
      <c r="F1832" s="4">
        <v>0</v>
      </c>
      <c r="G1832" s="4">
        <v>80.900000000000006</v>
      </c>
      <c r="H1832" s="2" t="s">
        <v>3589</v>
      </c>
      <c r="I1832" s="4">
        <v>40.445999999999998</v>
      </c>
      <c r="J1832" s="2" t="b">
        <v>0</v>
      </c>
      <c r="K1832" s="2" t="s">
        <v>4693</v>
      </c>
      <c r="L1832" s="2" t="s">
        <v>10</v>
      </c>
      <c r="M1832" s="2"/>
      <c r="N1832" s="2" t="s">
        <v>4698</v>
      </c>
      <c r="O1832" s="2"/>
      <c r="P1832" s="2"/>
      <c r="Q1832" s="2"/>
    </row>
    <row r="1833" spans="1:17" x14ac:dyDescent="0.25">
      <c r="A1833" s="2" t="s">
        <v>4532</v>
      </c>
      <c r="B1833" s="2" t="s">
        <v>4533</v>
      </c>
      <c r="C1833" s="3"/>
      <c r="D1833" s="4">
        <v>0</v>
      </c>
      <c r="E1833" s="4">
        <v>0</v>
      </c>
      <c r="F1833" s="4">
        <v>0</v>
      </c>
      <c r="G1833" s="4">
        <v>79.5</v>
      </c>
      <c r="H1833" s="2" t="s">
        <v>3589</v>
      </c>
      <c r="I1833" s="4">
        <v>39.75</v>
      </c>
      <c r="J1833" s="2" t="b">
        <v>0</v>
      </c>
      <c r="K1833" s="2" t="s">
        <v>4693</v>
      </c>
      <c r="L1833" s="2" t="s">
        <v>10</v>
      </c>
      <c r="M1833" s="2"/>
      <c r="N1833" s="2" t="s">
        <v>4698</v>
      </c>
      <c r="O1833" s="2"/>
      <c r="P1833" s="2" t="s">
        <v>4696</v>
      </c>
      <c r="Q1833" s="2"/>
    </row>
    <row r="1834" spans="1:17" x14ac:dyDescent="0.25">
      <c r="A1834" s="2" t="s">
        <v>4593</v>
      </c>
      <c r="B1834" s="2" t="s">
        <v>4594</v>
      </c>
      <c r="C1834" s="3"/>
      <c r="D1834" s="4">
        <v>0</v>
      </c>
      <c r="E1834" s="4">
        <v>0</v>
      </c>
      <c r="F1834" s="4">
        <v>0</v>
      </c>
      <c r="G1834" s="4">
        <v>202.1</v>
      </c>
      <c r="H1834" s="2" t="s">
        <v>3589</v>
      </c>
      <c r="I1834" s="4">
        <v>101.05</v>
      </c>
      <c r="J1834" s="2" t="b">
        <v>0</v>
      </c>
      <c r="K1834" s="2" t="s">
        <v>4693</v>
      </c>
      <c r="L1834" s="2" t="s">
        <v>10</v>
      </c>
      <c r="M1834" s="2"/>
      <c r="N1834" s="2" t="s">
        <v>4698</v>
      </c>
      <c r="O1834" s="2"/>
      <c r="P1834" s="2"/>
      <c r="Q1834" s="2"/>
    </row>
    <row r="1835" spans="1:17" x14ac:dyDescent="0.25">
      <c r="A1835" s="2" t="s">
        <v>3587</v>
      </c>
      <c r="B1835" s="2" t="s">
        <v>3588</v>
      </c>
      <c r="C1835" s="3"/>
      <c r="D1835" s="4">
        <v>0</v>
      </c>
      <c r="E1835" s="4">
        <v>0</v>
      </c>
      <c r="F1835" s="4">
        <v>0</v>
      </c>
      <c r="G1835" s="4">
        <v>48.25</v>
      </c>
      <c r="H1835" s="2" t="s">
        <v>3589</v>
      </c>
      <c r="I1835" s="4">
        <v>24.12</v>
      </c>
      <c r="J1835" s="2" t="b">
        <v>0</v>
      </c>
      <c r="K1835" s="2" t="s">
        <v>4693</v>
      </c>
      <c r="L1835" s="2" t="s">
        <v>10</v>
      </c>
      <c r="M1835" s="2"/>
      <c r="N1835" s="2" t="s">
        <v>4705</v>
      </c>
      <c r="O1835" s="2"/>
      <c r="P1835" s="2"/>
      <c r="Q1835" s="2"/>
    </row>
    <row r="1836" spans="1:17" x14ac:dyDescent="0.25">
      <c r="A1836" s="2" t="s">
        <v>4113</v>
      </c>
      <c r="B1836" s="2" t="s">
        <v>4114</v>
      </c>
      <c r="C1836" s="3"/>
      <c r="D1836" s="4">
        <v>0</v>
      </c>
      <c r="E1836" s="4">
        <v>0</v>
      </c>
      <c r="F1836" s="4">
        <v>0</v>
      </c>
      <c r="G1836" s="4">
        <v>54.35</v>
      </c>
      <c r="H1836" s="2" t="s">
        <v>3589</v>
      </c>
      <c r="I1836" s="4">
        <v>27.17</v>
      </c>
      <c r="J1836" s="2" t="b">
        <v>0</v>
      </c>
      <c r="K1836" s="2" t="s">
        <v>4693</v>
      </c>
      <c r="L1836" s="2" t="s">
        <v>10</v>
      </c>
      <c r="M1836" s="2"/>
      <c r="N1836" s="2" t="s">
        <v>4703</v>
      </c>
      <c r="O1836" s="2"/>
      <c r="P1836" s="2"/>
      <c r="Q1836" s="2"/>
    </row>
    <row r="1837" spans="1:17" ht="199.5" x14ac:dyDescent="0.25">
      <c r="A1837" s="2" t="s">
        <v>282</v>
      </c>
      <c r="B1837" s="2" t="s">
        <v>283</v>
      </c>
      <c r="C1837" s="3" t="s">
        <v>2604</v>
      </c>
      <c r="D1837" s="4">
        <v>10</v>
      </c>
      <c r="E1837" s="4">
        <v>14</v>
      </c>
      <c r="F1837" s="4">
        <v>4</v>
      </c>
      <c r="G1837" s="4">
        <v>27.1</v>
      </c>
      <c r="H1837" s="2" t="s">
        <v>2223</v>
      </c>
      <c r="I1837" s="4">
        <v>12.55</v>
      </c>
      <c r="J1837" s="2" t="b">
        <v>1</v>
      </c>
      <c r="K1837" s="2" t="s">
        <v>2301</v>
      </c>
      <c r="L1837" s="2" t="s">
        <v>10</v>
      </c>
      <c r="M1837" s="2" t="s">
        <v>4750</v>
      </c>
      <c r="N1837" s="2" t="s">
        <v>4741</v>
      </c>
      <c r="O1837" s="2" t="s">
        <v>2306</v>
      </c>
      <c r="P1837" s="2"/>
      <c r="Q1837" s="2" t="s">
        <v>5590</v>
      </c>
    </row>
    <row r="1838" spans="1:17" ht="171" x14ac:dyDescent="0.25">
      <c r="A1838" s="2" t="s">
        <v>284</v>
      </c>
      <c r="B1838" s="2" t="s">
        <v>285</v>
      </c>
      <c r="C1838" s="3" t="s">
        <v>2605</v>
      </c>
      <c r="D1838" s="4">
        <v>0</v>
      </c>
      <c r="E1838" s="4">
        <v>5</v>
      </c>
      <c r="F1838" s="4">
        <v>5</v>
      </c>
      <c r="G1838" s="4">
        <v>27.1</v>
      </c>
      <c r="H1838" s="2" t="s">
        <v>2223</v>
      </c>
      <c r="I1838" s="4">
        <v>12.55</v>
      </c>
      <c r="J1838" s="2" t="b">
        <v>1</v>
      </c>
      <c r="K1838" s="2" t="s">
        <v>2301</v>
      </c>
      <c r="L1838" s="2" t="s">
        <v>10</v>
      </c>
      <c r="M1838" s="2" t="s">
        <v>4750</v>
      </c>
      <c r="N1838" s="2" t="s">
        <v>4741</v>
      </c>
      <c r="O1838" s="2" t="s">
        <v>4719</v>
      </c>
      <c r="P1838" s="2"/>
      <c r="Q1838" s="2" t="s">
        <v>5591</v>
      </c>
    </row>
    <row r="1839" spans="1:17" ht="171" x14ac:dyDescent="0.25">
      <c r="A1839" s="2" t="s">
        <v>280</v>
      </c>
      <c r="B1839" s="2" t="s">
        <v>281</v>
      </c>
      <c r="C1839" s="3" t="s">
        <v>2603</v>
      </c>
      <c r="D1839" s="4">
        <v>0</v>
      </c>
      <c r="E1839" s="4">
        <v>6</v>
      </c>
      <c r="F1839" s="4">
        <v>7</v>
      </c>
      <c r="G1839" s="4">
        <v>27.1</v>
      </c>
      <c r="H1839" s="2" t="s">
        <v>2223</v>
      </c>
      <c r="I1839" s="4">
        <v>12.55</v>
      </c>
      <c r="J1839" s="2" t="b">
        <v>1</v>
      </c>
      <c r="K1839" s="2" t="s">
        <v>2301</v>
      </c>
      <c r="L1839" s="2" t="s">
        <v>10</v>
      </c>
      <c r="M1839" s="2" t="s">
        <v>4750</v>
      </c>
      <c r="N1839" s="2" t="s">
        <v>4741</v>
      </c>
      <c r="O1839" s="2" t="s">
        <v>4689</v>
      </c>
      <c r="P1839" s="2"/>
      <c r="Q1839" s="2" t="s">
        <v>5592</v>
      </c>
    </row>
    <row r="1840" spans="1:17" ht="228" x14ac:dyDescent="0.25">
      <c r="A1840" s="2" t="s">
        <v>1151</v>
      </c>
      <c r="B1840" s="2" t="s">
        <v>1152</v>
      </c>
      <c r="C1840" s="3" t="s">
        <v>5309</v>
      </c>
      <c r="D1840" s="4">
        <v>0</v>
      </c>
      <c r="E1840" s="4">
        <v>3</v>
      </c>
      <c r="F1840" s="4">
        <v>3</v>
      </c>
      <c r="G1840" s="4">
        <v>14.95</v>
      </c>
      <c r="H1840" s="2" t="s">
        <v>469</v>
      </c>
      <c r="I1840" s="4">
        <v>7.4630000000000001</v>
      </c>
      <c r="J1840" s="2" t="b">
        <v>1</v>
      </c>
      <c r="K1840" s="2" t="s">
        <v>4693</v>
      </c>
      <c r="L1840" s="2" t="s">
        <v>10</v>
      </c>
      <c r="M1840" s="2"/>
      <c r="N1840" s="2" t="s">
        <v>4701</v>
      </c>
      <c r="O1840" s="2"/>
      <c r="P1840" s="2" t="s">
        <v>4695</v>
      </c>
      <c r="Q1840" s="2" t="s">
        <v>5766</v>
      </c>
    </row>
    <row r="1841" spans="1:17" ht="185.25" x14ac:dyDescent="0.25">
      <c r="A1841" s="2" t="s">
        <v>1427</v>
      </c>
      <c r="B1841" s="2" t="s">
        <v>1428</v>
      </c>
      <c r="C1841" s="3" t="s">
        <v>5363</v>
      </c>
      <c r="D1841" s="4">
        <v>0</v>
      </c>
      <c r="E1841" s="4">
        <v>4</v>
      </c>
      <c r="F1841" s="4">
        <v>4</v>
      </c>
      <c r="G1841" s="4">
        <v>26.9</v>
      </c>
      <c r="H1841" s="2" t="s">
        <v>469</v>
      </c>
      <c r="I1841" s="4">
        <v>13.4133</v>
      </c>
      <c r="J1841" s="2" t="b">
        <v>1</v>
      </c>
      <c r="K1841" s="2" t="s">
        <v>4693</v>
      </c>
      <c r="L1841" s="2" t="s">
        <v>10</v>
      </c>
      <c r="M1841" s="2"/>
      <c r="N1841" s="2" t="s">
        <v>4694</v>
      </c>
      <c r="O1841" s="2"/>
      <c r="P1841" s="2" t="s">
        <v>4696</v>
      </c>
      <c r="Q1841" s="2" t="s">
        <v>5767</v>
      </c>
    </row>
    <row r="1842" spans="1:17" ht="213.75" x14ac:dyDescent="0.25">
      <c r="A1842" s="2" t="s">
        <v>2172</v>
      </c>
      <c r="B1842" s="2" t="s">
        <v>2173</v>
      </c>
      <c r="C1842" s="3" t="s">
        <v>5507</v>
      </c>
      <c r="D1842" s="4">
        <v>0</v>
      </c>
      <c r="E1842" s="4">
        <v>6</v>
      </c>
      <c r="F1842" s="4">
        <v>6</v>
      </c>
      <c r="G1842" s="4">
        <v>52.6</v>
      </c>
      <c r="H1842" s="2" t="s">
        <v>66</v>
      </c>
      <c r="I1842" s="4">
        <v>26.3</v>
      </c>
      <c r="J1842" s="2" t="b">
        <v>1</v>
      </c>
      <c r="K1842" s="2" t="s">
        <v>4693</v>
      </c>
      <c r="L1842" s="2" t="s">
        <v>10</v>
      </c>
      <c r="M1842" s="2"/>
      <c r="N1842" s="2" t="s">
        <v>4698</v>
      </c>
      <c r="O1842" s="2"/>
      <c r="P1842" s="2" t="s">
        <v>4696</v>
      </c>
      <c r="Q1842" s="2" t="s">
        <v>5833</v>
      </c>
    </row>
    <row r="1843" spans="1:17" ht="199.5" x14ac:dyDescent="0.25">
      <c r="A1843" s="2" t="s">
        <v>2170</v>
      </c>
      <c r="B1843" s="2" t="s">
        <v>2171</v>
      </c>
      <c r="C1843" s="3" t="s">
        <v>5506</v>
      </c>
      <c r="D1843" s="4">
        <v>0</v>
      </c>
      <c r="E1843" s="4">
        <v>6</v>
      </c>
      <c r="F1843" s="4">
        <v>6</v>
      </c>
      <c r="G1843" s="4">
        <v>68.099999999999994</v>
      </c>
      <c r="H1843" s="2" t="s">
        <v>66</v>
      </c>
      <c r="I1843" s="4">
        <v>34.049999999999997</v>
      </c>
      <c r="J1843" s="2" t="b">
        <v>1</v>
      </c>
      <c r="K1843" s="2" t="s">
        <v>4693</v>
      </c>
      <c r="L1843" s="2" t="s">
        <v>10</v>
      </c>
      <c r="M1843" s="2"/>
      <c r="N1843" s="2" t="s">
        <v>4698</v>
      </c>
      <c r="O1843" s="2"/>
      <c r="P1843" s="2" t="s">
        <v>4696</v>
      </c>
      <c r="Q1843" s="2" t="s">
        <v>5834</v>
      </c>
    </row>
    <row r="1844" spans="1:17" ht="242.25" x14ac:dyDescent="0.25">
      <c r="A1844" s="2" t="s">
        <v>2127</v>
      </c>
      <c r="B1844" s="2" t="s">
        <v>2128</v>
      </c>
      <c r="C1844" s="3" t="s">
        <v>5492</v>
      </c>
      <c r="D1844" s="4">
        <v>0</v>
      </c>
      <c r="E1844" s="4">
        <v>5</v>
      </c>
      <c r="F1844" s="4">
        <v>5</v>
      </c>
      <c r="G1844" s="4">
        <v>66.5</v>
      </c>
      <c r="H1844" s="2" t="s">
        <v>66</v>
      </c>
      <c r="I1844" s="4">
        <v>33.24</v>
      </c>
      <c r="J1844" s="2" t="b">
        <v>1</v>
      </c>
      <c r="K1844" s="2" t="s">
        <v>4693</v>
      </c>
      <c r="L1844" s="2" t="s">
        <v>10</v>
      </c>
      <c r="M1844" s="2"/>
      <c r="N1844" s="2" t="s">
        <v>4698</v>
      </c>
      <c r="O1844" s="2"/>
      <c r="P1844" s="2" t="s">
        <v>4696</v>
      </c>
      <c r="Q1844" s="2" t="s">
        <v>6530</v>
      </c>
    </row>
    <row r="1845" spans="1:17" ht="228" x14ac:dyDescent="0.25">
      <c r="A1845" s="2" t="s">
        <v>2131</v>
      </c>
      <c r="B1845" s="2" t="s">
        <v>2132</v>
      </c>
      <c r="C1845" s="3" t="s">
        <v>5494</v>
      </c>
      <c r="D1845" s="4">
        <v>0</v>
      </c>
      <c r="E1845" s="4">
        <v>0</v>
      </c>
      <c r="F1845" s="4">
        <v>0</v>
      </c>
      <c r="G1845" s="4">
        <v>72.45</v>
      </c>
      <c r="H1845" s="2" t="s">
        <v>66</v>
      </c>
      <c r="I1845" s="4">
        <v>36.226599999999998</v>
      </c>
      <c r="J1845" s="2" t="b">
        <v>1</v>
      </c>
      <c r="K1845" s="2" t="s">
        <v>4693</v>
      </c>
      <c r="L1845" s="2" t="s">
        <v>10</v>
      </c>
      <c r="M1845" s="2"/>
      <c r="N1845" s="2" t="s">
        <v>4698</v>
      </c>
      <c r="O1845" s="2"/>
      <c r="P1845" s="2" t="s">
        <v>4696</v>
      </c>
      <c r="Q1845" s="2" t="s">
        <v>6531</v>
      </c>
    </row>
    <row r="1846" spans="1:17" x14ac:dyDescent="0.25">
      <c r="A1846" s="2" t="s">
        <v>2149</v>
      </c>
      <c r="B1846" s="2" t="s">
        <v>2150</v>
      </c>
      <c r="C1846" s="3"/>
      <c r="D1846" s="4">
        <v>0</v>
      </c>
      <c r="E1846" s="4">
        <v>0</v>
      </c>
      <c r="F1846" s="4">
        <v>0</v>
      </c>
      <c r="G1846" s="4">
        <v>121.4</v>
      </c>
      <c r="H1846" s="2" t="s">
        <v>66</v>
      </c>
      <c r="I1846" s="4">
        <v>60.7</v>
      </c>
      <c r="J1846" s="2" t="b">
        <v>1</v>
      </c>
      <c r="K1846" s="2" t="s">
        <v>4693</v>
      </c>
      <c r="L1846" s="2" t="s">
        <v>10</v>
      </c>
      <c r="M1846" s="2"/>
      <c r="N1846" s="2" t="s">
        <v>4698</v>
      </c>
      <c r="O1846" s="2"/>
      <c r="P1846" s="2" t="s">
        <v>4696</v>
      </c>
      <c r="Q1846" s="2"/>
    </row>
    <row r="1847" spans="1:17" ht="256.5" x14ac:dyDescent="0.25">
      <c r="A1847" s="2" t="s">
        <v>2147</v>
      </c>
      <c r="B1847" s="2" t="s">
        <v>2148</v>
      </c>
      <c r="C1847" s="3" t="s">
        <v>5501</v>
      </c>
      <c r="D1847" s="4">
        <v>0</v>
      </c>
      <c r="E1847" s="4">
        <v>6</v>
      </c>
      <c r="F1847" s="4">
        <v>6</v>
      </c>
      <c r="G1847" s="4">
        <v>68.099999999999994</v>
      </c>
      <c r="H1847" s="2" t="s">
        <v>66</v>
      </c>
      <c r="I1847" s="4">
        <v>34.049999999999997</v>
      </c>
      <c r="J1847" s="2" t="b">
        <v>1</v>
      </c>
      <c r="K1847" s="2" t="s">
        <v>4693</v>
      </c>
      <c r="L1847" s="2" t="s">
        <v>10</v>
      </c>
      <c r="M1847" s="2"/>
      <c r="N1847" s="2" t="s">
        <v>4698</v>
      </c>
      <c r="O1847" s="2"/>
      <c r="P1847" s="2" t="s">
        <v>4696</v>
      </c>
      <c r="Q1847" s="2" t="s">
        <v>6532</v>
      </c>
    </row>
    <row r="1848" spans="1:17" x14ac:dyDescent="0.25">
      <c r="A1848" s="2" t="s">
        <v>4071</v>
      </c>
      <c r="B1848" s="2" t="s">
        <v>4072</v>
      </c>
      <c r="C1848" s="3"/>
      <c r="D1848" s="4">
        <v>0</v>
      </c>
      <c r="E1848" s="4">
        <v>0</v>
      </c>
      <c r="F1848" s="4">
        <v>0</v>
      </c>
      <c r="G1848" s="4">
        <v>55.2</v>
      </c>
      <c r="H1848" s="2" t="s">
        <v>469</v>
      </c>
      <c r="I1848" s="4">
        <v>27.602</v>
      </c>
      <c r="J1848" s="2" t="b">
        <v>0</v>
      </c>
      <c r="K1848" s="2" t="s">
        <v>4693</v>
      </c>
      <c r="L1848" s="2" t="s">
        <v>10</v>
      </c>
      <c r="M1848" s="2"/>
      <c r="N1848" s="2" t="s">
        <v>4703</v>
      </c>
      <c r="O1848" s="2"/>
      <c r="P1848" s="2" t="s">
        <v>4696</v>
      </c>
      <c r="Q1848" s="2"/>
    </row>
    <row r="1849" spans="1:17" x14ac:dyDescent="0.25">
      <c r="A1849" s="2" t="s">
        <v>3375</v>
      </c>
      <c r="B1849" s="2" t="s">
        <v>3376</v>
      </c>
      <c r="C1849" s="3"/>
      <c r="D1849" s="4">
        <v>0</v>
      </c>
      <c r="E1849" s="4">
        <v>0</v>
      </c>
      <c r="F1849" s="4">
        <v>0</v>
      </c>
      <c r="G1849" s="4">
        <v>12</v>
      </c>
      <c r="H1849" s="2" t="s">
        <v>3374</v>
      </c>
      <c r="I1849" s="4">
        <v>5.55</v>
      </c>
      <c r="J1849" s="2" t="b">
        <v>0</v>
      </c>
      <c r="K1849" s="2" t="s">
        <v>2308</v>
      </c>
      <c r="L1849" s="2" t="s">
        <v>10</v>
      </c>
      <c r="M1849" s="2" t="s">
        <v>4746</v>
      </c>
      <c r="N1849" s="2" t="s">
        <v>4741</v>
      </c>
      <c r="O1849" s="2" t="s">
        <v>2306</v>
      </c>
      <c r="P1849" s="2" t="s">
        <v>4688</v>
      </c>
      <c r="Q1849" s="2"/>
    </row>
    <row r="1850" spans="1:17" x14ac:dyDescent="0.25">
      <c r="A1850" s="2" t="s">
        <v>3372</v>
      </c>
      <c r="B1850" s="2" t="s">
        <v>3373</v>
      </c>
      <c r="C1850" s="3"/>
      <c r="D1850" s="4">
        <v>0</v>
      </c>
      <c r="E1850" s="4">
        <v>0</v>
      </c>
      <c r="F1850" s="4">
        <v>0</v>
      </c>
      <c r="G1850" s="4">
        <v>12.55</v>
      </c>
      <c r="H1850" s="2" t="s">
        <v>3374</v>
      </c>
      <c r="I1850" s="4">
        <v>5.8</v>
      </c>
      <c r="J1850" s="2" t="b">
        <v>0</v>
      </c>
      <c r="K1850" s="2" t="s">
        <v>4709</v>
      </c>
      <c r="L1850" s="2" t="s">
        <v>10</v>
      </c>
      <c r="M1850" s="2" t="s">
        <v>4746</v>
      </c>
      <c r="N1850" s="2" t="s">
        <v>4741</v>
      </c>
      <c r="O1850" s="2" t="s">
        <v>4689</v>
      </c>
      <c r="P1850" s="2" t="s">
        <v>4688</v>
      </c>
      <c r="Q1850" s="2"/>
    </row>
    <row r="1851" spans="1:17" x14ac:dyDescent="0.25">
      <c r="A1851" s="2" t="s">
        <v>3377</v>
      </c>
      <c r="B1851" s="2" t="s">
        <v>3378</v>
      </c>
      <c r="C1851" s="3"/>
      <c r="D1851" s="4">
        <v>0</v>
      </c>
      <c r="E1851" s="4">
        <v>0</v>
      </c>
      <c r="F1851" s="4">
        <v>0</v>
      </c>
      <c r="G1851" s="4">
        <v>12.85</v>
      </c>
      <c r="H1851" s="2" t="s">
        <v>3374</v>
      </c>
      <c r="I1851" s="4">
        <v>5.95</v>
      </c>
      <c r="J1851" s="2" t="b">
        <v>0</v>
      </c>
      <c r="K1851" s="2" t="s">
        <v>4716</v>
      </c>
      <c r="L1851" s="2" t="s">
        <v>10</v>
      </c>
      <c r="M1851" s="2" t="s">
        <v>4746</v>
      </c>
      <c r="N1851" s="2" t="s">
        <v>4741</v>
      </c>
      <c r="O1851" s="2" t="s">
        <v>4719</v>
      </c>
      <c r="P1851" s="2" t="s">
        <v>4688</v>
      </c>
      <c r="Q1851" s="2"/>
    </row>
    <row r="1852" spans="1:17" ht="185.25" x14ac:dyDescent="0.25">
      <c r="A1852" s="2" t="s">
        <v>54</v>
      </c>
      <c r="B1852" s="2" t="s">
        <v>55</v>
      </c>
      <c r="C1852" s="3" t="s">
        <v>2385</v>
      </c>
      <c r="D1852" s="4">
        <v>0</v>
      </c>
      <c r="E1852" s="4">
        <v>0</v>
      </c>
      <c r="F1852" s="4">
        <v>0</v>
      </c>
      <c r="G1852" s="4">
        <v>35.200000000000003</v>
      </c>
      <c r="H1852" s="2" t="s">
        <v>2230</v>
      </c>
      <c r="I1852" s="4">
        <v>16.3</v>
      </c>
      <c r="J1852" s="2" t="b">
        <v>1</v>
      </c>
      <c r="K1852" s="2" t="s">
        <v>4716</v>
      </c>
      <c r="L1852" s="2" t="s">
        <v>10</v>
      </c>
      <c r="M1852" s="2" t="s">
        <v>4751</v>
      </c>
      <c r="N1852" s="2" t="s">
        <v>4752</v>
      </c>
      <c r="O1852" s="2" t="s">
        <v>4719</v>
      </c>
      <c r="P1852" s="2" t="s">
        <v>4688</v>
      </c>
      <c r="Q1852" s="2" t="s">
        <v>6533</v>
      </c>
    </row>
    <row r="1853" spans="1:17" x14ac:dyDescent="0.25">
      <c r="A1853" s="2" t="s">
        <v>1328</v>
      </c>
      <c r="B1853" s="2" t="s">
        <v>1329</v>
      </c>
      <c r="C1853" s="3"/>
      <c r="D1853" s="4">
        <v>0</v>
      </c>
      <c r="E1853" s="4">
        <v>6</v>
      </c>
      <c r="F1853" s="4">
        <v>6</v>
      </c>
      <c r="G1853" s="4">
        <v>8.85</v>
      </c>
      <c r="H1853" s="2" t="s">
        <v>2243</v>
      </c>
      <c r="I1853" s="4">
        <v>3.8</v>
      </c>
      <c r="J1853" s="2" t="b">
        <v>1</v>
      </c>
      <c r="K1853" s="2" t="s">
        <v>4716</v>
      </c>
      <c r="L1853" s="2" t="s">
        <v>10</v>
      </c>
      <c r="M1853" s="2" t="s">
        <v>5043</v>
      </c>
      <c r="N1853" s="2" t="s">
        <v>4743</v>
      </c>
      <c r="O1853" s="2" t="s">
        <v>4719</v>
      </c>
      <c r="P1853" s="2" t="s">
        <v>4688</v>
      </c>
      <c r="Q1853" s="2"/>
    </row>
    <row r="1854" spans="1:17" x14ac:dyDescent="0.25">
      <c r="A1854" s="2" t="s">
        <v>312</v>
      </c>
      <c r="B1854" s="2" t="s">
        <v>313</v>
      </c>
      <c r="C1854" s="3"/>
      <c r="D1854" s="4">
        <v>0</v>
      </c>
      <c r="E1854" s="4">
        <v>7</v>
      </c>
      <c r="F1854" s="4">
        <v>7</v>
      </c>
      <c r="G1854" s="4">
        <v>3.45</v>
      </c>
      <c r="H1854" s="2" t="s">
        <v>2246</v>
      </c>
      <c r="I1854" s="4">
        <v>1.7030000000000001</v>
      </c>
      <c r="J1854" s="2" t="b">
        <v>1</v>
      </c>
      <c r="K1854" s="2" t="s">
        <v>2307</v>
      </c>
      <c r="L1854" s="2" t="s">
        <v>10</v>
      </c>
      <c r="M1854" s="2"/>
      <c r="N1854" s="2" t="s">
        <v>2307</v>
      </c>
      <c r="O1854" s="2" t="s">
        <v>314</v>
      </c>
      <c r="P1854" s="2" t="s">
        <v>4804</v>
      </c>
      <c r="Q1854" s="2"/>
    </row>
    <row r="1855" spans="1:17" x14ac:dyDescent="0.25">
      <c r="A1855" s="2" t="s">
        <v>2759</v>
      </c>
      <c r="B1855" s="2" t="s">
        <v>2760</v>
      </c>
      <c r="C1855" s="3"/>
      <c r="D1855" s="4">
        <v>0</v>
      </c>
      <c r="E1855" s="4">
        <v>0</v>
      </c>
      <c r="F1855" s="4">
        <v>0</v>
      </c>
      <c r="G1855" s="4">
        <v>4.0999999999999996</v>
      </c>
      <c r="H1855" s="2" t="s">
        <v>2246</v>
      </c>
      <c r="I1855" s="4">
        <v>1.99</v>
      </c>
      <c r="J1855" s="2" t="b">
        <v>0</v>
      </c>
      <c r="K1855" s="2" t="s">
        <v>2307</v>
      </c>
      <c r="L1855" s="2" t="s">
        <v>10</v>
      </c>
      <c r="M1855" s="2"/>
      <c r="N1855" s="2" t="s">
        <v>2307</v>
      </c>
      <c r="O1855" s="2"/>
      <c r="P1855" s="2" t="s">
        <v>4804</v>
      </c>
      <c r="Q1855" s="2"/>
    </row>
    <row r="1856" spans="1:17" x14ac:dyDescent="0.25">
      <c r="A1856" s="2" t="s">
        <v>2773</v>
      </c>
      <c r="B1856" s="2" t="s">
        <v>2774</v>
      </c>
      <c r="C1856" s="3"/>
      <c r="D1856" s="4">
        <v>0</v>
      </c>
      <c r="E1856" s="4">
        <v>0</v>
      </c>
      <c r="F1856" s="4">
        <v>0</v>
      </c>
      <c r="G1856" s="4">
        <v>4</v>
      </c>
      <c r="H1856" s="2" t="s">
        <v>2246</v>
      </c>
      <c r="I1856" s="4">
        <v>1.97</v>
      </c>
      <c r="J1856" s="2" t="b">
        <v>0</v>
      </c>
      <c r="K1856" s="2" t="s">
        <v>2307</v>
      </c>
      <c r="L1856" s="2" t="s">
        <v>10</v>
      </c>
      <c r="M1856" s="2"/>
      <c r="N1856" s="2" t="s">
        <v>2307</v>
      </c>
      <c r="O1856" s="2"/>
      <c r="P1856" s="2" t="s">
        <v>4804</v>
      </c>
      <c r="Q1856" s="2"/>
    </row>
    <row r="1857" spans="1:17" x14ac:dyDescent="0.25">
      <c r="A1857" s="2" t="s">
        <v>2713</v>
      </c>
      <c r="B1857" s="2" t="s">
        <v>2714</v>
      </c>
      <c r="C1857" s="3"/>
      <c r="D1857" s="4">
        <v>0</v>
      </c>
      <c r="E1857" s="4">
        <v>0</v>
      </c>
      <c r="F1857" s="4">
        <v>0</v>
      </c>
      <c r="G1857" s="4">
        <v>3</v>
      </c>
      <c r="H1857" s="2" t="s">
        <v>2246</v>
      </c>
      <c r="I1857" s="4">
        <v>1.6</v>
      </c>
      <c r="J1857" s="2" t="b">
        <v>0</v>
      </c>
      <c r="K1857" s="2" t="s">
        <v>2307</v>
      </c>
      <c r="L1857" s="2" t="s">
        <v>27</v>
      </c>
      <c r="M1857" s="2"/>
      <c r="N1857" s="2" t="s">
        <v>2307</v>
      </c>
      <c r="O1857" s="2"/>
      <c r="P1857" s="2" t="s">
        <v>4695</v>
      </c>
      <c r="Q1857" s="2"/>
    </row>
    <row r="1858" spans="1:17" x14ac:dyDescent="0.25">
      <c r="A1858" s="2" t="s">
        <v>2709</v>
      </c>
      <c r="B1858" s="2" t="s">
        <v>2710</v>
      </c>
      <c r="C1858" s="3"/>
      <c r="D1858" s="4">
        <v>0</v>
      </c>
      <c r="E1858" s="4">
        <v>0</v>
      </c>
      <c r="F1858" s="4">
        <v>0</v>
      </c>
      <c r="G1858" s="4">
        <v>3.5</v>
      </c>
      <c r="H1858" s="2" t="s">
        <v>2246</v>
      </c>
      <c r="I1858" s="4">
        <v>1.7529999999999999</v>
      </c>
      <c r="J1858" s="2" t="b">
        <v>0</v>
      </c>
      <c r="K1858" s="2" t="s">
        <v>2307</v>
      </c>
      <c r="L1858" s="2" t="s">
        <v>10</v>
      </c>
      <c r="M1858" s="2"/>
      <c r="N1858" s="2" t="s">
        <v>2307</v>
      </c>
      <c r="O1858" s="2"/>
      <c r="P1858" s="2" t="s">
        <v>4695</v>
      </c>
      <c r="Q1858" s="2"/>
    </row>
    <row r="1859" spans="1:17" x14ac:dyDescent="0.25">
      <c r="A1859" s="2" t="s">
        <v>2717</v>
      </c>
      <c r="B1859" s="2" t="s">
        <v>2718</v>
      </c>
      <c r="C1859" s="3"/>
      <c r="D1859" s="4">
        <v>0</v>
      </c>
      <c r="E1859" s="4">
        <v>0</v>
      </c>
      <c r="F1859" s="4">
        <v>0</v>
      </c>
      <c r="G1859" s="4">
        <v>3.6</v>
      </c>
      <c r="H1859" s="2" t="s">
        <v>2246</v>
      </c>
      <c r="I1859" s="4">
        <v>1.6870000000000001</v>
      </c>
      <c r="J1859" s="2" t="b">
        <v>0</v>
      </c>
      <c r="K1859" s="2" t="s">
        <v>2307</v>
      </c>
      <c r="L1859" s="2" t="s">
        <v>10</v>
      </c>
      <c r="M1859" s="2"/>
      <c r="N1859" s="2" t="s">
        <v>2307</v>
      </c>
      <c r="O1859" s="2"/>
      <c r="P1859" s="2" t="s">
        <v>4804</v>
      </c>
      <c r="Q1859" s="2"/>
    </row>
    <row r="1860" spans="1:17" ht="99.75" x14ac:dyDescent="0.25">
      <c r="A1860" s="2" t="s">
        <v>405</v>
      </c>
      <c r="B1860" s="2" t="s">
        <v>406</v>
      </c>
      <c r="C1860" s="3" t="s">
        <v>2697</v>
      </c>
      <c r="D1860" s="4">
        <v>0</v>
      </c>
      <c r="E1860" s="4">
        <v>5</v>
      </c>
      <c r="F1860" s="4">
        <v>5</v>
      </c>
      <c r="G1860" s="4">
        <v>3.9</v>
      </c>
      <c r="H1860" s="2" t="s">
        <v>2246</v>
      </c>
      <c r="I1860" s="4">
        <v>1.8049999999999999</v>
      </c>
      <c r="J1860" s="2" t="b">
        <v>1</v>
      </c>
      <c r="K1860" s="2" t="s">
        <v>2307</v>
      </c>
      <c r="L1860" s="2" t="s">
        <v>10</v>
      </c>
      <c r="M1860" s="2"/>
      <c r="N1860" s="2" t="s">
        <v>2307</v>
      </c>
      <c r="O1860" s="2" t="s">
        <v>5008</v>
      </c>
      <c r="P1860" s="2" t="s">
        <v>4804</v>
      </c>
      <c r="Q1860" s="2" t="s">
        <v>5666</v>
      </c>
    </row>
    <row r="1861" spans="1:17" x14ac:dyDescent="0.25">
      <c r="A1861" s="2" t="s">
        <v>1921</v>
      </c>
      <c r="B1861" s="2" t="s">
        <v>1922</v>
      </c>
      <c r="C1861" s="3"/>
      <c r="D1861" s="4">
        <v>0</v>
      </c>
      <c r="E1861" s="4">
        <v>0</v>
      </c>
      <c r="F1861" s="4">
        <v>0</v>
      </c>
      <c r="G1861" s="4">
        <v>8.9</v>
      </c>
      <c r="H1861" s="2" t="s">
        <v>2246</v>
      </c>
      <c r="I1861" s="4">
        <v>3.4</v>
      </c>
      <c r="J1861" s="2" t="b">
        <v>1</v>
      </c>
      <c r="K1861" s="2" t="s">
        <v>4716</v>
      </c>
      <c r="L1861" s="2" t="s">
        <v>10</v>
      </c>
      <c r="M1861" s="2"/>
      <c r="N1861" s="2" t="s">
        <v>4912</v>
      </c>
      <c r="O1861" s="2" t="s">
        <v>4719</v>
      </c>
      <c r="P1861" s="2" t="s">
        <v>4688</v>
      </c>
      <c r="Q1861" s="2"/>
    </row>
    <row r="1862" spans="1:17" x14ac:dyDescent="0.25">
      <c r="A1862" s="2" t="s">
        <v>528</v>
      </c>
      <c r="B1862" s="2" t="s">
        <v>529</v>
      </c>
      <c r="C1862" s="3"/>
      <c r="D1862" s="4">
        <v>0</v>
      </c>
      <c r="E1862" s="4">
        <v>4</v>
      </c>
      <c r="F1862" s="4">
        <v>4</v>
      </c>
      <c r="G1862" s="4">
        <v>14.05</v>
      </c>
      <c r="H1862" s="2" t="s">
        <v>2283</v>
      </c>
      <c r="I1862" s="4">
        <v>6.5</v>
      </c>
      <c r="J1862" s="2" t="b">
        <v>1</v>
      </c>
      <c r="K1862" s="2" t="s">
        <v>4716</v>
      </c>
      <c r="L1862" s="2" t="s">
        <v>10</v>
      </c>
      <c r="M1862" s="2" t="s">
        <v>5044</v>
      </c>
      <c r="N1862" s="2" t="s">
        <v>4954</v>
      </c>
      <c r="O1862" s="2" t="s">
        <v>4719</v>
      </c>
      <c r="P1862" s="2" t="s">
        <v>4688</v>
      </c>
      <c r="Q1862" s="2"/>
    </row>
    <row r="1863" spans="1:17" x14ac:dyDescent="0.25">
      <c r="A1863" s="2" t="s">
        <v>526</v>
      </c>
      <c r="B1863" s="2" t="s">
        <v>527</v>
      </c>
      <c r="C1863" s="3"/>
      <c r="D1863" s="4">
        <v>0</v>
      </c>
      <c r="E1863" s="4">
        <v>4</v>
      </c>
      <c r="F1863" s="4">
        <v>4</v>
      </c>
      <c r="G1863" s="4">
        <v>13.85</v>
      </c>
      <c r="H1863" s="2" t="s">
        <v>2283</v>
      </c>
      <c r="I1863" s="4">
        <v>6.4</v>
      </c>
      <c r="J1863" s="2" t="b">
        <v>1</v>
      </c>
      <c r="K1863" s="2" t="s">
        <v>4709</v>
      </c>
      <c r="L1863" s="2" t="s">
        <v>10</v>
      </c>
      <c r="M1863" s="2" t="s">
        <v>5044</v>
      </c>
      <c r="N1863" s="2" t="s">
        <v>4954</v>
      </c>
      <c r="O1863" s="2" t="s">
        <v>4689</v>
      </c>
      <c r="P1863" s="2" t="s">
        <v>4688</v>
      </c>
      <c r="Q1863" s="2"/>
    </row>
    <row r="1864" spans="1:17" x14ac:dyDescent="0.25">
      <c r="A1864" s="2" t="s">
        <v>524</v>
      </c>
      <c r="B1864" s="2" t="s">
        <v>525</v>
      </c>
      <c r="C1864" s="3"/>
      <c r="D1864" s="4">
        <v>0</v>
      </c>
      <c r="E1864" s="4">
        <v>5</v>
      </c>
      <c r="F1864" s="4">
        <v>5</v>
      </c>
      <c r="G1864" s="4">
        <v>20.5</v>
      </c>
      <c r="H1864" s="2" t="s">
        <v>2283</v>
      </c>
      <c r="I1864" s="4">
        <v>9.5</v>
      </c>
      <c r="J1864" s="2" t="b">
        <v>1</v>
      </c>
      <c r="K1864" s="2" t="s">
        <v>4709</v>
      </c>
      <c r="L1864" s="2" t="s">
        <v>10</v>
      </c>
      <c r="M1864" s="2" t="s">
        <v>5044</v>
      </c>
      <c r="N1864" s="2" t="s">
        <v>4954</v>
      </c>
      <c r="O1864" s="2" t="s">
        <v>4689</v>
      </c>
      <c r="P1864" s="2" t="s">
        <v>4688</v>
      </c>
      <c r="Q1864" s="2"/>
    </row>
    <row r="1865" spans="1:17" x14ac:dyDescent="0.25">
      <c r="A1865" s="2" t="s">
        <v>530</v>
      </c>
      <c r="B1865" s="2" t="s">
        <v>531</v>
      </c>
      <c r="C1865" s="3"/>
      <c r="D1865" s="4">
        <v>0</v>
      </c>
      <c r="E1865" s="4">
        <v>0</v>
      </c>
      <c r="F1865" s="4">
        <v>0</v>
      </c>
      <c r="G1865" s="4">
        <v>25.3</v>
      </c>
      <c r="H1865" s="2" t="s">
        <v>2283</v>
      </c>
      <c r="I1865" s="4">
        <v>11.7</v>
      </c>
      <c r="J1865" s="2" t="b">
        <v>1</v>
      </c>
      <c r="K1865" s="2" t="s">
        <v>4709</v>
      </c>
      <c r="L1865" s="2" t="s">
        <v>10</v>
      </c>
      <c r="M1865" s="2" t="s">
        <v>5044</v>
      </c>
      <c r="N1865" s="2" t="s">
        <v>4954</v>
      </c>
      <c r="O1865" s="2" t="s">
        <v>4689</v>
      </c>
      <c r="P1865" s="2" t="s">
        <v>4688</v>
      </c>
      <c r="Q1865" s="2"/>
    </row>
    <row r="1866" spans="1:17" x14ac:dyDescent="0.25">
      <c r="A1866" s="2" t="s">
        <v>532</v>
      </c>
      <c r="B1866" s="2" t="s">
        <v>533</v>
      </c>
      <c r="C1866" s="3"/>
      <c r="D1866" s="4">
        <v>0</v>
      </c>
      <c r="E1866" s="4">
        <v>0</v>
      </c>
      <c r="F1866" s="4">
        <v>0</v>
      </c>
      <c r="G1866" s="4">
        <v>42.1</v>
      </c>
      <c r="H1866" s="2" t="s">
        <v>2283</v>
      </c>
      <c r="I1866" s="4">
        <v>19.5</v>
      </c>
      <c r="J1866" s="2" t="b">
        <v>1</v>
      </c>
      <c r="K1866" s="2" t="s">
        <v>4709</v>
      </c>
      <c r="L1866" s="2" t="s">
        <v>10</v>
      </c>
      <c r="M1866" s="2" t="s">
        <v>5044</v>
      </c>
      <c r="N1866" s="2" t="s">
        <v>4954</v>
      </c>
      <c r="O1866" s="2" t="s">
        <v>4689</v>
      </c>
      <c r="P1866" s="2" t="s">
        <v>5045</v>
      </c>
      <c r="Q1866" s="2"/>
    </row>
    <row r="1867" spans="1:17" x14ac:dyDescent="0.25">
      <c r="A1867" s="2" t="s">
        <v>1147</v>
      </c>
      <c r="B1867" s="2" t="s">
        <v>1148</v>
      </c>
      <c r="C1867" s="3"/>
      <c r="D1867" s="4">
        <v>0</v>
      </c>
      <c r="E1867" s="4">
        <v>0</v>
      </c>
      <c r="F1867" s="4">
        <v>0</v>
      </c>
      <c r="G1867" s="4">
        <v>14.9</v>
      </c>
      <c r="H1867" s="2" t="s">
        <v>2247</v>
      </c>
      <c r="I1867" s="4">
        <v>6.9</v>
      </c>
      <c r="J1867" s="2" t="b">
        <v>1</v>
      </c>
      <c r="K1867" s="2" t="s">
        <v>2308</v>
      </c>
      <c r="L1867" s="2" t="s">
        <v>10</v>
      </c>
      <c r="M1867" s="2" t="s">
        <v>4898</v>
      </c>
      <c r="N1867" s="2" t="s">
        <v>4741</v>
      </c>
      <c r="O1867" s="2" t="s">
        <v>2306</v>
      </c>
      <c r="P1867" s="2" t="s">
        <v>4688</v>
      </c>
      <c r="Q1867" s="2"/>
    </row>
    <row r="1868" spans="1:17" x14ac:dyDescent="0.25">
      <c r="A1868" s="2" t="s">
        <v>3787</v>
      </c>
      <c r="B1868" s="2" t="s">
        <v>3788</v>
      </c>
      <c r="C1868" s="3"/>
      <c r="D1868" s="4">
        <v>0</v>
      </c>
      <c r="E1868" s="4">
        <v>0</v>
      </c>
      <c r="F1868" s="4">
        <v>0</v>
      </c>
      <c r="G1868" s="4">
        <v>17.7</v>
      </c>
      <c r="H1868" s="2" t="s">
        <v>3786</v>
      </c>
      <c r="I1868" s="4">
        <v>8.1999999999999993</v>
      </c>
      <c r="J1868" s="2" t="b">
        <v>0</v>
      </c>
      <c r="K1868" s="2" t="s">
        <v>2308</v>
      </c>
      <c r="L1868" s="2" t="s">
        <v>10</v>
      </c>
      <c r="M1868" s="2" t="s">
        <v>4740</v>
      </c>
      <c r="N1868" s="2" t="s">
        <v>4741</v>
      </c>
      <c r="O1868" s="2" t="s">
        <v>2306</v>
      </c>
      <c r="P1868" s="2" t="s">
        <v>4688</v>
      </c>
      <c r="Q1868" s="2"/>
    </row>
    <row r="1869" spans="1:17" x14ac:dyDescent="0.25">
      <c r="A1869" s="2" t="s">
        <v>3784</v>
      </c>
      <c r="B1869" s="2" t="s">
        <v>3785</v>
      </c>
      <c r="C1869" s="3"/>
      <c r="D1869" s="4">
        <v>0</v>
      </c>
      <c r="E1869" s="4">
        <v>0</v>
      </c>
      <c r="F1869" s="4">
        <v>0</v>
      </c>
      <c r="G1869" s="4">
        <v>17.7</v>
      </c>
      <c r="H1869" s="2" t="s">
        <v>3786</v>
      </c>
      <c r="I1869" s="4">
        <v>8.1999999999999993</v>
      </c>
      <c r="J1869" s="2" t="b">
        <v>0</v>
      </c>
      <c r="K1869" s="2" t="s">
        <v>4709</v>
      </c>
      <c r="L1869" s="2" t="s">
        <v>10</v>
      </c>
      <c r="M1869" s="2" t="s">
        <v>4740</v>
      </c>
      <c r="N1869" s="2" t="s">
        <v>4741</v>
      </c>
      <c r="O1869" s="2" t="s">
        <v>4689</v>
      </c>
      <c r="P1869" s="2" t="s">
        <v>4688</v>
      </c>
      <c r="Q1869" s="2"/>
    </row>
    <row r="1870" spans="1:17" ht="228" x14ac:dyDescent="0.25">
      <c r="A1870" s="2" t="s">
        <v>1833</v>
      </c>
      <c r="B1870" s="2" t="s">
        <v>1834</v>
      </c>
      <c r="C1870" s="3" t="s">
        <v>5439</v>
      </c>
      <c r="D1870" s="4">
        <v>0</v>
      </c>
      <c r="E1870" s="4">
        <v>0</v>
      </c>
      <c r="F1870" s="4">
        <v>0</v>
      </c>
      <c r="G1870" s="4">
        <v>24.3</v>
      </c>
      <c r="H1870" s="2" t="s">
        <v>2222</v>
      </c>
      <c r="I1870" s="4">
        <v>11.224</v>
      </c>
      <c r="J1870" s="2" t="b">
        <v>1</v>
      </c>
      <c r="K1870" s="2" t="s">
        <v>4709</v>
      </c>
      <c r="L1870" s="2" t="s">
        <v>10</v>
      </c>
      <c r="M1870" s="2" t="s">
        <v>4942</v>
      </c>
      <c r="N1870" s="2" t="s">
        <v>4822</v>
      </c>
      <c r="O1870" s="2" t="s">
        <v>4689</v>
      </c>
      <c r="P1870" s="2" t="s">
        <v>4688</v>
      </c>
      <c r="Q1870" s="2" t="s">
        <v>5861</v>
      </c>
    </row>
    <row r="1871" spans="1:17" ht="213.75" x14ac:dyDescent="0.25">
      <c r="A1871" s="2" t="s">
        <v>1835</v>
      </c>
      <c r="B1871" s="2" t="s">
        <v>1836</v>
      </c>
      <c r="C1871" s="3" t="s">
        <v>5440</v>
      </c>
      <c r="D1871" s="4">
        <v>0</v>
      </c>
      <c r="E1871" s="4">
        <v>1</v>
      </c>
      <c r="F1871" s="4">
        <v>1</v>
      </c>
      <c r="G1871" s="4">
        <v>24.1</v>
      </c>
      <c r="H1871" s="2" t="s">
        <v>2222</v>
      </c>
      <c r="I1871" s="4">
        <v>11.132</v>
      </c>
      <c r="J1871" s="2" t="b">
        <v>1</v>
      </c>
      <c r="K1871" s="2" t="s">
        <v>4716</v>
      </c>
      <c r="L1871" s="2" t="s">
        <v>10</v>
      </c>
      <c r="M1871" s="2" t="s">
        <v>4942</v>
      </c>
      <c r="N1871" s="2" t="s">
        <v>4822</v>
      </c>
      <c r="O1871" s="2" t="s">
        <v>4719</v>
      </c>
      <c r="P1871" s="2" t="s">
        <v>4688</v>
      </c>
      <c r="Q1871" s="2" t="s">
        <v>5862</v>
      </c>
    </row>
    <row r="1872" spans="1:17" ht="228" x14ac:dyDescent="0.25">
      <c r="A1872" s="2" t="s">
        <v>1669</v>
      </c>
      <c r="B1872" s="2" t="s">
        <v>1670</v>
      </c>
      <c r="C1872" s="3" t="s">
        <v>5397</v>
      </c>
      <c r="D1872" s="4">
        <v>0</v>
      </c>
      <c r="E1872" s="4">
        <v>9</v>
      </c>
      <c r="F1872" s="4">
        <v>9</v>
      </c>
      <c r="G1872" s="4">
        <v>22.8</v>
      </c>
      <c r="H1872" s="2" t="s">
        <v>2222</v>
      </c>
      <c r="I1872" s="4">
        <v>10.113</v>
      </c>
      <c r="J1872" s="2" t="b">
        <v>1</v>
      </c>
      <c r="K1872" s="2" t="s">
        <v>4709</v>
      </c>
      <c r="L1872" s="2" t="s">
        <v>10</v>
      </c>
      <c r="M1872" s="2" t="s">
        <v>4824</v>
      </c>
      <c r="N1872" s="2" t="s">
        <v>4822</v>
      </c>
      <c r="O1872" s="2" t="s">
        <v>4689</v>
      </c>
      <c r="P1872" s="2" t="s">
        <v>4688</v>
      </c>
      <c r="Q1872" s="2" t="s">
        <v>5863</v>
      </c>
    </row>
    <row r="1873" spans="1:17" ht="242.25" x14ac:dyDescent="0.25">
      <c r="A1873" s="2" t="s">
        <v>1691</v>
      </c>
      <c r="B1873" s="2" t="s">
        <v>1692</v>
      </c>
      <c r="C1873" s="3" t="s">
        <v>5405</v>
      </c>
      <c r="D1873" s="4">
        <v>0</v>
      </c>
      <c r="E1873" s="4">
        <v>3</v>
      </c>
      <c r="F1873" s="4">
        <v>3</v>
      </c>
      <c r="G1873" s="4">
        <v>16.600000000000001</v>
      </c>
      <c r="H1873" s="2" t="s">
        <v>2222</v>
      </c>
      <c r="I1873" s="4">
        <v>7.6820000000000004</v>
      </c>
      <c r="J1873" s="2" t="b">
        <v>1</v>
      </c>
      <c r="K1873" s="2" t="s">
        <v>4709</v>
      </c>
      <c r="L1873" s="2" t="s">
        <v>10</v>
      </c>
      <c r="M1873" s="2" t="s">
        <v>5046</v>
      </c>
      <c r="N1873" s="2" t="s">
        <v>4822</v>
      </c>
      <c r="O1873" s="2" t="s">
        <v>4689</v>
      </c>
      <c r="P1873" s="2" t="s">
        <v>4688</v>
      </c>
      <c r="Q1873" s="2" t="s">
        <v>5864</v>
      </c>
    </row>
    <row r="1874" spans="1:17" ht="242.25" x14ac:dyDescent="0.25">
      <c r="A1874" s="2" t="s">
        <v>1693</v>
      </c>
      <c r="B1874" s="2" t="s">
        <v>1694</v>
      </c>
      <c r="C1874" s="3" t="s">
        <v>5406</v>
      </c>
      <c r="D1874" s="4">
        <v>0</v>
      </c>
      <c r="E1874" s="4">
        <v>0</v>
      </c>
      <c r="F1874" s="4">
        <v>0</v>
      </c>
      <c r="G1874" s="4">
        <v>17.399999999999999</v>
      </c>
      <c r="H1874" s="2" t="s">
        <v>2222</v>
      </c>
      <c r="I1874" s="4">
        <v>8.0500000000000007</v>
      </c>
      <c r="J1874" s="2" t="b">
        <v>1</v>
      </c>
      <c r="K1874" s="2" t="s">
        <v>4716</v>
      </c>
      <c r="L1874" s="2" t="s">
        <v>10</v>
      </c>
      <c r="M1874" s="2" t="s">
        <v>5046</v>
      </c>
      <c r="N1874" s="2" t="s">
        <v>4822</v>
      </c>
      <c r="O1874" s="2" t="s">
        <v>4719</v>
      </c>
      <c r="P1874" s="2" t="s">
        <v>4688</v>
      </c>
      <c r="Q1874" s="2" t="s">
        <v>5865</v>
      </c>
    </row>
    <row r="1875" spans="1:17" ht="242.25" x14ac:dyDescent="0.25">
      <c r="A1875" s="2" t="s">
        <v>1891</v>
      </c>
      <c r="B1875" s="2" t="s">
        <v>1892</v>
      </c>
      <c r="C1875" s="3" t="s">
        <v>5455</v>
      </c>
      <c r="D1875" s="4">
        <v>0</v>
      </c>
      <c r="E1875" s="4">
        <v>0</v>
      </c>
      <c r="F1875" s="4">
        <v>0</v>
      </c>
      <c r="G1875" s="4">
        <v>15.3</v>
      </c>
      <c r="H1875" s="2" t="s">
        <v>2222</v>
      </c>
      <c r="I1875" s="4">
        <v>7.0839999999999996</v>
      </c>
      <c r="J1875" s="2" t="b">
        <v>1</v>
      </c>
      <c r="K1875" s="2" t="s">
        <v>4716</v>
      </c>
      <c r="L1875" s="2" t="s">
        <v>10</v>
      </c>
      <c r="M1875" s="2" t="s">
        <v>4827</v>
      </c>
      <c r="N1875" s="2" t="s">
        <v>4822</v>
      </c>
      <c r="O1875" s="2" t="s">
        <v>4719</v>
      </c>
      <c r="P1875" s="2" t="s">
        <v>4688</v>
      </c>
      <c r="Q1875" s="2" t="s">
        <v>5866</v>
      </c>
    </row>
    <row r="1876" spans="1:17" ht="228" x14ac:dyDescent="0.25">
      <c r="A1876" s="2" t="s">
        <v>922</v>
      </c>
      <c r="B1876" s="2" t="s">
        <v>923</v>
      </c>
      <c r="C1876" s="3" t="s">
        <v>5277</v>
      </c>
      <c r="D1876" s="4">
        <v>0</v>
      </c>
      <c r="E1876" s="4">
        <v>12</v>
      </c>
      <c r="F1876" s="4">
        <v>12</v>
      </c>
      <c r="G1876" s="4">
        <v>17.5</v>
      </c>
      <c r="H1876" s="2" t="s">
        <v>2222</v>
      </c>
      <c r="I1876" s="4">
        <v>8.0960000000000001</v>
      </c>
      <c r="J1876" s="2" t="b">
        <v>1</v>
      </c>
      <c r="K1876" s="2" t="s">
        <v>4716</v>
      </c>
      <c r="L1876" s="2" t="s">
        <v>10</v>
      </c>
      <c r="M1876" s="2" t="s">
        <v>4821</v>
      </c>
      <c r="N1876" s="2" t="s">
        <v>4822</v>
      </c>
      <c r="O1876" s="2" t="s">
        <v>4719</v>
      </c>
      <c r="P1876" s="2" t="s">
        <v>4688</v>
      </c>
      <c r="Q1876" s="2" t="s">
        <v>5867</v>
      </c>
    </row>
    <row r="1877" spans="1:17" ht="199.5" x14ac:dyDescent="0.25">
      <c r="A1877" s="2" t="s">
        <v>190</v>
      </c>
      <c r="B1877" s="2" t="s">
        <v>191</v>
      </c>
      <c r="C1877" s="3" t="s">
        <v>5047</v>
      </c>
      <c r="D1877" s="4">
        <v>0</v>
      </c>
      <c r="E1877" s="4">
        <v>0</v>
      </c>
      <c r="F1877" s="4">
        <v>0</v>
      </c>
      <c r="G1877" s="4">
        <v>9.5</v>
      </c>
      <c r="H1877" s="2" t="s">
        <v>2227</v>
      </c>
      <c r="I1877" s="4">
        <v>3.87</v>
      </c>
      <c r="J1877" s="2" t="b">
        <v>1</v>
      </c>
      <c r="K1877" s="2" t="s">
        <v>4709</v>
      </c>
      <c r="L1877" s="2" t="s">
        <v>10</v>
      </c>
      <c r="M1877" s="2" t="s">
        <v>4873</v>
      </c>
      <c r="N1877" s="2" t="s">
        <v>4762</v>
      </c>
      <c r="O1877" s="2" t="s">
        <v>4689</v>
      </c>
      <c r="P1877" s="2" t="s">
        <v>4688</v>
      </c>
      <c r="Q1877" s="2" t="s">
        <v>5905</v>
      </c>
    </row>
    <row r="1878" spans="1:17" ht="199.5" x14ac:dyDescent="0.25">
      <c r="A1878" s="2" t="s">
        <v>1558</v>
      </c>
      <c r="B1878" s="2" t="s">
        <v>1559</v>
      </c>
      <c r="C1878" s="3" t="s">
        <v>5048</v>
      </c>
      <c r="D1878" s="4">
        <v>0</v>
      </c>
      <c r="E1878" s="4">
        <v>0</v>
      </c>
      <c r="F1878" s="4">
        <v>0</v>
      </c>
      <c r="G1878" s="4">
        <v>17.95</v>
      </c>
      <c r="H1878" s="2" t="s">
        <v>2227</v>
      </c>
      <c r="I1878" s="4">
        <v>8.09</v>
      </c>
      <c r="J1878" s="2" t="b">
        <v>1</v>
      </c>
      <c r="K1878" s="2" t="s">
        <v>4709</v>
      </c>
      <c r="L1878" s="2" t="s">
        <v>10</v>
      </c>
      <c r="M1878" s="2" t="s">
        <v>4791</v>
      </c>
      <c r="N1878" s="2" t="s">
        <v>4762</v>
      </c>
      <c r="O1878" s="2" t="s">
        <v>4689</v>
      </c>
      <c r="P1878" s="2" t="s">
        <v>4688</v>
      </c>
      <c r="Q1878" s="2" t="s">
        <v>5906</v>
      </c>
    </row>
    <row r="1879" spans="1:17" x14ac:dyDescent="0.25">
      <c r="A1879" s="2" t="s">
        <v>1204</v>
      </c>
      <c r="B1879" s="2" t="s">
        <v>1205</v>
      </c>
      <c r="C1879" s="3"/>
      <c r="D1879" s="4">
        <v>0</v>
      </c>
      <c r="E1879" s="4">
        <v>0</v>
      </c>
      <c r="F1879" s="4">
        <v>0</v>
      </c>
      <c r="G1879" s="4">
        <v>18.3</v>
      </c>
      <c r="H1879" s="2" t="s">
        <v>2227</v>
      </c>
      <c r="I1879" s="4">
        <v>7.3</v>
      </c>
      <c r="J1879" s="2" t="b">
        <v>1</v>
      </c>
      <c r="K1879" s="2" t="s">
        <v>4709</v>
      </c>
      <c r="L1879" s="2" t="s">
        <v>10</v>
      </c>
      <c r="M1879" s="2" t="s">
        <v>5049</v>
      </c>
      <c r="N1879" s="2" t="s">
        <v>4762</v>
      </c>
      <c r="O1879" s="2" t="s">
        <v>4689</v>
      </c>
      <c r="P1879" s="2" t="s">
        <v>4688</v>
      </c>
      <c r="Q1879" s="2"/>
    </row>
    <row r="1880" spans="1:17" ht="199.5" x14ac:dyDescent="0.25">
      <c r="A1880" s="2" t="s">
        <v>1083</v>
      </c>
      <c r="B1880" s="2" t="s">
        <v>1084</v>
      </c>
      <c r="C1880" s="3" t="s">
        <v>5050</v>
      </c>
      <c r="D1880" s="4">
        <v>0</v>
      </c>
      <c r="E1880" s="4">
        <v>0</v>
      </c>
      <c r="F1880" s="4">
        <v>0</v>
      </c>
      <c r="G1880" s="4">
        <v>12.5</v>
      </c>
      <c r="H1880" s="2" t="s">
        <v>2227</v>
      </c>
      <c r="I1880" s="4">
        <v>4.4649999999999999</v>
      </c>
      <c r="J1880" s="2" t="b">
        <v>1</v>
      </c>
      <c r="K1880" s="2" t="s">
        <v>4687</v>
      </c>
      <c r="L1880" s="2" t="s">
        <v>10</v>
      </c>
      <c r="M1880" s="2" t="s">
        <v>4817</v>
      </c>
      <c r="N1880" s="2" t="s">
        <v>4762</v>
      </c>
      <c r="O1880" s="2" t="s">
        <v>4689</v>
      </c>
      <c r="P1880" s="2" t="s">
        <v>4688</v>
      </c>
      <c r="Q1880" s="2" t="s">
        <v>6534</v>
      </c>
    </row>
    <row r="1881" spans="1:17" ht="213.75" x14ac:dyDescent="0.25">
      <c r="A1881" s="2" t="s">
        <v>1542</v>
      </c>
      <c r="B1881" s="2" t="s">
        <v>1543</v>
      </c>
      <c r="C1881" s="3" t="s">
        <v>5051</v>
      </c>
      <c r="D1881" s="4">
        <v>0</v>
      </c>
      <c r="E1881" s="4">
        <v>0</v>
      </c>
      <c r="F1881" s="4">
        <v>0</v>
      </c>
      <c r="G1881" s="4">
        <v>17.399999999999999</v>
      </c>
      <c r="H1881" s="2" t="s">
        <v>2227</v>
      </c>
      <c r="I1881" s="4">
        <v>7.82</v>
      </c>
      <c r="J1881" s="2" t="b">
        <v>1</v>
      </c>
      <c r="K1881" s="2" t="s">
        <v>4716</v>
      </c>
      <c r="L1881" s="2" t="s">
        <v>10</v>
      </c>
      <c r="M1881" s="2" t="s">
        <v>4788</v>
      </c>
      <c r="N1881" s="2" t="s">
        <v>4762</v>
      </c>
      <c r="O1881" s="2" t="s">
        <v>4719</v>
      </c>
      <c r="P1881" s="2" t="s">
        <v>4688</v>
      </c>
      <c r="Q1881" s="2" t="s">
        <v>6535</v>
      </c>
    </row>
    <row r="1882" spans="1:17" ht="228" x14ac:dyDescent="0.25">
      <c r="A1882" s="2" t="s">
        <v>1843</v>
      </c>
      <c r="B1882" s="2" t="s">
        <v>1844</v>
      </c>
      <c r="C1882" s="3" t="s">
        <v>5441</v>
      </c>
      <c r="D1882" s="4">
        <v>0</v>
      </c>
      <c r="E1882" s="4">
        <v>3</v>
      </c>
      <c r="F1882" s="4">
        <v>3</v>
      </c>
      <c r="G1882" s="4">
        <v>15.6</v>
      </c>
      <c r="H1882" s="2" t="s">
        <v>2222</v>
      </c>
      <c r="I1882" s="4">
        <v>7.2220000000000004</v>
      </c>
      <c r="J1882" s="2" t="b">
        <v>1</v>
      </c>
      <c r="K1882" s="2" t="s">
        <v>4716</v>
      </c>
      <c r="L1882" s="2" t="s">
        <v>10</v>
      </c>
      <c r="M1882" s="2" t="s">
        <v>4826</v>
      </c>
      <c r="N1882" s="2" t="s">
        <v>4822</v>
      </c>
      <c r="O1882" s="2" t="s">
        <v>4719</v>
      </c>
      <c r="P1882" s="2" t="s">
        <v>4688</v>
      </c>
      <c r="Q1882" s="2" t="s">
        <v>5868</v>
      </c>
    </row>
    <row r="1883" spans="1:17" x14ac:dyDescent="0.25">
      <c r="A1883" s="2" t="s">
        <v>2582</v>
      </c>
      <c r="B1883" s="2" t="s">
        <v>2583</v>
      </c>
      <c r="C1883" s="3"/>
      <c r="D1883" s="4">
        <v>0</v>
      </c>
      <c r="E1883" s="4">
        <v>0</v>
      </c>
      <c r="F1883" s="4">
        <v>0</v>
      </c>
      <c r="G1883" s="4">
        <v>17.25</v>
      </c>
      <c r="H1883" s="2" t="s">
        <v>2224</v>
      </c>
      <c r="I1883" s="4">
        <v>7.7</v>
      </c>
      <c r="J1883" s="2" t="b">
        <v>0</v>
      </c>
      <c r="K1883" s="2" t="s">
        <v>2301</v>
      </c>
      <c r="L1883" s="2" t="s">
        <v>10</v>
      </c>
      <c r="M1883" s="2" t="s">
        <v>4749</v>
      </c>
      <c r="N1883" s="2" t="s">
        <v>4745</v>
      </c>
      <c r="O1883" s="2" t="s">
        <v>2306</v>
      </c>
      <c r="P1883" s="2"/>
      <c r="Q1883" s="2"/>
    </row>
    <row r="1884" spans="1:17" x14ac:dyDescent="0.25">
      <c r="A1884" s="2" t="s">
        <v>3122</v>
      </c>
      <c r="B1884" s="2" t="s">
        <v>3123</v>
      </c>
      <c r="C1884" s="3"/>
      <c r="D1884" s="4">
        <v>0</v>
      </c>
      <c r="E1884" s="4">
        <v>0</v>
      </c>
      <c r="F1884" s="4">
        <v>0</v>
      </c>
      <c r="G1884" s="4">
        <v>34</v>
      </c>
      <c r="H1884" s="2" t="s">
        <v>3124</v>
      </c>
      <c r="I1884" s="4">
        <v>15.75</v>
      </c>
      <c r="J1884" s="2" t="b">
        <v>0</v>
      </c>
      <c r="K1884" s="2" t="s">
        <v>4716</v>
      </c>
      <c r="L1884" s="2" t="s">
        <v>10</v>
      </c>
      <c r="M1884" s="2" t="s">
        <v>4841</v>
      </c>
      <c r="N1884" s="2" t="s">
        <v>4745</v>
      </c>
      <c r="O1884" s="2" t="s">
        <v>4719</v>
      </c>
      <c r="P1884" s="2" t="s">
        <v>4688</v>
      </c>
      <c r="Q1884" s="2"/>
    </row>
    <row r="1885" spans="1:17" x14ac:dyDescent="0.25">
      <c r="A1885" s="2" t="s">
        <v>4546</v>
      </c>
      <c r="B1885" s="2" t="s">
        <v>4547</v>
      </c>
      <c r="C1885" s="3"/>
      <c r="D1885" s="4">
        <v>0</v>
      </c>
      <c r="E1885" s="4">
        <v>0</v>
      </c>
      <c r="F1885" s="4">
        <v>0</v>
      </c>
      <c r="G1885" s="4">
        <v>60.3</v>
      </c>
      <c r="H1885" s="2" t="s">
        <v>469</v>
      </c>
      <c r="I1885" s="4">
        <v>30.135000000000002</v>
      </c>
      <c r="J1885" s="2" t="b">
        <v>0</v>
      </c>
      <c r="K1885" s="2" t="s">
        <v>4693</v>
      </c>
      <c r="L1885" s="2" t="s">
        <v>10</v>
      </c>
      <c r="M1885" s="2"/>
      <c r="N1885" s="2" t="s">
        <v>4698</v>
      </c>
      <c r="O1885" s="2"/>
      <c r="P1885" s="2" t="s">
        <v>4696</v>
      </c>
      <c r="Q1885" s="2"/>
    </row>
    <row r="1886" spans="1:17" x14ac:dyDescent="0.25">
      <c r="A1886" s="2" t="s">
        <v>139</v>
      </c>
      <c r="B1886" s="2" t="s">
        <v>140</v>
      </c>
      <c r="C1886" s="3"/>
      <c r="D1886" s="4">
        <v>0</v>
      </c>
      <c r="E1886" s="4">
        <v>1</v>
      </c>
      <c r="F1886" s="4">
        <v>1</v>
      </c>
      <c r="G1886" s="4">
        <v>73.55</v>
      </c>
      <c r="H1886" s="2" t="s">
        <v>66</v>
      </c>
      <c r="I1886" s="4">
        <v>36.770000000000003</v>
      </c>
      <c r="J1886" s="2" t="b">
        <v>1</v>
      </c>
      <c r="K1886" s="2" t="s">
        <v>4693</v>
      </c>
      <c r="L1886" s="2" t="s">
        <v>10</v>
      </c>
      <c r="M1886" s="2"/>
      <c r="N1886" s="2" t="s">
        <v>5925</v>
      </c>
      <c r="O1886" s="2"/>
      <c r="P1886" s="2" t="s">
        <v>4696</v>
      </c>
      <c r="Q1886" s="2"/>
    </row>
    <row r="1887" spans="1:17" x14ac:dyDescent="0.25">
      <c r="A1887" s="2" t="s">
        <v>71</v>
      </c>
      <c r="B1887" s="2" t="s">
        <v>72</v>
      </c>
      <c r="C1887" s="3"/>
      <c r="D1887" s="4">
        <v>0</v>
      </c>
      <c r="E1887" s="4">
        <v>0</v>
      </c>
      <c r="F1887" s="4">
        <v>0</v>
      </c>
      <c r="G1887" s="4">
        <v>445</v>
      </c>
      <c r="H1887" s="2" t="s">
        <v>66</v>
      </c>
      <c r="I1887" s="4">
        <v>223.84</v>
      </c>
      <c r="J1887" s="2" t="b">
        <v>1</v>
      </c>
      <c r="K1887" s="2" t="s">
        <v>4693</v>
      </c>
      <c r="L1887" s="2" t="s">
        <v>10</v>
      </c>
      <c r="M1887" s="2"/>
      <c r="N1887" s="2" t="s">
        <v>5925</v>
      </c>
      <c r="O1887" s="2"/>
      <c r="P1887" s="2" t="s">
        <v>4695</v>
      </c>
      <c r="Q1887" s="2"/>
    </row>
    <row r="1888" spans="1:17" x14ac:dyDescent="0.25">
      <c r="A1888" s="2" t="s">
        <v>2397</v>
      </c>
      <c r="B1888" s="2" t="s">
        <v>2398</v>
      </c>
      <c r="C1888" s="3"/>
      <c r="D1888" s="4">
        <v>0</v>
      </c>
      <c r="E1888" s="4">
        <v>0</v>
      </c>
      <c r="F1888" s="4">
        <v>0</v>
      </c>
      <c r="G1888" s="4">
        <v>29.9</v>
      </c>
      <c r="H1888" s="2" t="s">
        <v>2238</v>
      </c>
      <c r="I1888" s="4">
        <v>16.100000000000001</v>
      </c>
      <c r="J1888" s="2" t="b">
        <v>0</v>
      </c>
      <c r="K1888" s="2" t="s">
        <v>2308</v>
      </c>
      <c r="L1888" s="2" t="s">
        <v>10</v>
      </c>
      <c r="M1888" s="2" t="s">
        <v>4828</v>
      </c>
      <c r="N1888" s="2" t="s">
        <v>4741</v>
      </c>
      <c r="O1888" s="2" t="s">
        <v>2306</v>
      </c>
      <c r="P1888" s="2" t="s">
        <v>4688</v>
      </c>
      <c r="Q1888" s="2"/>
    </row>
    <row r="1889" spans="1:17" x14ac:dyDescent="0.25">
      <c r="A1889" s="2" t="s">
        <v>4669</v>
      </c>
      <c r="B1889" s="2" t="s">
        <v>4670</v>
      </c>
      <c r="C1889" s="3"/>
      <c r="D1889" s="4">
        <v>0</v>
      </c>
      <c r="E1889" s="4">
        <v>0</v>
      </c>
      <c r="F1889" s="4">
        <v>0</v>
      </c>
      <c r="G1889" s="4">
        <v>49</v>
      </c>
      <c r="H1889" s="2" t="s">
        <v>2279</v>
      </c>
      <c r="I1889" s="4">
        <v>25.783999999999999</v>
      </c>
      <c r="J1889" s="2" t="b">
        <v>0</v>
      </c>
      <c r="K1889" s="2" t="s">
        <v>4693</v>
      </c>
      <c r="L1889" s="2" t="s">
        <v>10</v>
      </c>
      <c r="M1889" s="2"/>
      <c r="N1889" s="2" t="s">
        <v>4698</v>
      </c>
      <c r="O1889" s="2"/>
      <c r="P1889" s="2"/>
      <c r="Q1889" s="2"/>
    </row>
    <row r="1890" spans="1:17" x14ac:dyDescent="0.25">
      <c r="A1890" s="2" t="s">
        <v>4625</v>
      </c>
      <c r="B1890" s="2" t="s">
        <v>4626</v>
      </c>
      <c r="C1890" s="3"/>
      <c r="D1890" s="4">
        <v>0</v>
      </c>
      <c r="E1890" s="4">
        <v>0</v>
      </c>
      <c r="F1890" s="4">
        <v>0</v>
      </c>
      <c r="G1890" s="4">
        <v>87.75</v>
      </c>
      <c r="H1890" s="2" t="s">
        <v>2279</v>
      </c>
      <c r="I1890" s="4">
        <v>52.631999999999998</v>
      </c>
      <c r="J1890" s="2" t="b">
        <v>0</v>
      </c>
      <c r="K1890" s="2" t="s">
        <v>4693</v>
      </c>
      <c r="L1890" s="2" t="s">
        <v>10</v>
      </c>
      <c r="M1890" s="2"/>
      <c r="N1890" s="2" t="s">
        <v>4698</v>
      </c>
      <c r="O1890" s="2"/>
      <c r="P1890" s="2"/>
      <c r="Q1890" s="2"/>
    </row>
    <row r="1891" spans="1:17" x14ac:dyDescent="0.25">
      <c r="A1891" s="2" t="s">
        <v>4565</v>
      </c>
      <c r="B1891" s="2" t="s">
        <v>4566</v>
      </c>
      <c r="C1891" s="3"/>
      <c r="D1891" s="4">
        <v>0</v>
      </c>
      <c r="E1891" s="4">
        <v>0</v>
      </c>
      <c r="F1891" s="4">
        <v>0</v>
      </c>
      <c r="G1891" s="4">
        <v>56.9</v>
      </c>
      <c r="H1891" s="2" t="s">
        <v>2279</v>
      </c>
      <c r="I1891" s="4">
        <v>28.437999999999999</v>
      </c>
      <c r="J1891" s="2" t="b">
        <v>0</v>
      </c>
      <c r="K1891" s="2" t="s">
        <v>4693</v>
      </c>
      <c r="L1891" s="2" t="s">
        <v>10</v>
      </c>
      <c r="M1891" s="2"/>
      <c r="N1891" s="2" t="s">
        <v>4698</v>
      </c>
      <c r="O1891" s="2"/>
      <c r="P1891" s="2"/>
      <c r="Q1891" s="2"/>
    </row>
    <row r="1892" spans="1:17" x14ac:dyDescent="0.25">
      <c r="A1892" s="2" t="s">
        <v>2956</v>
      </c>
      <c r="B1892" s="2" t="s">
        <v>2957</v>
      </c>
      <c r="C1892" s="3"/>
      <c r="D1892" s="4">
        <v>0</v>
      </c>
      <c r="E1892" s="4">
        <v>0</v>
      </c>
      <c r="F1892" s="4">
        <v>0</v>
      </c>
      <c r="G1892" s="4">
        <v>10.15</v>
      </c>
      <c r="H1892" s="2" t="s">
        <v>2218</v>
      </c>
      <c r="I1892" s="4">
        <v>6.8</v>
      </c>
      <c r="J1892" s="2" t="b">
        <v>0</v>
      </c>
      <c r="K1892" s="2" t="s">
        <v>4709</v>
      </c>
      <c r="L1892" s="2" t="s">
        <v>10</v>
      </c>
      <c r="M1892" s="2" t="s">
        <v>4740</v>
      </c>
      <c r="N1892" s="2" t="s">
        <v>4741</v>
      </c>
      <c r="O1892" s="2" t="s">
        <v>4689</v>
      </c>
      <c r="P1892" s="2" t="s">
        <v>4688</v>
      </c>
      <c r="Q1892" s="2"/>
    </row>
    <row r="1893" spans="1:17" x14ac:dyDescent="0.25">
      <c r="A1893" s="2" t="s">
        <v>2958</v>
      </c>
      <c r="B1893" s="2" t="s">
        <v>2959</v>
      </c>
      <c r="C1893" s="3"/>
      <c r="D1893" s="4">
        <v>0</v>
      </c>
      <c r="E1893" s="4">
        <v>0</v>
      </c>
      <c r="F1893" s="4">
        <v>0</v>
      </c>
      <c r="G1893" s="4">
        <v>7.65</v>
      </c>
      <c r="H1893" s="2" t="s">
        <v>2218</v>
      </c>
      <c r="I1893" s="4">
        <v>5.0199999999999996</v>
      </c>
      <c r="J1893" s="2" t="b">
        <v>0</v>
      </c>
      <c r="K1893" s="2" t="s">
        <v>4709</v>
      </c>
      <c r="L1893" s="2" t="s">
        <v>10</v>
      </c>
      <c r="M1893" s="2" t="s">
        <v>4740</v>
      </c>
      <c r="N1893" s="2" t="s">
        <v>4741</v>
      </c>
      <c r="O1893" s="2" t="s">
        <v>4689</v>
      </c>
      <c r="P1893" s="2" t="s">
        <v>4695</v>
      </c>
      <c r="Q1893" s="2"/>
    </row>
    <row r="1894" spans="1:17" x14ac:dyDescent="0.25">
      <c r="A1894" s="2" t="s">
        <v>2960</v>
      </c>
      <c r="B1894" s="2" t="s">
        <v>2961</v>
      </c>
      <c r="C1894" s="3"/>
      <c r="D1894" s="4">
        <v>0</v>
      </c>
      <c r="E1894" s="4">
        <v>0</v>
      </c>
      <c r="F1894" s="4">
        <v>0</v>
      </c>
      <c r="G1894" s="4">
        <v>10.15</v>
      </c>
      <c r="H1894" s="2" t="s">
        <v>2218</v>
      </c>
      <c r="I1894" s="4">
        <v>6.8</v>
      </c>
      <c r="J1894" s="2" t="b">
        <v>0</v>
      </c>
      <c r="K1894" s="2" t="s">
        <v>2308</v>
      </c>
      <c r="L1894" s="2" t="s">
        <v>10</v>
      </c>
      <c r="M1894" s="2" t="s">
        <v>4740</v>
      </c>
      <c r="N1894" s="2" t="s">
        <v>4741</v>
      </c>
      <c r="O1894" s="2" t="s">
        <v>2306</v>
      </c>
      <c r="P1894" s="2" t="s">
        <v>4688</v>
      </c>
      <c r="Q1894" s="2"/>
    </row>
    <row r="1895" spans="1:17" x14ac:dyDescent="0.25">
      <c r="A1895" s="2" t="s">
        <v>2962</v>
      </c>
      <c r="B1895" s="2" t="s">
        <v>2963</v>
      </c>
      <c r="C1895" s="3"/>
      <c r="D1895" s="4">
        <v>0</v>
      </c>
      <c r="E1895" s="4">
        <v>0</v>
      </c>
      <c r="F1895" s="4">
        <v>0</v>
      </c>
      <c r="G1895" s="4">
        <v>7.65</v>
      </c>
      <c r="H1895" s="2" t="s">
        <v>2218</v>
      </c>
      <c r="I1895" s="4">
        <v>5.0199999999999996</v>
      </c>
      <c r="J1895" s="2" t="b">
        <v>0</v>
      </c>
      <c r="K1895" s="2" t="s">
        <v>2308</v>
      </c>
      <c r="L1895" s="2" t="s">
        <v>10</v>
      </c>
      <c r="M1895" s="2" t="s">
        <v>4740</v>
      </c>
      <c r="N1895" s="2" t="s">
        <v>4741</v>
      </c>
      <c r="O1895" s="2" t="s">
        <v>2306</v>
      </c>
      <c r="P1895" s="2" t="s">
        <v>4695</v>
      </c>
      <c r="Q1895" s="2"/>
    </row>
    <row r="1896" spans="1:17" x14ac:dyDescent="0.25">
      <c r="A1896" s="2" t="s">
        <v>3221</v>
      </c>
      <c r="B1896" s="2" t="s">
        <v>3222</v>
      </c>
      <c r="C1896" s="3"/>
      <c r="D1896" s="4">
        <v>0</v>
      </c>
      <c r="E1896" s="4">
        <v>0</v>
      </c>
      <c r="F1896" s="4">
        <v>0</v>
      </c>
      <c r="G1896" s="4">
        <v>30.1</v>
      </c>
      <c r="H1896" s="2" t="s">
        <v>3218</v>
      </c>
      <c r="I1896" s="4">
        <v>13.93</v>
      </c>
      <c r="J1896" s="2" t="b">
        <v>0</v>
      </c>
      <c r="K1896" s="2" t="s">
        <v>4805</v>
      </c>
      <c r="L1896" s="2" t="s">
        <v>10</v>
      </c>
      <c r="M1896" s="2" t="s">
        <v>4806</v>
      </c>
      <c r="N1896" s="2" t="s">
        <v>4806</v>
      </c>
      <c r="O1896" s="2"/>
      <c r="P1896" s="2" t="s">
        <v>4688</v>
      </c>
      <c r="Q1896" s="2"/>
    </row>
    <row r="1897" spans="1:17" x14ac:dyDescent="0.25">
      <c r="A1897" s="2" t="s">
        <v>1164</v>
      </c>
      <c r="B1897" s="2" t="s">
        <v>1165</v>
      </c>
      <c r="C1897" s="3"/>
      <c r="D1897" s="4">
        <v>0</v>
      </c>
      <c r="E1897" s="4">
        <v>1</v>
      </c>
      <c r="F1897" s="4">
        <v>1</v>
      </c>
      <c r="G1897" s="4">
        <v>1.6</v>
      </c>
      <c r="H1897" s="2" t="s">
        <v>1163</v>
      </c>
      <c r="I1897" s="4">
        <v>1.32</v>
      </c>
      <c r="J1897" s="2" t="b">
        <v>1</v>
      </c>
      <c r="K1897" s="2" t="s">
        <v>4691</v>
      </c>
      <c r="L1897" s="2" t="s">
        <v>10</v>
      </c>
      <c r="M1897" s="2"/>
      <c r="N1897" s="2"/>
      <c r="O1897" s="2"/>
      <c r="P1897" s="2"/>
      <c r="Q1897" s="2"/>
    </row>
    <row r="1898" spans="1:17" x14ac:dyDescent="0.25">
      <c r="A1898" s="2" t="s">
        <v>1161</v>
      </c>
      <c r="B1898" s="2" t="s">
        <v>1162</v>
      </c>
      <c r="C1898" s="3"/>
      <c r="D1898" s="4">
        <v>0</v>
      </c>
      <c r="E1898" s="4">
        <v>5</v>
      </c>
      <c r="F1898" s="4">
        <v>5</v>
      </c>
      <c r="G1898" s="4">
        <v>1.6</v>
      </c>
      <c r="H1898" s="2" t="s">
        <v>1163</v>
      </c>
      <c r="I1898" s="4">
        <v>1.0900000000000001</v>
      </c>
      <c r="J1898" s="2" t="b">
        <v>1</v>
      </c>
      <c r="K1898" s="2" t="s">
        <v>4691</v>
      </c>
      <c r="L1898" s="2" t="s">
        <v>10</v>
      </c>
      <c r="M1898" s="2"/>
      <c r="N1898" s="2"/>
      <c r="O1898" s="2"/>
      <c r="P1898" s="2"/>
      <c r="Q1898" s="2"/>
    </row>
    <row r="1899" spans="1:17" x14ac:dyDescent="0.25">
      <c r="A1899" s="2" t="s">
        <v>188</v>
      </c>
      <c r="B1899" s="2" t="s">
        <v>189</v>
      </c>
      <c r="C1899" s="3"/>
      <c r="D1899" s="4">
        <v>0</v>
      </c>
      <c r="E1899" s="4">
        <v>2</v>
      </c>
      <c r="F1899" s="4">
        <v>2</v>
      </c>
      <c r="G1899" s="4">
        <v>74.150000000000006</v>
      </c>
      <c r="H1899" s="2" t="s">
        <v>2245</v>
      </c>
      <c r="I1899" s="4">
        <v>34.340000000000003</v>
      </c>
      <c r="J1899" s="2" t="b">
        <v>1</v>
      </c>
      <c r="K1899" s="2" t="s">
        <v>4716</v>
      </c>
      <c r="L1899" s="2" t="s">
        <v>10</v>
      </c>
      <c r="M1899" s="2" t="s">
        <v>4893</v>
      </c>
      <c r="N1899" s="2" t="s">
        <v>4741</v>
      </c>
      <c r="O1899" s="2" t="s">
        <v>4719</v>
      </c>
      <c r="P1899" s="2" t="s">
        <v>4688</v>
      </c>
      <c r="Q1899" s="2"/>
    </row>
    <row r="1900" spans="1:17" x14ac:dyDescent="0.25">
      <c r="A1900" s="2" t="s">
        <v>186</v>
      </c>
      <c r="B1900" s="2" t="s">
        <v>187</v>
      </c>
      <c r="C1900" s="3"/>
      <c r="D1900" s="4">
        <v>0</v>
      </c>
      <c r="E1900" s="4">
        <v>4</v>
      </c>
      <c r="F1900" s="4">
        <v>4</v>
      </c>
      <c r="G1900" s="4">
        <v>74.150000000000006</v>
      </c>
      <c r="H1900" s="2" t="s">
        <v>2245</v>
      </c>
      <c r="I1900" s="4">
        <v>34.340000000000003</v>
      </c>
      <c r="J1900" s="2" t="b">
        <v>1</v>
      </c>
      <c r="K1900" s="2" t="s">
        <v>4709</v>
      </c>
      <c r="L1900" s="2" t="s">
        <v>10</v>
      </c>
      <c r="M1900" s="2" t="s">
        <v>4893</v>
      </c>
      <c r="N1900" s="2" t="s">
        <v>4741</v>
      </c>
      <c r="O1900" s="2" t="s">
        <v>4689</v>
      </c>
      <c r="P1900" s="2" t="s">
        <v>4688</v>
      </c>
      <c r="Q1900" s="2"/>
    </row>
    <row r="1901" spans="1:17" x14ac:dyDescent="0.25">
      <c r="A1901" s="2" t="s">
        <v>69</v>
      </c>
      <c r="B1901" s="2" t="s">
        <v>70</v>
      </c>
      <c r="C1901" s="3"/>
      <c r="D1901" s="4">
        <v>0</v>
      </c>
      <c r="E1901" s="4">
        <v>0</v>
      </c>
      <c r="F1901" s="4">
        <v>0</v>
      </c>
      <c r="G1901" s="4">
        <v>320.64</v>
      </c>
      <c r="H1901" s="2" t="s">
        <v>66</v>
      </c>
      <c r="I1901" s="4">
        <v>214.70500000000001</v>
      </c>
      <c r="J1901" s="2" t="b">
        <v>1</v>
      </c>
      <c r="K1901" s="2" t="s">
        <v>4693</v>
      </c>
      <c r="L1901" s="2" t="s">
        <v>10</v>
      </c>
      <c r="M1901" s="2"/>
      <c r="N1901" s="2" t="s">
        <v>5925</v>
      </c>
      <c r="O1901" s="2"/>
      <c r="P1901" s="2" t="s">
        <v>4695</v>
      </c>
      <c r="Q1901" s="2"/>
    </row>
    <row r="1902" spans="1:17" x14ac:dyDescent="0.25">
      <c r="A1902" s="2" t="s">
        <v>196</v>
      </c>
      <c r="B1902" s="2" t="s">
        <v>197</v>
      </c>
      <c r="C1902" s="3"/>
      <c r="D1902" s="4">
        <v>0</v>
      </c>
      <c r="E1902" s="4">
        <v>0</v>
      </c>
      <c r="F1902" s="4">
        <v>0</v>
      </c>
      <c r="G1902" s="4">
        <v>86.25</v>
      </c>
      <c r="H1902" s="2" t="s">
        <v>2227</v>
      </c>
      <c r="I1902" s="4">
        <v>39.94</v>
      </c>
      <c r="J1902" s="2" t="b">
        <v>1</v>
      </c>
      <c r="K1902" s="2" t="s">
        <v>4716</v>
      </c>
      <c r="L1902" s="2" t="s">
        <v>10</v>
      </c>
      <c r="M1902" s="2" t="s">
        <v>4765</v>
      </c>
      <c r="N1902" s="2" t="s">
        <v>4762</v>
      </c>
      <c r="O1902" s="2" t="s">
        <v>4719</v>
      </c>
      <c r="P1902" s="2" t="s">
        <v>2304</v>
      </c>
      <c r="Q1902" s="2"/>
    </row>
    <row r="1903" spans="1:17" x14ac:dyDescent="0.25">
      <c r="A1903" s="2" t="s">
        <v>2461</v>
      </c>
      <c r="B1903" s="2" t="s">
        <v>2462</v>
      </c>
      <c r="C1903" s="3"/>
      <c r="D1903" s="4">
        <v>0</v>
      </c>
      <c r="E1903" s="4">
        <v>0</v>
      </c>
      <c r="F1903" s="4">
        <v>0</v>
      </c>
      <c r="G1903" s="4">
        <v>6.5</v>
      </c>
      <c r="H1903" s="2" t="s">
        <v>2227</v>
      </c>
      <c r="I1903" s="4">
        <v>3</v>
      </c>
      <c r="J1903" s="2" t="b">
        <v>0</v>
      </c>
      <c r="K1903" s="2" t="s">
        <v>4716</v>
      </c>
      <c r="L1903" s="2" t="s">
        <v>10</v>
      </c>
      <c r="M1903" s="2" t="s">
        <v>4758</v>
      </c>
      <c r="N1903" s="2" t="s">
        <v>4757</v>
      </c>
      <c r="O1903" s="2" t="s">
        <v>4719</v>
      </c>
      <c r="P1903" s="2" t="s">
        <v>4688</v>
      </c>
      <c r="Q1903" s="2"/>
    </row>
    <row r="1904" spans="1:17" x14ac:dyDescent="0.25">
      <c r="A1904" s="2" t="s">
        <v>2964</v>
      </c>
      <c r="B1904" s="2" t="s">
        <v>2965</v>
      </c>
      <c r="C1904" s="3"/>
      <c r="D1904" s="4">
        <v>0</v>
      </c>
      <c r="E1904" s="4">
        <v>0</v>
      </c>
      <c r="F1904" s="4">
        <v>0</v>
      </c>
      <c r="G1904" s="4">
        <v>10.15</v>
      </c>
      <c r="H1904" s="2" t="s">
        <v>2218</v>
      </c>
      <c r="I1904" s="4">
        <v>6.8</v>
      </c>
      <c r="J1904" s="2" t="b">
        <v>0</v>
      </c>
      <c r="K1904" s="2" t="s">
        <v>4716</v>
      </c>
      <c r="L1904" s="2" t="s">
        <v>10</v>
      </c>
      <c r="M1904" s="2" t="s">
        <v>4740</v>
      </c>
      <c r="N1904" s="2" t="s">
        <v>4741</v>
      </c>
      <c r="O1904" s="2" t="s">
        <v>4719</v>
      </c>
      <c r="P1904" s="2" t="s">
        <v>4688</v>
      </c>
      <c r="Q1904" s="2"/>
    </row>
    <row r="1905" spans="1:17" x14ac:dyDescent="0.25">
      <c r="A1905" s="2" t="s">
        <v>2966</v>
      </c>
      <c r="B1905" s="2" t="s">
        <v>2967</v>
      </c>
      <c r="C1905" s="3"/>
      <c r="D1905" s="4">
        <v>0</v>
      </c>
      <c r="E1905" s="4">
        <v>0</v>
      </c>
      <c r="F1905" s="4">
        <v>0</v>
      </c>
      <c r="G1905" s="4">
        <v>7.65</v>
      </c>
      <c r="H1905" s="2" t="s">
        <v>2218</v>
      </c>
      <c r="I1905" s="4">
        <v>5.0199999999999996</v>
      </c>
      <c r="J1905" s="2" t="b">
        <v>0</v>
      </c>
      <c r="K1905" s="2" t="s">
        <v>4716</v>
      </c>
      <c r="L1905" s="2" t="s">
        <v>10</v>
      </c>
      <c r="M1905" s="2" t="s">
        <v>4740</v>
      </c>
      <c r="N1905" s="2" t="s">
        <v>4741</v>
      </c>
      <c r="O1905" s="2" t="s">
        <v>4719</v>
      </c>
      <c r="P1905" s="2" t="s">
        <v>4695</v>
      </c>
      <c r="Q1905" s="2"/>
    </row>
    <row r="1906" spans="1:17" x14ac:dyDescent="0.25">
      <c r="A1906" s="2" t="s">
        <v>3133</v>
      </c>
      <c r="B1906" s="2" t="s">
        <v>3134</v>
      </c>
      <c r="C1906" s="3"/>
      <c r="D1906" s="4">
        <v>0</v>
      </c>
      <c r="E1906" s="4">
        <v>0</v>
      </c>
      <c r="F1906" s="4">
        <v>0</v>
      </c>
      <c r="G1906" s="4">
        <v>120.95</v>
      </c>
      <c r="H1906" s="2" t="s">
        <v>2257</v>
      </c>
      <c r="I1906" s="4">
        <v>56</v>
      </c>
      <c r="J1906" s="2" t="b">
        <v>0</v>
      </c>
      <c r="K1906" s="2" t="s">
        <v>4716</v>
      </c>
      <c r="L1906" s="2" t="s">
        <v>10</v>
      </c>
      <c r="M1906" s="2" t="s">
        <v>4841</v>
      </c>
      <c r="N1906" s="2" t="s">
        <v>4745</v>
      </c>
      <c r="O1906" s="2" t="s">
        <v>4719</v>
      </c>
      <c r="P1906" s="2" t="s">
        <v>4688</v>
      </c>
      <c r="Q1906" s="2"/>
    </row>
    <row r="1907" spans="1:17" x14ac:dyDescent="0.25">
      <c r="A1907" s="2" t="s">
        <v>1687</v>
      </c>
      <c r="B1907" s="2" t="s">
        <v>1688</v>
      </c>
      <c r="C1907" s="3"/>
      <c r="D1907" s="4">
        <v>0</v>
      </c>
      <c r="E1907" s="4">
        <v>0</v>
      </c>
      <c r="F1907" s="4">
        <v>0</v>
      </c>
      <c r="G1907" s="4">
        <v>0</v>
      </c>
      <c r="H1907" s="2" t="s">
        <v>2241</v>
      </c>
      <c r="I1907" s="4">
        <v>0</v>
      </c>
      <c r="J1907" s="2" t="b">
        <v>1</v>
      </c>
      <c r="K1907" s="2" t="s">
        <v>43</v>
      </c>
      <c r="L1907" s="2" t="s">
        <v>10</v>
      </c>
      <c r="M1907" s="2"/>
      <c r="N1907" s="2"/>
      <c r="O1907" s="2"/>
      <c r="P1907" s="2"/>
      <c r="Q1907" s="2"/>
    </row>
    <row r="1908" spans="1:17" ht="242.25" x14ac:dyDescent="0.25">
      <c r="A1908" s="2" t="s">
        <v>2111</v>
      </c>
      <c r="B1908" s="2" t="s">
        <v>2112</v>
      </c>
      <c r="C1908" s="3" t="s">
        <v>5486</v>
      </c>
      <c r="D1908" s="4">
        <v>0</v>
      </c>
      <c r="E1908" s="4">
        <v>2</v>
      </c>
      <c r="F1908" s="4">
        <v>2</v>
      </c>
      <c r="G1908" s="4">
        <v>32.6</v>
      </c>
      <c r="H1908" s="2" t="s">
        <v>66</v>
      </c>
      <c r="I1908" s="4">
        <v>16.285</v>
      </c>
      <c r="J1908" s="2" t="b">
        <v>1</v>
      </c>
      <c r="K1908" s="2" t="s">
        <v>4693</v>
      </c>
      <c r="L1908" s="2" t="s">
        <v>10</v>
      </c>
      <c r="M1908" s="2"/>
      <c r="N1908" s="2" t="s">
        <v>4698</v>
      </c>
      <c r="O1908" s="2"/>
      <c r="P1908" s="2" t="s">
        <v>4696</v>
      </c>
      <c r="Q1908" s="2" t="s">
        <v>6536</v>
      </c>
    </row>
    <row r="1909" spans="1:17" ht="213.75" x14ac:dyDescent="0.25">
      <c r="A1909" s="2" t="s">
        <v>2139</v>
      </c>
      <c r="B1909" s="2" t="s">
        <v>2140</v>
      </c>
      <c r="C1909" s="3" t="s">
        <v>5498</v>
      </c>
      <c r="D1909" s="4">
        <v>0</v>
      </c>
      <c r="E1909" s="4">
        <v>4</v>
      </c>
      <c r="F1909" s="4">
        <v>4</v>
      </c>
      <c r="G1909" s="4">
        <v>50</v>
      </c>
      <c r="H1909" s="2" t="s">
        <v>66</v>
      </c>
      <c r="I1909" s="4">
        <v>24.99</v>
      </c>
      <c r="J1909" s="2" t="b">
        <v>1</v>
      </c>
      <c r="K1909" s="2" t="s">
        <v>4693</v>
      </c>
      <c r="L1909" s="2" t="s">
        <v>10</v>
      </c>
      <c r="M1909" s="2"/>
      <c r="N1909" s="2" t="s">
        <v>4698</v>
      </c>
      <c r="O1909" s="2"/>
      <c r="P1909" s="2" t="s">
        <v>4696</v>
      </c>
      <c r="Q1909" s="2" t="s">
        <v>6537</v>
      </c>
    </row>
    <row r="1910" spans="1:17" ht="213.75" x14ac:dyDescent="0.25">
      <c r="A1910" s="2" t="s">
        <v>2137</v>
      </c>
      <c r="B1910" s="2" t="s">
        <v>2138</v>
      </c>
      <c r="C1910" s="3" t="s">
        <v>5497</v>
      </c>
      <c r="D1910" s="4">
        <v>0</v>
      </c>
      <c r="E1910" s="4">
        <v>6</v>
      </c>
      <c r="F1910" s="4">
        <v>6</v>
      </c>
      <c r="G1910" s="4">
        <v>49.5</v>
      </c>
      <c r="H1910" s="2" t="s">
        <v>66</v>
      </c>
      <c r="I1910" s="4">
        <v>24.7333</v>
      </c>
      <c r="J1910" s="2" t="b">
        <v>1</v>
      </c>
      <c r="K1910" s="2" t="s">
        <v>4693</v>
      </c>
      <c r="L1910" s="2" t="s">
        <v>10</v>
      </c>
      <c r="M1910" s="2"/>
      <c r="N1910" s="2" t="s">
        <v>4698</v>
      </c>
      <c r="O1910" s="2"/>
      <c r="P1910" s="2" t="s">
        <v>4696</v>
      </c>
      <c r="Q1910" s="2" t="s">
        <v>6538</v>
      </c>
    </row>
    <row r="1911" spans="1:17" ht="213.75" x14ac:dyDescent="0.25">
      <c r="A1911" s="2" t="s">
        <v>2133</v>
      </c>
      <c r="B1911" s="2" t="s">
        <v>2134</v>
      </c>
      <c r="C1911" s="3" t="s">
        <v>5495</v>
      </c>
      <c r="D1911" s="4">
        <v>0</v>
      </c>
      <c r="E1911" s="4">
        <v>8</v>
      </c>
      <c r="F1911" s="4">
        <v>8</v>
      </c>
      <c r="G1911" s="4">
        <v>58.35</v>
      </c>
      <c r="H1911" s="2" t="s">
        <v>66</v>
      </c>
      <c r="I1911" s="4">
        <v>29.16</v>
      </c>
      <c r="J1911" s="2" t="b">
        <v>1</v>
      </c>
      <c r="K1911" s="2" t="s">
        <v>4693</v>
      </c>
      <c r="L1911" s="2" t="s">
        <v>10</v>
      </c>
      <c r="M1911" s="2"/>
      <c r="N1911" s="2" t="s">
        <v>4698</v>
      </c>
      <c r="O1911" s="2"/>
      <c r="P1911" s="2" t="s">
        <v>4696</v>
      </c>
      <c r="Q1911" s="2" t="s">
        <v>5835</v>
      </c>
    </row>
    <row r="1912" spans="1:17" x14ac:dyDescent="0.25">
      <c r="A1912" s="2" t="s">
        <v>2725</v>
      </c>
      <c r="B1912" s="2" t="s">
        <v>2726</v>
      </c>
      <c r="C1912" s="3"/>
      <c r="D1912" s="4">
        <v>0</v>
      </c>
      <c r="E1912" s="4">
        <v>0</v>
      </c>
      <c r="F1912" s="4">
        <v>0</v>
      </c>
      <c r="G1912" s="4">
        <v>3.4</v>
      </c>
      <c r="H1912" s="2" t="s">
        <v>2246</v>
      </c>
      <c r="I1912" s="4">
        <v>1.742</v>
      </c>
      <c r="J1912" s="2" t="b">
        <v>0</v>
      </c>
      <c r="K1912" s="2" t="s">
        <v>2307</v>
      </c>
      <c r="L1912" s="2" t="s">
        <v>10</v>
      </c>
      <c r="M1912" s="2"/>
      <c r="N1912" s="2" t="s">
        <v>2307</v>
      </c>
      <c r="O1912" s="2"/>
      <c r="P1912" s="2" t="s">
        <v>4804</v>
      </c>
      <c r="Q1912" s="2"/>
    </row>
    <row r="1913" spans="1:17" x14ac:dyDescent="0.25">
      <c r="A1913" s="2" t="s">
        <v>2727</v>
      </c>
      <c r="B1913" s="2" t="s">
        <v>2728</v>
      </c>
      <c r="C1913" s="3"/>
      <c r="D1913" s="4">
        <v>0</v>
      </c>
      <c r="E1913" s="4">
        <v>0</v>
      </c>
      <c r="F1913" s="4">
        <v>0</v>
      </c>
      <c r="G1913" s="4">
        <v>3.65</v>
      </c>
      <c r="H1913" s="2" t="s">
        <v>2246</v>
      </c>
      <c r="I1913" s="4">
        <v>1.804</v>
      </c>
      <c r="J1913" s="2" t="b">
        <v>0</v>
      </c>
      <c r="K1913" s="2" t="s">
        <v>2307</v>
      </c>
      <c r="L1913" s="2" t="s">
        <v>10</v>
      </c>
      <c r="M1913" s="2"/>
      <c r="N1913" s="2" t="s">
        <v>2307</v>
      </c>
      <c r="O1913" s="2" t="s">
        <v>314</v>
      </c>
      <c r="P1913" s="2" t="s">
        <v>4804</v>
      </c>
      <c r="Q1913" s="2"/>
    </row>
    <row r="1914" spans="1:17" x14ac:dyDescent="0.25">
      <c r="A1914" s="2" t="s">
        <v>2723</v>
      </c>
      <c r="B1914" s="2" t="s">
        <v>2724</v>
      </c>
      <c r="C1914" s="3"/>
      <c r="D1914" s="4">
        <v>0</v>
      </c>
      <c r="E1914" s="4">
        <v>0</v>
      </c>
      <c r="F1914" s="4">
        <v>0</v>
      </c>
      <c r="G1914" s="4">
        <v>3.5</v>
      </c>
      <c r="H1914" s="2" t="s">
        <v>2246</v>
      </c>
      <c r="I1914" s="4">
        <v>1.7370000000000001</v>
      </c>
      <c r="J1914" s="2" t="b">
        <v>0</v>
      </c>
      <c r="K1914" s="2" t="s">
        <v>2307</v>
      </c>
      <c r="L1914" s="2" t="s">
        <v>10</v>
      </c>
      <c r="M1914" s="2"/>
      <c r="N1914" s="2" t="s">
        <v>2307</v>
      </c>
      <c r="O1914" s="2"/>
      <c r="P1914" s="2" t="s">
        <v>4804</v>
      </c>
      <c r="Q1914" s="2"/>
    </row>
    <row r="1915" spans="1:17" x14ac:dyDescent="0.25">
      <c r="A1915" s="2" t="s">
        <v>2927</v>
      </c>
      <c r="B1915" s="2" t="s">
        <v>2928</v>
      </c>
      <c r="C1915" s="3"/>
      <c r="D1915" s="4">
        <v>0</v>
      </c>
      <c r="E1915" s="4">
        <v>0</v>
      </c>
      <c r="F1915" s="4">
        <v>0</v>
      </c>
      <c r="G1915" s="4">
        <v>40.07</v>
      </c>
      <c r="H1915" s="2" t="s">
        <v>2218</v>
      </c>
      <c r="I1915" s="4">
        <v>23.2</v>
      </c>
      <c r="J1915" s="2" t="b">
        <v>0</v>
      </c>
      <c r="K1915" s="2" t="s">
        <v>4709</v>
      </c>
      <c r="L1915" s="2" t="s">
        <v>10</v>
      </c>
      <c r="M1915" s="2" t="s">
        <v>4832</v>
      </c>
      <c r="N1915" s="2" t="s">
        <v>4741</v>
      </c>
      <c r="O1915" s="2" t="s">
        <v>4689</v>
      </c>
      <c r="P1915" s="2" t="s">
        <v>2303</v>
      </c>
      <c r="Q1915" s="2"/>
    </row>
    <row r="1916" spans="1:17" x14ac:dyDescent="0.25">
      <c r="A1916" s="2" t="s">
        <v>165</v>
      </c>
      <c r="B1916" s="2" t="s">
        <v>166</v>
      </c>
      <c r="C1916" s="3"/>
      <c r="D1916" s="4">
        <v>0</v>
      </c>
      <c r="E1916" s="4">
        <v>0</v>
      </c>
      <c r="F1916" s="4">
        <v>0</v>
      </c>
      <c r="G1916" s="4">
        <v>8.1</v>
      </c>
      <c r="H1916" s="2" t="s">
        <v>2284</v>
      </c>
      <c r="I1916" s="4">
        <v>3.75</v>
      </c>
      <c r="J1916" s="2" t="b">
        <v>1</v>
      </c>
      <c r="K1916" s="2" t="s">
        <v>4716</v>
      </c>
      <c r="L1916" s="2" t="s">
        <v>10</v>
      </c>
      <c r="M1916" s="2" t="s">
        <v>4758</v>
      </c>
      <c r="N1916" s="2" t="s">
        <v>4757</v>
      </c>
      <c r="O1916" s="2" t="s">
        <v>4719</v>
      </c>
      <c r="P1916" s="2" t="s">
        <v>4688</v>
      </c>
      <c r="Q1916" s="2"/>
    </row>
    <row r="1917" spans="1:17" x14ac:dyDescent="0.25">
      <c r="A1917" s="2" t="s">
        <v>2445</v>
      </c>
      <c r="B1917" s="2" t="s">
        <v>2446</v>
      </c>
      <c r="C1917" s="3"/>
      <c r="D1917" s="4">
        <v>0</v>
      </c>
      <c r="E1917" s="4">
        <v>0</v>
      </c>
      <c r="F1917" s="4">
        <v>0</v>
      </c>
      <c r="G1917" s="4">
        <v>10.5</v>
      </c>
      <c r="H1917" s="2" t="s">
        <v>2284</v>
      </c>
      <c r="I1917" s="4">
        <v>4.8499999999999996</v>
      </c>
      <c r="J1917" s="2" t="b">
        <v>0</v>
      </c>
      <c r="K1917" s="2" t="s">
        <v>4716</v>
      </c>
      <c r="L1917" s="2" t="s">
        <v>10</v>
      </c>
      <c r="M1917" s="2" t="s">
        <v>4757</v>
      </c>
      <c r="N1917" s="2" t="s">
        <v>4757</v>
      </c>
      <c r="O1917" s="2" t="s">
        <v>4719</v>
      </c>
      <c r="P1917" s="2" t="s">
        <v>4688</v>
      </c>
      <c r="Q1917" s="2"/>
    </row>
    <row r="1918" spans="1:17" ht="213.75" x14ac:dyDescent="0.25">
      <c r="A1918" s="2" t="s">
        <v>163</v>
      </c>
      <c r="B1918" s="2" t="s">
        <v>164</v>
      </c>
      <c r="C1918" s="3" t="s">
        <v>5052</v>
      </c>
      <c r="D1918" s="4">
        <v>0</v>
      </c>
      <c r="E1918" s="4">
        <v>0</v>
      </c>
      <c r="F1918" s="4">
        <v>0</v>
      </c>
      <c r="G1918" s="4">
        <v>14.15</v>
      </c>
      <c r="H1918" s="2" t="s">
        <v>2284</v>
      </c>
      <c r="I1918" s="4">
        <v>6.55</v>
      </c>
      <c r="J1918" s="2" t="b">
        <v>1</v>
      </c>
      <c r="K1918" s="2" t="s">
        <v>4709</v>
      </c>
      <c r="L1918" s="2" t="s">
        <v>10</v>
      </c>
      <c r="M1918" s="2" t="s">
        <v>4757</v>
      </c>
      <c r="N1918" s="2" t="s">
        <v>4757</v>
      </c>
      <c r="O1918" s="2" t="s">
        <v>4689</v>
      </c>
      <c r="P1918" s="2" t="s">
        <v>4688</v>
      </c>
      <c r="Q1918" s="2" t="s">
        <v>5789</v>
      </c>
    </row>
    <row r="1919" spans="1:17" ht="213.75" x14ac:dyDescent="0.25">
      <c r="A1919" s="2" t="s">
        <v>1689</v>
      </c>
      <c r="B1919" s="2" t="s">
        <v>1690</v>
      </c>
      <c r="C1919" s="3" t="s">
        <v>5053</v>
      </c>
      <c r="D1919" s="4">
        <v>0</v>
      </c>
      <c r="E1919" s="4">
        <v>2</v>
      </c>
      <c r="F1919" s="4">
        <v>2</v>
      </c>
      <c r="G1919" s="4">
        <v>15.55</v>
      </c>
      <c r="H1919" s="2" t="s">
        <v>2284</v>
      </c>
      <c r="I1919" s="4">
        <v>6.9</v>
      </c>
      <c r="J1919" s="2" t="b">
        <v>1</v>
      </c>
      <c r="K1919" s="2" t="s">
        <v>4716</v>
      </c>
      <c r="L1919" s="2" t="s">
        <v>10</v>
      </c>
      <c r="M1919" s="2" t="s">
        <v>5015</v>
      </c>
      <c r="N1919" s="2" t="s">
        <v>4757</v>
      </c>
      <c r="O1919" s="2" t="s">
        <v>4719</v>
      </c>
      <c r="P1919" s="2" t="s">
        <v>4688</v>
      </c>
      <c r="Q1919" s="2" t="s">
        <v>5790</v>
      </c>
    </row>
    <row r="1920" spans="1:17" ht="213.75" x14ac:dyDescent="0.25">
      <c r="A1920" s="2" t="s">
        <v>1168</v>
      </c>
      <c r="B1920" s="2" t="s">
        <v>1169</v>
      </c>
      <c r="C1920" s="3" t="s">
        <v>5054</v>
      </c>
      <c r="D1920" s="4">
        <v>0</v>
      </c>
      <c r="E1920" s="4">
        <v>6</v>
      </c>
      <c r="F1920" s="4">
        <v>6</v>
      </c>
      <c r="G1920" s="4">
        <v>18.25</v>
      </c>
      <c r="H1920" s="2" t="s">
        <v>2284</v>
      </c>
      <c r="I1920" s="4">
        <v>8.4499999999999993</v>
      </c>
      <c r="J1920" s="2" t="b">
        <v>1</v>
      </c>
      <c r="K1920" s="2" t="s">
        <v>4716</v>
      </c>
      <c r="L1920" s="2" t="s">
        <v>10</v>
      </c>
      <c r="M1920" s="2" t="s">
        <v>4998</v>
      </c>
      <c r="N1920" s="2" t="s">
        <v>4757</v>
      </c>
      <c r="O1920" s="2" t="s">
        <v>4719</v>
      </c>
      <c r="P1920" s="2" t="s">
        <v>4688</v>
      </c>
      <c r="Q1920" s="2" t="s">
        <v>5791</v>
      </c>
    </row>
    <row r="1921" spans="1:17" x14ac:dyDescent="0.25">
      <c r="A1921" s="2" t="s">
        <v>1570</v>
      </c>
      <c r="B1921" s="2" t="s">
        <v>1571</v>
      </c>
      <c r="C1921" s="3"/>
      <c r="D1921" s="4">
        <v>0</v>
      </c>
      <c r="E1921" s="4">
        <v>0</v>
      </c>
      <c r="F1921" s="4">
        <v>0</v>
      </c>
      <c r="G1921" s="4">
        <v>20.399999999999999</v>
      </c>
      <c r="H1921" s="2" t="s">
        <v>2284</v>
      </c>
      <c r="I1921" s="4">
        <v>9.4499999999999993</v>
      </c>
      <c r="J1921" s="2" t="b">
        <v>1</v>
      </c>
      <c r="K1921" s="2" t="s">
        <v>4716</v>
      </c>
      <c r="L1921" s="2" t="s">
        <v>10</v>
      </c>
      <c r="M1921" s="2" t="s">
        <v>4999</v>
      </c>
      <c r="N1921" s="2" t="s">
        <v>4757</v>
      </c>
      <c r="O1921" s="2" t="s">
        <v>4719</v>
      </c>
      <c r="P1921" s="2" t="s">
        <v>4688</v>
      </c>
      <c r="Q1921" s="2"/>
    </row>
    <row r="1922" spans="1:17" x14ac:dyDescent="0.25">
      <c r="A1922" s="2" t="s">
        <v>2455</v>
      </c>
      <c r="B1922" s="2" t="s">
        <v>2456</v>
      </c>
      <c r="C1922" s="3"/>
      <c r="D1922" s="4">
        <v>0</v>
      </c>
      <c r="E1922" s="4">
        <v>0</v>
      </c>
      <c r="F1922" s="4">
        <v>0</v>
      </c>
      <c r="G1922" s="4">
        <v>7.35</v>
      </c>
      <c r="H1922" s="2" t="s">
        <v>2227</v>
      </c>
      <c r="I1922" s="4">
        <v>3.4</v>
      </c>
      <c r="J1922" s="2" t="b">
        <v>0</v>
      </c>
      <c r="K1922" s="2" t="s">
        <v>4716</v>
      </c>
      <c r="L1922" s="2" t="s">
        <v>10</v>
      </c>
      <c r="M1922" s="2" t="s">
        <v>4758</v>
      </c>
      <c r="N1922" s="2" t="s">
        <v>4757</v>
      </c>
      <c r="O1922" s="2" t="s">
        <v>4719</v>
      </c>
      <c r="P1922" s="2" t="s">
        <v>4688</v>
      </c>
      <c r="Q1922" s="2"/>
    </row>
    <row r="1923" spans="1:17" ht="356.25" x14ac:dyDescent="0.25">
      <c r="A1923" s="2" t="s">
        <v>1489</v>
      </c>
      <c r="B1923" s="2" t="s">
        <v>1490</v>
      </c>
      <c r="C1923" s="3" t="s">
        <v>6164</v>
      </c>
      <c r="D1923" s="4">
        <v>0</v>
      </c>
      <c r="E1923" s="4">
        <v>0</v>
      </c>
      <c r="F1923" s="4">
        <v>0</v>
      </c>
      <c r="G1923" s="4">
        <v>9.6999999999999993</v>
      </c>
      <c r="H1923" s="2" t="s">
        <v>2285</v>
      </c>
      <c r="I1923" s="4">
        <v>4.4800000000000004</v>
      </c>
      <c r="J1923" s="2" t="b">
        <v>1</v>
      </c>
      <c r="K1923" s="2" t="s">
        <v>4716</v>
      </c>
      <c r="L1923" s="2" t="s">
        <v>10</v>
      </c>
      <c r="M1923" s="2" t="s">
        <v>4830</v>
      </c>
      <c r="N1923" s="2" t="s">
        <v>4745</v>
      </c>
      <c r="O1923" s="2" t="s">
        <v>4719</v>
      </c>
      <c r="P1923" s="2" t="s">
        <v>4688</v>
      </c>
      <c r="Q1923" s="2" t="s">
        <v>6539</v>
      </c>
    </row>
    <row r="1924" spans="1:17" ht="356.25" x14ac:dyDescent="0.25">
      <c r="A1924" s="2" t="s">
        <v>1487</v>
      </c>
      <c r="B1924" s="2" t="s">
        <v>1488</v>
      </c>
      <c r="C1924" s="3" t="s">
        <v>6163</v>
      </c>
      <c r="D1924" s="4">
        <v>0</v>
      </c>
      <c r="E1924" s="4">
        <v>0</v>
      </c>
      <c r="F1924" s="4">
        <v>0</v>
      </c>
      <c r="G1924" s="4">
        <v>9.6999999999999993</v>
      </c>
      <c r="H1924" s="2" t="s">
        <v>2285</v>
      </c>
      <c r="I1924" s="4">
        <v>4.4800000000000004</v>
      </c>
      <c r="J1924" s="2" t="b">
        <v>1</v>
      </c>
      <c r="K1924" s="2" t="s">
        <v>4709</v>
      </c>
      <c r="L1924" s="2" t="s">
        <v>10</v>
      </c>
      <c r="M1924" s="2" t="s">
        <v>4830</v>
      </c>
      <c r="N1924" s="2" t="s">
        <v>4745</v>
      </c>
      <c r="O1924" s="2" t="s">
        <v>4689</v>
      </c>
      <c r="P1924" s="2" t="s">
        <v>4688</v>
      </c>
      <c r="Q1924" s="2" t="s">
        <v>6540</v>
      </c>
    </row>
    <row r="1925" spans="1:17" ht="356.25" x14ac:dyDescent="0.25">
      <c r="A1925" s="2" t="s">
        <v>1497</v>
      </c>
      <c r="B1925" s="2" t="s">
        <v>1498</v>
      </c>
      <c r="C1925" s="3" t="s">
        <v>6167</v>
      </c>
      <c r="D1925" s="4">
        <v>0</v>
      </c>
      <c r="E1925" s="4">
        <v>0</v>
      </c>
      <c r="F1925" s="4">
        <v>0</v>
      </c>
      <c r="G1925" s="4">
        <v>15.2</v>
      </c>
      <c r="H1925" s="2" t="s">
        <v>2285</v>
      </c>
      <c r="I1925" s="4">
        <v>7</v>
      </c>
      <c r="J1925" s="2" t="b">
        <v>1</v>
      </c>
      <c r="K1925" s="2" t="s">
        <v>4716</v>
      </c>
      <c r="L1925" s="2" t="s">
        <v>10</v>
      </c>
      <c r="M1925" s="2" t="s">
        <v>4830</v>
      </c>
      <c r="N1925" s="2" t="s">
        <v>4745</v>
      </c>
      <c r="O1925" s="2" t="s">
        <v>4719</v>
      </c>
      <c r="P1925" s="2" t="s">
        <v>4688</v>
      </c>
      <c r="Q1925" s="2" t="s">
        <v>6541</v>
      </c>
    </row>
    <row r="1926" spans="1:17" ht="356.25" x14ac:dyDescent="0.25">
      <c r="A1926" s="2" t="s">
        <v>1495</v>
      </c>
      <c r="B1926" s="2" t="s">
        <v>1496</v>
      </c>
      <c r="C1926" s="3" t="s">
        <v>6166</v>
      </c>
      <c r="D1926" s="4">
        <v>0</v>
      </c>
      <c r="E1926" s="4">
        <v>0</v>
      </c>
      <c r="F1926" s="4">
        <v>0</v>
      </c>
      <c r="G1926" s="4">
        <v>15.2</v>
      </c>
      <c r="H1926" s="2" t="s">
        <v>2285</v>
      </c>
      <c r="I1926" s="4">
        <v>7</v>
      </c>
      <c r="J1926" s="2" t="b">
        <v>1</v>
      </c>
      <c r="K1926" s="2" t="s">
        <v>4709</v>
      </c>
      <c r="L1926" s="2" t="s">
        <v>10</v>
      </c>
      <c r="M1926" s="2" t="s">
        <v>4830</v>
      </c>
      <c r="N1926" s="2" t="s">
        <v>4745</v>
      </c>
      <c r="O1926" s="2" t="s">
        <v>4689</v>
      </c>
      <c r="P1926" s="2" t="s">
        <v>4688</v>
      </c>
      <c r="Q1926" s="2" t="s">
        <v>6542</v>
      </c>
    </row>
    <row r="1927" spans="1:17" ht="370.5" x14ac:dyDescent="0.25">
      <c r="A1927" s="2" t="s">
        <v>1493</v>
      </c>
      <c r="B1927" s="2" t="s">
        <v>1494</v>
      </c>
      <c r="C1927" s="3" t="s">
        <v>6165</v>
      </c>
      <c r="D1927" s="4">
        <v>0</v>
      </c>
      <c r="E1927" s="4">
        <v>0</v>
      </c>
      <c r="F1927" s="4">
        <v>0</v>
      </c>
      <c r="G1927" s="4">
        <v>27.2</v>
      </c>
      <c r="H1927" s="2" t="s">
        <v>2285</v>
      </c>
      <c r="I1927" s="4">
        <v>12.58</v>
      </c>
      <c r="J1927" s="2" t="b">
        <v>1</v>
      </c>
      <c r="K1927" s="2" t="s">
        <v>4716</v>
      </c>
      <c r="L1927" s="2" t="s">
        <v>10</v>
      </c>
      <c r="M1927" s="2" t="s">
        <v>4830</v>
      </c>
      <c r="N1927" s="2" t="s">
        <v>4745</v>
      </c>
      <c r="O1927" s="2" t="s">
        <v>4719</v>
      </c>
      <c r="P1927" s="2" t="s">
        <v>4688</v>
      </c>
      <c r="Q1927" s="2" t="s">
        <v>6543</v>
      </c>
    </row>
    <row r="1928" spans="1:17" ht="370.5" x14ac:dyDescent="0.25">
      <c r="A1928" s="2" t="s">
        <v>1971</v>
      </c>
      <c r="B1928" s="2" t="s">
        <v>1972</v>
      </c>
      <c r="C1928" s="3" t="s">
        <v>6181</v>
      </c>
      <c r="D1928" s="4">
        <v>0</v>
      </c>
      <c r="E1928" s="4">
        <v>2</v>
      </c>
      <c r="F1928" s="4">
        <v>2</v>
      </c>
      <c r="G1928" s="4">
        <v>27.2</v>
      </c>
      <c r="H1928" s="2" t="s">
        <v>2285</v>
      </c>
      <c r="I1928" s="4">
        <v>12.58</v>
      </c>
      <c r="J1928" s="2" t="b">
        <v>1</v>
      </c>
      <c r="K1928" s="2" t="s">
        <v>4709</v>
      </c>
      <c r="L1928" s="2" t="s">
        <v>10</v>
      </c>
      <c r="M1928" s="2" t="s">
        <v>4753</v>
      </c>
      <c r="N1928" s="2" t="s">
        <v>4745</v>
      </c>
      <c r="O1928" s="2" t="s">
        <v>4689</v>
      </c>
      <c r="P1928" s="2" t="s">
        <v>4688</v>
      </c>
      <c r="Q1928" s="2" t="s">
        <v>6544</v>
      </c>
    </row>
    <row r="1929" spans="1:17" x14ac:dyDescent="0.25">
      <c r="A1929" s="2" t="s">
        <v>4292</v>
      </c>
      <c r="B1929" s="2" t="s">
        <v>4293</v>
      </c>
      <c r="C1929" s="3"/>
      <c r="D1929" s="4">
        <v>0</v>
      </c>
      <c r="E1929" s="4">
        <v>0</v>
      </c>
      <c r="F1929" s="4">
        <v>0</v>
      </c>
      <c r="G1929" s="4">
        <v>4.5</v>
      </c>
      <c r="H1929" s="2" t="s">
        <v>2269</v>
      </c>
      <c r="I1929" s="4">
        <v>1.4142999999999999</v>
      </c>
      <c r="J1929" s="2" t="b">
        <v>0</v>
      </c>
      <c r="K1929" s="2" t="s">
        <v>4686</v>
      </c>
      <c r="L1929" s="2" t="s">
        <v>27</v>
      </c>
      <c r="M1929" s="2"/>
      <c r="N1929" s="2"/>
      <c r="O1929" s="2"/>
      <c r="P1929" s="2" t="s">
        <v>5022</v>
      </c>
      <c r="Q1929" s="2"/>
    </row>
    <row r="1930" spans="1:17" ht="114" x14ac:dyDescent="0.25">
      <c r="A1930" s="2" t="s">
        <v>1945</v>
      </c>
      <c r="B1930" s="2" t="s">
        <v>1946</v>
      </c>
      <c r="C1930" s="3" t="s">
        <v>5459</v>
      </c>
      <c r="D1930" s="4">
        <v>0</v>
      </c>
      <c r="E1930" s="4">
        <v>1</v>
      </c>
      <c r="F1930" s="4">
        <v>1</v>
      </c>
      <c r="G1930" s="4">
        <v>4.9000000000000004</v>
      </c>
      <c r="H1930" s="2" t="s">
        <v>2269</v>
      </c>
      <c r="I1930" s="4">
        <v>1.7705</v>
      </c>
      <c r="J1930" s="2" t="b">
        <v>1</v>
      </c>
      <c r="K1930" s="2" t="s">
        <v>4686</v>
      </c>
      <c r="L1930" s="2" t="s">
        <v>27</v>
      </c>
      <c r="M1930" s="2"/>
      <c r="N1930" s="2" t="s">
        <v>4944</v>
      </c>
      <c r="O1930" s="2"/>
      <c r="P1930" s="2" t="s">
        <v>5022</v>
      </c>
      <c r="Q1930" s="2" t="s">
        <v>5673</v>
      </c>
    </row>
    <row r="1931" spans="1:17" ht="114" x14ac:dyDescent="0.25">
      <c r="A1931" s="2" t="s">
        <v>1935</v>
      </c>
      <c r="B1931" s="2" t="s">
        <v>1936</v>
      </c>
      <c r="C1931" s="3" t="s">
        <v>5459</v>
      </c>
      <c r="D1931" s="4">
        <v>0</v>
      </c>
      <c r="E1931" s="4">
        <v>0</v>
      </c>
      <c r="F1931" s="4">
        <v>0</v>
      </c>
      <c r="G1931" s="4">
        <v>4.9000000000000004</v>
      </c>
      <c r="H1931" s="2" t="s">
        <v>2269</v>
      </c>
      <c r="I1931" s="4">
        <v>1.7705</v>
      </c>
      <c r="J1931" s="2" t="b">
        <v>1</v>
      </c>
      <c r="K1931" s="2" t="s">
        <v>4686</v>
      </c>
      <c r="L1931" s="2" t="s">
        <v>27</v>
      </c>
      <c r="M1931" s="2"/>
      <c r="N1931" s="2" t="s">
        <v>4944</v>
      </c>
      <c r="O1931" s="2"/>
      <c r="P1931" s="2" t="s">
        <v>5022</v>
      </c>
      <c r="Q1931" s="2" t="s">
        <v>5673</v>
      </c>
    </row>
    <row r="1932" spans="1:17" x14ac:dyDescent="0.25">
      <c r="A1932" s="2" t="s">
        <v>4290</v>
      </c>
      <c r="B1932" s="2" t="s">
        <v>4291</v>
      </c>
      <c r="C1932" s="3"/>
      <c r="D1932" s="4">
        <v>0</v>
      </c>
      <c r="E1932" s="4">
        <v>0</v>
      </c>
      <c r="F1932" s="4">
        <v>0</v>
      </c>
      <c r="G1932" s="4">
        <v>4.5</v>
      </c>
      <c r="H1932" s="2" t="s">
        <v>2269</v>
      </c>
      <c r="I1932" s="4">
        <v>1.4144000000000001</v>
      </c>
      <c r="J1932" s="2" t="b">
        <v>0</v>
      </c>
      <c r="K1932" s="2" t="s">
        <v>4686</v>
      </c>
      <c r="L1932" s="2" t="s">
        <v>27</v>
      </c>
      <c r="M1932" s="2"/>
      <c r="N1932" s="2"/>
      <c r="O1932" s="2"/>
      <c r="P1932" s="2" t="s">
        <v>5022</v>
      </c>
      <c r="Q1932" s="2"/>
    </row>
    <row r="1933" spans="1:17" ht="114" x14ac:dyDescent="0.25">
      <c r="A1933" s="2" t="s">
        <v>4316</v>
      </c>
      <c r="B1933" s="2" t="s">
        <v>4317</v>
      </c>
      <c r="C1933" s="3" t="s">
        <v>5459</v>
      </c>
      <c r="D1933" s="4">
        <v>0</v>
      </c>
      <c r="E1933" s="4">
        <v>0</v>
      </c>
      <c r="F1933" s="4">
        <v>0</v>
      </c>
      <c r="G1933" s="4">
        <v>4.5</v>
      </c>
      <c r="H1933" s="2" t="s">
        <v>2269</v>
      </c>
      <c r="I1933" s="4">
        <v>1.4142999999999999</v>
      </c>
      <c r="J1933" s="2" t="b">
        <v>0</v>
      </c>
      <c r="K1933" s="2" t="s">
        <v>4686</v>
      </c>
      <c r="L1933" s="2" t="s">
        <v>27</v>
      </c>
      <c r="M1933" s="2"/>
      <c r="N1933" s="2"/>
      <c r="O1933" s="2"/>
      <c r="P1933" s="2" t="s">
        <v>5022</v>
      </c>
      <c r="Q1933" s="2" t="s">
        <v>5673</v>
      </c>
    </row>
    <row r="1934" spans="1:17" x14ac:dyDescent="0.25">
      <c r="A1934" s="2" t="s">
        <v>1877</v>
      </c>
      <c r="B1934" s="2" t="s">
        <v>1878</v>
      </c>
      <c r="C1934" s="3"/>
      <c r="D1934" s="4">
        <v>0</v>
      </c>
      <c r="E1934" s="4">
        <v>4</v>
      </c>
      <c r="F1934" s="4">
        <v>4</v>
      </c>
      <c r="G1934" s="4">
        <v>162.80000000000001</v>
      </c>
      <c r="H1934" s="2" t="s">
        <v>2222</v>
      </c>
      <c r="I1934" s="4">
        <v>75.400000000000006</v>
      </c>
      <c r="J1934" s="2" t="b">
        <v>1</v>
      </c>
      <c r="K1934" s="2" t="s">
        <v>4716</v>
      </c>
      <c r="L1934" s="2" t="s">
        <v>10</v>
      </c>
      <c r="M1934" s="2" t="s">
        <v>4739</v>
      </c>
      <c r="N1934" s="2" t="s">
        <v>4718</v>
      </c>
      <c r="O1934" s="2" t="s">
        <v>4719</v>
      </c>
      <c r="P1934" s="2" t="s">
        <v>4688</v>
      </c>
      <c r="Q1934" s="2"/>
    </row>
    <row r="1935" spans="1:17" x14ac:dyDescent="0.25">
      <c r="A1935" s="2" t="s">
        <v>1135</v>
      </c>
      <c r="B1935" s="2" t="s">
        <v>1136</v>
      </c>
      <c r="C1935" s="3"/>
      <c r="D1935" s="4">
        <v>0</v>
      </c>
      <c r="E1935" s="4">
        <v>0</v>
      </c>
      <c r="F1935" s="4">
        <v>0</v>
      </c>
      <c r="G1935" s="4">
        <v>43</v>
      </c>
      <c r="H1935" s="2" t="s">
        <v>2253</v>
      </c>
      <c r="I1935" s="4">
        <v>20</v>
      </c>
      <c r="J1935" s="2" t="b">
        <v>1</v>
      </c>
      <c r="K1935" s="2" t="s">
        <v>4686</v>
      </c>
      <c r="L1935" s="2" t="s">
        <v>10</v>
      </c>
      <c r="M1935" s="2"/>
      <c r="N1935" s="2" t="s">
        <v>4690</v>
      </c>
      <c r="O1935" s="2"/>
      <c r="P1935" s="2"/>
      <c r="Q1935" s="2"/>
    </row>
    <row r="1936" spans="1:17" x14ac:dyDescent="0.25">
      <c r="A1936" s="2" t="s">
        <v>620</v>
      </c>
      <c r="B1936" s="2" t="s">
        <v>621</v>
      </c>
      <c r="C1936" s="3"/>
      <c r="D1936" s="4">
        <v>0</v>
      </c>
      <c r="E1936" s="4">
        <v>0</v>
      </c>
      <c r="F1936" s="4">
        <v>0</v>
      </c>
      <c r="G1936" s="4">
        <v>101</v>
      </c>
      <c r="H1936" s="2" t="s">
        <v>2253</v>
      </c>
      <c r="I1936" s="4">
        <v>45.6</v>
      </c>
      <c r="J1936" s="2" t="b">
        <v>1</v>
      </c>
      <c r="K1936" s="2" t="s">
        <v>4686</v>
      </c>
      <c r="L1936" s="2" t="s">
        <v>10</v>
      </c>
      <c r="M1936" s="2"/>
      <c r="N1936" s="2" t="s">
        <v>4690</v>
      </c>
      <c r="O1936" s="2"/>
      <c r="P1936" s="2" t="s">
        <v>4940</v>
      </c>
      <c r="Q1936" s="2"/>
    </row>
    <row r="1937" spans="1:17" x14ac:dyDescent="0.25">
      <c r="A1937" s="2" t="s">
        <v>1137</v>
      </c>
      <c r="B1937" s="2" t="s">
        <v>1138</v>
      </c>
      <c r="C1937" s="3"/>
      <c r="D1937" s="4">
        <v>0</v>
      </c>
      <c r="E1937" s="4">
        <v>0</v>
      </c>
      <c r="F1937" s="4">
        <v>0</v>
      </c>
      <c r="G1937" s="4">
        <v>43</v>
      </c>
      <c r="H1937" s="2" t="s">
        <v>2253</v>
      </c>
      <c r="I1937" s="4">
        <v>20</v>
      </c>
      <c r="J1937" s="2" t="b">
        <v>1</v>
      </c>
      <c r="K1937" s="2" t="s">
        <v>4686</v>
      </c>
      <c r="L1937" s="2" t="s">
        <v>10</v>
      </c>
      <c r="M1937" s="2"/>
      <c r="N1937" s="2" t="s">
        <v>4690</v>
      </c>
      <c r="O1937" s="2"/>
      <c r="P1937" s="2"/>
      <c r="Q1937" s="2"/>
    </row>
    <row r="1938" spans="1:17" x14ac:dyDescent="0.25">
      <c r="A1938" s="2" t="s">
        <v>50</v>
      </c>
      <c r="B1938" s="2" t="s">
        <v>51</v>
      </c>
      <c r="C1938" s="3"/>
      <c r="D1938" s="4">
        <v>0</v>
      </c>
      <c r="E1938" s="4">
        <v>0</v>
      </c>
      <c r="F1938" s="4">
        <v>0</v>
      </c>
      <c r="G1938" s="4">
        <v>58.3</v>
      </c>
      <c r="H1938" s="2" t="s">
        <v>2230</v>
      </c>
      <c r="I1938" s="4">
        <v>27</v>
      </c>
      <c r="J1938" s="2" t="b">
        <v>1</v>
      </c>
      <c r="K1938" s="2" t="s">
        <v>4716</v>
      </c>
      <c r="L1938" s="2" t="s">
        <v>10</v>
      </c>
      <c r="M1938" s="2" t="s">
        <v>4828</v>
      </c>
      <c r="N1938" s="2" t="s">
        <v>4741</v>
      </c>
      <c r="O1938" s="2" t="s">
        <v>4719</v>
      </c>
      <c r="P1938" s="2" t="s">
        <v>4688</v>
      </c>
      <c r="Q1938" s="2"/>
    </row>
    <row r="1939" spans="1:17" x14ac:dyDescent="0.25">
      <c r="A1939" s="2" t="s">
        <v>1186</v>
      </c>
      <c r="B1939" s="2" t="s">
        <v>1187</v>
      </c>
      <c r="C1939" s="3"/>
      <c r="D1939" s="4">
        <v>0</v>
      </c>
      <c r="E1939" s="4">
        <v>2</v>
      </c>
      <c r="F1939" s="4">
        <v>2</v>
      </c>
      <c r="G1939" s="4">
        <v>14.9</v>
      </c>
      <c r="H1939" s="2" t="s">
        <v>2286</v>
      </c>
      <c r="I1939" s="4">
        <v>6.9</v>
      </c>
      <c r="J1939" s="2" t="b">
        <v>1</v>
      </c>
      <c r="K1939" s="2" t="s">
        <v>4709</v>
      </c>
      <c r="L1939" s="2" t="s">
        <v>10</v>
      </c>
      <c r="M1939" s="2" t="s">
        <v>4910</v>
      </c>
      <c r="N1939" s="2" t="s">
        <v>4710</v>
      </c>
      <c r="O1939" s="2" t="s">
        <v>4689</v>
      </c>
      <c r="P1939" s="2" t="s">
        <v>4688</v>
      </c>
      <c r="Q1939" s="2"/>
    </row>
    <row r="1940" spans="1:17" x14ac:dyDescent="0.25">
      <c r="A1940" s="2" t="s">
        <v>38</v>
      </c>
      <c r="B1940" s="2" t="s">
        <v>39</v>
      </c>
      <c r="C1940" s="3"/>
      <c r="D1940" s="4">
        <v>0</v>
      </c>
      <c r="E1940" s="4">
        <v>1</v>
      </c>
      <c r="F1940" s="4">
        <v>1</v>
      </c>
      <c r="G1940" s="4">
        <v>12.1</v>
      </c>
      <c r="H1940" s="2" t="s">
        <v>2286</v>
      </c>
      <c r="I1940" s="4">
        <v>5.6</v>
      </c>
      <c r="J1940" s="2" t="b">
        <v>1</v>
      </c>
      <c r="K1940" s="2" t="s">
        <v>4709</v>
      </c>
      <c r="L1940" s="2" t="s">
        <v>10</v>
      </c>
      <c r="M1940" s="2" t="s">
        <v>4710</v>
      </c>
      <c r="N1940" s="2" t="s">
        <v>4710</v>
      </c>
      <c r="O1940" s="2" t="s">
        <v>4689</v>
      </c>
      <c r="P1940" s="2" t="s">
        <v>4688</v>
      </c>
      <c r="Q1940" s="2"/>
    </row>
    <row r="1941" spans="1:17" x14ac:dyDescent="0.25">
      <c r="A1941" s="2" t="s">
        <v>40</v>
      </c>
      <c r="B1941" s="2" t="s">
        <v>41</v>
      </c>
      <c r="C1941" s="3"/>
      <c r="D1941" s="4">
        <v>0</v>
      </c>
      <c r="E1941" s="4">
        <v>0</v>
      </c>
      <c r="F1941" s="4">
        <v>0</v>
      </c>
      <c r="G1941" s="4">
        <v>13.4</v>
      </c>
      <c r="H1941" s="2" t="s">
        <v>2286</v>
      </c>
      <c r="I1941" s="4">
        <v>6.2</v>
      </c>
      <c r="J1941" s="2" t="b">
        <v>1</v>
      </c>
      <c r="K1941" s="2" t="s">
        <v>4716</v>
      </c>
      <c r="L1941" s="2" t="s">
        <v>10</v>
      </c>
      <c r="M1941" s="2" t="s">
        <v>4710</v>
      </c>
      <c r="N1941" s="2" t="s">
        <v>4710</v>
      </c>
      <c r="O1941" s="2" t="s">
        <v>4719</v>
      </c>
      <c r="P1941" s="2" t="s">
        <v>4688</v>
      </c>
      <c r="Q1941" s="2"/>
    </row>
    <row r="1942" spans="1:17" x14ac:dyDescent="0.25">
      <c r="A1942" s="2" t="s">
        <v>4119</v>
      </c>
      <c r="B1942" s="2" t="s">
        <v>4120</v>
      </c>
      <c r="C1942" s="3"/>
      <c r="D1942" s="4">
        <v>0</v>
      </c>
      <c r="E1942" s="4">
        <v>0</v>
      </c>
      <c r="F1942" s="4">
        <v>0</v>
      </c>
      <c r="G1942" s="4">
        <v>12.55</v>
      </c>
      <c r="H1942" s="2" t="s">
        <v>2286</v>
      </c>
      <c r="I1942" s="4">
        <v>5.8</v>
      </c>
      <c r="J1942" s="2" t="b">
        <v>0</v>
      </c>
      <c r="K1942" s="2" t="s">
        <v>4709</v>
      </c>
      <c r="L1942" s="2" t="s">
        <v>10</v>
      </c>
      <c r="M1942" s="2" t="s">
        <v>4714</v>
      </c>
      <c r="N1942" s="2" t="s">
        <v>4710</v>
      </c>
      <c r="O1942" s="2" t="s">
        <v>4689</v>
      </c>
      <c r="P1942" s="2" t="s">
        <v>4688</v>
      </c>
      <c r="Q1942" s="2"/>
    </row>
    <row r="1943" spans="1:17" ht="99.75" x14ac:dyDescent="0.25">
      <c r="A1943" s="2" t="s">
        <v>2035</v>
      </c>
      <c r="B1943" s="2" t="s">
        <v>2036</v>
      </c>
      <c r="C1943" s="3" t="s">
        <v>6545</v>
      </c>
      <c r="D1943" s="4">
        <v>0</v>
      </c>
      <c r="E1943" s="4">
        <v>6</v>
      </c>
      <c r="F1943" s="4">
        <v>6</v>
      </c>
      <c r="G1943" s="4">
        <v>4.5999999999999996</v>
      </c>
      <c r="H1943" s="2" t="s">
        <v>2213</v>
      </c>
      <c r="I1943" s="4">
        <v>2.2999999999999998</v>
      </c>
      <c r="J1943" s="2" t="b">
        <v>1</v>
      </c>
      <c r="K1943" s="2" t="s">
        <v>4691</v>
      </c>
      <c r="L1943" s="2" t="s">
        <v>10</v>
      </c>
      <c r="M1943" s="2"/>
      <c r="N1943" s="2" t="s">
        <v>4692</v>
      </c>
      <c r="O1943" s="2"/>
      <c r="P1943" s="2" t="s">
        <v>4695</v>
      </c>
      <c r="Q1943" s="2" t="s">
        <v>5579</v>
      </c>
    </row>
    <row r="1944" spans="1:17" x14ac:dyDescent="0.25">
      <c r="A1944" s="2" t="s">
        <v>4453</v>
      </c>
      <c r="B1944" s="2" t="s">
        <v>4454</v>
      </c>
      <c r="C1944" s="3"/>
      <c r="D1944" s="4">
        <v>0</v>
      </c>
      <c r="E1944" s="4">
        <v>0</v>
      </c>
      <c r="F1944" s="4">
        <v>0</v>
      </c>
      <c r="G1944" s="4">
        <v>5.05</v>
      </c>
      <c r="H1944" s="2" t="s">
        <v>2213</v>
      </c>
      <c r="I1944" s="4">
        <v>2.5099999999999998</v>
      </c>
      <c r="J1944" s="2" t="b">
        <v>0</v>
      </c>
      <c r="K1944" s="2" t="s">
        <v>4691</v>
      </c>
      <c r="L1944" s="2" t="s">
        <v>10</v>
      </c>
      <c r="M1944" s="2"/>
      <c r="N1944" s="2" t="s">
        <v>4692</v>
      </c>
      <c r="O1944" s="2"/>
      <c r="P1944" s="2"/>
      <c r="Q1944" s="2"/>
    </row>
    <row r="1945" spans="1:17" x14ac:dyDescent="0.25">
      <c r="A1945" s="2" t="s">
        <v>776</v>
      </c>
      <c r="B1945" s="2" t="s">
        <v>777</v>
      </c>
      <c r="C1945" s="3"/>
      <c r="D1945" s="4">
        <v>0</v>
      </c>
      <c r="E1945" s="4">
        <v>0</v>
      </c>
      <c r="F1945" s="4">
        <v>0</v>
      </c>
      <c r="G1945" s="4">
        <v>0</v>
      </c>
      <c r="H1945" s="2" t="s">
        <v>2276</v>
      </c>
      <c r="I1945" s="4">
        <v>90.83</v>
      </c>
      <c r="J1945" s="2" t="b">
        <v>1</v>
      </c>
      <c r="K1945" s="2" t="s">
        <v>4716</v>
      </c>
      <c r="L1945" s="2" t="s">
        <v>10</v>
      </c>
      <c r="M1945" s="2" t="s">
        <v>4841</v>
      </c>
      <c r="N1945" s="2" t="s">
        <v>4745</v>
      </c>
      <c r="O1945" s="2" t="s">
        <v>4719</v>
      </c>
      <c r="P1945" s="2" t="s">
        <v>4688</v>
      </c>
      <c r="Q1945" s="2"/>
    </row>
    <row r="1946" spans="1:17" x14ac:dyDescent="0.25">
      <c r="A1946" s="2" t="s">
        <v>782</v>
      </c>
      <c r="B1946" s="2" t="s">
        <v>783</v>
      </c>
      <c r="C1946" s="3"/>
      <c r="D1946" s="4">
        <v>0</v>
      </c>
      <c r="E1946" s="4">
        <v>1</v>
      </c>
      <c r="F1946" s="4">
        <v>1</v>
      </c>
      <c r="G1946" s="4">
        <v>0</v>
      </c>
      <c r="H1946" s="2" t="s">
        <v>2276</v>
      </c>
      <c r="I1946" s="4">
        <v>54</v>
      </c>
      <c r="J1946" s="2" t="b">
        <v>1</v>
      </c>
      <c r="K1946" s="2" t="s">
        <v>4716</v>
      </c>
      <c r="L1946" s="2" t="s">
        <v>10</v>
      </c>
      <c r="M1946" s="2" t="s">
        <v>4841</v>
      </c>
      <c r="N1946" s="2" t="s">
        <v>4745</v>
      </c>
      <c r="O1946" s="2" t="s">
        <v>4719</v>
      </c>
      <c r="P1946" s="2" t="s">
        <v>4688</v>
      </c>
      <c r="Q1946" s="2"/>
    </row>
    <row r="1947" spans="1:17" x14ac:dyDescent="0.25">
      <c r="A1947" s="2" t="s">
        <v>714</v>
      </c>
      <c r="B1947" s="2" t="s">
        <v>715</v>
      </c>
      <c r="C1947" s="3"/>
      <c r="D1947" s="4">
        <v>0</v>
      </c>
      <c r="E1947" s="4">
        <v>1</v>
      </c>
      <c r="F1947" s="4">
        <v>1</v>
      </c>
      <c r="G1947" s="4">
        <v>0</v>
      </c>
      <c r="H1947" s="2" t="s">
        <v>2276</v>
      </c>
      <c r="I1947" s="4">
        <v>38.32</v>
      </c>
      <c r="J1947" s="2" t="b">
        <v>1</v>
      </c>
      <c r="K1947" s="2" t="s">
        <v>4716</v>
      </c>
      <c r="L1947" s="2" t="s">
        <v>10</v>
      </c>
      <c r="M1947" s="2" t="s">
        <v>4744</v>
      </c>
      <c r="N1947" s="2" t="s">
        <v>4745</v>
      </c>
      <c r="O1947" s="2" t="s">
        <v>4719</v>
      </c>
      <c r="P1947" s="2" t="s">
        <v>4688</v>
      </c>
      <c r="Q1947" s="2"/>
    </row>
    <row r="1948" spans="1:17" ht="270.75" x14ac:dyDescent="0.25">
      <c r="A1948" s="2" t="s">
        <v>826</v>
      </c>
      <c r="B1948" s="2" t="s">
        <v>827</v>
      </c>
      <c r="C1948" s="3" t="s">
        <v>5055</v>
      </c>
      <c r="D1948" s="4">
        <v>0</v>
      </c>
      <c r="E1948" s="4">
        <v>17</v>
      </c>
      <c r="F1948" s="4">
        <v>17</v>
      </c>
      <c r="G1948" s="4">
        <v>29.95</v>
      </c>
      <c r="H1948" s="2" t="s">
        <v>206</v>
      </c>
      <c r="I1948" s="4">
        <v>12</v>
      </c>
      <c r="J1948" s="2" t="b">
        <v>1</v>
      </c>
      <c r="K1948" s="2" t="s">
        <v>4709</v>
      </c>
      <c r="L1948" s="2" t="s">
        <v>10</v>
      </c>
      <c r="M1948" s="2" t="s">
        <v>4774</v>
      </c>
      <c r="N1948" s="2" t="s">
        <v>4762</v>
      </c>
      <c r="O1948" s="2" t="s">
        <v>4689</v>
      </c>
      <c r="P1948" s="2" t="s">
        <v>4688</v>
      </c>
      <c r="Q1948" s="2" t="s">
        <v>6546</v>
      </c>
    </row>
    <row r="1949" spans="1:17" x14ac:dyDescent="0.25">
      <c r="A1949" s="2" t="s">
        <v>3510</v>
      </c>
      <c r="B1949" s="2" t="s">
        <v>3511</v>
      </c>
      <c r="C1949" s="3"/>
      <c r="D1949" s="4">
        <v>0</v>
      </c>
      <c r="E1949" s="4">
        <v>0</v>
      </c>
      <c r="F1949" s="4">
        <v>0</v>
      </c>
      <c r="G1949" s="4">
        <v>6.15</v>
      </c>
      <c r="H1949" s="2" t="s">
        <v>3507</v>
      </c>
      <c r="I1949" s="4">
        <v>3.41</v>
      </c>
      <c r="J1949" s="2" t="b">
        <v>0</v>
      </c>
      <c r="K1949" s="2" t="s">
        <v>4686</v>
      </c>
      <c r="L1949" s="2" t="s">
        <v>27</v>
      </c>
      <c r="M1949" s="2"/>
      <c r="N1949" s="2"/>
      <c r="O1949" s="2"/>
      <c r="P1949" s="2"/>
      <c r="Q1949" s="2"/>
    </row>
    <row r="1950" spans="1:17" x14ac:dyDescent="0.25">
      <c r="A1950" s="2" t="s">
        <v>3512</v>
      </c>
      <c r="B1950" s="2" t="s">
        <v>3513</v>
      </c>
      <c r="C1950" s="3"/>
      <c r="D1950" s="4">
        <v>0</v>
      </c>
      <c r="E1950" s="4">
        <v>0</v>
      </c>
      <c r="F1950" s="4">
        <v>0</v>
      </c>
      <c r="G1950" s="4">
        <v>6.15</v>
      </c>
      <c r="H1950" s="2" t="s">
        <v>3507</v>
      </c>
      <c r="I1950" s="4">
        <v>3.41</v>
      </c>
      <c r="J1950" s="2" t="b">
        <v>0</v>
      </c>
      <c r="K1950" s="2" t="s">
        <v>4686</v>
      </c>
      <c r="L1950" s="2" t="s">
        <v>27</v>
      </c>
      <c r="M1950" s="2"/>
      <c r="N1950" s="2"/>
      <c r="O1950" s="2"/>
      <c r="P1950" s="2"/>
      <c r="Q1950" s="2"/>
    </row>
    <row r="1951" spans="1:17" x14ac:dyDescent="0.25">
      <c r="A1951" s="2" t="s">
        <v>3514</v>
      </c>
      <c r="B1951" s="2" t="s">
        <v>3515</v>
      </c>
      <c r="C1951" s="3"/>
      <c r="D1951" s="4">
        <v>0</v>
      </c>
      <c r="E1951" s="4">
        <v>0</v>
      </c>
      <c r="F1951" s="4">
        <v>0</v>
      </c>
      <c r="G1951" s="4">
        <v>6.7</v>
      </c>
      <c r="H1951" s="2" t="s">
        <v>3507</v>
      </c>
      <c r="I1951" s="4">
        <v>3.7</v>
      </c>
      <c r="J1951" s="2" t="b">
        <v>0</v>
      </c>
      <c r="K1951" s="2" t="s">
        <v>4686</v>
      </c>
      <c r="L1951" s="2" t="s">
        <v>27</v>
      </c>
      <c r="M1951" s="2"/>
      <c r="N1951" s="2"/>
      <c r="O1951" s="2"/>
      <c r="P1951" s="2"/>
      <c r="Q1951" s="2"/>
    </row>
    <row r="1952" spans="1:17" x14ac:dyDescent="0.25">
      <c r="A1952" s="2" t="s">
        <v>3508</v>
      </c>
      <c r="B1952" s="2" t="s">
        <v>3509</v>
      </c>
      <c r="C1952" s="3"/>
      <c r="D1952" s="4">
        <v>0</v>
      </c>
      <c r="E1952" s="4">
        <v>0</v>
      </c>
      <c r="F1952" s="4">
        <v>0</v>
      </c>
      <c r="G1952" s="4">
        <v>6.15</v>
      </c>
      <c r="H1952" s="2" t="s">
        <v>3507</v>
      </c>
      <c r="I1952" s="4">
        <v>3.41</v>
      </c>
      <c r="J1952" s="2" t="b">
        <v>0</v>
      </c>
      <c r="K1952" s="2" t="s">
        <v>4686</v>
      </c>
      <c r="L1952" s="2" t="s">
        <v>27</v>
      </c>
      <c r="M1952" s="2"/>
      <c r="N1952" s="2"/>
      <c r="O1952" s="2"/>
      <c r="P1952" s="2"/>
      <c r="Q1952" s="2"/>
    </row>
    <row r="1953" spans="1:17" x14ac:dyDescent="0.25">
      <c r="A1953" s="2" t="s">
        <v>3505</v>
      </c>
      <c r="B1953" s="2" t="s">
        <v>3506</v>
      </c>
      <c r="C1953" s="3"/>
      <c r="D1953" s="4">
        <v>0</v>
      </c>
      <c r="E1953" s="4">
        <v>0</v>
      </c>
      <c r="F1953" s="4">
        <v>0</v>
      </c>
      <c r="G1953" s="4">
        <v>6.15</v>
      </c>
      <c r="H1953" s="2" t="s">
        <v>3507</v>
      </c>
      <c r="I1953" s="4">
        <v>3.4159999999999999</v>
      </c>
      <c r="J1953" s="2" t="b">
        <v>0</v>
      </c>
      <c r="K1953" s="2" t="s">
        <v>4686</v>
      </c>
      <c r="L1953" s="2" t="s">
        <v>27</v>
      </c>
      <c r="M1953" s="2"/>
      <c r="N1953" s="2"/>
      <c r="O1953" s="2"/>
      <c r="P1953" s="2"/>
      <c r="Q1953" s="2"/>
    </row>
    <row r="1954" spans="1:17" x14ac:dyDescent="0.25">
      <c r="A1954" s="2" t="s">
        <v>706</v>
      </c>
      <c r="B1954" s="2" t="s">
        <v>707</v>
      </c>
      <c r="C1954" s="3"/>
      <c r="D1954" s="4">
        <v>0</v>
      </c>
      <c r="E1954" s="4">
        <v>0</v>
      </c>
      <c r="F1954" s="4">
        <v>0</v>
      </c>
      <c r="G1954" s="4">
        <v>12.35</v>
      </c>
      <c r="H1954" s="2" t="s">
        <v>2233</v>
      </c>
      <c r="I1954" s="4">
        <v>5.7</v>
      </c>
      <c r="J1954" s="2" t="b">
        <v>1</v>
      </c>
      <c r="K1954" s="2" t="s">
        <v>4716</v>
      </c>
      <c r="L1954" s="2" t="s">
        <v>10</v>
      </c>
      <c r="M1954" s="2" t="s">
        <v>4744</v>
      </c>
      <c r="N1954" s="2" t="s">
        <v>4745</v>
      </c>
      <c r="O1954" s="2" t="s">
        <v>4719</v>
      </c>
      <c r="P1954" s="2" t="s">
        <v>4688</v>
      </c>
      <c r="Q1954" s="2"/>
    </row>
    <row r="1955" spans="1:17" x14ac:dyDescent="0.25">
      <c r="A1955" s="2" t="s">
        <v>2715</v>
      </c>
      <c r="B1955" s="2" t="s">
        <v>2716</v>
      </c>
      <c r="C1955" s="3"/>
      <c r="D1955" s="4">
        <v>0</v>
      </c>
      <c r="E1955" s="4">
        <v>0</v>
      </c>
      <c r="F1955" s="4">
        <v>0</v>
      </c>
      <c r="G1955" s="4">
        <v>3.6</v>
      </c>
      <c r="H1955" s="2" t="s">
        <v>2246</v>
      </c>
      <c r="I1955" s="4">
        <v>1.804</v>
      </c>
      <c r="J1955" s="2" t="b">
        <v>0</v>
      </c>
      <c r="K1955" s="2" t="s">
        <v>2307</v>
      </c>
      <c r="L1955" s="2" t="s">
        <v>10</v>
      </c>
      <c r="M1955" s="2"/>
      <c r="N1955" s="2" t="s">
        <v>2307</v>
      </c>
      <c r="O1955" s="2"/>
      <c r="P1955" s="2" t="s">
        <v>4695</v>
      </c>
      <c r="Q1955" s="2"/>
    </row>
    <row r="1956" spans="1:17" x14ac:dyDescent="0.25">
      <c r="A1956" s="2" t="s">
        <v>445</v>
      </c>
      <c r="B1956" s="2" t="s">
        <v>446</v>
      </c>
      <c r="C1956" s="3"/>
      <c r="D1956" s="4">
        <v>0</v>
      </c>
      <c r="E1956" s="4">
        <v>2</v>
      </c>
      <c r="F1956" s="4">
        <v>2</v>
      </c>
      <c r="G1956" s="4">
        <v>4</v>
      </c>
      <c r="H1956" s="2" t="s">
        <v>2246</v>
      </c>
      <c r="I1956" s="4">
        <v>1.9530000000000001</v>
      </c>
      <c r="J1956" s="2" t="b">
        <v>1</v>
      </c>
      <c r="K1956" s="2" t="s">
        <v>2307</v>
      </c>
      <c r="L1956" s="2" t="s">
        <v>10</v>
      </c>
      <c r="M1956" s="2"/>
      <c r="N1956" s="2" t="s">
        <v>2307</v>
      </c>
      <c r="O1956" s="2" t="s">
        <v>4803</v>
      </c>
      <c r="P1956" s="2" t="s">
        <v>4695</v>
      </c>
      <c r="Q1956" s="2"/>
    </row>
    <row r="1957" spans="1:17" x14ac:dyDescent="0.25">
      <c r="A1957" s="2" t="s">
        <v>2729</v>
      </c>
      <c r="B1957" s="2" t="s">
        <v>2730</v>
      </c>
      <c r="C1957" s="3"/>
      <c r="D1957" s="4">
        <v>0</v>
      </c>
      <c r="E1957" s="4">
        <v>0</v>
      </c>
      <c r="F1957" s="4">
        <v>0</v>
      </c>
      <c r="G1957" s="4">
        <v>3.5</v>
      </c>
      <c r="H1957" s="2" t="s">
        <v>2246</v>
      </c>
      <c r="I1957" s="4">
        <v>1.74</v>
      </c>
      <c r="J1957" s="2" t="b">
        <v>0</v>
      </c>
      <c r="K1957" s="2" t="s">
        <v>2307</v>
      </c>
      <c r="L1957" s="2" t="s">
        <v>10</v>
      </c>
      <c r="M1957" s="2"/>
      <c r="N1957" s="2" t="s">
        <v>2307</v>
      </c>
      <c r="O1957" s="2"/>
      <c r="P1957" s="2" t="s">
        <v>4804</v>
      </c>
      <c r="Q1957" s="2"/>
    </row>
    <row r="1958" spans="1:17" x14ac:dyDescent="0.25">
      <c r="A1958" s="2" t="s">
        <v>441</v>
      </c>
      <c r="B1958" s="2" t="s">
        <v>442</v>
      </c>
      <c r="C1958" s="3"/>
      <c r="D1958" s="4">
        <v>0</v>
      </c>
      <c r="E1958" s="4">
        <v>2</v>
      </c>
      <c r="F1958" s="4">
        <v>2</v>
      </c>
      <c r="G1958" s="4">
        <v>5</v>
      </c>
      <c r="H1958" s="2" t="s">
        <v>2246</v>
      </c>
      <c r="I1958" s="4">
        <v>2.5</v>
      </c>
      <c r="J1958" s="2" t="b">
        <v>1</v>
      </c>
      <c r="K1958" s="2" t="s">
        <v>2307</v>
      </c>
      <c r="L1958" s="2" t="s">
        <v>10</v>
      </c>
      <c r="M1958" s="2"/>
      <c r="N1958" s="2" t="s">
        <v>2307</v>
      </c>
      <c r="O1958" s="2" t="s">
        <v>4803</v>
      </c>
      <c r="P1958" s="2" t="s">
        <v>4695</v>
      </c>
      <c r="Q1958" s="2"/>
    </row>
    <row r="1959" spans="1:17" x14ac:dyDescent="0.25">
      <c r="A1959" s="2" t="s">
        <v>443</v>
      </c>
      <c r="B1959" s="2" t="s">
        <v>444</v>
      </c>
      <c r="C1959" s="3"/>
      <c r="D1959" s="4">
        <v>0</v>
      </c>
      <c r="E1959" s="4">
        <v>0</v>
      </c>
      <c r="F1959" s="4">
        <v>0</v>
      </c>
      <c r="G1959" s="4">
        <v>5.3</v>
      </c>
      <c r="H1959" s="2" t="s">
        <v>2246</v>
      </c>
      <c r="I1959" s="4">
        <v>2.4500000000000002</v>
      </c>
      <c r="J1959" s="2" t="b">
        <v>1</v>
      </c>
      <c r="K1959" s="2" t="s">
        <v>2307</v>
      </c>
      <c r="L1959" s="2" t="s">
        <v>10</v>
      </c>
      <c r="M1959" s="2"/>
      <c r="N1959" s="2" t="s">
        <v>2307</v>
      </c>
      <c r="O1959" s="2" t="s">
        <v>314</v>
      </c>
      <c r="P1959" s="2" t="s">
        <v>4695</v>
      </c>
      <c r="Q1959" s="2"/>
    </row>
    <row r="1960" spans="1:17" ht="256.5" x14ac:dyDescent="0.25">
      <c r="A1960" s="2" t="s">
        <v>634</v>
      </c>
      <c r="B1960" s="2" t="s">
        <v>635</v>
      </c>
      <c r="C1960" s="3" t="s">
        <v>5056</v>
      </c>
      <c r="D1960" s="4">
        <v>0</v>
      </c>
      <c r="E1960" s="4">
        <v>22</v>
      </c>
      <c r="F1960" s="4">
        <v>22</v>
      </c>
      <c r="G1960" s="4">
        <v>8.75</v>
      </c>
      <c r="H1960" s="2" t="s">
        <v>2263</v>
      </c>
      <c r="I1960" s="4">
        <v>4.05</v>
      </c>
      <c r="J1960" s="2" t="b">
        <v>1</v>
      </c>
      <c r="K1960" s="2" t="s">
        <v>4709</v>
      </c>
      <c r="L1960" s="2" t="s">
        <v>10</v>
      </c>
      <c r="M1960" s="2" t="s">
        <v>4740</v>
      </c>
      <c r="N1960" s="2" t="s">
        <v>4741</v>
      </c>
      <c r="O1960" s="2" t="s">
        <v>4689</v>
      </c>
      <c r="P1960" s="2" t="s">
        <v>4695</v>
      </c>
      <c r="Q1960" s="2" t="s">
        <v>5699</v>
      </c>
    </row>
    <row r="1961" spans="1:17" ht="256.5" x14ac:dyDescent="0.25">
      <c r="A1961" s="2" t="s">
        <v>638</v>
      </c>
      <c r="B1961" s="2" t="s">
        <v>639</v>
      </c>
      <c r="C1961" s="3" t="s">
        <v>5057</v>
      </c>
      <c r="D1961" s="4">
        <v>0</v>
      </c>
      <c r="E1961" s="4">
        <v>22</v>
      </c>
      <c r="F1961" s="4">
        <v>22</v>
      </c>
      <c r="G1961" s="4">
        <v>8.75</v>
      </c>
      <c r="H1961" s="2" t="s">
        <v>2263</v>
      </c>
      <c r="I1961" s="4">
        <v>4.05</v>
      </c>
      <c r="J1961" s="2" t="b">
        <v>1</v>
      </c>
      <c r="K1961" s="2" t="s">
        <v>4716</v>
      </c>
      <c r="L1961" s="2" t="s">
        <v>10</v>
      </c>
      <c r="M1961" s="2" t="s">
        <v>4740</v>
      </c>
      <c r="N1961" s="2" t="s">
        <v>4741</v>
      </c>
      <c r="O1961" s="2" t="s">
        <v>4719</v>
      </c>
      <c r="P1961" s="2" t="s">
        <v>4695</v>
      </c>
      <c r="Q1961" s="2" t="s">
        <v>5695</v>
      </c>
    </row>
    <row r="1962" spans="1:17" ht="256.5" x14ac:dyDescent="0.25">
      <c r="A1962" s="2" t="s">
        <v>642</v>
      </c>
      <c r="B1962" s="2" t="s">
        <v>643</v>
      </c>
      <c r="C1962" s="3" t="s">
        <v>5058</v>
      </c>
      <c r="D1962" s="4">
        <v>0</v>
      </c>
      <c r="E1962" s="4">
        <v>24</v>
      </c>
      <c r="F1962" s="4">
        <v>24</v>
      </c>
      <c r="G1962" s="4">
        <v>8.75</v>
      </c>
      <c r="H1962" s="2" t="s">
        <v>2263</v>
      </c>
      <c r="I1962" s="4">
        <v>4.05</v>
      </c>
      <c r="J1962" s="2" t="b">
        <v>1</v>
      </c>
      <c r="K1962" s="2" t="s">
        <v>2308</v>
      </c>
      <c r="L1962" s="2" t="s">
        <v>10</v>
      </c>
      <c r="M1962" s="2" t="s">
        <v>4740</v>
      </c>
      <c r="N1962" s="2" t="s">
        <v>4741</v>
      </c>
      <c r="O1962" s="2" t="s">
        <v>2306</v>
      </c>
      <c r="P1962" s="2" t="s">
        <v>4695</v>
      </c>
      <c r="Q1962" s="2" t="s">
        <v>5700</v>
      </c>
    </row>
    <row r="1963" spans="1:17" x14ac:dyDescent="0.25">
      <c r="A1963" s="2" t="s">
        <v>588</v>
      </c>
      <c r="B1963" s="2" t="s">
        <v>589</v>
      </c>
      <c r="C1963" s="3"/>
      <c r="D1963" s="4">
        <v>0</v>
      </c>
      <c r="E1963" s="4">
        <v>0</v>
      </c>
      <c r="F1963" s="4">
        <v>0</v>
      </c>
      <c r="G1963" s="4">
        <v>20.3</v>
      </c>
      <c r="H1963" s="2" t="s">
        <v>2287</v>
      </c>
      <c r="I1963" s="4">
        <v>9.4</v>
      </c>
      <c r="J1963" s="2" t="b">
        <v>1</v>
      </c>
      <c r="K1963" s="2" t="s">
        <v>4709</v>
      </c>
      <c r="L1963" s="2" t="s">
        <v>10</v>
      </c>
      <c r="M1963" s="2" t="s">
        <v>4832</v>
      </c>
      <c r="N1963" s="2" t="s">
        <v>4741</v>
      </c>
      <c r="O1963" s="2" t="s">
        <v>4689</v>
      </c>
      <c r="P1963" s="2" t="s">
        <v>4688</v>
      </c>
      <c r="Q1963" s="2"/>
    </row>
    <row r="1964" spans="1:17" x14ac:dyDescent="0.25">
      <c r="A1964" s="2" t="s">
        <v>590</v>
      </c>
      <c r="B1964" s="2" t="s">
        <v>591</v>
      </c>
      <c r="C1964" s="3"/>
      <c r="D1964" s="4">
        <v>0</v>
      </c>
      <c r="E1964" s="4">
        <v>0</v>
      </c>
      <c r="F1964" s="4">
        <v>0</v>
      </c>
      <c r="G1964" s="4">
        <v>19.899999999999999</v>
      </c>
      <c r="H1964" s="2" t="s">
        <v>2287</v>
      </c>
      <c r="I1964" s="4">
        <v>9.1999999999999993</v>
      </c>
      <c r="J1964" s="2" t="b">
        <v>1</v>
      </c>
      <c r="K1964" s="2" t="s">
        <v>2308</v>
      </c>
      <c r="L1964" s="2" t="s">
        <v>10</v>
      </c>
      <c r="M1964" s="2" t="s">
        <v>4832</v>
      </c>
      <c r="N1964" s="2" t="s">
        <v>4741</v>
      </c>
      <c r="O1964" s="2" t="s">
        <v>2306</v>
      </c>
      <c r="P1964" s="2" t="s">
        <v>4688</v>
      </c>
      <c r="Q1964" s="2"/>
    </row>
    <row r="1965" spans="1:17" x14ac:dyDescent="0.25">
      <c r="A1965" s="2" t="s">
        <v>586</v>
      </c>
      <c r="B1965" s="2" t="s">
        <v>587</v>
      </c>
      <c r="C1965" s="3"/>
      <c r="D1965" s="4">
        <v>0</v>
      </c>
      <c r="E1965" s="4">
        <v>0</v>
      </c>
      <c r="F1965" s="4">
        <v>0</v>
      </c>
      <c r="G1965" s="4">
        <v>38.9</v>
      </c>
      <c r="H1965" s="2" t="s">
        <v>2287</v>
      </c>
      <c r="I1965" s="4">
        <v>18</v>
      </c>
      <c r="J1965" s="2" t="b">
        <v>1</v>
      </c>
      <c r="K1965" s="2" t="s">
        <v>4709</v>
      </c>
      <c r="L1965" s="2" t="s">
        <v>10</v>
      </c>
      <c r="M1965" s="2" t="s">
        <v>4832</v>
      </c>
      <c r="N1965" s="2" t="s">
        <v>4741</v>
      </c>
      <c r="O1965" s="2" t="s">
        <v>4689</v>
      </c>
      <c r="P1965" s="2" t="s">
        <v>4688</v>
      </c>
      <c r="Q1965" s="2"/>
    </row>
    <row r="1966" spans="1:17" x14ac:dyDescent="0.25">
      <c r="A1966" s="2" t="s">
        <v>584</v>
      </c>
      <c r="B1966" s="2" t="s">
        <v>585</v>
      </c>
      <c r="C1966" s="3"/>
      <c r="D1966" s="4">
        <v>0</v>
      </c>
      <c r="E1966" s="4">
        <v>0</v>
      </c>
      <c r="F1966" s="4">
        <v>0</v>
      </c>
      <c r="G1966" s="4">
        <v>41.05</v>
      </c>
      <c r="H1966" s="2" t="s">
        <v>2287</v>
      </c>
      <c r="I1966" s="4">
        <v>19</v>
      </c>
      <c r="J1966" s="2" t="b">
        <v>1</v>
      </c>
      <c r="K1966" s="2" t="s">
        <v>4709</v>
      </c>
      <c r="L1966" s="2" t="s">
        <v>10</v>
      </c>
      <c r="M1966" s="2" t="s">
        <v>4832</v>
      </c>
      <c r="N1966" s="2" t="s">
        <v>4741</v>
      </c>
      <c r="O1966" s="2" t="s">
        <v>4689</v>
      </c>
      <c r="P1966" s="2" t="s">
        <v>4688</v>
      </c>
      <c r="Q1966" s="2"/>
    </row>
    <row r="1967" spans="1:17" x14ac:dyDescent="0.25">
      <c r="A1967" s="2" t="s">
        <v>1491</v>
      </c>
      <c r="B1967" s="2" t="s">
        <v>1492</v>
      </c>
      <c r="C1967" s="3"/>
      <c r="D1967" s="4">
        <v>0</v>
      </c>
      <c r="E1967" s="4">
        <v>0</v>
      </c>
      <c r="F1967" s="4">
        <v>0</v>
      </c>
      <c r="G1967" s="4">
        <v>9.6999999999999993</v>
      </c>
      <c r="H1967" s="2" t="s">
        <v>2285</v>
      </c>
      <c r="I1967" s="4">
        <v>4.4800000000000004</v>
      </c>
      <c r="J1967" s="2" t="b">
        <v>1</v>
      </c>
      <c r="K1967" s="2" t="s">
        <v>2308</v>
      </c>
      <c r="L1967" s="2" t="s">
        <v>10</v>
      </c>
      <c r="M1967" s="2" t="s">
        <v>4830</v>
      </c>
      <c r="N1967" s="2" t="s">
        <v>4745</v>
      </c>
      <c r="O1967" s="2" t="s">
        <v>2306</v>
      </c>
      <c r="P1967" s="2" t="s">
        <v>4688</v>
      </c>
      <c r="Q1967" s="2"/>
    </row>
    <row r="1968" spans="1:17" x14ac:dyDescent="0.25">
      <c r="A1968" s="2" t="s">
        <v>1499</v>
      </c>
      <c r="B1968" s="2" t="s">
        <v>1500</v>
      </c>
      <c r="C1968" s="3"/>
      <c r="D1968" s="4">
        <v>0</v>
      </c>
      <c r="E1968" s="4">
        <v>0</v>
      </c>
      <c r="F1968" s="4">
        <v>0</v>
      </c>
      <c r="G1968" s="4">
        <v>15.2</v>
      </c>
      <c r="H1968" s="2" t="s">
        <v>2285</v>
      </c>
      <c r="I1968" s="4">
        <v>7</v>
      </c>
      <c r="J1968" s="2" t="b">
        <v>1</v>
      </c>
      <c r="K1968" s="2" t="s">
        <v>2308</v>
      </c>
      <c r="L1968" s="2" t="s">
        <v>10</v>
      </c>
      <c r="M1968" s="2" t="s">
        <v>4830</v>
      </c>
      <c r="N1968" s="2" t="s">
        <v>4745</v>
      </c>
      <c r="O1968" s="2" t="s">
        <v>2306</v>
      </c>
      <c r="P1968" s="2" t="s">
        <v>4688</v>
      </c>
      <c r="Q1968" s="2"/>
    </row>
    <row r="1969" spans="1:17" ht="213.75" x14ac:dyDescent="0.25">
      <c r="A1969" s="2" t="s">
        <v>1566</v>
      </c>
      <c r="B1969" s="2" t="s">
        <v>1567</v>
      </c>
      <c r="C1969" s="3" t="s">
        <v>5059</v>
      </c>
      <c r="D1969" s="4">
        <v>0</v>
      </c>
      <c r="E1969" s="4">
        <v>2</v>
      </c>
      <c r="F1969" s="4">
        <v>2</v>
      </c>
      <c r="G1969" s="4">
        <v>16.95</v>
      </c>
      <c r="H1969" s="2" t="s">
        <v>2284</v>
      </c>
      <c r="I1969" s="4">
        <v>7.85</v>
      </c>
      <c r="J1969" s="2" t="b">
        <v>1</v>
      </c>
      <c r="K1969" s="2" t="s">
        <v>4716</v>
      </c>
      <c r="L1969" s="2" t="s">
        <v>10</v>
      </c>
      <c r="M1969" s="2" t="s">
        <v>4760</v>
      </c>
      <c r="N1969" s="2" t="s">
        <v>4757</v>
      </c>
      <c r="O1969" s="2" t="s">
        <v>4719</v>
      </c>
      <c r="P1969" s="2" t="s">
        <v>4688</v>
      </c>
      <c r="Q1969" s="2" t="s">
        <v>5792</v>
      </c>
    </row>
    <row r="1970" spans="1:17" x14ac:dyDescent="0.25">
      <c r="A1970" s="2" t="s">
        <v>494</v>
      </c>
      <c r="B1970" s="2" t="s">
        <v>495</v>
      </c>
      <c r="C1970" s="3"/>
      <c r="D1970" s="4">
        <v>0</v>
      </c>
      <c r="E1970" s="4">
        <v>0</v>
      </c>
      <c r="F1970" s="4">
        <v>0</v>
      </c>
      <c r="G1970" s="4">
        <v>17.149999999999999</v>
      </c>
      <c r="H1970" s="2" t="s">
        <v>2284</v>
      </c>
      <c r="I1970" s="4">
        <v>7.95</v>
      </c>
      <c r="J1970" s="2" t="b">
        <v>1</v>
      </c>
      <c r="K1970" s="2" t="s">
        <v>4716</v>
      </c>
      <c r="L1970" s="2" t="s">
        <v>10</v>
      </c>
      <c r="M1970" s="2" t="s">
        <v>4759</v>
      </c>
      <c r="N1970" s="2" t="s">
        <v>4757</v>
      </c>
      <c r="O1970" s="2" t="s">
        <v>4719</v>
      </c>
      <c r="P1970" s="2" t="s">
        <v>4688</v>
      </c>
      <c r="Q1970" s="2"/>
    </row>
    <row r="1971" spans="1:17" ht="228" x14ac:dyDescent="0.25">
      <c r="A1971" s="2" t="s">
        <v>1421</v>
      </c>
      <c r="B1971" s="2" t="s">
        <v>1422</v>
      </c>
      <c r="C1971" s="3" t="s">
        <v>6161</v>
      </c>
      <c r="D1971" s="4">
        <v>0</v>
      </c>
      <c r="E1971" s="4">
        <v>3</v>
      </c>
      <c r="F1971" s="4">
        <v>3</v>
      </c>
      <c r="G1971" s="4">
        <v>12.6</v>
      </c>
      <c r="H1971" s="2" t="s">
        <v>2219</v>
      </c>
      <c r="I1971" s="4">
        <v>7</v>
      </c>
      <c r="J1971" s="2" t="b">
        <v>1</v>
      </c>
      <c r="K1971" s="2" t="s">
        <v>4686</v>
      </c>
      <c r="L1971" s="2" t="s">
        <v>27</v>
      </c>
      <c r="M1971" s="2"/>
      <c r="N1971" s="2" t="s">
        <v>4854</v>
      </c>
      <c r="O1971" s="2"/>
      <c r="P1971" s="2" t="s">
        <v>4700</v>
      </c>
      <c r="Q1971" s="2" t="s">
        <v>5674</v>
      </c>
    </row>
    <row r="1972" spans="1:17" ht="228" x14ac:dyDescent="0.25">
      <c r="A1972" s="2" t="s">
        <v>1423</v>
      </c>
      <c r="B1972" s="2" t="s">
        <v>1424</v>
      </c>
      <c r="C1972" s="3" t="s">
        <v>6162</v>
      </c>
      <c r="D1972" s="4">
        <v>0</v>
      </c>
      <c r="E1972" s="4">
        <v>3</v>
      </c>
      <c r="F1972" s="4">
        <v>3</v>
      </c>
      <c r="G1972" s="4">
        <v>12.6</v>
      </c>
      <c r="H1972" s="2" t="s">
        <v>2219</v>
      </c>
      <c r="I1972" s="4">
        <v>7</v>
      </c>
      <c r="J1972" s="2" t="b">
        <v>1</v>
      </c>
      <c r="K1972" s="2" t="s">
        <v>4686</v>
      </c>
      <c r="L1972" s="2" t="s">
        <v>27</v>
      </c>
      <c r="M1972" s="2"/>
      <c r="N1972" s="2" t="s">
        <v>4854</v>
      </c>
      <c r="O1972" s="2"/>
      <c r="P1972" s="2" t="s">
        <v>4700</v>
      </c>
      <c r="Q1972" s="2" t="s">
        <v>5674</v>
      </c>
    </row>
    <row r="1973" spans="1:17" ht="228" x14ac:dyDescent="0.25">
      <c r="A1973" s="2" t="s">
        <v>1417</v>
      </c>
      <c r="B1973" s="2" t="s">
        <v>1418</v>
      </c>
      <c r="C1973" s="3" t="s">
        <v>6159</v>
      </c>
      <c r="D1973" s="4">
        <v>0</v>
      </c>
      <c r="E1973" s="4">
        <v>5</v>
      </c>
      <c r="F1973" s="4">
        <v>5</v>
      </c>
      <c r="G1973" s="4">
        <v>14</v>
      </c>
      <c r="H1973" s="2" t="s">
        <v>2219</v>
      </c>
      <c r="I1973" s="4">
        <v>7</v>
      </c>
      <c r="J1973" s="2" t="b">
        <v>1</v>
      </c>
      <c r="K1973" s="2" t="s">
        <v>4686</v>
      </c>
      <c r="L1973" s="2" t="s">
        <v>27</v>
      </c>
      <c r="M1973" s="2"/>
      <c r="N1973" s="2" t="s">
        <v>4854</v>
      </c>
      <c r="O1973" s="2"/>
      <c r="P1973" s="2" t="s">
        <v>4700</v>
      </c>
      <c r="Q1973" s="2" t="s">
        <v>5674</v>
      </c>
    </row>
    <row r="1974" spans="1:17" ht="242.25" x14ac:dyDescent="0.25">
      <c r="A1974" s="2" t="s">
        <v>1419</v>
      </c>
      <c r="B1974" s="2" t="s">
        <v>1420</v>
      </c>
      <c r="C1974" s="3" t="s">
        <v>6160</v>
      </c>
      <c r="D1974" s="4">
        <v>0</v>
      </c>
      <c r="E1974" s="4">
        <v>2</v>
      </c>
      <c r="F1974" s="4">
        <v>2</v>
      </c>
      <c r="G1974" s="4">
        <v>15.3</v>
      </c>
      <c r="H1974" s="2" t="s">
        <v>2219</v>
      </c>
      <c r="I1974" s="4">
        <v>8.5</v>
      </c>
      <c r="J1974" s="2" t="b">
        <v>1</v>
      </c>
      <c r="K1974" s="2" t="s">
        <v>4686</v>
      </c>
      <c r="L1974" s="2" t="s">
        <v>27</v>
      </c>
      <c r="M1974" s="2"/>
      <c r="N1974" s="2" t="s">
        <v>4854</v>
      </c>
      <c r="O1974" s="2"/>
      <c r="P1974" s="2" t="s">
        <v>4700</v>
      </c>
      <c r="Q1974" s="2" t="s">
        <v>5674</v>
      </c>
    </row>
    <row r="1975" spans="1:17" x14ac:dyDescent="0.25">
      <c r="A1975" s="2" t="s">
        <v>4609</v>
      </c>
      <c r="B1975" s="2" t="s">
        <v>4610</v>
      </c>
      <c r="C1975" s="3"/>
      <c r="D1975" s="4">
        <v>0</v>
      </c>
      <c r="E1975" s="4">
        <v>0</v>
      </c>
      <c r="F1975" s="4">
        <v>0</v>
      </c>
      <c r="G1975" s="4">
        <v>50.5</v>
      </c>
      <c r="H1975" s="2" t="s">
        <v>66</v>
      </c>
      <c r="I1975" s="4">
        <v>25.23</v>
      </c>
      <c r="J1975" s="2" t="b">
        <v>0</v>
      </c>
      <c r="K1975" s="2" t="s">
        <v>4693</v>
      </c>
      <c r="L1975" s="2" t="s">
        <v>10</v>
      </c>
      <c r="M1975" s="2"/>
      <c r="N1975" s="2" t="s">
        <v>4698</v>
      </c>
      <c r="O1975" s="2"/>
      <c r="P1975" s="2" t="s">
        <v>4696</v>
      </c>
      <c r="Q1975" s="2"/>
    </row>
    <row r="1976" spans="1:17" ht="299.25" x14ac:dyDescent="0.25">
      <c r="A1976" s="2" t="s">
        <v>1713</v>
      </c>
      <c r="B1976" s="2" t="s">
        <v>1714</v>
      </c>
      <c r="C1976" s="3" t="s">
        <v>5416</v>
      </c>
      <c r="D1976" s="4">
        <v>0</v>
      </c>
      <c r="E1976" s="4">
        <v>5</v>
      </c>
      <c r="F1976" s="4">
        <v>5</v>
      </c>
      <c r="G1976" s="4">
        <v>37.9</v>
      </c>
      <c r="H1976" s="2" t="s">
        <v>469</v>
      </c>
      <c r="I1976" s="4">
        <v>18.91</v>
      </c>
      <c r="J1976" s="2" t="b">
        <v>1</v>
      </c>
      <c r="K1976" s="2" t="s">
        <v>4693</v>
      </c>
      <c r="L1976" s="2" t="s">
        <v>10</v>
      </c>
      <c r="M1976" s="2"/>
      <c r="N1976" s="2" t="s">
        <v>4703</v>
      </c>
      <c r="O1976" s="2"/>
      <c r="P1976" s="2" t="s">
        <v>4696</v>
      </c>
      <c r="Q1976" s="2" t="s">
        <v>5845</v>
      </c>
    </row>
    <row r="1977" spans="1:17" ht="299.25" x14ac:dyDescent="0.25">
      <c r="A1977" s="2" t="s">
        <v>1715</v>
      </c>
      <c r="B1977" s="2" t="s">
        <v>1716</v>
      </c>
      <c r="C1977" s="3" t="s">
        <v>5417</v>
      </c>
      <c r="D1977" s="4">
        <v>0</v>
      </c>
      <c r="E1977" s="4">
        <v>4</v>
      </c>
      <c r="F1977" s="4">
        <v>4</v>
      </c>
      <c r="G1977" s="4">
        <v>40.799999999999997</v>
      </c>
      <c r="H1977" s="2" t="s">
        <v>469</v>
      </c>
      <c r="I1977" s="4">
        <v>20.37</v>
      </c>
      <c r="J1977" s="2" t="b">
        <v>1</v>
      </c>
      <c r="K1977" s="2" t="s">
        <v>4693</v>
      </c>
      <c r="L1977" s="2" t="s">
        <v>10</v>
      </c>
      <c r="M1977" s="2"/>
      <c r="N1977" s="2" t="s">
        <v>4703</v>
      </c>
      <c r="O1977" s="2"/>
      <c r="P1977" s="2" t="s">
        <v>4696</v>
      </c>
      <c r="Q1977" s="2" t="s">
        <v>5846</v>
      </c>
    </row>
    <row r="1978" spans="1:17" ht="299.25" x14ac:dyDescent="0.25">
      <c r="A1978" s="2" t="s">
        <v>1717</v>
      </c>
      <c r="B1978" s="2" t="s">
        <v>1718</v>
      </c>
      <c r="C1978" s="3" t="s">
        <v>5418</v>
      </c>
      <c r="D1978" s="4">
        <v>0</v>
      </c>
      <c r="E1978" s="4">
        <v>3</v>
      </c>
      <c r="F1978" s="4">
        <v>3</v>
      </c>
      <c r="G1978" s="4">
        <v>84.4</v>
      </c>
      <c r="H1978" s="2" t="s">
        <v>469</v>
      </c>
      <c r="I1978" s="4">
        <v>42.192999999999998</v>
      </c>
      <c r="J1978" s="2" t="b">
        <v>1</v>
      </c>
      <c r="K1978" s="2" t="s">
        <v>4693</v>
      </c>
      <c r="L1978" s="2" t="s">
        <v>10</v>
      </c>
      <c r="M1978" s="2"/>
      <c r="N1978" s="2" t="s">
        <v>4703</v>
      </c>
      <c r="O1978" s="2"/>
      <c r="P1978" s="2" t="s">
        <v>4696</v>
      </c>
      <c r="Q1978" s="2" t="s">
        <v>5847</v>
      </c>
    </row>
    <row r="1979" spans="1:17" ht="256.5" x14ac:dyDescent="0.25">
      <c r="A1979" s="2" t="s">
        <v>1719</v>
      </c>
      <c r="B1979" s="2" t="s">
        <v>1720</v>
      </c>
      <c r="C1979" s="3" t="s">
        <v>5419</v>
      </c>
      <c r="D1979" s="4">
        <v>0</v>
      </c>
      <c r="E1979" s="4">
        <v>4</v>
      </c>
      <c r="F1979" s="4">
        <v>4</v>
      </c>
      <c r="G1979" s="4">
        <v>40.4</v>
      </c>
      <c r="H1979" s="2" t="s">
        <v>469</v>
      </c>
      <c r="I1979" s="4">
        <v>20.1967</v>
      </c>
      <c r="J1979" s="2" t="b">
        <v>1</v>
      </c>
      <c r="K1979" s="2" t="s">
        <v>4693</v>
      </c>
      <c r="L1979" s="2" t="s">
        <v>10</v>
      </c>
      <c r="M1979" s="2"/>
      <c r="N1979" s="2" t="s">
        <v>4703</v>
      </c>
      <c r="O1979" s="2"/>
      <c r="P1979" s="2" t="s">
        <v>4696</v>
      </c>
      <c r="Q1979" s="2" t="s">
        <v>5852</v>
      </c>
    </row>
    <row r="1980" spans="1:17" ht="213.75" x14ac:dyDescent="0.25">
      <c r="A1980" s="2" t="s">
        <v>1725</v>
      </c>
      <c r="B1980" s="2" t="s">
        <v>1726</v>
      </c>
      <c r="C1980" s="3" t="s">
        <v>5422</v>
      </c>
      <c r="D1980" s="4">
        <v>0</v>
      </c>
      <c r="E1980" s="4">
        <v>6</v>
      </c>
      <c r="F1980" s="4">
        <v>6</v>
      </c>
      <c r="G1980" s="4">
        <v>37.799999999999997</v>
      </c>
      <c r="H1980" s="2" t="s">
        <v>469</v>
      </c>
      <c r="I1980" s="4">
        <v>18.899999999999999</v>
      </c>
      <c r="J1980" s="2" t="b">
        <v>1</v>
      </c>
      <c r="K1980" s="2" t="s">
        <v>4693</v>
      </c>
      <c r="L1980" s="2" t="s">
        <v>10</v>
      </c>
      <c r="M1980" s="2"/>
      <c r="N1980" s="2" t="s">
        <v>4703</v>
      </c>
      <c r="O1980" s="2"/>
      <c r="P1980" s="2" t="s">
        <v>4696</v>
      </c>
      <c r="Q1980" s="2" t="s">
        <v>5853</v>
      </c>
    </row>
    <row r="1981" spans="1:17" ht="228" x14ac:dyDescent="0.25">
      <c r="A1981" s="2" t="s">
        <v>1721</v>
      </c>
      <c r="B1981" s="2" t="s">
        <v>1722</v>
      </c>
      <c r="C1981" s="3" t="s">
        <v>5420</v>
      </c>
      <c r="D1981" s="4">
        <v>0</v>
      </c>
      <c r="E1981" s="4">
        <v>3</v>
      </c>
      <c r="F1981" s="4">
        <v>3</v>
      </c>
      <c r="G1981" s="4">
        <v>29.95</v>
      </c>
      <c r="H1981" s="2" t="s">
        <v>469</v>
      </c>
      <c r="I1981" s="4">
        <v>14.9733</v>
      </c>
      <c r="J1981" s="2" t="b">
        <v>1</v>
      </c>
      <c r="K1981" s="2" t="s">
        <v>4693</v>
      </c>
      <c r="L1981" s="2" t="s">
        <v>10</v>
      </c>
      <c r="M1981" s="2"/>
      <c r="N1981" s="2" t="s">
        <v>4703</v>
      </c>
      <c r="O1981" s="2"/>
      <c r="P1981" s="2" t="s">
        <v>4696</v>
      </c>
      <c r="Q1981" s="2" t="s">
        <v>5854</v>
      </c>
    </row>
    <row r="1982" spans="1:17" ht="299.25" x14ac:dyDescent="0.25">
      <c r="A1982" s="2" t="s">
        <v>2153</v>
      </c>
      <c r="B1982" s="2" t="s">
        <v>5503</v>
      </c>
      <c r="C1982" s="3" t="s">
        <v>5504</v>
      </c>
      <c r="D1982" s="4">
        <v>0</v>
      </c>
      <c r="E1982" s="4">
        <v>7</v>
      </c>
      <c r="F1982" s="4">
        <v>7</v>
      </c>
      <c r="G1982" s="4">
        <v>59.45</v>
      </c>
      <c r="H1982" s="2" t="s">
        <v>2288</v>
      </c>
      <c r="I1982" s="4">
        <v>29.73</v>
      </c>
      <c r="J1982" s="2" t="b">
        <v>1</v>
      </c>
      <c r="K1982" s="2" t="s">
        <v>4693</v>
      </c>
      <c r="L1982" s="2" t="s">
        <v>10</v>
      </c>
      <c r="M1982" s="2"/>
      <c r="N1982" s="2" t="s">
        <v>4698</v>
      </c>
      <c r="O1982" s="2"/>
      <c r="P1982" s="2" t="s">
        <v>4696</v>
      </c>
      <c r="Q1982" s="2" t="s">
        <v>5821</v>
      </c>
    </row>
    <row r="1983" spans="1:17" ht="270.75" x14ac:dyDescent="0.25">
      <c r="A1983" s="2" t="s">
        <v>2105</v>
      </c>
      <c r="B1983" s="2" t="s">
        <v>2106</v>
      </c>
      <c r="C1983" s="3" t="s">
        <v>5485</v>
      </c>
      <c r="D1983" s="4">
        <v>0</v>
      </c>
      <c r="E1983" s="4">
        <v>4</v>
      </c>
      <c r="F1983" s="4">
        <v>4</v>
      </c>
      <c r="G1983" s="4">
        <v>43.5</v>
      </c>
      <c r="H1983" s="2" t="s">
        <v>2288</v>
      </c>
      <c r="I1983" s="4">
        <v>21.74</v>
      </c>
      <c r="J1983" s="2" t="b">
        <v>1</v>
      </c>
      <c r="K1983" s="2" t="s">
        <v>4693</v>
      </c>
      <c r="L1983" s="2" t="s">
        <v>10</v>
      </c>
      <c r="M1983" s="2"/>
      <c r="N1983" s="2" t="s">
        <v>4698</v>
      </c>
      <c r="O1983" s="2"/>
      <c r="P1983" s="2" t="s">
        <v>4696</v>
      </c>
      <c r="Q1983" s="2" t="s">
        <v>5817</v>
      </c>
    </row>
    <row r="1984" spans="1:17" ht="242.25" x14ac:dyDescent="0.25">
      <c r="A1984" s="2" t="s">
        <v>1756</v>
      </c>
      <c r="B1984" s="2" t="s">
        <v>1757</v>
      </c>
      <c r="C1984" s="3" t="s">
        <v>5421</v>
      </c>
      <c r="D1984" s="4">
        <v>0</v>
      </c>
      <c r="E1984" s="4">
        <v>0</v>
      </c>
      <c r="F1984" s="4">
        <v>0</v>
      </c>
      <c r="G1984" s="4">
        <v>48.3</v>
      </c>
      <c r="H1984" s="2" t="s">
        <v>2288</v>
      </c>
      <c r="I1984" s="4">
        <v>24.13</v>
      </c>
      <c r="J1984" s="2" t="b">
        <v>1</v>
      </c>
      <c r="K1984" s="2" t="s">
        <v>4693</v>
      </c>
      <c r="L1984" s="2" t="s">
        <v>10</v>
      </c>
      <c r="M1984" s="2"/>
      <c r="N1984" s="2" t="s">
        <v>4703</v>
      </c>
      <c r="O1984" s="2"/>
      <c r="P1984" s="2" t="s">
        <v>4696</v>
      </c>
      <c r="Q1984" s="2" t="s">
        <v>5848</v>
      </c>
    </row>
    <row r="1985" spans="1:17" ht="256.5" x14ac:dyDescent="0.25">
      <c r="A1985" s="2" t="s">
        <v>1760</v>
      </c>
      <c r="B1985" s="2" t="s">
        <v>1761</v>
      </c>
      <c r="C1985" s="3" t="s">
        <v>5428</v>
      </c>
      <c r="D1985" s="4">
        <v>0</v>
      </c>
      <c r="E1985" s="4">
        <v>6</v>
      </c>
      <c r="F1985" s="4">
        <v>6</v>
      </c>
      <c r="G1985" s="4">
        <v>60.8</v>
      </c>
      <c r="H1985" s="2" t="s">
        <v>2288</v>
      </c>
      <c r="I1985" s="4">
        <v>30.41</v>
      </c>
      <c r="J1985" s="2" t="b">
        <v>1</v>
      </c>
      <c r="K1985" s="2" t="s">
        <v>4693</v>
      </c>
      <c r="L1985" s="2" t="s">
        <v>10</v>
      </c>
      <c r="M1985" s="2"/>
      <c r="N1985" s="2" t="s">
        <v>4703</v>
      </c>
      <c r="O1985" s="2"/>
      <c r="P1985" s="2" t="s">
        <v>4696</v>
      </c>
      <c r="Q1985" s="2" t="s">
        <v>5849</v>
      </c>
    </row>
    <row r="1986" spans="1:17" ht="256.5" x14ac:dyDescent="0.25">
      <c r="A1986" s="2" t="s">
        <v>1754</v>
      </c>
      <c r="B1986" s="2" t="s">
        <v>1755</v>
      </c>
      <c r="C1986" s="3" t="s">
        <v>5426</v>
      </c>
      <c r="D1986" s="4">
        <v>0</v>
      </c>
      <c r="E1986" s="4">
        <v>3</v>
      </c>
      <c r="F1986" s="4">
        <v>3</v>
      </c>
      <c r="G1986" s="4">
        <v>34.75</v>
      </c>
      <c r="H1986" s="2" t="s">
        <v>2288</v>
      </c>
      <c r="I1986" s="4">
        <v>17.38</v>
      </c>
      <c r="J1986" s="2" t="b">
        <v>1</v>
      </c>
      <c r="K1986" s="2" t="s">
        <v>4693</v>
      </c>
      <c r="L1986" s="2" t="s">
        <v>10</v>
      </c>
      <c r="M1986" s="2"/>
      <c r="N1986" s="2" t="s">
        <v>4703</v>
      </c>
      <c r="O1986" s="2"/>
      <c r="P1986" s="2" t="s">
        <v>4696</v>
      </c>
      <c r="Q1986" s="2" t="s">
        <v>5851</v>
      </c>
    </row>
    <row r="1987" spans="1:17" ht="242.25" x14ac:dyDescent="0.25">
      <c r="A1987" s="2" t="s">
        <v>1758</v>
      </c>
      <c r="B1987" s="2" t="s">
        <v>1759</v>
      </c>
      <c r="C1987" s="3" t="s">
        <v>5427</v>
      </c>
      <c r="D1987" s="4">
        <v>0</v>
      </c>
      <c r="E1987" s="4">
        <v>2</v>
      </c>
      <c r="F1987" s="4">
        <v>2</v>
      </c>
      <c r="G1987" s="4">
        <v>40.9</v>
      </c>
      <c r="H1987" s="2" t="s">
        <v>2288</v>
      </c>
      <c r="I1987" s="4">
        <v>20.43</v>
      </c>
      <c r="J1987" s="2" t="b">
        <v>1</v>
      </c>
      <c r="K1987" s="2" t="s">
        <v>4693</v>
      </c>
      <c r="L1987" s="2" t="s">
        <v>10</v>
      </c>
      <c r="M1987" s="2"/>
      <c r="N1987" s="2" t="s">
        <v>4703</v>
      </c>
      <c r="O1987" s="2"/>
      <c r="P1987" s="2" t="s">
        <v>4696</v>
      </c>
      <c r="Q1987" s="2" t="s">
        <v>5850</v>
      </c>
    </row>
    <row r="1988" spans="1:17" ht="313.5" x14ac:dyDescent="0.25">
      <c r="A1988" s="2" t="s">
        <v>506</v>
      </c>
      <c r="B1988" s="2" t="s">
        <v>507</v>
      </c>
      <c r="C1988" s="3" t="s">
        <v>5229</v>
      </c>
      <c r="D1988" s="4">
        <v>0</v>
      </c>
      <c r="E1988" s="4">
        <v>32</v>
      </c>
      <c r="F1988" s="4">
        <v>32</v>
      </c>
      <c r="G1988" s="4">
        <v>7.9</v>
      </c>
      <c r="H1988" s="2" t="s">
        <v>2289</v>
      </c>
      <c r="I1988" s="4">
        <v>3.65</v>
      </c>
      <c r="J1988" s="2" t="b">
        <v>1</v>
      </c>
      <c r="K1988" s="2" t="s">
        <v>4716</v>
      </c>
      <c r="L1988" s="2" t="s">
        <v>10</v>
      </c>
      <c r="M1988" s="2" t="s">
        <v>4957</v>
      </c>
      <c r="N1988" s="2" t="s">
        <v>4755</v>
      </c>
      <c r="O1988" s="2" t="s">
        <v>4719</v>
      </c>
      <c r="P1988" s="2" t="s">
        <v>4688</v>
      </c>
      <c r="Q1988" s="2" t="s">
        <v>5801</v>
      </c>
    </row>
    <row r="1989" spans="1:17" ht="313.5" x14ac:dyDescent="0.25">
      <c r="A1989" s="2" t="s">
        <v>504</v>
      </c>
      <c r="B1989" s="2" t="s">
        <v>505</v>
      </c>
      <c r="C1989" s="3" t="s">
        <v>5228</v>
      </c>
      <c r="D1989" s="4">
        <v>0</v>
      </c>
      <c r="E1989" s="4">
        <v>14</v>
      </c>
      <c r="F1989" s="4">
        <v>14</v>
      </c>
      <c r="G1989" s="4">
        <v>7.9</v>
      </c>
      <c r="H1989" s="2" t="s">
        <v>2289</v>
      </c>
      <c r="I1989" s="4">
        <v>3.65</v>
      </c>
      <c r="J1989" s="2" t="b">
        <v>1</v>
      </c>
      <c r="K1989" s="2" t="s">
        <v>4709</v>
      </c>
      <c r="L1989" s="2" t="s">
        <v>10</v>
      </c>
      <c r="M1989" s="2" t="s">
        <v>4957</v>
      </c>
      <c r="N1989" s="2" t="s">
        <v>4755</v>
      </c>
      <c r="O1989" s="2" t="s">
        <v>4689</v>
      </c>
      <c r="P1989" s="2" t="s">
        <v>4688</v>
      </c>
      <c r="Q1989" s="2" t="s">
        <v>5802</v>
      </c>
    </row>
    <row r="1990" spans="1:17" ht="327.75" x14ac:dyDescent="0.25">
      <c r="A1990" s="2" t="s">
        <v>544</v>
      </c>
      <c r="B1990" s="2" t="s">
        <v>545</v>
      </c>
      <c r="C1990" s="3" t="s">
        <v>5232</v>
      </c>
      <c r="D1990" s="4">
        <v>0</v>
      </c>
      <c r="E1990" s="4">
        <v>26</v>
      </c>
      <c r="F1990" s="4">
        <v>26</v>
      </c>
      <c r="G1990" s="4">
        <v>11.2</v>
      </c>
      <c r="H1990" s="2" t="s">
        <v>2289</v>
      </c>
      <c r="I1990" s="4">
        <v>5.18</v>
      </c>
      <c r="J1990" s="2" t="b">
        <v>1</v>
      </c>
      <c r="K1990" s="2" t="s">
        <v>4716</v>
      </c>
      <c r="L1990" s="2" t="s">
        <v>10</v>
      </c>
      <c r="M1990" s="2" t="s">
        <v>4957</v>
      </c>
      <c r="N1990" s="2" t="s">
        <v>4755</v>
      </c>
      <c r="O1990" s="2" t="s">
        <v>4719</v>
      </c>
      <c r="P1990" s="2" t="s">
        <v>4688</v>
      </c>
      <c r="Q1990" s="2" t="s">
        <v>5803</v>
      </c>
    </row>
    <row r="1991" spans="1:17" ht="327.75" x14ac:dyDescent="0.25">
      <c r="A1991" s="2" t="s">
        <v>546</v>
      </c>
      <c r="B1991" s="2" t="s">
        <v>547</v>
      </c>
      <c r="C1991" s="3" t="s">
        <v>5233</v>
      </c>
      <c r="D1991" s="4">
        <v>0</v>
      </c>
      <c r="E1991" s="4">
        <v>4</v>
      </c>
      <c r="F1991" s="4">
        <v>4</v>
      </c>
      <c r="G1991" s="4">
        <v>17.7</v>
      </c>
      <c r="H1991" s="2" t="s">
        <v>2289</v>
      </c>
      <c r="I1991" s="4">
        <v>8.1999999999999993</v>
      </c>
      <c r="J1991" s="2" t="b">
        <v>1</v>
      </c>
      <c r="K1991" s="2" t="s">
        <v>4716</v>
      </c>
      <c r="L1991" s="2" t="s">
        <v>10</v>
      </c>
      <c r="M1991" s="2" t="s">
        <v>4957</v>
      </c>
      <c r="N1991" s="2" t="s">
        <v>4755</v>
      </c>
      <c r="O1991" s="2" t="s">
        <v>4719</v>
      </c>
      <c r="P1991" s="2" t="s">
        <v>4688</v>
      </c>
      <c r="Q1991" s="2" t="s">
        <v>5804</v>
      </c>
    </row>
    <row r="1992" spans="1:17" ht="327.75" x14ac:dyDescent="0.25">
      <c r="A1992" s="2" t="s">
        <v>548</v>
      </c>
      <c r="B1992" s="2" t="s">
        <v>549</v>
      </c>
      <c r="C1992" s="3" t="s">
        <v>5234</v>
      </c>
      <c r="D1992" s="4">
        <v>0</v>
      </c>
      <c r="E1992" s="4">
        <v>17</v>
      </c>
      <c r="F1992" s="4">
        <v>17</v>
      </c>
      <c r="G1992" s="4">
        <v>19.45</v>
      </c>
      <c r="H1992" s="2" t="s">
        <v>2289</v>
      </c>
      <c r="I1992" s="4">
        <v>9</v>
      </c>
      <c r="J1992" s="2" t="b">
        <v>1</v>
      </c>
      <c r="K1992" s="2" t="s">
        <v>4716</v>
      </c>
      <c r="L1992" s="2" t="s">
        <v>10</v>
      </c>
      <c r="M1992" s="2" t="s">
        <v>4957</v>
      </c>
      <c r="N1992" s="2" t="s">
        <v>4755</v>
      </c>
      <c r="O1992" s="2" t="s">
        <v>4719</v>
      </c>
      <c r="P1992" s="2" t="s">
        <v>4688</v>
      </c>
      <c r="Q1992" s="2" t="s">
        <v>5805</v>
      </c>
    </row>
    <row r="1993" spans="1:17" x14ac:dyDescent="0.25">
      <c r="A1993" s="2" t="s">
        <v>520</v>
      </c>
      <c r="B1993" s="2" t="s">
        <v>521</v>
      </c>
      <c r="C1993" s="3"/>
      <c r="D1993" s="4">
        <v>0</v>
      </c>
      <c r="E1993" s="4">
        <v>33</v>
      </c>
      <c r="F1993" s="4">
        <v>33</v>
      </c>
      <c r="G1993" s="4">
        <v>9.9499999999999993</v>
      </c>
      <c r="H1993" s="2" t="s">
        <v>2289</v>
      </c>
      <c r="I1993" s="4">
        <v>4.97</v>
      </c>
      <c r="J1993" s="2" t="b">
        <v>1</v>
      </c>
      <c r="K1993" s="2" t="s">
        <v>2308</v>
      </c>
      <c r="L1993" s="2" t="s">
        <v>10</v>
      </c>
      <c r="M1993" s="2" t="s">
        <v>4879</v>
      </c>
      <c r="N1993" s="2" t="s">
        <v>4755</v>
      </c>
      <c r="O1993" s="2" t="s">
        <v>2306</v>
      </c>
      <c r="P1993" s="2" t="s">
        <v>4688</v>
      </c>
      <c r="Q1993" s="2"/>
    </row>
    <row r="1994" spans="1:17" ht="327.75" x14ac:dyDescent="0.25">
      <c r="A1994" s="2" t="s">
        <v>518</v>
      </c>
      <c r="B1994" s="2" t="s">
        <v>519</v>
      </c>
      <c r="C1994" s="3" t="s">
        <v>5230</v>
      </c>
      <c r="D1994" s="4">
        <v>0</v>
      </c>
      <c r="E1994" s="4">
        <v>9</v>
      </c>
      <c r="F1994" s="4">
        <v>9</v>
      </c>
      <c r="G1994" s="4">
        <v>9.1</v>
      </c>
      <c r="H1994" s="2" t="s">
        <v>2289</v>
      </c>
      <c r="I1994" s="4">
        <v>4.21</v>
      </c>
      <c r="J1994" s="2" t="b">
        <v>1</v>
      </c>
      <c r="K1994" s="2" t="s">
        <v>4709</v>
      </c>
      <c r="L1994" s="2" t="s">
        <v>10</v>
      </c>
      <c r="M1994" s="2" t="s">
        <v>4879</v>
      </c>
      <c r="N1994" s="2" t="s">
        <v>4755</v>
      </c>
      <c r="O1994" s="2" t="s">
        <v>4689</v>
      </c>
      <c r="P1994" s="2" t="s">
        <v>4688</v>
      </c>
      <c r="Q1994" s="2" t="s">
        <v>5806</v>
      </c>
    </row>
    <row r="1995" spans="1:17" ht="313.5" x14ac:dyDescent="0.25">
      <c r="A1995" s="2" t="s">
        <v>522</v>
      </c>
      <c r="B1995" s="2" t="s">
        <v>523</v>
      </c>
      <c r="C1995" s="3" t="s">
        <v>5231</v>
      </c>
      <c r="D1995" s="4">
        <v>0</v>
      </c>
      <c r="E1995" s="4">
        <v>31</v>
      </c>
      <c r="F1995" s="4">
        <v>31</v>
      </c>
      <c r="G1995" s="4">
        <v>7.9</v>
      </c>
      <c r="H1995" s="2" t="s">
        <v>2289</v>
      </c>
      <c r="I1995" s="4">
        <v>3.64</v>
      </c>
      <c r="J1995" s="2" t="b">
        <v>1</v>
      </c>
      <c r="K1995" s="2" t="s">
        <v>4709</v>
      </c>
      <c r="L1995" s="2" t="s">
        <v>10</v>
      </c>
      <c r="M1995" s="2" t="s">
        <v>4879</v>
      </c>
      <c r="N1995" s="2" t="s">
        <v>4755</v>
      </c>
      <c r="O1995" s="2" t="s">
        <v>4689</v>
      </c>
      <c r="P1995" s="2" t="s">
        <v>4688</v>
      </c>
      <c r="Q1995" s="2" t="s">
        <v>5807</v>
      </c>
    </row>
    <row r="1996" spans="1:17" x14ac:dyDescent="0.25">
      <c r="A1996" s="2" t="s">
        <v>1576</v>
      </c>
      <c r="B1996" s="2" t="s">
        <v>1577</v>
      </c>
      <c r="C1996" s="3"/>
      <c r="D1996" s="4">
        <v>0</v>
      </c>
      <c r="E1996" s="4">
        <v>4</v>
      </c>
      <c r="F1996" s="4">
        <v>4</v>
      </c>
      <c r="G1996" s="4">
        <v>12.95</v>
      </c>
      <c r="H1996" s="2" t="s">
        <v>2289</v>
      </c>
      <c r="I1996" s="4">
        <v>5.98</v>
      </c>
      <c r="J1996" s="2" t="b">
        <v>1</v>
      </c>
      <c r="K1996" s="2" t="s">
        <v>4862</v>
      </c>
      <c r="L1996" s="2" t="s">
        <v>10</v>
      </c>
      <c r="M1996" s="2" t="s">
        <v>4754</v>
      </c>
      <c r="N1996" s="2" t="s">
        <v>4743</v>
      </c>
      <c r="O1996" s="2" t="s">
        <v>4689</v>
      </c>
      <c r="P1996" s="2" t="s">
        <v>4688</v>
      </c>
      <c r="Q1996" s="2"/>
    </row>
    <row r="1997" spans="1:17" x14ac:dyDescent="0.25">
      <c r="A1997" s="2" t="s">
        <v>1821</v>
      </c>
      <c r="B1997" s="2" t="s">
        <v>1822</v>
      </c>
      <c r="C1997" s="3"/>
      <c r="D1997" s="4">
        <v>0</v>
      </c>
      <c r="E1997" s="4">
        <v>3</v>
      </c>
      <c r="F1997" s="4">
        <v>3</v>
      </c>
      <c r="G1997" s="4">
        <v>13</v>
      </c>
      <c r="H1997" s="2" t="s">
        <v>2289</v>
      </c>
      <c r="I1997" s="4">
        <v>6.01</v>
      </c>
      <c r="J1997" s="2" t="b">
        <v>1</v>
      </c>
      <c r="K1997" s="2" t="s">
        <v>4862</v>
      </c>
      <c r="L1997" s="2" t="s">
        <v>10</v>
      </c>
      <c r="M1997" s="2" t="s">
        <v>5060</v>
      </c>
      <c r="N1997" s="2" t="s">
        <v>4743</v>
      </c>
      <c r="O1997" s="2"/>
      <c r="P1997" s="2" t="s">
        <v>4688</v>
      </c>
      <c r="Q1997" s="2"/>
    </row>
    <row r="1998" spans="1:17" x14ac:dyDescent="0.25">
      <c r="A1998" s="2" t="s">
        <v>1815</v>
      </c>
      <c r="B1998" s="2" t="s">
        <v>1816</v>
      </c>
      <c r="C1998" s="3"/>
      <c r="D1998" s="4">
        <v>0</v>
      </c>
      <c r="E1998" s="4">
        <v>2</v>
      </c>
      <c r="F1998" s="4">
        <v>2</v>
      </c>
      <c r="G1998" s="4">
        <v>17.899999999999999</v>
      </c>
      <c r="H1998" s="2" t="s">
        <v>2289</v>
      </c>
      <c r="I1998" s="4">
        <v>8.26</v>
      </c>
      <c r="J1998" s="2" t="b">
        <v>1</v>
      </c>
      <c r="K1998" s="2" t="s">
        <v>4862</v>
      </c>
      <c r="L1998" s="2" t="s">
        <v>10</v>
      </c>
      <c r="M1998" s="2" t="s">
        <v>5060</v>
      </c>
      <c r="N1998" s="2" t="s">
        <v>4743</v>
      </c>
      <c r="O1998" s="2"/>
      <c r="P1998" s="2" t="s">
        <v>4688</v>
      </c>
      <c r="Q1998" s="2"/>
    </row>
    <row r="1999" spans="1:17" x14ac:dyDescent="0.25">
      <c r="A1999" s="2" t="s">
        <v>1817</v>
      </c>
      <c r="B1999" s="2" t="s">
        <v>1818</v>
      </c>
      <c r="C1999" s="3"/>
      <c r="D1999" s="4">
        <v>0</v>
      </c>
      <c r="E1999" s="4">
        <v>0</v>
      </c>
      <c r="F1999" s="4">
        <v>0</v>
      </c>
      <c r="G1999" s="4">
        <v>25.1</v>
      </c>
      <c r="H1999" s="2" t="s">
        <v>2289</v>
      </c>
      <c r="I1999" s="4">
        <v>11.63</v>
      </c>
      <c r="J1999" s="2" t="b">
        <v>1</v>
      </c>
      <c r="K1999" s="2" t="s">
        <v>4862</v>
      </c>
      <c r="L1999" s="2" t="s">
        <v>10</v>
      </c>
      <c r="M1999" s="2" t="s">
        <v>5060</v>
      </c>
      <c r="N1999" s="2" t="s">
        <v>4743</v>
      </c>
      <c r="O1999" s="2"/>
      <c r="P1999" s="2" t="s">
        <v>4688</v>
      </c>
      <c r="Q1999" s="2"/>
    </row>
    <row r="2000" spans="1:17" x14ac:dyDescent="0.25">
      <c r="A2000" s="2" t="s">
        <v>1819</v>
      </c>
      <c r="B2000" s="2" t="s">
        <v>1820</v>
      </c>
      <c r="C2000" s="3"/>
      <c r="D2000" s="4">
        <v>0</v>
      </c>
      <c r="E2000" s="4">
        <v>1</v>
      </c>
      <c r="F2000" s="4">
        <v>1</v>
      </c>
      <c r="G2000" s="4">
        <v>44.3</v>
      </c>
      <c r="H2000" s="2" t="s">
        <v>2289</v>
      </c>
      <c r="I2000" s="4">
        <v>20.49</v>
      </c>
      <c r="J2000" s="2" t="b">
        <v>1</v>
      </c>
      <c r="K2000" s="2" t="s">
        <v>4862</v>
      </c>
      <c r="L2000" s="2" t="s">
        <v>10</v>
      </c>
      <c r="M2000" s="2" t="s">
        <v>5060</v>
      </c>
      <c r="N2000" s="2" t="s">
        <v>4743</v>
      </c>
      <c r="O2000" s="2"/>
      <c r="P2000" s="2" t="s">
        <v>4688</v>
      </c>
      <c r="Q2000" s="2"/>
    </row>
    <row r="2001" spans="1:17" x14ac:dyDescent="0.25">
      <c r="A2001" s="2" t="s">
        <v>1813</v>
      </c>
      <c r="B2001" s="2" t="s">
        <v>1814</v>
      </c>
      <c r="C2001" s="3"/>
      <c r="D2001" s="4">
        <v>0</v>
      </c>
      <c r="E2001" s="4">
        <v>1</v>
      </c>
      <c r="F2001" s="4">
        <v>1</v>
      </c>
      <c r="G2001" s="4">
        <v>45.5</v>
      </c>
      <c r="H2001" s="2" t="s">
        <v>2289</v>
      </c>
      <c r="I2001" s="4">
        <v>21.07</v>
      </c>
      <c r="J2001" s="2" t="b">
        <v>1</v>
      </c>
      <c r="K2001" s="2" t="s">
        <v>4862</v>
      </c>
      <c r="L2001" s="2" t="s">
        <v>10</v>
      </c>
      <c r="M2001" s="2" t="s">
        <v>5060</v>
      </c>
      <c r="N2001" s="2" t="s">
        <v>4743</v>
      </c>
      <c r="O2001" s="2"/>
      <c r="P2001" s="2" t="s">
        <v>4688</v>
      </c>
      <c r="Q2001" s="2"/>
    </row>
    <row r="2002" spans="1:17" x14ac:dyDescent="0.25">
      <c r="A2002" s="2" t="s">
        <v>1811</v>
      </c>
      <c r="B2002" s="2" t="s">
        <v>1812</v>
      </c>
      <c r="C2002" s="3"/>
      <c r="D2002" s="4">
        <v>0</v>
      </c>
      <c r="E2002" s="4">
        <v>1</v>
      </c>
      <c r="F2002" s="4">
        <v>1</v>
      </c>
      <c r="G2002" s="4">
        <v>65.5</v>
      </c>
      <c r="H2002" s="2" t="s">
        <v>2289</v>
      </c>
      <c r="I2002" s="4">
        <v>30.18</v>
      </c>
      <c r="J2002" s="2" t="b">
        <v>1</v>
      </c>
      <c r="K2002" s="2" t="s">
        <v>4862</v>
      </c>
      <c r="L2002" s="2" t="s">
        <v>10</v>
      </c>
      <c r="M2002" s="2" t="s">
        <v>5060</v>
      </c>
      <c r="N2002" s="2" t="s">
        <v>4743</v>
      </c>
      <c r="O2002" s="2"/>
      <c r="P2002" s="2" t="s">
        <v>4688</v>
      </c>
      <c r="Q2002" s="2"/>
    </row>
    <row r="2003" spans="1:17" x14ac:dyDescent="0.25">
      <c r="A2003" s="2" t="s">
        <v>1809</v>
      </c>
      <c r="B2003" s="2" t="s">
        <v>1810</v>
      </c>
      <c r="C2003" s="3"/>
      <c r="D2003" s="4">
        <v>0</v>
      </c>
      <c r="E2003" s="4">
        <v>1</v>
      </c>
      <c r="F2003" s="4">
        <v>1</v>
      </c>
      <c r="G2003" s="4">
        <v>59.9</v>
      </c>
      <c r="H2003" s="2" t="s">
        <v>2289</v>
      </c>
      <c r="I2003" s="4">
        <v>27.73</v>
      </c>
      <c r="J2003" s="2" t="b">
        <v>1</v>
      </c>
      <c r="K2003" s="2" t="s">
        <v>4862</v>
      </c>
      <c r="L2003" s="2" t="s">
        <v>10</v>
      </c>
      <c r="M2003" s="2" t="s">
        <v>5060</v>
      </c>
      <c r="N2003" s="2" t="s">
        <v>4743</v>
      </c>
      <c r="O2003" s="2"/>
      <c r="P2003" s="2" t="s">
        <v>4688</v>
      </c>
      <c r="Q2003" s="2"/>
    </row>
    <row r="2004" spans="1:17" x14ac:dyDescent="0.25">
      <c r="A2004" s="2" t="s">
        <v>1807</v>
      </c>
      <c r="B2004" s="2" t="s">
        <v>1808</v>
      </c>
      <c r="C2004" s="3"/>
      <c r="D2004" s="4">
        <v>0</v>
      </c>
      <c r="E2004" s="4">
        <v>1</v>
      </c>
      <c r="F2004" s="4">
        <v>1</v>
      </c>
      <c r="G2004" s="4">
        <v>89.9</v>
      </c>
      <c r="H2004" s="2" t="s">
        <v>2289</v>
      </c>
      <c r="I2004" s="4">
        <v>41.13</v>
      </c>
      <c r="J2004" s="2" t="b">
        <v>1</v>
      </c>
      <c r="K2004" s="2" t="s">
        <v>4862</v>
      </c>
      <c r="L2004" s="2" t="s">
        <v>10</v>
      </c>
      <c r="M2004" s="2" t="s">
        <v>5060</v>
      </c>
      <c r="N2004" s="2" t="s">
        <v>4743</v>
      </c>
      <c r="O2004" s="2"/>
      <c r="P2004" s="2" t="s">
        <v>4688</v>
      </c>
      <c r="Q2004" s="2"/>
    </row>
    <row r="2005" spans="1:17" x14ac:dyDescent="0.25">
      <c r="A2005" s="2" t="s">
        <v>1805</v>
      </c>
      <c r="B2005" s="2" t="s">
        <v>1806</v>
      </c>
      <c r="C2005" s="3"/>
      <c r="D2005" s="4">
        <v>0</v>
      </c>
      <c r="E2005" s="4">
        <v>1</v>
      </c>
      <c r="F2005" s="4">
        <v>1</v>
      </c>
      <c r="G2005" s="4">
        <v>110</v>
      </c>
      <c r="H2005" s="2" t="s">
        <v>2289</v>
      </c>
      <c r="I2005" s="4">
        <v>49.23</v>
      </c>
      <c r="J2005" s="2" t="b">
        <v>1</v>
      </c>
      <c r="K2005" s="2" t="s">
        <v>4862</v>
      </c>
      <c r="L2005" s="2" t="s">
        <v>10</v>
      </c>
      <c r="M2005" s="2" t="s">
        <v>5060</v>
      </c>
      <c r="N2005" s="2" t="s">
        <v>4743</v>
      </c>
      <c r="O2005" s="2"/>
      <c r="P2005" s="2" t="s">
        <v>4688</v>
      </c>
      <c r="Q2005" s="2"/>
    </row>
    <row r="2006" spans="1:17" x14ac:dyDescent="0.25">
      <c r="A2006" s="2" t="s">
        <v>4661</v>
      </c>
      <c r="B2006" s="2" t="s">
        <v>4662</v>
      </c>
      <c r="C2006" s="3"/>
      <c r="D2006" s="4">
        <v>0</v>
      </c>
      <c r="E2006" s="4">
        <v>0</v>
      </c>
      <c r="F2006" s="4">
        <v>0</v>
      </c>
      <c r="G2006" s="4">
        <v>43.9</v>
      </c>
      <c r="H2006" s="2" t="s">
        <v>464</v>
      </c>
      <c r="I2006" s="4">
        <v>26.34</v>
      </c>
      <c r="J2006" s="2" t="b">
        <v>0</v>
      </c>
      <c r="K2006" s="2" t="s">
        <v>4693</v>
      </c>
      <c r="L2006" s="2" t="s">
        <v>10</v>
      </c>
      <c r="M2006" s="2"/>
      <c r="N2006" s="2" t="s">
        <v>4698</v>
      </c>
      <c r="O2006" s="2"/>
      <c r="P2006" s="2" t="s">
        <v>4696</v>
      </c>
      <c r="Q2006" s="2"/>
    </row>
    <row r="2007" spans="1:17" x14ac:dyDescent="0.25">
      <c r="A2007" s="2" t="s">
        <v>3332</v>
      </c>
      <c r="B2007" s="2" t="s">
        <v>3333</v>
      </c>
      <c r="C2007" s="3"/>
      <c r="D2007" s="4">
        <v>0</v>
      </c>
      <c r="E2007" s="4">
        <v>0</v>
      </c>
      <c r="F2007" s="4">
        <v>0</v>
      </c>
      <c r="G2007" s="4">
        <v>43.1</v>
      </c>
      <c r="H2007" s="2" t="s">
        <v>953</v>
      </c>
      <c r="I2007" s="4">
        <v>19.5</v>
      </c>
      <c r="J2007" s="2" t="b">
        <v>0</v>
      </c>
      <c r="K2007" s="2" t="s">
        <v>4709</v>
      </c>
      <c r="L2007" s="2" t="s">
        <v>10</v>
      </c>
      <c r="M2007" s="2" t="s">
        <v>4842</v>
      </c>
      <c r="N2007" s="2" t="s">
        <v>4745</v>
      </c>
      <c r="O2007" s="2" t="s">
        <v>4689</v>
      </c>
      <c r="P2007" s="2" t="s">
        <v>4688</v>
      </c>
      <c r="Q2007" s="2"/>
    </row>
    <row r="2008" spans="1:17" ht="228" x14ac:dyDescent="0.25">
      <c r="A2008" s="2" t="s">
        <v>652</v>
      </c>
      <c r="B2008" s="2" t="s">
        <v>653</v>
      </c>
      <c r="C2008" s="3" t="s">
        <v>5061</v>
      </c>
      <c r="D2008" s="4">
        <v>0</v>
      </c>
      <c r="E2008" s="4">
        <v>2</v>
      </c>
      <c r="F2008" s="4">
        <v>2</v>
      </c>
      <c r="G2008" s="4">
        <v>17.600000000000001</v>
      </c>
      <c r="H2008" s="2" t="s">
        <v>2263</v>
      </c>
      <c r="I2008" s="4">
        <v>8.15</v>
      </c>
      <c r="J2008" s="2" t="b">
        <v>1</v>
      </c>
      <c r="K2008" s="2" t="s">
        <v>4716</v>
      </c>
      <c r="L2008" s="2" t="s">
        <v>10</v>
      </c>
      <c r="M2008" s="2" t="s">
        <v>4740</v>
      </c>
      <c r="N2008" s="2" t="s">
        <v>4741</v>
      </c>
      <c r="O2008" s="2" t="s">
        <v>4719</v>
      </c>
      <c r="P2008" s="2" t="s">
        <v>4688</v>
      </c>
      <c r="Q2008" s="2" t="s">
        <v>6547</v>
      </c>
    </row>
    <row r="2009" spans="1:17" ht="270.75" x14ac:dyDescent="0.25">
      <c r="A2009" s="2" t="s">
        <v>1643</v>
      </c>
      <c r="B2009" s="2" t="s">
        <v>1644</v>
      </c>
      <c r="C2009" s="3" t="s">
        <v>6173</v>
      </c>
      <c r="D2009" s="4">
        <v>0</v>
      </c>
      <c r="E2009" s="4">
        <v>0</v>
      </c>
      <c r="F2009" s="4">
        <v>0</v>
      </c>
      <c r="G2009" s="4">
        <v>4.5999999999999996</v>
      </c>
      <c r="H2009" s="2" t="s">
        <v>2254</v>
      </c>
      <c r="I2009" s="4">
        <v>2.5499999999999998</v>
      </c>
      <c r="J2009" s="2" t="b">
        <v>1</v>
      </c>
      <c r="K2009" s="2" t="s">
        <v>4686</v>
      </c>
      <c r="L2009" s="2" t="s">
        <v>27</v>
      </c>
      <c r="M2009" s="2"/>
      <c r="N2009" s="2" t="s">
        <v>4944</v>
      </c>
      <c r="O2009" s="2"/>
      <c r="P2009" s="2" t="s">
        <v>4945</v>
      </c>
      <c r="Q2009" s="2" t="s">
        <v>5670</v>
      </c>
    </row>
    <row r="2010" spans="1:17" ht="270.75" x14ac:dyDescent="0.25">
      <c r="A2010" s="2" t="s">
        <v>1606</v>
      </c>
      <c r="B2010" s="2" t="s">
        <v>1607</v>
      </c>
      <c r="C2010" s="3" t="s">
        <v>6170</v>
      </c>
      <c r="D2010" s="4">
        <v>0</v>
      </c>
      <c r="E2010" s="4">
        <v>0</v>
      </c>
      <c r="F2010" s="4">
        <v>0</v>
      </c>
      <c r="G2010" s="4">
        <v>4.7</v>
      </c>
      <c r="H2010" s="2" t="s">
        <v>2254</v>
      </c>
      <c r="I2010" s="4">
        <v>2.59</v>
      </c>
      <c r="J2010" s="2" t="b">
        <v>1</v>
      </c>
      <c r="K2010" s="2" t="s">
        <v>4686</v>
      </c>
      <c r="L2010" s="2" t="s">
        <v>27</v>
      </c>
      <c r="M2010" s="2"/>
      <c r="N2010" s="2" t="s">
        <v>4944</v>
      </c>
      <c r="O2010" s="2"/>
      <c r="P2010" s="2" t="s">
        <v>4945</v>
      </c>
      <c r="Q2010" s="2" t="s">
        <v>5670</v>
      </c>
    </row>
    <row r="2011" spans="1:17" ht="228" x14ac:dyDescent="0.25">
      <c r="A2011" s="2" t="s">
        <v>1123</v>
      </c>
      <c r="B2011" s="2" t="s">
        <v>1124</v>
      </c>
      <c r="C2011" s="3" t="s">
        <v>5248</v>
      </c>
      <c r="D2011" s="4">
        <v>0</v>
      </c>
      <c r="E2011" s="4">
        <v>0</v>
      </c>
      <c r="F2011" s="4">
        <v>0</v>
      </c>
      <c r="G2011" s="4">
        <v>4.9000000000000004</v>
      </c>
      <c r="H2011" s="2" t="s">
        <v>2254</v>
      </c>
      <c r="I2011" s="4">
        <v>2.72</v>
      </c>
      <c r="J2011" s="2" t="b">
        <v>1</v>
      </c>
      <c r="K2011" s="2" t="s">
        <v>4686</v>
      </c>
      <c r="L2011" s="2" t="s">
        <v>27</v>
      </c>
      <c r="M2011" s="2"/>
      <c r="N2011" s="2" t="s">
        <v>4944</v>
      </c>
      <c r="O2011" s="2"/>
      <c r="P2011" s="2" t="s">
        <v>4945</v>
      </c>
      <c r="Q2011" s="2" t="s">
        <v>5670</v>
      </c>
    </row>
    <row r="2012" spans="1:17" ht="228" x14ac:dyDescent="0.25">
      <c r="A2012" s="2" t="s">
        <v>1929</v>
      </c>
      <c r="B2012" s="2" t="s">
        <v>1930</v>
      </c>
      <c r="C2012" s="3" t="s">
        <v>5458</v>
      </c>
      <c r="D2012" s="4">
        <v>0</v>
      </c>
      <c r="E2012" s="4">
        <v>0</v>
      </c>
      <c r="F2012" s="4">
        <v>0</v>
      </c>
      <c r="G2012" s="4">
        <v>7.5</v>
      </c>
      <c r="H2012" s="2" t="s">
        <v>2254</v>
      </c>
      <c r="I2012" s="4">
        <v>4.17</v>
      </c>
      <c r="J2012" s="2" t="b">
        <v>1</v>
      </c>
      <c r="K2012" s="2" t="s">
        <v>4686</v>
      </c>
      <c r="L2012" s="2" t="s">
        <v>27</v>
      </c>
      <c r="M2012" s="2"/>
      <c r="N2012" s="2" t="s">
        <v>4944</v>
      </c>
      <c r="O2012" s="2"/>
      <c r="P2012" s="2"/>
      <c r="Q2012" s="2" t="s">
        <v>5672</v>
      </c>
    </row>
    <row r="2013" spans="1:17" x14ac:dyDescent="0.25">
      <c r="A2013" s="2" t="s">
        <v>2808</v>
      </c>
      <c r="B2013" s="2" t="s">
        <v>2809</v>
      </c>
      <c r="C2013" s="3"/>
      <c r="D2013" s="4">
        <v>0</v>
      </c>
      <c r="E2013" s="4">
        <v>0</v>
      </c>
      <c r="F2013" s="4">
        <v>0</v>
      </c>
      <c r="G2013" s="4">
        <v>8.3000000000000007</v>
      </c>
      <c r="H2013" s="2" t="s">
        <v>2254</v>
      </c>
      <c r="I2013" s="4">
        <v>4.5999999999999996</v>
      </c>
      <c r="J2013" s="2" t="b">
        <v>0</v>
      </c>
      <c r="K2013" s="2" t="s">
        <v>4686</v>
      </c>
      <c r="L2013" s="2" t="s">
        <v>27</v>
      </c>
      <c r="M2013" s="2"/>
      <c r="N2013" s="2"/>
      <c r="O2013" s="2"/>
      <c r="P2013" s="2" t="s">
        <v>4945</v>
      </c>
      <c r="Q2013" s="2"/>
    </row>
    <row r="2014" spans="1:17" x14ac:dyDescent="0.25">
      <c r="A2014" s="2" t="s">
        <v>692</v>
      </c>
      <c r="B2014" s="2" t="s">
        <v>693</v>
      </c>
      <c r="C2014" s="3"/>
      <c r="D2014" s="4">
        <v>0</v>
      </c>
      <c r="E2014" s="4">
        <v>0</v>
      </c>
      <c r="F2014" s="4">
        <v>0</v>
      </c>
      <c r="G2014" s="4">
        <v>16.2</v>
      </c>
      <c r="H2014" s="2" t="s">
        <v>2290</v>
      </c>
      <c r="I2014" s="4">
        <v>7.5</v>
      </c>
      <c r="J2014" s="2" t="b">
        <v>1</v>
      </c>
      <c r="K2014" s="2" t="s">
        <v>4716</v>
      </c>
      <c r="L2014" s="2" t="s">
        <v>10</v>
      </c>
      <c r="M2014" s="2" t="s">
        <v>4740</v>
      </c>
      <c r="N2014" s="2" t="s">
        <v>4741</v>
      </c>
      <c r="O2014" s="2" t="s">
        <v>4719</v>
      </c>
      <c r="P2014" s="2" t="s">
        <v>4688</v>
      </c>
      <c r="Q2014" s="2"/>
    </row>
    <row r="2015" spans="1:17" x14ac:dyDescent="0.25">
      <c r="A2015" s="2" t="s">
        <v>415</v>
      </c>
      <c r="B2015" s="2" t="s">
        <v>416</v>
      </c>
      <c r="C2015" s="3"/>
      <c r="D2015" s="4">
        <v>0</v>
      </c>
      <c r="E2015" s="4">
        <v>0</v>
      </c>
      <c r="F2015" s="4">
        <v>0</v>
      </c>
      <c r="G2015" s="4">
        <v>3.9</v>
      </c>
      <c r="H2015" s="2" t="s">
        <v>2291</v>
      </c>
      <c r="I2015" s="4">
        <v>1.95</v>
      </c>
      <c r="J2015" s="2" t="b">
        <v>1</v>
      </c>
      <c r="K2015" s="2" t="s">
        <v>2307</v>
      </c>
      <c r="L2015" s="2" t="s">
        <v>10</v>
      </c>
      <c r="M2015" s="2"/>
      <c r="N2015" s="2" t="s">
        <v>2307</v>
      </c>
      <c r="O2015" s="2" t="s">
        <v>4877</v>
      </c>
      <c r="P2015" s="2" t="s">
        <v>4804</v>
      </c>
      <c r="Q2015" s="2"/>
    </row>
    <row r="2016" spans="1:17" x14ac:dyDescent="0.25">
      <c r="A2016" s="2" t="s">
        <v>419</v>
      </c>
      <c r="B2016" s="2" t="s">
        <v>420</v>
      </c>
      <c r="C2016" s="3"/>
      <c r="D2016" s="4">
        <v>0</v>
      </c>
      <c r="E2016" s="4">
        <v>0</v>
      </c>
      <c r="F2016" s="4">
        <v>0</v>
      </c>
      <c r="G2016" s="4">
        <v>3.8</v>
      </c>
      <c r="H2016" s="2" t="s">
        <v>2291</v>
      </c>
      <c r="I2016" s="4">
        <v>1.9</v>
      </c>
      <c r="J2016" s="2" t="b">
        <v>1</v>
      </c>
      <c r="K2016" s="2" t="s">
        <v>2307</v>
      </c>
      <c r="L2016" s="2" t="s">
        <v>10</v>
      </c>
      <c r="M2016" s="2"/>
      <c r="N2016" s="2" t="s">
        <v>2307</v>
      </c>
      <c r="O2016" s="2" t="s">
        <v>4803</v>
      </c>
      <c r="P2016" s="2" t="s">
        <v>4804</v>
      </c>
      <c r="Q2016" s="2"/>
    </row>
    <row r="2017" spans="1:17" x14ac:dyDescent="0.25">
      <c r="A2017" s="2" t="s">
        <v>423</v>
      </c>
      <c r="B2017" s="2" t="s">
        <v>424</v>
      </c>
      <c r="C2017" s="3"/>
      <c r="D2017" s="4">
        <v>0</v>
      </c>
      <c r="E2017" s="4">
        <v>0</v>
      </c>
      <c r="F2017" s="4">
        <v>0</v>
      </c>
      <c r="G2017" s="4">
        <v>3.8</v>
      </c>
      <c r="H2017" s="2" t="s">
        <v>2291</v>
      </c>
      <c r="I2017" s="4">
        <v>1.9</v>
      </c>
      <c r="J2017" s="2" t="b">
        <v>1</v>
      </c>
      <c r="K2017" s="2" t="s">
        <v>2307</v>
      </c>
      <c r="L2017" s="2" t="s">
        <v>10</v>
      </c>
      <c r="M2017" s="2"/>
      <c r="N2017" s="2" t="s">
        <v>2307</v>
      </c>
      <c r="O2017" s="2" t="s">
        <v>314</v>
      </c>
      <c r="P2017" s="2" t="s">
        <v>4804</v>
      </c>
      <c r="Q2017" s="2"/>
    </row>
    <row r="2018" spans="1:17" x14ac:dyDescent="0.25">
      <c r="A2018" s="2" t="s">
        <v>417</v>
      </c>
      <c r="B2018" s="2" t="s">
        <v>418</v>
      </c>
      <c r="C2018" s="3"/>
      <c r="D2018" s="4">
        <v>0</v>
      </c>
      <c r="E2018" s="4">
        <v>0</v>
      </c>
      <c r="F2018" s="4">
        <v>0</v>
      </c>
      <c r="G2018" s="4">
        <v>8</v>
      </c>
      <c r="H2018" s="2" t="s">
        <v>2291</v>
      </c>
      <c r="I2018" s="4">
        <v>4</v>
      </c>
      <c r="J2018" s="2" t="b">
        <v>1</v>
      </c>
      <c r="K2018" s="2" t="s">
        <v>2307</v>
      </c>
      <c r="L2018" s="2" t="s">
        <v>10</v>
      </c>
      <c r="M2018" s="2"/>
      <c r="N2018" s="2" t="s">
        <v>2307</v>
      </c>
      <c r="O2018" s="2" t="s">
        <v>4877</v>
      </c>
      <c r="P2018" s="2" t="s">
        <v>4688</v>
      </c>
      <c r="Q2018" s="2"/>
    </row>
    <row r="2019" spans="1:17" x14ac:dyDescent="0.25">
      <c r="A2019" s="2" t="s">
        <v>421</v>
      </c>
      <c r="B2019" s="2" t="s">
        <v>422</v>
      </c>
      <c r="C2019" s="3"/>
      <c r="D2019" s="4">
        <v>0</v>
      </c>
      <c r="E2019" s="4">
        <v>0</v>
      </c>
      <c r="F2019" s="4">
        <v>0</v>
      </c>
      <c r="G2019" s="4">
        <v>7.8</v>
      </c>
      <c r="H2019" s="2" t="s">
        <v>2291</v>
      </c>
      <c r="I2019" s="4">
        <v>3.9</v>
      </c>
      <c r="J2019" s="2" t="b">
        <v>1</v>
      </c>
      <c r="K2019" s="2" t="s">
        <v>2307</v>
      </c>
      <c r="L2019" s="2" t="s">
        <v>10</v>
      </c>
      <c r="M2019" s="2"/>
      <c r="N2019" s="2" t="s">
        <v>2307</v>
      </c>
      <c r="O2019" s="2" t="s">
        <v>4803</v>
      </c>
      <c r="P2019" s="2" t="s">
        <v>4688</v>
      </c>
      <c r="Q2019" s="2"/>
    </row>
    <row r="2020" spans="1:17" x14ac:dyDescent="0.25">
      <c r="A2020" s="2" t="s">
        <v>425</v>
      </c>
      <c r="B2020" s="2" t="s">
        <v>426</v>
      </c>
      <c r="C2020" s="3"/>
      <c r="D2020" s="4">
        <v>0</v>
      </c>
      <c r="E2020" s="4">
        <v>0</v>
      </c>
      <c r="F2020" s="4">
        <v>0</v>
      </c>
      <c r="G2020" s="4">
        <v>7.8</v>
      </c>
      <c r="H2020" s="2" t="s">
        <v>2291</v>
      </c>
      <c r="I2020" s="4">
        <v>3.9</v>
      </c>
      <c r="J2020" s="2" t="b">
        <v>1</v>
      </c>
      <c r="K2020" s="2" t="s">
        <v>2307</v>
      </c>
      <c r="L2020" s="2" t="s">
        <v>10</v>
      </c>
      <c r="M2020" s="2"/>
      <c r="N2020" s="2" t="s">
        <v>2307</v>
      </c>
      <c r="O2020" s="2" t="s">
        <v>314</v>
      </c>
      <c r="P2020" s="2" t="s">
        <v>4688</v>
      </c>
      <c r="Q2020" s="2"/>
    </row>
    <row r="2021" spans="1:17" ht="256.5" x14ac:dyDescent="0.25">
      <c r="A2021" s="2" t="s">
        <v>920</v>
      </c>
      <c r="B2021" s="2" t="s">
        <v>921</v>
      </c>
      <c r="C2021" s="3" t="s">
        <v>5276</v>
      </c>
      <c r="D2021" s="4">
        <v>0</v>
      </c>
      <c r="E2021" s="4">
        <v>15</v>
      </c>
      <c r="F2021" s="4">
        <v>15</v>
      </c>
      <c r="G2021" s="4">
        <v>16.5</v>
      </c>
      <c r="H2021" s="2" t="s">
        <v>23</v>
      </c>
      <c r="I2021" s="4">
        <v>6.75</v>
      </c>
      <c r="J2021" s="2" t="b">
        <v>1</v>
      </c>
      <c r="K2021" s="2" t="s">
        <v>4716</v>
      </c>
      <c r="L2021" s="2" t="s">
        <v>10</v>
      </c>
      <c r="M2021" s="2"/>
      <c r="N2021" s="2" t="s">
        <v>4819</v>
      </c>
      <c r="O2021" s="2" t="s">
        <v>4719</v>
      </c>
      <c r="P2021" s="2" t="s">
        <v>4688</v>
      </c>
      <c r="Q2021" s="2" t="s">
        <v>5646</v>
      </c>
    </row>
    <row r="2022" spans="1:17" ht="99.75" x14ac:dyDescent="0.25">
      <c r="A2022" s="2" t="s">
        <v>2037</v>
      </c>
      <c r="B2022" s="2" t="s">
        <v>2038</v>
      </c>
      <c r="C2022" s="3" t="s">
        <v>5469</v>
      </c>
      <c r="D2022" s="4">
        <v>0</v>
      </c>
      <c r="E2022" s="4">
        <v>12</v>
      </c>
      <c r="F2022" s="4">
        <v>12</v>
      </c>
      <c r="G2022" s="4">
        <v>3.1</v>
      </c>
      <c r="H2022" s="2" t="s">
        <v>2213</v>
      </c>
      <c r="I2022" s="4">
        <v>1.55</v>
      </c>
      <c r="J2022" s="2" t="b">
        <v>1</v>
      </c>
      <c r="K2022" s="2" t="s">
        <v>4691</v>
      </c>
      <c r="L2022" s="2" t="s">
        <v>10</v>
      </c>
      <c r="M2022" s="2"/>
      <c r="N2022" s="2" t="s">
        <v>4692</v>
      </c>
      <c r="O2022" s="2"/>
      <c r="P2022" s="2" t="s">
        <v>4935</v>
      </c>
      <c r="Q2022" s="2" t="s">
        <v>5580</v>
      </c>
    </row>
    <row r="2023" spans="1:17" ht="213.75" x14ac:dyDescent="0.25">
      <c r="A2023" s="2" t="s">
        <v>1511</v>
      </c>
      <c r="B2023" s="2" t="s">
        <v>1512</v>
      </c>
      <c r="C2023" s="3" t="s">
        <v>3797</v>
      </c>
      <c r="D2023" s="4">
        <v>0</v>
      </c>
      <c r="E2023" s="4">
        <v>6</v>
      </c>
      <c r="F2023" s="4">
        <v>6</v>
      </c>
      <c r="G2023" s="4">
        <v>22.45</v>
      </c>
      <c r="H2023" s="2" t="s">
        <v>2282</v>
      </c>
      <c r="I2023" s="4">
        <v>9.3000000000000007</v>
      </c>
      <c r="J2023" s="2" t="b">
        <v>1</v>
      </c>
      <c r="K2023" s="2" t="s">
        <v>4709</v>
      </c>
      <c r="L2023" s="2" t="s">
        <v>10</v>
      </c>
      <c r="M2023" s="2" t="s">
        <v>5034</v>
      </c>
      <c r="N2023" s="2" t="s">
        <v>4762</v>
      </c>
      <c r="O2023" s="2" t="s">
        <v>4689</v>
      </c>
      <c r="P2023" s="2" t="s">
        <v>4688</v>
      </c>
      <c r="Q2023" s="2" t="s">
        <v>5678</v>
      </c>
    </row>
    <row r="2024" spans="1:17" ht="228" x14ac:dyDescent="0.25">
      <c r="A2024" s="2" t="s">
        <v>1513</v>
      </c>
      <c r="B2024" s="2" t="s">
        <v>1514</v>
      </c>
      <c r="C2024" s="3" t="s">
        <v>3798</v>
      </c>
      <c r="D2024" s="4">
        <v>0</v>
      </c>
      <c r="E2024" s="4">
        <v>0</v>
      </c>
      <c r="F2024" s="4">
        <v>0</v>
      </c>
      <c r="G2024" s="4">
        <v>41.7</v>
      </c>
      <c r="H2024" s="2" t="s">
        <v>2282</v>
      </c>
      <c r="I2024" s="4">
        <v>19.3</v>
      </c>
      <c r="J2024" s="2" t="b">
        <v>1</v>
      </c>
      <c r="K2024" s="2" t="s">
        <v>4709</v>
      </c>
      <c r="L2024" s="2" t="s">
        <v>10</v>
      </c>
      <c r="M2024" s="2" t="s">
        <v>5034</v>
      </c>
      <c r="N2024" s="2" t="s">
        <v>4762</v>
      </c>
      <c r="O2024" s="2" t="s">
        <v>4689</v>
      </c>
      <c r="P2024" s="2" t="s">
        <v>2303</v>
      </c>
      <c r="Q2024" s="2" t="s">
        <v>5678</v>
      </c>
    </row>
    <row r="2025" spans="1:17" x14ac:dyDescent="0.25">
      <c r="A2025" s="2" t="s">
        <v>1507</v>
      </c>
      <c r="B2025" s="2" t="s">
        <v>1508</v>
      </c>
      <c r="C2025" s="3"/>
      <c r="D2025" s="4">
        <v>0</v>
      </c>
      <c r="E2025" s="4">
        <v>0</v>
      </c>
      <c r="F2025" s="4">
        <v>0</v>
      </c>
      <c r="G2025" s="4">
        <v>48.5</v>
      </c>
      <c r="H2025" s="2" t="s">
        <v>2282</v>
      </c>
      <c r="I2025" s="4">
        <v>22.45</v>
      </c>
      <c r="J2025" s="2" t="b">
        <v>1</v>
      </c>
      <c r="K2025" s="2" t="s">
        <v>4709</v>
      </c>
      <c r="L2025" s="2" t="s">
        <v>10</v>
      </c>
      <c r="M2025" s="2" t="s">
        <v>5035</v>
      </c>
      <c r="N2025" s="2" t="s">
        <v>4762</v>
      </c>
      <c r="O2025" s="2" t="s">
        <v>4689</v>
      </c>
      <c r="P2025" s="2" t="s">
        <v>2303</v>
      </c>
      <c r="Q2025" s="2"/>
    </row>
    <row r="2026" spans="1:17" x14ac:dyDescent="0.25">
      <c r="A2026" s="2" t="s">
        <v>1897</v>
      </c>
      <c r="B2026" s="2" t="s">
        <v>1898</v>
      </c>
      <c r="C2026" s="3"/>
      <c r="D2026" s="4">
        <v>0</v>
      </c>
      <c r="E2026" s="4">
        <v>0</v>
      </c>
      <c r="F2026" s="4">
        <v>0</v>
      </c>
      <c r="G2026" s="4">
        <v>57.6</v>
      </c>
      <c r="H2026" s="2" t="s">
        <v>2282</v>
      </c>
      <c r="I2026" s="4">
        <v>26.65</v>
      </c>
      <c r="J2026" s="2" t="b">
        <v>1</v>
      </c>
      <c r="K2026" s="2" t="s">
        <v>4709</v>
      </c>
      <c r="L2026" s="2" t="s">
        <v>10</v>
      </c>
      <c r="M2026" s="2" t="s">
        <v>4978</v>
      </c>
      <c r="N2026" s="2" t="s">
        <v>4762</v>
      </c>
      <c r="O2026" s="2" t="s">
        <v>4689</v>
      </c>
      <c r="P2026" s="2" t="s">
        <v>2303</v>
      </c>
      <c r="Q2026" s="2"/>
    </row>
    <row r="2027" spans="1:17" x14ac:dyDescent="0.25">
      <c r="A2027" s="2" t="s">
        <v>716</v>
      </c>
      <c r="B2027" s="2" t="s">
        <v>717</v>
      </c>
      <c r="C2027" s="3"/>
      <c r="D2027" s="4">
        <v>0</v>
      </c>
      <c r="E2027" s="4">
        <v>0</v>
      </c>
      <c r="F2027" s="4">
        <v>0</v>
      </c>
      <c r="G2027" s="4">
        <v>23.95</v>
      </c>
      <c r="H2027" s="2" t="s">
        <v>2264</v>
      </c>
      <c r="I2027" s="4">
        <v>11.09</v>
      </c>
      <c r="J2027" s="2" t="b">
        <v>1</v>
      </c>
      <c r="K2027" s="2" t="s">
        <v>4716</v>
      </c>
      <c r="L2027" s="2" t="s">
        <v>10</v>
      </c>
      <c r="M2027" s="2" t="s">
        <v>4744</v>
      </c>
      <c r="N2027" s="2" t="s">
        <v>4745</v>
      </c>
      <c r="O2027" s="2" t="s">
        <v>4719</v>
      </c>
      <c r="P2027" s="2" t="s">
        <v>4696</v>
      </c>
      <c r="Q2027" s="2"/>
    </row>
    <row r="2028" spans="1:17" ht="256.5" x14ac:dyDescent="0.25">
      <c r="A2028" s="2" t="s">
        <v>1232</v>
      </c>
      <c r="B2028" s="2" t="s">
        <v>1233</v>
      </c>
      <c r="C2028" s="3" t="s">
        <v>5330</v>
      </c>
      <c r="D2028" s="4">
        <v>0</v>
      </c>
      <c r="E2028" s="4">
        <v>1</v>
      </c>
      <c r="F2028" s="4">
        <v>1</v>
      </c>
      <c r="G2028" s="4">
        <v>78.7</v>
      </c>
      <c r="H2028" s="2" t="s">
        <v>66</v>
      </c>
      <c r="I2028" s="4">
        <v>39.35</v>
      </c>
      <c r="J2028" s="2" t="b">
        <v>1</v>
      </c>
      <c r="K2028" s="2" t="s">
        <v>4693</v>
      </c>
      <c r="L2028" s="2" t="s">
        <v>10</v>
      </c>
      <c r="M2028" s="2"/>
      <c r="N2028" s="2" t="s">
        <v>4702</v>
      </c>
      <c r="O2028" s="2"/>
      <c r="P2028" s="2" t="s">
        <v>4696</v>
      </c>
      <c r="Q2028" s="2" t="s">
        <v>5919</v>
      </c>
    </row>
    <row r="2029" spans="1:17" x14ac:dyDescent="0.25">
      <c r="A2029" s="2" t="s">
        <v>816</v>
      </c>
      <c r="B2029" s="2" t="s">
        <v>817</v>
      </c>
      <c r="C2029" s="3"/>
      <c r="D2029" s="4">
        <v>0</v>
      </c>
      <c r="E2029" s="4">
        <v>0</v>
      </c>
      <c r="F2029" s="4">
        <v>0</v>
      </c>
      <c r="G2029" s="4">
        <v>86.4</v>
      </c>
      <c r="H2029" s="2" t="s">
        <v>2257</v>
      </c>
      <c r="I2029" s="4">
        <v>40</v>
      </c>
      <c r="J2029" s="2" t="b">
        <v>1</v>
      </c>
      <c r="K2029" s="2" t="s">
        <v>4716</v>
      </c>
      <c r="L2029" s="2" t="s">
        <v>10</v>
      </c>
      <c r="M2029" s="2" t="s">
        <v>4841</v>
      </c>
      <c r="N2029" s="2" t="s">
        <v>4745</v>
      </c>
      <c r="O2029" s="2" t="s">
        <v>4719</v>
      </c>
      <c r="P2029" s="2" t="s">
        <v>4688</v>
      </c>
      <c r="Q2029" s="2"/>
    </row>
    <row r="2030" spans="1:17" x14ac:dyDescent="0.25">
      <c r="A2030" s="2" t="s">
        <v>2424</v>
      </c>
      <c r="B2030" s="2" t="s">
        <v>2425</v>
      </c>
      <c r="C2030" s="3"/>
      <c r="D2030" s="4">
        <v>0</v>
      </c>
      <c r="E2030" s="4">
        <v>0</v>
      </c>
      <c r="F2030" s="4">
        <v>0</v>
      </c>
      <c r="G2030" s="4">
        <v>19.75</v>
      </c>
      <c r="H2030" s="2" t="s">
        <v>2421</v>
      </c>
      <c r="I2030" s="4">
        <v>9.15</v>
      </c>
      <c r="J2030" s="2" t="b">
        <v>0</v>
      </c>
      <c r="K2030" s="2" t="s">
        <v>4716</v>
      </c>
      <c r="L2030" s="2" t="s">
        <v>10</v>
      </c>
      <c r="M2030" s="2" t="s">
        <v>5062</v>
      </c>
      <c r="N2030" s="2" t="s">
        <v>4741</v>
      </c>
      <c r="O2030" s="2" t="s">
        <v>4719</v>
      </c>
      <c r="P2030" s="2" t="s">
        <v>4688</v>
      </c>
      <c r="Q2030" s="2"/>
    </row>
    <row r="2031" spans="1:17" x14ac:dyDescent="0.25">
      <c r="A2031" s="2" t="s">
        <v>2422</v>
      </c>
      <c r="B2031" s="2" t="s">
        <v>2423</v>
      </c>
      <c r="C2031" s="3"/>
      <c r="D2031" s="4">
        <v>0</v>
      </c>
      <c r="E2031" s="4">
        <v>0</v>
      </c>
      <c r="F2031" s="4">
        <v>0</v>
      </c>
      <c r="G2031" s="4">
        <v>48.6</v>
      </c>
      <c r="H2031" s="2" t="s">
        <v>2421</v>
      </c>
      <c r="I2031" s="4">
        <v>22.5</v>
      </c>
      <c r="J2031" s="2" t="b">
        <v>0</v>
      </c>
      <c r="K2031" s="2" t="s">
        <v>4716</v>
      </c>
      <c r="L2031" s="2" t="s">
        <v>10</v>
      </c>
      <c r="M2031" s="2" t="s">
        <v>5062</v>
      </c>
      <c r="N2031" s="2" t="s">
        <v>4741</v>
      </c>
      <c r="O2031" s="2" t="s">
        <v>4719</v>
      </c>
      <c r="P2031" s="2" t="s">
        <v>2303</v>
      </c>
      <c r="Q2031" s="2"/>
    </row>
    <row r="2032" spans="1:17" x14ac:dyDescent="0.25">
      <c r="A2032" s="2" t="s">
        <v>2419</v>
      </c>
      <c r="B2032" s="2" t="s">
        <v>2420</v>
      </c>
      <c r="C2032" s="3"/>
      <c r="D2032" s="4">
        <v>0</v>
      </c>
      <c r="E2032" s="4">
        <v>0</v>
      </c>
      <c r="F2032" s="4">
        <v>0</v>
      </c>
      <c r="G2032" s="4">
        <v>26.35</v>
      </c>
      <c r="H2032" s="2" t="s">
        <v>2421</v>
      </c>
      <c r="I2032" s="4">
        <v>12.2</v>
      </c>
      <c r="J2032" s="2" t="b">
        <v>0</v>
      </c>
      <c r="K2032" s="2" t="s">
        <v>4716</v>
      </c>
      <c r="L2032" s="2" t="s">
        <v>10</v>
      </c>
      <c r="M2032" s="2" t="s">
        <v>5062</v>
      </c>
      <c r="N2032" s="2" t="s">
        <v>4741</v>
      </c>
      <c r="O2032" s="2" t="s">
        <v>4719</v>
      </c>
      <c r="P2032" s="2" t="s">
        <v>4688</v>
      </c>
      <c r="Q2032" s="2"/>
    </row>
    <row r="2033" spans="1:17" ht="242.25" x14ac:dyDescent="0.25">
      <c r="A2033" s="2" t="s">
        <v>2121</v>
      </c>
      <c r="B2033" s="2" t="s">
        <v>2122</v>
      </c>
      <c r="C2033" s="3" t="s">
        <v>5491</v>
      </c>
      <c r="D2033" s="4">
        <v>0</v>
      </c>
      <c r="E2033" s="4">
        <v>4</v>
      </c>
      <c r="F2033" s="4">
        <v>4</v>
      </c>
      <c r="G2033" s="4">
        <v>69.400000000000006</v>
      </c>
      <c r="H2033" s="2" t="s">
        <v>66</v>
      </c>
      <c r="I2033" s="4">
        <v>34.695</v>
      </c>
      <c r="J2033" s="2" t="b">
        <v>1</v>
      </c>
      <c r="K2033" s="2" t="s">
        <v>4693</v>
      </c>
      <c r="L2033" s="2" t="s">
        <v>10</v>
      </c>
      <c r="M2033" s="2"/>
      <c r="N2033" s="2" t="s">
        <v>4698</v>
      </c>
      <c r="O2033" s="2"/>
      <c r="P2033" s="2" t="s">
        <v>4696</v>
      </c>
      <c r="Q2033" s="2" t="s">
        <v>5822</v>
      </c>
    </row>
    <row r="2034" spans="1:17" ht="228" x14ac:dyDescent="0.25">
      <c r="A2034" s="2" t="s">
        <v>2119</v>
      </c>
      <c r="B2034" s="2" t="s">
        <v>2120</v>
      </c>
      <c r="C2034" s="3" t="s">
        <v>5490</v>
      </c>
      <c r="D2034" s="4">
        <v>0</v>
      </c>
      <c r="E2034" s="4">
        <v>5</v>
      </c>
      <c r="F2034" s="4">
        <v>5</v>
      </c>
      <c r="G2034" s="4">
        <v>81.7</v>
      </c>
      <c r="H2034" s="2" t="s">
        <v>66</v>
      </c>
      <c r="I2034" s="4">
        <v>40.814999999999998</v>
      </c>
      <c r="J2034" s="2" t="b">
        <v>1</v>
      </c>
      <c r="K2034" s="2" t="s">
        <v>4693</v>
      </c>
      <c r="L2034" s="2" t="s">
        <v>10</v>
      </c>
      <c r="M2034" s="2"/>
      <c r="N2034" s="2" t="s">
        <v>4698</v>
      </c>
      <c r="O2034" s="2"/>
      <c r="P2034" s="2" t="s">
        <v>4696</v>
      </c>
      <c r="Q2034" s="2" t="s">
        <v>5823</v>
      </c>
    </row>
    <row r="2035" spans="1:17" ht="213.75" x14ac:dyDescent="0.25">
      <c r="A2035" s="2" t="s">
        <v>2141</v>
      </c>
      <c r="B2035" s="2" t="s">
        <v>2142</v>
      </c>
      <c r="C2035" s="3" t="s">
        <v>5499</v>
      </c>
      <c r="D2035" s="4">
        <v>0</v>
      </c>
      <c r="E2035" s="4">
        <v>5</v>
      </c>
      <c r="F2035" s="4">
        <v>5</v>
      </c>
      <c r="G2035" s="4">
        <v>50.95</v>
      </c>
      <c r="H2035" s="2" t="s">
        <v>66</v>
      </c>
      <c r="I2035" s="4">
        <v>25.48</v>
      </c>
      <c r="J2035" s="2" t="b">
        <v>1</v>
      </c>
      <c r="K2035" s="2" t="s">
        <v>4693</v>
      </c>
      <c r="L2035" s="2" t="s">
        <v>10</v>
      </c>
      <c r="M2035" s="2"/>
      <c r="N2035" s="2" t="s">
        <v>4698</v>
      </c>
      <c r="O2035" s="2"/>
      <c r="P2035" s="2" t="s">
        <v>4696</v>
      </c>
      <c r="Q2035" s="2" t="s">
        <v>5824</v>
      </c>
    </row>
    <row r="2036" spans="1:17" ht="228" x14ac:dyDescent="0.25">
      <c r="A2036" s="2" t="s">
        <v>2168</v>
      </c>
      <c r="B2036" s="2" t="s">
        <v>2169</v>
      </c>
      <c r="C2036" s="3" t="s">
        <v>5505</v>
      </c>
      <c r="D2036" s="4">
        <v>0</v>
      </c>
      <c r="E2036" s="4">
        <v>2</v>
      </c>
      <c r="F2036" s="4">
        <v>2</v>
      </c>
      <c r="G2036" s="4">
        <v>66.7</v>
      </c>
      <c r="H2036" s="2" t="s">
        <v>66</v>
      </c>
      <c r="I2036" s="4">
        <v>33.33</v>
      </c>
      <c r="J2036" s="2" t="b">
        <v>1</v>
      </c>
      <c r="K2036" s="2" t="s">
        <v>4693</v>
      </c>
      <c r="L2036" s="2" t="s">
        <v>10</v>
      </c>
      <c r="M2036" s="2"/>
      <c r="N2036" s="2" t="s">
        <v>4698</v>
      </c>
      <c r="O2036" s="2"/>
      <c r="P2036" s="2" t="s">
        <v>4696</v>
      </c>
      <c r="Q2036" s="2" t="s">
        <v>5825</v>
      </c>
    </row>
    <row r="2037" spans="1:17" ht="242.25" x14ac:dyDescent="0.25">
      <c r="A2037" s="2" t="s">
        <v>2143</v>
      </c>
      <c r="B2037" s="2" t="s">
        <v>2144</v>
      </c>
      <c r="C2037" s="3" t="s">
        <v>5500</v>
      </c>
      <c r="D2037" s="4">
        <v>0</v>
      </c>
      <c r="E2037" s="4">
        <v>3</v>
      </c>
      <c r="F2037" s="4">
        <v>3</v>
      </c>
      <c r="G2037" s="4">
        <v>66.5</v>
      </c>
      <c r="H2037" s="2" t="s">
        <v>66</v>
      </c>
      <c r="I2037" s="4">
        <v>33.24</v>
      </c>
      <c r="J2037" s="2" t="b">
        <v>1</v>
      </c>
      <c r="K2037" s="2" t="s">
        <v>4693</v>
      </c>
      <c r="L2037" s="2" t="s">
        <v>10</v>
      </c>
      <c r="M2037" s="2"/>
      <c r="N2037" s="2" t="s">
        <v>4698</v>
      </c>
      <c r="O2037" s="2"/>
      <c r="P2037" s="2" t="s">
        <v>4696</v>
      </c>
      <c r="Q2037" s="2" t="s">
        <v>5826</v>
      </c>
    </row>
    <row r="2038" spans="1:17" ht="242.25" x14ac:dyDescent="0.25">
      <c r="A2038" s="2" t="s">
        <v>2129</v>
      </c>
      <c r="B2038" s="2" t="s">
        <v>2130</v>
      </c>
      <c r="C2038" s="3" t="s">
        <v>5493</v>
      </c>
      <c r="D2038" s="4">
        <v>0</v>
      </c>
      <c r="E2038" s="4">
        <v>3</v>
      </c>
      <c r="F2038" s="4">
        <v>3</v>
      </c>
      <c r="G2038" s="4">
        <v>72.2</v>
      </c>
      <c r="H2038" s="2" t="s">
        <v>66</v>
      </c>
      <c r="I2038" s="4">
        <v>36.090000000000003</v>
      </c>
      <c r="J2038" s="2" t="b">
        <v>1</v>
      </c>
      <c r="K2038" s="2" t="s">
        <v>4693</v>
      </c>
      <c r="L2038" s="2" t="s">
        <v>10</v>
      </c>
      <c r="M2038" s="2"/>
      <c r="N2038" s="2" t="s">
        <v>4698</v>
      </c>
      <c r="O2038" s="2"/>
      <c r="P2038" s="2" t="s">
        <v>4696</v>
      </c>
      <c r="Q2038" s="2" t="s">
        <v>5827</v>
      </c>
    </row>
    <row r="2039" spans="1:17" ht="242.25" x14ac:dyDescent="0.25">
      <c r="A2039" s="2" t="s">
        <v>2135</v>
      </c>
      <c r="B2039" s="2" t="s">
        <v>2136</v>
      </c>
      <c r="C2039" s="3" t="s">
        <v>5496</v>
      </c>
      <c r="D2039" s="4">
        <v>0</v>
      </c>
      <c r="E2039" s="4">
        <v>5</v>
      </c>
      <c r="F2039" s="4">
        <v>5</v>
      </c>
      <c r="G2039" s="4">
        <v>77.900000000000006</v>
      </c>
      <c r="H2039" s="2" t="s">
        <v>66</v>
      </c>
      <c r="I2039" s="4">
        <v>38.950000000000003</v>
      </c>
      <c r="J2039" s="2" t="b">
        <v>1</v>
      </c>
      <c r="K2039" s="2" t="s">
        <v>4693</v>
      </c>
      <c r="L2039" s="2" t="s">
        <v>10</v>
      </c>
      <c r="M2039" s="2"/>
      <c r="N2039" s="2" t="s">
        <v>4698</v>
      </c>
      <c r="O2039" s="2"/>
      <c r="P2039" s="2" t="s">
        <v>4696</v>
      </c>
      <c r="Q2039" s="2" t="s">
        <v>5828</v>
      </c>
    </row>
    <row r="2040" spans="1:17" x14ac:dyDescent="0.25">
      <c r="A2040" s="2" t="s">
        <v>2099</v>
      </c>
      <c r="B2040" s="2" t="s">
        <v>2100</v>
      </c>
      <c r="C2040" s="3"/>
      <c r="D2040" s="4">
        <v>0</v>
      </c>
      <c r="E2040" s="4">
        <v>0</v>
      </c>
      <c r="F2040" s="4">
        <v>0</v>
      </c>
      <c r="G2040" s="4">
        <v>166.25</v>
      </c>
      <c r="H2040" s="2" t="s">
        <v>66</v>
      </c>
      <c r="I2040" s="4">
        <v>83.11</v>
      </c>
      <c r="J2040" s="2" t="b">
        <v>1</v>
      </c>
      <c r="K2040" s="2" t="s">
        <v>4693</v>
      </c>
      <c r="L2040" s="2" t="s">
        <v>10</v>
      </c>
      <c r="M2040" s="2"/>
      <c r="N2040" s="2" t="s">
        <v>4698</v>
      </c>
      <c r="O2040" s="2"/>
      <c r="P2040" s="2" t="s">
        <v>4696</v>
      </c>
      <c r="Q2040" s="2"/>
    </row>
    <row r="2041" spans="1:17" x14ac:dyDescent="0.25">
      <c r="A2041" s="2" t="s">
        <v>2101</v>
      </c>
      <c r="B2041" s="2" t="s">
        <v>2102</v>
      </c>
      <c r="C2041" s="3"/>
      <c r="D2041" s="4">
        <v>0</v>
      </c>
      <c r="E2041" s="4">
        <v>1</v>
      </c>
      <c r="F2041" s="4">
        <v>1</v>
      </c>
      <c r="G2041" s="4">
        <v>289.5</v>
      </c>
      <c r="H2041" s="2" t="s">
        <v>66</v>
      </c>
      <c r="I2041" s="4">
        <v>144.72329999999999</v>
      </c>
      <c r="J2041" s="2" t="b">
        <v>1</v>
      </c>
      <c r="K2041" s="2" t="s">
        <v>4693</v>
      </c>
      <c r="L2041" s="2" t="s">
        <v>10</v>
      </c>
      <c r="M2041" s="2"/>
      <c r="N2041" s="2" t="s">
        <v>4698</v>
      </c>
      <c r="O2041" s="2"/>
      <c r="P2041" s="2" t="s">
        <v>4696</v>
      </c>
      <c r="Q2041" s="2"/>
    </row>
    <row r="2042" spans="1:17" x14ac:dyDescent="0.25">
      <c r="A2042" s="2" t="s">
        <v>2160</v>
      </c>
      <c r="B2042" s="2" t="s">
        <v>2161</v>
      </c>
      <c r="C2042" s="3"/>
      <c r="D2042" s="4">
        <v>0</v>
      </c>
      <c r="E2042" s="4">
        <v>0</v>
      </c>
      <c r="F2042" s="4">
        <v>0</v>
      </c>
      <c r="G2042" s="4">
        <v>525</v>
      </c>
      <c r="H2042" s="2" t="s">
        <v>66</v>
      </c>
      <c r="I2042" s="4">
        <v>262.51</v>
      </c>
      <c r="J2042" s="2" t="b">
        <v>1</v>
      </c>
      <c r="K2042" s="2" t="s">
        <v>4693</v>
      </c>
      <c r="L2042" s="2" t="s">
        <v>10</v>
      </c>
      <c r="M2042" s="2"/>
      <c r="N2042" s="2" t="s">
        <v>4698</v>
      </c>
      <c r="O2042" s="2"/>
      <c r="P2042" s="2" t="s">
        <v>4696</v>
      </c>
      <c r="Q2042" s="2"/>
    </row>
    <row r="2043" spans="1:17" x14ac:dyDescent="0.25">
      <c r="A2043" s="2" t="s">
        <v>2031</v>
      </c>
      <c r="B2043" s="2" t="s">
        <v>2032</v>
      </c>
      <c r="C2043" s="3"/>
      <c r="D2043" s="4">
        <v>0</v>
      </c>
      <c r="E2043" s="4">
        <v>0</v>
      </c>
      <c r="F2043" s="4">
        <v>0</v>
      </c>
      <c r="G2043" s="4">
        <v>10.8</v>
      </c>
      <c r="H2043" s="2" t="s">
        <v>2292</v>
      </c>
      <c r="I2043" s="4">
        <v>4.7</v>
      </c>
      <c r="J2043" s="2" t="b">
        <v>1</v>
      </c>
      <c r="K2043" s="2" t="s">
        <v>4716</v>
      </c>
      <c r="L2043" s="2" t="s">
        <v>10</v>
      </c>
      <c r="M2043" s="2" t="s">
        <v>4899</v>
      </c>
      <c r="N2043" s="2" t="s">
        <v>4745</v>
      </c>
      <c r="O2043" s="2" t="s">
        <v>4719</v>
      </c>
      <c r="P2043" s="2" t="s">
        <v>4688</v>
      </c>
      <c r="Q2043" s="2"/>
    </row>
    <row r="2044" spans="1:17" x14ac:dyDescent="0.25">
      <c r="A2044" s="2" t="s">
        <v>2027</v>
      </c>
      <c r="B2044" s="2" t="s">
        <v>2028</v>
      </c>
      <c r="C2044" s="3"/>
      <c r="D2044" s="4">
        <v>0</v>
      </c>
      <c r="E2044" s="4">
        <v>0</v>
      </c>
      <c r="F2044" s="4">
        <v>0</v>
      </c>
      <c r="G2044" s="4">
        <v>10.8</v>
      </c>
      <c r="H2044" s="2" t="s">
        <v>2292</v>
      </c>
      <c r="I2044" s="4">
        <v>4.7</v>
      </c>
      <c r="J2044" s="2" t="b">
        <v>1</v>
      </c>
      <c r="K2044" s="2" t="s">
        <v>4709</v>
      </c>
      <c r="L2044" s="2" t="s">
        <v>10</v>
      </c>
      <c r="M2044" s="2" t="s">
        <v>4899</v>
      </c>
      <c r="N2044" s="2" t="s">
        <v>4745</v>
      </c>
      <c r="O2044" s="2" t="s">
        <v>4689</v>
      </c>
      <c r="P2044" s="2" t="s">
        <v>4688</v>
      </c>
      <c r="Q2044" s="2"/>
    </row>
    <row r="2045" spans="1:17" x14ac:dyDescent="0.25">
      <c r="A2045" s="2" t="s">
        <v>2023</v>
      </c>
      <c r="B2045" s="2" t="s">
        <v>2024</v>
      </c>
      <c r="C2045" s="3"/>
      <c r="D2045" s="4">
        <v>0</v>
      </c>
      <c r="E2045" s="4">
        <v>0</v>
      </c>
      <c r="F2045" s="4">
        <v>0</v>
      </c>
      <c r="G2045" s="4">
        <v>14.3</v>
      </c>
      <c r="H2045" s="2" t="s">
        <v>2292</v>
      </c>
      <c r="I2045" s="4">
        <v>6.3</v>
      </c>
      <c r="J2045" s="2" t="b">
        <v>1</v>
      </c>
      <c r="K2045" s="2" t="s">
        <v>4716</v>
      </c>
      <c r="L2045" s="2" t="s">
        <v>10</v>
      </c>
      <c r="M2045" s="2" t="s">
        <v>4899</v>
      </c>
      <c r="N2045" s="2" t="s">
        <v>4745</v>
      </c>
      <c r="O2045" s="2" t="s">
        <v>4719</v>
      </c>
      <c r="P2045" s="2" t="s">
        <v>4688</v>
      </c>
      <c r="Q2045" s="2"/>
    </row>
    <row r="2046" spans="1:17" x14ac:dyDescent="0.25">
      <c r="A2046" s="2" t="s">
        <v>2019</v>
      </c>
      <c r="B2046" s="2" t="s">
        <v>2020</v>
      </c>
      <c r="C2046" s="3"/>
      <c r="D2046" s="4">
        <v>0</v>
      </c>
      <c r="E2046" s="4">
        <v>0</v>
      </c>
      <c r="F2046" s="4">
        <v>0</v>
      </c>
      <c r="G2046" s="4">
        <v>14.3</v>
      </c>
      <c r="H2046" s="2" t="s">
        <v>2292</v>
      </c>
      <c r="I2046" s="4">
        <v>6.3</v>
      </c>
      <c r="J2046" s="2" t="b">
        <v>1</v>
      </c>
      <c r="K2046" s="2" t="s">
        <v>4709</v>
      </c>
      <c r="L2046" s="2" t="s">
        <v>10</v>
      </c>
      <c r="M2046" s="2" t="s">
        <v>4899</v>
      </c>
      <c r="N2046" s="2" t="s">
        <v>4745</v>
      </c>
      <c r="O2046" s="2" t="s">
        <v>4689</v>
      </c>
      <c r="P2046" s="2" t="s">
        <v>4688</v>
      </c>
      <c r="Q2046" s="2"/>
    </row>
    <row r="2047" spans="1:17" x14ac:dyDescent="0.25">
      <c r="A2047" s="2" t="s">
        <v>161</v>
      </c>
      <c r="B2047" s="2" t="s">
        <v>162</v>
      </c>
      <c r="C2047" s="3"/>
      <c r="D2047" s="4">
        <v>0</v>
      </c>
      <c r="E2047" s="4">
        <v>0</v>
      </c>
      <c r="F2047" s="4">
        <v>0</v>
      </c>
      <c r="G2047" s="4">
        <v>9.5</v>
      </c>
      <c r="H2047" s="2" t="s">
        <v>2284</v>
      </c>
      <c r="I2047" s="4">
        <v>4.4000000000000004</v>
      </c>
      <c r="J2047" s="2" t="b">
        <v>1</v>
      </c>
      <c r="K2047" s="2" t="s">
        <v>4716</v>
      </c>
      <c r="L2047" s="2" t="s">
        <v>10</v>
      </c>
      <c r="M2047" s="2" t="s">
        <v>4758</v>
      </c>
      <c r="N2047" s="2" t="s">
        <v>4757</v>
      </c>
      <c r="O2047" s="2" t="s">
        <v>4719</v>
      </c>
      <c r="P2047" s="2" t="s">
        <v>4688</v>
      </c>
      <c r="Q2047" s="2"/>
    </row>
    <row r="2048" spans="1:17" x14ac:dyDescent="0.25">
      <c r="A2048" s="2" t="s">
        <v>1803</v>
      </c>
      <c r="B2048" s="2" t="s">
        <v>1804</v>
      </c>
      <c r="C2048" s="3"/>
      <c r="D2048" s="4">
        <v>0</v>
      </c>
      <c r="E2048" s="4">
        <v>1</v>
      </c>
      <c r="F2048" s="4">
        <v>1</v>
      </c>
      <c r="G2048" s="4">
        <v>19.05</v>
      </c>
      <c r="H2048" s="2" t="s">
        <v>2293</v>
      </c>
      <c r="I2048" s="4">
        <v>8.3699999999999992</v>
      </c>
      <c r="J2048" s="2" t="b">
        <v>1</v>
      </c>
      <c r="K2048" s="2" t="s">
        <v>4709</v>
      </c>
      <c r="L2048" s="2" t="s">
        <v>10</v>
      </c>
      <c r="M2048" s="2" t="s">
        <v>4714</v>
      </c>
      <c r="N2048" s="2" t="s">
        <v>4710</v>
      </c>
      <c r="O2048" s="2" t="s">
        <v>4689</v>
      </c>
      <c r="P2048" s="2" t="s">
        <v>4688</v>
      </c>
      <c r="Q2048" s="2"/>
    </row>
    <row r="2049" spans="1:17" x14ac:dyDescent="0.25">
      <c r="A2049" s="2" t="s">
        <v>1641</v>
      </c>
      <c r="B2049" s="2" t="s">
        <v>1642</v>
      </c>
      <c r="C2049" s="3"/>
      <c r="D2049" s="4">
        <v>0</v>
      </c>
      <c r="E2049" s="4">
        <v>14</v>
      </c>
      <c r="F2049" s="4">
        <v>14</v>
      </c>
      <c r="G2049" s="4">
        <v>20.8</v>
      </c>
      <c r="H2049" s="2" t="s">
        <v>2293</v>
      </c>
      <c r="I2049" s="4">
        <v>9.18</v>
      </c>
      <c r="J2049" s="2" t="b">
        <v>1</v>
      </c>
      <c r="K2049" s="2" t="s">
        <v>4709</v>
      </c>
      <c r="L2049" s="2" t="s">
        <v>10</v>
      </c>
      <c r="M2049" s="2" t="s">
        <v>4712</v>
      </c>
      <c r="N2049" s="2" t="s">
        <v>4710</v>
      </c>
      <c r="O2049" s="2" t="s">
        <v>4689</v>
      </c>
      <c r="P2049" s="2" t="s">
        <v>4688</v>
      </c>
      <c r="Q2049" s="2"/>
    </row>
    <row r="2050" spans="1:17" x14ac:dyDescent="0.25">
      <c r="A2050" s="2" t="s">
        <v>1580</v>
      </c>
      <c r="B2050" s="2" t="s">
        <v>1581</v>
      </c>
      <c r="C2050" s="3"/>
      <c r="D2050" s="4">
        <v>0</v>
      </c>
      <c r="E2050" s="4">
        <v>14</v>
      </c>
      <c r="F2050" s="4">
        <v>14</v>
      </c>
      <c r="G2050" s="4">
        <v>19.05</v>
      </c>
      <c r="H2050" s="2" t="s">
        <v>2293</v>
      </c>
      <c r="I2050" s="4">
        <v>8.3699999999999992</v>
      </c>
      <c r="J2050" s="2" t="b">
        <v>1</v>
      </c>
      <c r="K2050" s="2" t="s">
        <v>4709</v>
      </c>
      <c r="L2050" s="2" t="s">
        <v>10</v>
      </c>
      <c r="M2050" s="2" t="s">
        <v>4710</v>
      </c>
      <c r="N2050" s="2" t="s">
        <v>4710</v>
      </c>
      <c r="O2050" s="2" t="s">
        <v>4689</v>
      </c>
      <c r="P2050" s="2" t="s">
        <v>4688</v>
      </c>
      <c r="Q2050" s="2"/>
    </row>
    <row r="2051" spans="1:17" x14ac:dyDescent="0.25">
      <c r="A2051" s="2" t="s">
        <v>1188</v>
      </c>
      <c r="B2051" s="2" t="s">
        <v>1189</v>
      </c>
      <c r="C2051" s="3"/>
      <c r="D2051" s="4">
        <v>0</v>
      </c>
      <c r="E2051" s="4">
        <v>5</v>
      </c>
      <c r="F2051" s="4">
        <v>5</v>
      </c>
      <c r="G2051" s="4">
        <v>22.65</v>
      </c>
      <c r="H2051" s="2" t="s">
        <v>2293</v>
      </c>
      <c r="I2051" s="4">
        <v>10.050000000000001</v>
      </c>
      <c r="J2051" s="2" t="b">
        <v>1</v>
      </c>
      <c r="K2051" s="2" t="s">
        <v>4709</v>
      </c>
      <c r="L2051" s="2" t="s">
        <v>10</v>
      </c>
      <c r="M2051" s="2" t="s">
        <v>4910</v>
      </c>
      <c r="N2051" s="2" t="s">
        <v>4710</v>
      </c>
      <c r="O2051" s="2" t="s">
        <v>4689</v>
      </c>
      <c r="P2051" s="2" t="s">
        <v>4688</v>
      </c>
      <c r="Q2051" s="2"/>
    </row>
    <row r="2052" spans="1:17" x14ac:dyDescent="0.25">
      <c r="A2052" s="2" t="s">
        <v>1789</v>
      </c>
      <c r="B2052" s="2" t="s">
        <v>1790</v>
      </c>
      <c r="C2052" s="3"/>
      <c r="D2052" s="4">
        <v>0</v>
      </c>
      <c r="E2052" s="4">
        <v>0</v>
      </c>
      <c r="F2052" s="4">
        <v>0</v>
      </c>
      <c r="G2052" s="4">
        <v>81.2</v>
      </c>
      <c r="H2052" s="2" t="s">
        <v>464</v>
      </c>
      <c r="I2052" s="4">
        <v>37.134999999999998</v>
      </c>
      <c r="J2052" s="2" t="b">
        <v>1</v>
      </c>
      <c r="K2052" s="2" t="s">
        <v>4693</v>
      </c>
      <c r="L2052" s="2" t="s">
        <v>10</v>
      </c>
      <c r="M2052" s="2"/>
      <c r="N2052" s="2" t="s">
        <v>4703</v>
      </c>
      <c r="O2052" s="2"/>
      <c r="P2052" s="2" t="s">
        <v>4696</v>
      </c>
      <c r="Q2052" s="2"/>
    </row>
    <row r="2053" spans="1:17" ht="256.5" x14ac:dyDescent="0.25">
      <c r="A2053" s="2" t="s">
        <v>484</v>
      </c>
      <c r="B2053" s="2" t="s">
        <v>485</v>
      </c>
      <c r="C2053" s="3" t="s">
        <v>5227</v>
      </c>
      <c r="D2053" s="4">
        <v>0</v>
      </c>
      <c r="E2053" s="4">
        <v>2</v>
      </c>
      <c r="F2053" s="4">
        <v>2</v>
      </c>
      <c r="G2053" s="4">
        <v>59.45</v>
      </c>
      <c r="H2053" s="2" t="s">
        <v>2288</v>
      </c>
      <c r="I2053" s="4">
        <v>29.72</v>
      </c>
      <c r="J2053" s="2" t="b">
        <v>1</v>
      </c>
      <c r="K2053" s="2" t="s">
        <v>4693</v>
      </c>
      <c r="L2053" s="2" t="s">
        <v>10</v>
      </c>
      <c r="M2053" s="2"/>
      <c r="N2053" s="2" t="s">
        <v>4698</v>
      </c>
      <c r="O2053" s="2"/>
      <c r="P2053" s="2" t="s">
        <v>4696</v>
      </c>
      <c r="Q2053" s="2" t="s">
        <v>5818</v>
      </c>
    </row>
    <row r="2054" spans="1:17" ht="299.25" x14ac:dyDescent="0.25">
      <c r="A2054" s="2" t="s">
        <v>943</v>
      </c>
      <c r="B2054" s="2" t="s">
        <v>944</v>
      </c>
      <c r="C2054" s="3" t="s">
        <v>5278</v>
      </c>
      <c r="D2054" s="4">
        <v>0</v>
      </c>
      <c r="E2054" s="4">
        <v>6</v>
      </c>
      <c r="F2054" s="4">
        <v>6</v>
      </c>
      <c r="G2054" s="4">
        <v>43.65</v>
      </c>
      <c r="H2054" s="2" t="s">
        <v>2288</v>
      </c>
      <c r="I2054" s="4">
        <v>21.83</v>
      </c>
      <c r="J2054" s="2" t="b">
        <v>1</v>
      </c>
      <c r="K2054" s="2" t="s">
        <v>4693</v>
      </c>
      <c r="L2054" s="2" t="s">
        <v>10</v>
      </c>
      <c r="M2054" s="2"/>
      <c r="N2054" s="2" t="s">
        <v>5926</v>
      </c>
      <c r="O2054" s="2"/>
      <c r="P2054" s="2" t="s">
        <v>4696</v>
      </c>
      <c r="Q2054" s="2" t="s">
        <v>5768</v>
      </c>
    </row>
    <row r="2055" spans="1:17" ht="299.25" x14ac:dyDescent="0.25">
      <c r="A2055" s="2" t="s">
        <v>945</v>
      </c>
      <c r="B2055" s="2" t="s">
        <v>946</v>
      </c>
      <c r="C2055" s="3" t="s">
        <v>5279</v>
      </c>
      <c r="D2055" s="4">
        <v>0</v>
      </c>
      <c r="E2055" s="4">
        <v>4</v>
      </c>
      <c r="F2055" s="4">
        <v>4</v>
      </c>
      <c r="G2055" s="4">
        <v>54.85</v>
      </c>
      <c r="H2055" s="2" t="s">
        <v>2288</v>
      </c>
      <c r="I2055" s="4">
        <v>27.42</v>
      </c>
      <c r="J2055" s="2" t="b">
        <v>1</v>
      </c>
      <c r="K2055" s="2" t="s">
        <v>4693</v>
      </c>
      <c r="L2055" s="2" t="s">
        <v>10</v>
      </c>
      <c r="M2055" s="2"/>
      <c r="N2055" s="2" t="s">
        <v>5926</v>
      </c>
      <c r="O2055" s="2"/>
      <c r="P2055" s="2" t="s">
        <v>4696</v>
      </c>
      <c r="Q2055" s="2" t="s">
        <v>5769</v>
      </c>
    </row>
    <row r="2056" spans="1:17" ht="256.5" x14ac:dyDescent="0.25">
      <c r="A2056" s="2" t="s">
        <v>1711</v>
      </c>
      <c r="B2056" s="2" t="s">
        <v>1712</v>
      </c>
      <c r="C2056" s="3" t="s">
        <v>5415</v>
      </c>
      <c r="D2056" s="4">
        <v>0</v>
      </c>
      <c r="E2056" s="4">
        <v>6</v>
      </c>
      <c r="F2056" s="4">
        <v>6</v>
      </c>
      <c r="G2056" s="4">
        <v>30.9</v>
      </c>
      <c r="H2056" s="2" t="s">
        <v>469</v>
      </c>
      <c r="I2056" s="4">
        <v>15.42</v>
      </c>
      <c r="J2056" s="2" t="b">
        <v>1</v>
      </c>
      <c r="K2056" s="2" t="s">
        <v>4693</v>
      </c>
      <c r="L2056" s="2" t="s">
        <v>10</v>
      </c>
      <c r="M2056" s="2"/>
      <c r="N2056" s="2" t="s">
        <v>4703</v>
      </c>
      <c r="O2056" s="2"/>
      <c r="P2056" s="2" t="s">
        <v>4696</v>
      </c>
      <c r="Q2056" s="2" t="s">
        <v>5842</v>
      </c>
    </row>
    <row r="2057" spans="1:17" ht="256.5" x14ac:dyDescent="0.25">
      <c r="A2057" s="2" t="s">
        <v>1709</v>
      </c>
      <c r="B2057" s="2" t="s">
        <v>1710</v>
      </c>
      <c r="C2057" s="3" t="s">
        <v>5414</v>
      </c>
      <c r="D2057" s="4">
        <v>0</v>
      </c>
      <c r="E2057" s="4">
        <v>5</v>
      </c>
      <c r="F2057" s="4">
        <v>5</v>
      </c>
      <c r="G2057" s="4">
        <v>30.9</v>
      </c>
      <c r="H2057" s="2" t="s">
        <v>469</v>
      </c>
      <c r="I2057" s="4">
        <v>15.42</v>
      </c>
      <c r="J2057" s="2" t="b">
        <v>1</v>
      </c>
      <c r="K2057" s="2" t="s">
        <v>4693</v>
      </c>
      <c r="L2057" s="2" t="s">
        <v>10</v>
      </c>
      <c r="M2057" s="2"/>
      <c r="N2057" s="2" t="s">
        <v>4703</v>
      </c>
      <c r="O2057" s="2"/>
      <c r="P2057" s="2" t="s">
        <v>4696</v>
      </c>
      <c r="Q2057" s="2" t="s">
        <v>5843</v>
      </c>
    </row>
    <row r="2058" spans="1:17" ht="256.5" x14ac:dyDescent="0.25">
      <c r="A2058" s="2" t="s">
        <v>1707</v>
      </c>
      <c r="B2058" s="2" t="s">
        <v>1708</v>
      </c>
      <c r="C2058" s="3" t="s">
        <v>5413</v>
      </c>
      <c r="D2058" s="4">
        <v>0</v>
      </c>
      <c r="E2058" s="4">
        <v>5</v>
      </c>
      <c r="F2058" s="4">
        <v>5</v>
      </c>
      <c r="G2058" s="4">
        <v>30.9</v>
      </c>
      <c r="H2058" s="2" t="s">
        <v>469</v>
      </c>
      <c r="I2058" s="4">
        <v>15.42</v>
      </c>
      <c r="J2058" s="2" t="b">
        <v>1</v>
      </c>
      <c r="K2058" s="2" t="s">
        <v>4693</v>
      </c>
      <c r="L2058" s="2" t="s">
        <v>10</v>
      </c>
      <c r="M2058" s="2"/>
      <c r="N2058" s="2" t="s">
        <v>4703</v>
      </c>
      <c r="O2058" s="2"/>
      <c r="P2058" s="2" t="s">
        <v>4696</v>
      </c>
      <c r="Q2058" s="2" t="s">
        <v>5844</v>
      </c>
    </row>
    <row r="2059" spans="1:17" x14ac:dyDescent="0.25">
      <c r="A2059" s="2" t="s">
        <v>486</v>
      </c>
      <c r="B2059" s="2" t="s">
        <v>487</v>
      </c>
      <c r="C2059" s="3"/>
      <c r="D2059" s="4">
        <v>0</v>
      </c>
      <c r="E2059" s="4">
        <v>0</v>
      </c>
      <c r="F2059" s="4">
        <v>0</v>
      </c>
      <c r="G2059" s="4">
        <v>97.9</v>
      </c>
      <c r="H2059" s="2" t="s">
        <v>2288</v>
      </c>
      <c r="I2059" s="4">
        <v>48.94</v>
      </c>
      <c r="J2059" s="2" t="b">
        <v>1</v>
      </c>
      <c r="K2059" s="2" t="s">
        <v>4693</v>
      </c>
      <c r="L2059" s="2" t="s">
        <v>10</v>
      </c>
      <c r="M2059" s="2"/>
      <c r="N2059" s="2" t="s">
        <v>5063</v>
      </c>
      <c r="O2059" s="2"/>
      <c r="P2059" s="2" t="s">
        <v>4696</v>
      </c>
      <c r="Q2059" s="2"/>
    </row>
    <row r="2060" spans="1:17" ht="199.5" x14ac:dyDescent="0.25">
      <c r="A2060" s="2" t="s">
        <v>215</v>
      </c>
      <c r="B2060" s="2" t="s">
        <v>216</v>
      </c>
      <c r="C2060" s="3" t="s">
        <v>2499</v>
      </c>
      <c r="D2060" s="4">
        <v>0</v>
      </c>
      <c r="E2060" s="4">
        <v>0</v>
      </c>
      <c r="F2060" s="4">
        <v>0</v>
      </c>
      <c r="G2060" s="4">
        <v>17.5</v>
      </c>
      <c r="H2060" s="2" t="s">
        <v>2282</v>
      </c>
      <c r="I2060" s="4">
        <v>8.1</v>
      </c>
      <c r="J2060" s="2" t="b">
        <v>1</v>
      </c>
      <c r="K2060" s="2" t="s">
        <v>4716</v>
      </c>
      <c r="L2060" s="2" t="s">
        <v>10</v>
      </c>
      <c r="M2060" s="2" t="s">
        <v>4768</v>
      </c>
      <c r="N2060" s="2" t="s">
        <v>4762</v>
      </c>
      <c r="O2060" s="2" t="s">
        <v>4719</v>
      </c>
      <c r="P2060" s="2" t="s">
        <v>4688</v>
      </c>
      <c r="Q2060" s="2" t="s">
        <v>5679</v>
      </c>
    </row>
    <row r="2061" spans="1:17" ht="199.5" x14ac:dyDescent="0.25">
      <c r="A2061" s="2" t="s">
        <v>217</v>
      </c>
      <c r="B2061" s="2" t="s">
        <v>218</v>
      </c>
      <c r="C2061" s="3" t="s">
        <v>2500</v>
      </c>
      <c r="D2061" s="4">
        <v>0</v>
      </c>
      <c r="E2061" s="4">
        <v>0</v>
      </c>
      <c r="F2061" s="4">
        <v>0</v>
      </c>
      <c r="G2061" s="4">
        <v>37.35</v>
      </c>
      <c r="H2061" s="2" t="s">
        <v>2282</v>
      </c>
      <c r="I2061" s="4">
        <v>17.3</v>
      </c>
      <c r="J2061" s="2" t="b">
        <v>1</v>
      </c>
      <c r="K2061" s="2" t="s">
        <v>4716</v>
      </c>
      <c r="L2061" s="2" t="s">
        <v>10</v>
      </c>
      <c r="M2061" s="2" t="s">
        <v>4768</v>
      </c>
      <c r="N2061" s="2" t="s">
        <v>4762</v>
      </c>
      <c r="O2061" s="2" t="s">
        <v>4719</v>
      </c>
      <c r="P2061" s="2" t="s">
        <v>4688</v>
      </c>
      <c r="Q2061" s="2" t="s">
        <v>5679</v>
      </c>
    </row>
    <row r="2062" spans="1:17" ht="242.25" x14ac:dyDescent="0.25">
      <c r="A2062" s="2" t="s">
        <v>1437</v>
      </c>
      <c r="B2062" s="2" t="s">
        <v>1438</v>
      </c>
      <c r="C2062" s="3" t="s">
        <v>5365</v>
      </c>
      <c r="D2062" s="4">
        <v>0</v>
      </c>
      <c r="E2062" s="4">
        <v>2</v>
      </c>
      <c r="F2062" s="4">
        <v>2</v>
      </c>
      <c r="G2062" s="4">
        <v>15.35</v>
      </c>
      <c r="H2062" s="2" t="s">
        <v>469</v>
      </c>
      <c r="I2062" s="4">
        <v>7.6566999999999998</v>
      </c>
      <c r="J2062" s="2" t="b">
        <v>1</v>
      </c>
      <c r="K2062" s="2" t="s">
        <v>4693</v>
      </c>
      <c r="L2062" s="2" t="s">
        <v>10</v>
      </c>
      <c r="M2062" s="2"/>
      <c r="N2062" s="2" t="s">
        <v>4694</v>
      </c>
      <c r="O2062" s="2"/>
      <c r="P2062" s="2" t="s">
        <v>4695</v>
      </c>
      <c r="Q2062" s="2" t="s">
        <v>5770</v>
      </c>
    </row>
    <row r="2063" spans="1:17" x14ac:dyDescent="0.25">
      <c r="A2063" s="2" t="s">
        <v>255</v>
      </c>
      <c r="B2063" s="2" t="s">
        <v>256</v>
      </c>
      <c r="C2063" s="3"/>
      <c r="D2063" s="4">
        <v>0</v>
      </c>
      <c r="E2063" s="4">
        <v>0</v>
      </c>
      <c r="F2063" s="4">
        <v>0</v>
      </c>
      <c r="G2063" s="4">
        <v>19.95</v>
      </c>
      <c r="H2063" s="2" t="s">
        <v>2224</v>
      </c>
      <c r="I2063" s="4">
        <v>8.9499999999999993</v>
      </c>
      <c r="J2063" s="2" t="b">
        <v>1</v>
      </c>
      <c r="K2063" s="2" t="s">
        <v>2301</v>
      </c>
      <c r="L2063" s="2" t="s">
        <v>10</v>
      </c>
      <c r="M2063" s="2" t="s">
        <v>4749</v>
      </c>
      <c r="N2063" s="2" t="s">
        <v>4745</v>
      </c>
      <c r="O2063" s="2" t="s">
        <v>4719</v>
      </c>
      <c r="P2063" s="2"/>
      <c r="Q2063" s="2"/>
    </row>
    <row r="2064" spans="1:17" x14ac:dyDescent="0.25">
      <c r="A2064" s="2" t="s">
        <v>1276</v>
      </c>
      <c r="B2064" s="2" t="s">
        <v>1277</v>
      </c>
      <c r="C2064" s="3"/>
      <c r="D2064" s="4">
        <v>0</v>
      </c>
      <c r="E2064" s="4">
        <v>14</v>
      </c>
      <c r="F2064" s="4">
        <v>14</v>
      </c>
      <c r="G2064" s="4">
        <v>6.9</v>
      </c>
      <c r="H2064" s="2" t="s">
        <v>2224</v>
      </c>
      <c r="I2064" s="4">
        <v>3.1</v>
      </c>
      <c r="J2064" s="2" t="b">
        <v>1</v>
      </c>
      <c r="K2064" s="2" t="s">
        <v>4716</v>
      </c>
      <c r="L2064" s="2" t="s">
        <v>10</v>
      </c>
      <c r="M2064" s="2" t="s">
        <v>4749</v>
      </c>
      <c r="N2064" s="2" t="s">
        <v>4745</v>
      </c>
      <c r="O2064" s="2" t="s">
        <v>4719</v>
      </c>
      <c r="P2064" s="2" t="s">
        <v>4688</v>
      </c>
      <c r="Q2064" s="2"/>
    </row>
    <row r="2065" spans="1:17" x14ac:dyDescent="0.25">
      <c r="A2065" s="2" t="s">
        <v>449</v>
      </c>
      <c r="B2065" s="2" t="s">
        <v>450</v>
      </c>
      <c r="C2065" s="3"/>
      <c r="D2065" s="4">
        <v>0</v>
      </c>
      <c r="E2065" s="4">
        <v>6</v>
      </c>
      <c r="F2065" s="4">
        <v>6</v>
      </c>
      <c r="G2065" s="4">
        <v>5.75</v>
      </c>
      <c r="H2065" s="2" t="s">
        <v>2246</v>
      </c>
      <c r="I2065" s="4">
        <v>2.74</v>
      </c>
      <c r="J2065" s="2" t="b">
        <v>1</v>
      </c>
      <c r="K2065" s="2" t="s">
        <v>2307</v>
      </c>
      <c r="L2065" s="2" t="s">
        <v>10</v>
      </c>
      <c r="M2065" s="2"/>
      <c r="N2065" s="2" t="s">
        <v>2307</v>
      </c>
      <c r="O2065" s="2" t="s">
        <v>4803</v>
      </c>
      <c r="P2065" s="2" t="s">
        <v>4695</v>
      </c>
      <c r="Q2065" s="2"/>
    </row>
    <row r="2066" spans="1:17" x14ac:dyDescent="0.25">
      <c r="A2066" s="2" t="s">
        <v>447</v>
      </c>
      <c r="B2066" s="2" t="s">
        <v>448</v>
      </c>
      <c r="C2066" s="3"/>
      <c r="D2066" s="4">
        <v>0</v>
      </c>
      <c r="E2066" s="4">
        <v>8</v>
      </c>
      <c r="F2066" s="4">
        <v>8</v>
      </c>
      <c r="G2066" s="4">
        <v>5.2</v>
      </c>
      <c r="H2066" s="2" t="s">
        <v>2246</v>
      </c>
      <c r="I2066" s="4">
        <v>2.5099999999999998</v>
      </c>
      <c r="J2066" s="2" t="b">
        <v>1</v>
      </c>
      <c r="K2066" s="2" t="s">
        <v>2307</v>
      </c>
      <c r="L2066" s="2" t="s">
        <v>10</v>
      </c>
      <c r="M2066" s="2"/>
      <c r="N2066" s="2" t="s">
        <v>2307</v>
      </c>
      <c r="O2066" s="2" t="s">
        <v>4803</v>
      </c>
      <c r="P2066" s="2" t="s">
        <v>4695</v>
      </c>
      <c r="Q2066" s="2"/>
    </row>
    <row r="2067" spans="1:17" ht="128.25" x14ac:dyDescent="0.25">
      <c r="A2067" s="2" t="s">
        <v>453</v>
      </c>
      <c r="B2067" s="2" t="s">
        <v>454</v>
      </c>
      <c r="C2067" s="3" t="s">
        <v>5222</v>
      </c>
      <c r="D2067" s="4">
        <v>0</v>
      </c>
      <c r="E2067" s="4">
        <v>0</v>
      </c>
      <c r="F2067" s="4">
        <v>0</v>
      </c>
      <c r="G2067" s="4">
        <v>5.5</v>
      </c>
      <c r="H2067" s="2" t="s">
        <v>2246</v>
      </c>
      <c r="I2067" s="4">
        <v>2.6320000000000001</v>
      </c>
      <c r="J2067" s="2" t="b">
        <v>1</v>
      </c>
      <c r="K2067" s="2" t="s">
        <v>2307</v>
      </c>
      <c r="L2067" s="2" t="s">
        <v>10</v>
      </c>
      <c r="M2067" s="2"/>
      <c r="N2067" s="2" t="s">
        <v>2307</v>
      </c>
      <c r="O2067" s="2" t="s">
        <v>5007</v>
      </c>
      <c r="P2067" s="2" t="s">
        <v>4695</v>
      </c>
      <c r="Q2067" s="2" t="s">
        <v>5669</v>
      </c>
    </row>
    <row r="2068" spans="1:17" ht="128.25" x14ac:dyDescent="0.25">
      <c r="A2068" s="2" t="s">
        <v>455</v>
      </c>
      <c r="B2068" s="2" t="s">
        <v>456</v>
      </c>
      <c r="C2068" s="3" t="s">
        <v>5223</v>
      </c>
      <c r="D2068" s="4">
        <v>0</v>
      </c>
      <c r="E2068" s="4">
        <v>0</v>
      </c>
      <c r="F2068" s="4">
        <v>0</v>
      </c>
      <c r="G2068" s="4">
        <v>5.85</v>
      </c>
      <c r="H2068" s="2" t="s">
        <v>2246</v>
      </c>
      <c r="I2068" s="4">
        <v>2.7829999999999999</v>
      </c>
      <c r="J2068" s="2" t="b">
        <v>1</v>
      </c>
      <c r="K2068" s="2" t="s">
        <v>2307</v>
      </c>
      <c r="L2068" s="2" t="s">
        <v>10</v>
      </c>
      <c r="M2068" s="2"/>
      <c r="N2068" s="2" t="s">
        <v>2307</v>
      </c>
      <c r="O2068" s="2" t="s">
        <v>4877</v>
      </c>
      <c r="P2068" s="2" t="s">
        <v>4695</v>
      </c>
      <c r="Q2068" s="2" t="s">
        <v>5669</v>
      </c>
    </row>
    <row r="2069" spans="1:17" ht="128.25" x14ac:dyDescent="0.25">
      <c r="A2069" s="2" t="s">
        <v>451</v>
      </c>
      <c r="B2069" s="2" t="s">
        <v>452</v>
      </c>
      <c r="C2069" s="3" t="s">
        <v>5221</v>
      </c>
      <c r="D2069" s="4">
        <v>0</v>
      </c>
      <c r="E2069" s="4">
        <v>10</v>
      </c>
      <c r="F2069" s="4">
        <v>10</v>
      </c>
      <c r="G2069" s="4">
        <v>5.85</v>
      </c>
      <c r="H2069" s="2" t="s">
        <v>2246</v>
      </c>
      <c r="I2069" s="4">
        <v>2.7890000000000001</v>
      </c>
      <c r="J2069" s="2" t="b">
        <v>1</v>
      </c>
      <c r="K2069" s="2" t="s">
        <v>2307</v>
      </c>
      <c r="L2069" s="2" t="s">
        <v>10</v>
      </c>
      <c r="M2069" s="2"/>
      <c r="N2069" s="2" t="s">
        <v>2307</v>
      </c>
      <c r="O2069" s="2" t="s">
        <v>2305</v>
      </c>
      <c r="P2069" s="2" t="s">
        <v>4695</v>
      </c>
      <c r="Q2069" s="2" t="s">
        <v>5669</v>
      </c>
    </row>
    <row r="2070" spans="1:17" x14ac:dyDescent="0.25">
      <c r="A2070" s="2" t="s">
        <v>2795</v>
      </c>
      <c r="B2070" s="2" t="s">
        <v>2796</v>
      </c>
      <c r="C2070" s="3"/>
      <c r="D2070" s="4">
        <v>0</v>
      </c>
      <c r="E2070" s="4">
        <v>0</v>
      </c>
      <c r="F2070" s="4">
        <v>0</v>
      </c>
      <c r="G2070" s="4">
        <v>5.85</v>
      </c>
      <c r="H2070" s="2" t="s">
        <v>2246</v>
      </c>
      <c r="I2070" s="4">
        <v>2.7</v>
      </c>
      <c r="J2070" s="2" t="b">
        <v>0</v>
      </c>
      <c r="K2070" s="2" t="s">
        <v>2307</v>
      </c>
      <c r="L2070" s="2" t="s">
        <v>10</v>
      </c>
      <c r="M2070" s="2"/>
      <c r="N2070" s="2" t="s">
        <v>2307</v>
      </c>
      <c r="O2070" s="2" t="s">
        <v>314</v>
      </c>
      <c r="P2070" s="2" t="s">
        <v>4695</v>
      </c>
      <c r="Q2070" s="2"/>
    </row>
    <row r="2071" spans="1:17" x14ac:dyDescent="0.25">
      <c r="A2071" s="2" t="s">
        <v>4567</v>
      </c>
      <c r="B2071" s="2" t="s">
        <v>4568</v>
      </c>
      <c r="C2071" s="3"/>
      <c r="D2071" s="4">
        <v>0</v>
      </c>
      <c r="E2071" s="4">
        <v>0</v>
      </c>
      <c r="F2071" s="4">
        <v>0</v>
      </c>
      <c r="G2071" s="4">
        <v>50.4</v>
      </c>
      <c r="H2071" s="2" t="s">
        <v>2279</v>
      </c>
      <c r="I2071" s="4">
        <v>25.207000000000001</v>
      </c>
      <c r="J2071" s="2" t="b">
        <v>0</v>
      </c>
      <c r="K2071" s="2" t="s">
        <v>4693</v>
      </c>
      <c r="L2071" s="2" t="s">
        <v>10</v>
      </c>
      <c r="M2071" s="2"/>
      <c r="N2071" s="2" t="s">
        <v>4698</v>
      </c>
      <c r="O2071" s="2"/>
      <c r="P2071" s="2" t="s">
        <v>4696</v>
      </c>
      <c r="Q2071" s="2"/>
    </row>
    <row r="2072" spans="1:17" x14ac:dyDescent="0.25">
      <c r="A2072" s="2" t="s">
        <v>2180</v>
      </c>
      <c r="B2072" s="2" t="s">
        <v>2181</v>
      </c>
      <c r="C2072" s="3"/>
      <c r="D2072" s="4">
        <v>0</v>
      </c>
      <c r="E2072" s="4">
        <v>0</v>
      </c>
      <c r="F2072" s="4">
        <v>0</v>
      </c>
      <c r="G2072" s="4">
        <v>93.5</v>
      </c>
      <c r="H2072" s="2" t="s">
        <v>2279</v>
      </c>
      <c r="I2072" s="4">
        <v>46.738</v>
      </c>
      <c r="J2072" s="2" t="b">
        <v>1</v>
      </c>
      <c r="K2072" s="2" t="s">
        <v>4693</v>
      </c>
      <c r="L2072" s="2" t="s">
        <v>10</v>
      </c>
      <c r="M2072" s="2"/>
      <c r="N2072" s="2" t="s">
        <v>4698</v>
      </c>
      <c r="O2072" s="2"/>
      <c r="P2072" s="2" t="s">
        <v>4696</v>
      </c>
      <c r="Q2072" s="2"/>
    </row>
    <row r="2073" spans="1:17" x14ac:dyDescent="0.25">
      <c r="A2073" s="2" t="s">
        <v>4530</v>
      </c>
      <c r="B2073" s="2" t="s">
        <v>4531</v>
      </c>
      <c r="C2073" s="3"/>
      <c r="D2073" s="4">
        <v>0</v>
      </c>
      <c r="E2073" s="4">
        <v>0</v>
      </c>
      <c r="F2073" s="4">
        <v>0</v>
      </c>
      <c r="G2073" s="4">
        <v>49.35</v>
      </c>
      <c r="H2073" s="2" t="s">
        <v>42</v>
      </c>
      <c r="I2073" s="4">
        <v>24.66</v>
      </c>
      <c r="J2073" s="2" t="b">
        <v>0</v>
      </c>
      <c r="K2073" s="2" t="s">
        <v>4693</v>
      </c>
      <c r="L2073" s="2" t="s">
        <v>10</v>
      </c>
      <c r="M2073" s="2"/>
      <c r="N2073" s="2" t="s">
        <v>4698</v>
      </c>
      <c r="O2073" s="2"/>
      <c r="P2073" s="2" t="s">
        <v>4696</v>
      </c>
      <c r="Q2073" s="2"/>
    </row>
    <row r="2074" spans="1:17" x14ac:dyDescent="0.25">
      <c r="A2074" s="2" t="s">
        <v>1614</v>
      </c>
      <c r="B2074" s="2" t="s">
        <v>1615</v>
      </c>
      <c r="C2074" s="3"/>
      <c r="D2074" s="4">
        <v>0</v>
      </c>
      <c r="E2074" s="4">
        <v>0</v>
      </c>
      <c r="F2074" s="4">
        <v>0</v>
      </c>
      <c r="G2074" s="4">
        <v>39.5</v>
      </c>
      <c r="H2074" s="2" t="s">
        <v>2256</v>
      </c>
      <c r="I2074" s="4">
        <v>18.25</v>
      </c>
      <c r="J2074" s="2" t="b">
        <v>1</v>
      </c>
      <c r="K2074" s="2" t="s">
        <v>4716</v>
      </c>
      <c r="L2074" s="2" t="s">
        <v>10</v>
      </c>
      <c r="M2074" s="2" t="s">
        <v>4948</v>
      </c>
      <c r="N2074" s="2" t="s">
        <v>4844</v>
      </c>
      <c r="O2074" s="2" t="s">
        <v>4719</v>
      </c>
      <c r="P2074" s="2" t="s">
        <v>4688</v>
      </c>
      <c r="Q2074" s="2"/>
    </row>
    <row r="2075" spans="1:17" ht="327.75" x14ac:dyDescent="0.25">
      <c r="A2075" s="2" t="s">
        <v>718</v>
      </c>
      <c r="B2075" s="2" t="s">
        <v>719</v>
      </c>
      <c r="C2075" s="3" t="s">
        <v>6147</v>
      </c>
      <c r="D2075" s="4">
        <v>0</v>
      </c>
      <c r="E2075" s="4">
        <v>36</v>
      </c>
      <c r="F2075" s="4">
        <v>36</v>
      </c>
      <c r="G2075" s="4">
        <v>10.8</v>
      </c>
      <c r="H2075" s="2" t="s">
        <v>2294</v>
      </c>
      <c r="I2075" s="4">
        <v>5</v>
      </c>
      <c r="J2075" s="2" t="b">
        <v>1</v>
      </c>
      <c r="K2075" s="2" t="s">
        <v>4716</v>
      </c>
      <c r="L2075" s="2" t="s">
        <v>10</v>
      </c>
      <c r="M2075" s="2" t="s">
        <v>4840</v>
      </c>
      <c r="N2075" s="2" t="s">
        <v>4745</v>
      </c>
      <c r="O2075" s="2" t="s">
        <v>4719</v>
      </c>
      <c r="P2075" s="2" t="s">
        <v>4688</v>
      </c>
      <c r="Q2075" s="2" t="s">
        <v>6548</v>
      </c>
    </row>
    <row r="2076" spans="1:17" x14ac:dyDescent="0.25">
      <c r="A2076" s="2" t="s">
        <v>304</v>
      </c>
      <c r="B2076" s="2" t="s">
        <v>305</v>
      </c>
      <c r="C2076" s="3"/>
      <c r="D2076" s="4">
        <v>0</v>
      </c>
      <c r="E2076" s="4">
        <v>0</v>
      </c>
      <c r="F2076" s="4">
        <v>0</v>
      </c>
      <c r="G2076" s="4">
        <v>21.3</v>
      </c>
      <c r="H2076" s="2" t="s">
        <v>2289</v>
      </c>
      <c r="I2076" s="4">
        <v>9.6999999999999993</v>
      </c>
      <c r="J2076" s="2" t="b">
        <v>1</v>
      </c>
      <c r="K2076" s="2" t="s">
        <v>2301</v>
      </c>
      <c r="L2076" s="2" t="s">
        <v>10</v>
      </c>
      <c r="M2076" s="2" t="s">
        <v>4751</v>
      </c>
      <c r="N2076" s="2" t="s">
        <v>4752</v>
      </c>
      <c r="O2076" s="2" t="s">
        <v>2306</v>
      </c>
      <c r="P2076" s="2"/>
      <c r="Q2076" s="2"/>
    </row>
    <row r="2077" spans="1:17" x14ac:dyDescent="0.25">
      <c r="A2077" s="2" t="s">
        <v>302</v>
      </c>
      <c r="B2077" s="2" t="s">
        <v>303</v>
      </c>
      <c r="C2077" s="3"/>
      <c r="D2077" s="4">
        <v>0</v>
      </c>
      <c r="E2077" s="4">
        <v>0</v>
      </c>
      <c r="F2077" s="4">
        <v>0</v>
      </c>
      <c r="G2077" s="4">
        <v>21.9</v>
      </c>
      <c r="H2077" s="2" t="s">
        <v>2289</v>
      </c>
      <c r="I2077" s="4">
        <v>10.11</v>
      </c>
      <c r="J2077" s="2" t="b">
        <v>1</v>
      </c>
      <c r="K2077" s="2" t="s">
        <v>2301</v>
      </c>
      <c r="L2077" s="2" t="s">
        <v>10</v>
      </c>
      <c r="M2077" s="2" t="s">
        <v>4751</v>
      </c>
      <c r="N2077" s="2" t="s">
        <v>4752</v>
      </c>
      <c r="O2077" s="2" t="s">
        <v>4689</v>
      </c>
      <c r="P2077" s="2"/>
      <c r="Q2077" s="2"/>
    </row>
    <row r="2078" spans="1:17" x14ac:dyDescent="0.25">
      <c r="A2078" s="2" t="s">
        <v>219</v>
      </c>
      <c r="B2078" s="2" t="s">
        <v>220</v>
      </c>
      <c r="C2078" s="3"/>
      <c r="D2078" s="4">
        <v>0</v>
      </c>
      <c r="E2078" s="4">
        <v>0</v>
      </c>
      <c r="F2078" s="4">
        <v>0</v>
      </c>
      <c r="G2078" s="4">
        <v>24.5</v>
      </c>
      <c r="H2078" s="2" t="s">
        <v>2289</v>
      </c>
      <c r="I2078" s="4">
        <v>11.34</v>
      </c>
      <c r="J2078" s="2" t="b">
        <v>1</v>
      </c>
      <c r="K2078" s="2" t="s">
        <v>2301</v>
      </c>
      <c r="L2078" s="2" t="s">
        <v>10</v>
      </c>
      <c r="M2078" s="2" t="s">
        <v>4957</v>
      </c>
      <c r="N2078" s="2" t="s">
        <v>4755</v>
      </c>
      <c r="O2078" s="2" t="s">
        <v>4719</v>
      </c>
      <c r="P2078" s="2"/>
      <c r="Q2078" s="2"/>
    </row>
    <row r="2079" spans="1:17" x14ac:dyDescent="0.25">
      <c r="A2079" s="2" t="s">
        <v>2029</v>
      </c>
      <c r="B2079" s="2" t="s">
        <v>2030</v>
      </c>
      <c r="C2079" s="3"/>
      <c r="D2079" s="4">
        <v>0</v>
      </c>
      <c r="E2079" s="4">
        <v>0</v>
      </c>
      <c r="F2079" s="4">
        <v>0</v>
      </c>
      <c r="G2079" s="4">
        <v>10.8</v>
      </c>
      <c r="H2079" s="2" t="s">
        <v>2292</v>
      </c>
      <c r="I2079" s="4">
        <v>4.7</v>
      </c>
      <c r="J2079" s="2" t="b">
        <v>1</v>
      </c>
      <c r="K2079" s="2" t="s">
        <v>2308</v>
      </c>
      <c r="L2079" s="2" t="s">
        <v>10</v>
      </c>
      <c r="M2079" s="2" t="s">
        <v>4899</v>
      </c>
      <c r="N2079" s="2" t="s">
        <v>4745</v>
      </c>
      <c r="O2079" s="2" t="s">
        <v>2306</v>
      </c>
      <c r="P2079" s="2" t="s">
        <v>4688</v>
      </c>
      <c r="Q2079" s="2"/>
    </row>
    <row r="2080" spans="1:17" x14ac:dyDescent="0.25">
      <c r="A2080" s="2" t="s">
        <v>2021</v>
      </c>
      <c r="B2080" s="2" t="s">
        <v>2022</v>
      </c>
      <c r="C2080" s="3"/>
      <c r="D2080" s="4">
        <v>0</v>
      </c>
      <c r="E2080" s="4">
        <v>0</v>
      </c>
      <c r="F2080" s="4">
        <v>0</v>
      </c>
      <c r="G2080" s="4">
        <v>11.7</v>
      </c>
      <c r="H2080" s="2" t="s">
        <v>2292</v>
      </c>
      <c r="I2080" s="4">
        <v>5.0999999999999996</v>
      </c>
      <c r="J2080" s="2" t="b">
        <v>1</v>
      </c>
      <c r="K2080" s="2" t="s">
        <v>2308</v>
      </c>
      <c r="L2080" s="2" t="s">
        <v>10</v>
      </c>
      <c r="M2080" s="2" t="s">
        <v>4899</v>
      </c>
      <c r="N2080" s="2" t="s">
        <v>4745</v>
      </c>
      <c r="O2080" s="2" t="s">
        <v>2306</v>
      </c>
      <c r="P2080" s="2" t="s">
        <v>4688</v>
      </c>
      <c r="Q2080" s="2"/>
    </row>
    <row r="2081" spans="1:17" x14ac:dyDescent="0.25">
      <c r="A2081" s="2" t="s">
        <v>1256</v>
      </c>
      <c r="B2081" s="2" t="s">
        <v>1257</v>
      </c>
      <c r="C2081" s="3"/>
      <c r="D2081" s="4">
        <v>0</v>
      </c>
      <c r="E2081" s="4">
        <v>0</v>
      </c>
      <c r="F2081" s="4">
        <v>0</v>
      </c>
      <c r="G2081" s="4">
        <v>14.7</v>
      </c>
      <c r="H2081" s="2" t="s">
        <v>2224</v>
      </c>
      <c r="I2081" s="4">
        <v>6.8</v>
      </c>
      <c r="J2081" s="2" t="b">
        <v>1</v>
      </c>
      <c r="K2081" s="2" t="s">
        <v>4716</v>
      </c>
      <c r="L2081" s="2" t="s">
        <v>10</v>
      </c>
      <c r="M2081" s="2" t="s">
        <v>4749</v>
      </c>
      <c r="N2081" s="2" t="s">
        <v>4745</v>
      </c>
      <c r="O2081" s="2" t="s">
        <v>4719</v>
      </c>
      <c r="P2081" s="2" t="s">
        <v>4688</v>
      </c>
      <c r="Q2081" s="2"/>
    </row>
    <row r="2082" spans="1:17" x14ac:dyDescent="0.25">
      <c r="A2082" s="2" t="s">
        <v>708</v>
      </c>
      <c r="B2082" s="2" t="s">
        <v>709</v>
      </c>
      <c r="C2082" s="3"/>
      <c r="D2082" s="4">
        <v>0</v>
      </c>
      <c r="E2082" s="4">
        <v>1</v>
      </c>
      <c r="F2082" s="4">
        <v>1</v>
      </c>
      <c r="G2082" s="4">
        <v>15.35</v>
      </c>
      <c r="H2082" s="2" t="s">
        <v>2224</v>
      </c>
      <c r="I2082" s="4">
        <v>7</v>
      </c>
      <c r="J2082" s="2" t="b">
        <v>1</v>
      </c>
      <c r="K2082" s="2" t="s">
        <v>4716</v>
      </c>
      <c r="L2082" s="2" t="s">
        <v>10</v>
      </c>
      <c r="M2082" s="2" t="s">
        <v>4744</v>
      </c>
      <c r="N2082" s="2" t="s">
        <v>4745</v>
      </c>
      <c r="O2082" s="2" t="s">
        <v>4719</v>
      </c>
      <c r="P2082" s="2" t="s">
        <v>4688</v>
      </c>
      <c r="Q2082" s="2"/>
    </row>
    <row r="2083" spans="1:17" x14ac:dyDescent="0.25">
      <c r="A2083" s="2" t="s">
        <v>1473</v>
      </c>
      <c r="B2083" s="2" t="s">
        <v>1474</v>
      </c>
      <c r="C2083" s="3"/>
      <c r="D2083" s="4">
        <v>0</v>
      </c>
      <c r="E2083" s="4">
        <v>0</v>
      </c>
      <c r="F2083" s="4">
        <v>0</v>
      </c>
      <c r="G2083" s="4">
        <v>23.8</v>
      </c>
      <c r="H2083" s="2" t="s">
        <v>2224</v>
      </c>
      <c r="I2083" s="4">
        <v>10.9</v>
      </c>
      <c r="J2083" s="2" t="b">
        <v>1</v>
      </c>
      <c r="K2083" s="2" t="s">
        <v>4716</v>
      </c>
      <c r="L2083" s="2" t="s">
        <v>10</v>
      </c>
      <c r="M2083" s="2" t="s">
        <v>4850</v>
      </c>
      <c r="N2083" s="2" t="s">
        <v>4745</v>
      </c>
      <c r="O2083" s="2" t="s">
        <v>4719</v>
      </c>
      <c r="P2083" s="2" t="s">
        <v>4688</v>
      </c>
      <c r="Q2083" s="2"/>
    </row>
    <row r="2084" spans="1:17" x14ac:dyDescent="0.25">
      <c r="A2084" s="2" t="s">
        <v>814</v>
      </c>
      <c r="B2084" s="2" t="s">
        <v>815</v>
      </c>
      <c r="C2084" s="3"/>
      <c r="D2084" s="4">
        <v>0</v>
      </c>
      <c r="E2084" s="4">
        <v>0</v>
      </c>
      <c r="F2084" s="4">
        <v>0</v>
      </c>
      <c r="G2084" s="4">
        <v>31.3</v>
      </c>
      <c r="H2084" s="2" t="s">
        <v>2294</v>
      </c>
      <c r="I2084" s="4">
        <v>14.5</v>
      </c>
      <c r="J2084" s="2" t="b">
        <v>1</v>
      </c>
      <c r="K2084" s="2" t="s">
        <v>4716</v>
      </c>
      <c r="L2084" s="2" t="s">
        <v>10</v>
      </c>
      <c r="M2084" s="2" t="s">
        <v>4841</v>
      </c>
      <c r="N2084" s="2" t="s">
        <v>4745</v>
      </c>
      <c r="O2084" s="2" t="s">
        <v>4719</v>
      </c>
      <c r="P2084" s="2" t="s">
        <v>4688</v>
      </c>
      <c r="Q2084" s="2"/>
    </row>
    <row r="2085" spans="1:17" x14ac:dyDescent="0.25">
      <c r="A2085" s="2" t="s">
        <v>810</v>
      </c>
      <c r="B2085" s="2" t="s">
        <v>811</v>
      </c>
      <c r="C2085" s="3"/>
      <c r="D2085" s="4">
        <v>0</v>
      </c>
      <c r="E2085" s="4">
        <v>0</v>
      </c>
      <c r="F2085" s="4">
        <v>0</v>
      </c>
      <c r="G2085" s="4">
        <v>41.1</v>
      </c>
      <c r="H2085" s="2" t="s">
        <v>2294</v>
      </c>
      <c r="I2085" s="4">
        <v>19</v>
      </c>
      <c r="J2085" s="2" t="b">
        <v>1</v>
      </c>
      <c r="K2085" s="2" t="s">
        <v>4716</v>
      </c>
      <c r="L2085" s="2" t="s">
        <v>10</v>
      </c>
      <c r="M2085" s="2" t="s">
        <v>4841</v>
      </c>
      <c r="N2085" s="2" t="s">
        <v>4745</v>
      </c>
      <c r="O2085" s="2" t="s">
        <v>4719</v>
      </c>
      <c r="P2085" s="2" t="s">
        <v>4688</v>
      </c>
      <c r="Q2085" s="2"/>
    </row>
    <row r="2086" spans="1:17" x14ac:dyDescent="0.25">
      <c r="A2086" s="2" t="s">
        <v>808</v>
      </c>
      <c r="B2086" s="2" t="s">
        <v>809</v>
      </c>
      <c r="C2086" s="3"/>
      <c r="D2086" s="4">
        <v>0</v>
      </c>
      <c r="E2086" s="4">
        <v>0</v>
      </c>
      <c r="F2086" s="4">
        <v>0</v>
      </c>
      <c r="G2086" s="4">
        <v>90.7</v>
      </c>
      <c r="H2086" s="2" t="s">
        <v>2294</v>
      </c>
      <c r="I2086" s="4">
        <v>42</v>
      </c>
      <c r="J2086" s="2" t="b">
        <v>1</v>
      </c>
      <c r="K2086" s="2" t="s">
        <v>4716</v>
      </c>
      <c r="L2086" s="2" t="s">
        <v>10</v>
      </c>
      <c r="M2086" s="2" t="s">
        <v>4841</v>
      </c>
      <c r="N2086" s="2" t="s">
        <v>4745</v>
      </c>
      <c r="O2086" s="2" t="s">
        <v>4719</v>
      </c>
      <c r="P2086" s="2" t="s">
        <v>4688</v>
      </c>
      <c r="Q2086" s="2"/>
    </row>
    <row r="2087" spans="1:17" ht="356.25" x14ac:dyDescent="0.25">
      <c r="A2087" s="2" t="s">
        <v>804</v>
      </c>
      <c r="B2087" s="2" t="s">
        <v>805</v>
      </c>
      <c r="C2087" s="3" t="s">
        <v>6149</v>
      </c>
      <c r="D2087" s="4">
        <v>0</v>
      </c>
      <c r="E2087" s="4">
        <v>0</v>
      </c>
      <c r="F2087" s="4">
        <v>0</v>
      </c>
      <c r="G2087" s="4">
        <v>47.5</v>
      </c>
      <c r="H2087" s="2" t="s">
        <v>2294</v>
      </c>
      <c r="I2087" s="4">
        <v>22</v>
      </c>
      <c r="J2087" s="2" t="b">
        <v>1</v>
      </c>
      <c r="K2087" s="2" t="s">
        <v>4716</v>
      </c>
      <c r="L2087" s="2" t="s">
        <v>10</v>
      </c>
      <c r="M2087" s="2" t="s">
        <v>4841</v>
      </c>
      <c r="N2087" s="2" t="s">
        <v>4745</v>
      </c>
      <c r="O2087" s="2" t="s">
        <v>4719</v>
      </c>
      <c r="P2087" s="2" t="s">
        <v>4688</v>
      </c>
      <c r="Q2087" s="2" t="s">
        <v>6549</v>
      </c>
    </row>
    <row r="2088" spans="1:17" ht="356.25" x14ac:dyDescent="0.25">
      <c r="A2088" s="2" t="s">
        <v>802</v>
      </c>
      <c r="B2088" s="2" t="s">
        <v>803</v>
      </c>
      <c r="C2088" s="3" t="s">
        <v>6148</v>
      </c>
      <c r="D2088" s="4">
        <v>0</v>
      </c>
      <c r="E2088" s="4">
        <v>0</v>
      </c>
      <c r="F2088" s="4">
        <v>0</v>
      </c>
      <c r="G2088" s="4">
        <v>103.7</v>
      </c>
      <c r="H2088" s="2" t="s">
        <v>2294</v>
      </c>
      <c r="I2088" s="4">
        <v>48</v>
      </c>
      <c r="J2088" s="2" t="b">
        <v>1</v>
      </c>
      <c r="K2088" s="2" t="s">
        <v>4716</v>
      </c>
      <c r="L2088" s="2" t="s">
        <v>10</v>
      </c>
      <c r="M2088" s="2" t="s">
        <v>4841</v>
      </c>
      <c r="N2088" s="2" t="s">
        <v>4745</v>
      </c>
      <c r="O2088" s="2" t="s">
        <v>4719</v>
      </c>
      <c r="P2088" s="2" t="s">
        <v>4688</v>
      </c>
      <c r="Q2088" s="2" t="s">
        <v>6549</v>
      </c>
    </row>
    <row r="2089" spans="1:17" x14ac:dyDescent="0.25">
      <c r="A2089" s="2" t="s">
        <v>800</v>
      </c>
      <c r="B2089" s="2" t="s">
        <v>801</v>
      </c>
      <c r="C2089" s="3"/>
      <c r="D2089" s="4">
        <v>0</v>
      </c>
      <c r="E2089" s="4">
        <v>0</v>
      </c>
      <c r="F2089" s="4">
        <v>0</v>
      </c>
      <c r="G2089" s="4">
        <v>49.7</v>
      </c>
      <c r="H2089" s="2" t="s">
        <v>2294</v>
      </c>
      <c r="I2089" s="4">
        <v>23</v>
      </c>
      <c r="J2089" s="2" t="b">
        <v>1</v>
      </c>
      <c r="K2089" s="2" t="s">
        <v>4716</v>
      </c>
      <c r="L2089" s="2" t="s">
        <v>10</v>
      </c>
      <c r="M2089" s="2" t="s">
        <v>4841</v>
      </c>
      <c r="N2089" s="2" t="s">
        <v>4745</v>
      </c>
      <c r="O2089" s="2" t="s">
        <v>4719</v>
      </c>
      <c r="P2089" s="2" t="s">
        <v>4688</v>
      </c>
      <c r="Q2089" s="2"/>
    </row>
    <row r="2090" spans="1:17" x14ac:dyDescent="0.25">
      <c r="A2090" s="2" t="s">
        <v>798</v>
      </c>
      <c r="B2090" s="2" t="s">
        <v>799</v>
      </c>
      <c r="C2090" s="3"/>
      <c r="D2090" s="4">
        <v>0</v>
      </c>
      <c r="E2090" s="4">
        <v>0</v>
      </c>
      <c r="F2090" s="4">
        <v>0</v>
      </c>
      <c r="G2090" s="4">
        <v>54</v>
      </c>
      <c r="H2090" s="2" t="s">
        <v>2294</v>
      </c>
      <c r="I2090" s="4">
        <v>25</v>
      </c>
      <c r="J2090" s="2" t="b">
        <v>1</v>
      </c>
      <c r="K2090" s="2" t="s">
        <v>4716</v>
      </c>
      <c r="L2090" s="2" t="s">
        <v>10</v>
      </c>
      <c r="M2090" s="2" t="s">
        <v>4841</v>
      </c>
      <c r="N2090" s="2" t="s">
        <v>4745</v>
      </c>
      <c r="O2090" s="2" t="s">
        <v>4719</v>
      </c>
      <c r="P2090" s="2" t="s">
        <v>4688</v>
      </c>
      <c r="Q2090" s="2"/>
    </row>
    <row r="2091" spans="1:17" x14ac:dyDescent="0.25">
      <c r="A2091" s="2" t="s">
        <v>796</v>
      </c>
      <c r="B2091" s="2" t="s">
        <v>797</v>
      </c>
      <c r="C2091" s="3"/>
      <c r="D2091" s="4">
        <v>0</v>
      </c>
      <c r="E2091" s="4">
        <v>0</v>
      </c>
      <c r="F2091" s="4">
        <v>0</v>
      </c>
      <c r="G2091" s="4">
        <v>116.6</v>
      </c>
      <c r="H2091" s="2" t="s">
        <v>2294</v>
      </c>
      <c r="I2091" s="4">
        <v>54</v>
      </c>
      <c r="J2091" s="2" t="b">
        <v>1</v>
      </c>
      <c r="K2091" s="2" t="s">
        <v>4716</v>
      </c>
      <c r="L2091" s="2" t="s">
        <v>10</v>
      </c>
      <c r="M2091" s="2" t="s">
        <v>4841</v>
      </c>
      <c r="N2091" s="2" t="s">
        <v>4745</v>
      </c>
      <c r="O2091" s="2" t="s">
        <v>4719</v>
      </c>
      <c r="P2091" s="2" t="s">
        <v>4688</v>
      </c>
      <c r="Q2091" s="2"/>
    </row>
    <row r="2092" spans="1:17" x14ac:dyDescent="0.25">
      <c r="A2092" s="2" t="s">
        <v>73</v>
      </c>
      <c r="B2092" s="2" t="s">
        <v>74</v>
      </c>
      <c r="C2092" s="3"/>
      <c r="D2092" s="4">
        <v>0</v>
      </c>
      <c r="E2092" s="4">
        <v>0</v>
      </c>
      <c r="F2092" s="4">
        <v>0</v>
      </c>
      <c r="G2092" s="4">
        <v>283.5</v>
      </c>
      <c r="H2092" s="2" t="s">
        <v>66</v>
      </c>
      <c r="I2092" s="4">
        <v>141.74</v>
      </c>
      <c r="J2092" s="2" t="b">
        <v>1</v>
      </c>
      <c r="K2092" s="2" t="s">
        <v>4693</v>
      </c>
      <c r="L2092" s="2" t="s">
        <v>10</v>
      </c>
      <c r="M2092" s="2"/>
      <c r="N2092" s="2" t="s">
        <v>5925</v>
      </c>
      <c r="O2092" s="2"/>
      <c r="P2092" s="2" t="s">
        <v>4695</v>
      </c>
      <c r="Q2092" s="2"/>
    </row>
    <row r="2093" spans="1:17" ht="171" x14ac:dyDescent="0.25">
      <c r="A2093" s="2" t="s">
        <v>832</v>
      </c>
      <c r="B2093" s="2" t="s">
        <v>833</v>
      </c>
      <c r="C2093" s="3" t="s">
        <v>5064</v>
      </c>
      <c r="D2093" s="4">
        <v>0</v>
      </c>
      <c r="E2093" s="4">
        <v>0</v>
      </c>
      <c r="F2093" s="4">
        <v>0</v>
      </c>
      <c r="G2093" s="4">
        <v>48</v>
      </c>
      <c r="H2093" s="2" t="s">
        <v>2222</v>
      </c>
      <c r="I2093" s="4">
        <v>25.28</v>
      </c>
      <c r="J2093" s="2" t="b">
        <v>1</v>
      </c>
      <c r="K2093" s="2" t="s">
        <v>4805</v>
      </c>
      <c r="L2093" s="2" t="s">
        <v>10</v>
      </c>
      <c r="M2093" s="2" t="s">
        <v>4806</v>
      </c>
      <c r="N2093" s="2" t="s">
        <v>4806</v>
      </c>
      <c r="O2093" s="2" t="s">
        <v>2306</v>
      </c>
      <c r="P2093" s="2" t="s">
        <v>4688</v>
      </c>
      <c r="Q2093" s="2" t="s">
        <v>5839</v>
      </c>
    </row>
    <row r="2094" spans="1:17" ht="114" x14ac:dyDescent="0.25">
      <c r="A2094" s="2" t="s">
        <v>437</v>
      </c>
      <c r="B2094" s="2" t="s">
        <v>438</v>
      </c>
      <c r="C2094" s="3" t="s">
        <v>5219</v>
      </c>
      <c r="D2094" s="4">
        <v>0</v>
      </c>
      <c r="E2094" s="4">
        <v>4</v>
      </c>
      <c r="F2094" s="4">
        <v>4</v>
      </c>
      <c r="G2094" s="4">
        <v>7.35</v>
      </c>
      <c r="H2094" s="2" t="s">
        <v>2246</v>
      </c>
      <c r="I2094" s="4">
        <v>3.5489999999999999</v>
      </c>
      <c r="J2094" s="2" t="b">
        <v>1</v>
      </c>
      <c r="K2094" s="2" t="s">
        <v>2307</v>
      </c>
      <c r="L2094" s="2" t="s">
        <v>10</v>
      </c>
      <c r="M2094" s="2"/>
      <c r="N2094" s="2" t="s">
        <v>2307</v>
      </c>
      <c r="O2094" s="2" t="s">
        <v>4803</v>
      </c>
      <c r="P2094" s="2" t="s">
        <v>4688</v>
      </c>
      <c r="Q2094" s="2" t="s">
        <v>5666</v>
      </c>
    </row>
    <row r="2095" spans="1:17" ht="114" x14ac:dyDescent="0.25">
      <c r="A2095" s="2" t="s">
        <v>439</v>
      </c>
      <c r="B2095" s="2" t="s">
        <v>440</v>
      </c>
      <c r="C2095" s="3" t="s">
        <v>5220</v>
      </c>
      <c r="D2095" s="4">
        <v>0</v>
      </c>
      <c r="E2095" s="4">
        <v>3</v>
      </c>
      <c r="F2095" s="4">
        <v>3</v>
      </c>
      <c r="G2095" s="4">
        <v>19.45</v>
      </c>
      <c r="H2095" s="2" t="s">
        <v>2246</v>
      </c>
      <c r="I2095" s="4">
        <v>9.298</v>
      </c>
      <c r="J2095" s="2" t="b">
        <v>1</v>
      </c>
      <c r="K2095" s="2" t="s">
        <v>2307</v>
      </c>
      <c r="L2095" s="2" t="s">
        <v>10</v>
      </c>
      <c r="M2095" s="2"/>
      <c r="N2095" s="2" t="s">
        <v>2307</v>
      </c>
      <c r="O2095" s="2" t="s">
        <v>4803</v>
      </c>
      <c r="P2095" s="2" t="s">
        <v>2303</v>
      </c>
      <c r="Q2095" s="2" t="s">
        <v>5666</v>
      </c>
    </row>
    <row r="2096" spans="1:17" x14ac:dyDescent="0.25">
      <c r="A2096" s="2" t="s">
        <v>369</v>
      </c>
      <c r="B2096" s="2" t="s">
        <v>370</v>
      </c>
      <c r="C2096" s="3"/>
      <c r="D2096" s="4">
        <v>0</v>
      </c>
      <c r="E2096" s="4">
        <v>9</v>
      </c>
      <c r="F2096" s="4">
        <v>9</v>
      </c>
      <c r="G2096" s="4">
        <v>3.25</v>
      </c>
      <c r="H2096" s="2" t="s">
        <v>2246</v>
      </c>
      <c r="I2096" s="4">
        <v>1.552</v>
      </c>
      <c r="J2096" s="2" t="b">
        <v>1</v>
      </c>
      <c r="K2096" s="2" t="s">
        <v>2307</v>
      </c>
      <c r="L2096" s="2" t="s">
        <v>10</v>
      </c>
      <c r="M2096" s="2"/>
      <c r="N2096" s="2" t="s">
        <v>2307</v>
      </c>
      <c r="O2096" s="2" t="s">
        <v>314</v>
      </c>
      <c r="P2096" s="2" t="s">
        <v>4804</v>
      </c>
      <c r="Q2096" s="2"/>
    </row>
    <row r="2097" spans="1:17" x14ac:dyDescent="0.25">
      <c r="A2097" s="2" t="s">
        <v>365</v>
      </c>
      <c r="B2097" s="2" t="s">
        <v>366</v>
      </c>
      <c r="C2097" s="3"/>
      <c r="D2097" s="4">
        <v>0</v>
      </c>
      <c r="E2097" s="4">
        <v>6</v>
      </c>
      <c r="F2097" s="4">
        <v>6</v>
      </c>
      <c r="G2097" s="4">
        <v>3.25</v>
      </c>
      <c r="H2097" s="2" t="s">
        <v>2246</v>
      </c>
      <c r="I2097" s="4">
        <v>1.5649999999999999</v>
      </c>
      <c r="J2097" s="2" t="b">
        <v>1</v>
      </c>
      <c r="K2097" s="2" t="s">
        <v>2307</v>
      </c>
      <c r="L2097" s="2" t="s">
        <v>10</v>
      </c>
      <c r="M2097" s="2"/>
      <c r="N2097" s="2" t="s">
        <v>2307</v>
      </c>
      <c r="O2097" s="2" t="s">
        <v>4803</v>
      </c>
      <c r="P2097" s="2" t="s">
        <v>4804</v>
      </c>
      <c r="Q2097" s="2"/>
    </row>
    <row r="2098" spans="1:17" x14ac:dyDescent="0.25">
      <c r="A2098" s="2" t="s">
        <v>367</v>
      </c>
      <c r="B2098" s="2" t="s">
        <v>368</v>
      </c>
      <c r="C2098" s="3"/>
      <c r="D2098" s="4">
        <v>0</v>
      </c>
      <c r="E2098" s="4">
        <v>11</v>
      </c>
      <c r="F2098" s="4">
        <v>11</v>
      </c>
      <c r="G2098" s="4">
        <v>3.45</v>
      </c>
      <c r="H2098" s="2" t="s">
        <v>2246</v>
      </c>
      <c r="I2098" s="4">
        <v>1.6910000000000001</v>
      </c>
      <c r="J2098" s="2" t="b">
        <v>1</v>
      </c>
      <c r="K2098" s="2" t="s">
        <v>2307</v>
      </c>
      <c r="L2098" s="2" t="s">
        <v>10</v>
      </c>
      <c r="M2098" s="2"/>
      <c r="N2098" s="2" t="s">
        <v>2307</v>
      </c>
      <c r="O2098" s="2" t="s">
        <v>2305</v>
      </c>
      <c r="P2098" s="2" t="s">
        <v>4804</v>
      </c>
      <c r="Q2098" s="2"/>
    </row>
    <row r="2099" spans="1:17" x14ac:dyDescent="0.25">
      <c r="A2099" s="2" t="s">
        <v>355</v>
      </c>
      <c r="B2099" s="2" t="s">
        <v>356</v>
      </c>
      <c r="C2099" s="3"/>
      <c r="D2099" s="4">
        <v>0</v>
      </c>
      <c r="E2099" s="4">
        <v>10</v>
      </c>
      <c r="F2099" s="4">
        <v>10</v>
      </c>
      <c r="G2099" s="4">
        <v>3.7</v>
      </c>
      <c r="H2099" s="2" t="s">
        <v>2246</v>
      </c>
      <c r="I2099" s="4">
        <v>1.8049999999999999</v>
      </c>
      <c r="J2099" s="2" t="b">
        <v>1</v>
      </c>
      <c r="K2099" s="2" t="s">
        <v>2307</v>
      </c>
      <c r="L2099" s="2" t="s">
        <v>10</v>
      </c>
      <c r="M2099" s="2"/>
      <c r="N2099" s="2" t="s">
        <v>2307</v>
      </c>
      <c r="O2099" s="2" t="s">
        <v>5008</v>
      </c>
      <c r="P2099" s="2" t="s">
        <v>4804</v>
      </c>
      <c r="Q2099" s="2"/>
    </row>
    <row r="2100" spans="1:17" x14ac:dyDescent="0.25">
      <c r="A2100" s="2" t="s">
        <v>361</v>
      </c>
      <c r="B2100" s="2" t="s">
        <v>362</v>
      </c>
      <c r="C2100" s="3"/>
      <c r="D2100" s="4">
        <v>0</v>
      </c>
      <c r="E2100" s="4">
        <v>5</v>
      </c>
      <c r="F2100" s="4">
        <v>5</v>
      </c>
      <c r="G2100" s="4">
        <v>3.25</v>
      </c>
      <c r="H2100" s="2" t="s">
        <v>2246</v>
      </c>
      <c r="I2100" s="4">
        <v>1.5589999999999999</v>
      </c>
      <c r="J2100" s="2" t="b">
        <v>1</v>
      </c>
      <c r="K2100" s="2" t="s">
        <v>2307</v>
      </c>
      <c r="L2100" s="2" t="s">
        <v>10</v>
      </c>
      <c r="M2100" s="2"/>
      <c r="N2100" s="2" t="s">
        <v>2307</v>
      </c>
      <c r="O2100" s="2" t="s">
        <v>5007</v>
      </c>
      <c r="P2100" s="2" t="s">
        <v>4804</v>
      </c>
      <c r="Q2100" s="2"/>
    </row>
    <row r="2101" spans="1:17" x14ac:dyDescent="0.25">
      <c r="A2101" s="2" t="s">
        <v>357</v>
      </c>
      <c r="B2101" s="2" t="s">
        <v>358</v>
      </c>
      <c r="C2101" s="3"/>
      <c r="D2101" s="4">
        <v>0</v>
      </c>
      <c r="E2101" s="4">
        <v>10</v>
      </c>
      <c r="F2101" s="4">
        <v>10</v>
      </c>
      <c r="G2101" s="4">
        <v>3.35</v>
      </c>
      <c r="H2101" s="2" t="s">
        <v>2246</v>
      </c>
      <c r="I2101" s="4">
        <v>1.6262000000000001</v>
      </c>
      <c r="J2101" s="2" t="b">
        <v>1</v>
      </c>
      <c r="K2101" s="2" t="s">
        <v>2307</v>
      </c>
      <c r="L2101" s="2" t="s">
        <v>10</v>
      </c>
      <c r="M2101" s="2"/>
      <c r="N2101" s="2" t="s">
        <v>2307</v>
      </c>
      <c r="O2101" s="2" t="s">
        <v>4803</v>
      </c>
      <c r="P2101" s="2" t="s">
        <v>4804</v>
      </c>
      <c r="Q2101" s="2"/>
    </row>
    <row r="2102" spans="1:17" x14ac:dyDescent="0.25">
      <c r="A2102" s="2" t="s">
        <v>359</v>
      </c>
      <c r="B2102" s="2" t="s">
        <v>360</v>
      </c>
      <c r="C2102" s="3"/>
      <c r="D2102" s="4">
        <v>0</v>
      </c>
      <c r="E2102" s="4">
        <v>6</v>
      </c>
      <c r="F2102" s="4">
        <v>6</v>
      </c>
      <c r="G2102" s="4">
        <v>7.6</v>
      </c>
      <c r="H2102" s="2" t="s">
        <v>2246</v>
      </c>
      <c r="I2102" s="4">
        <v>3.6789999999999998</v>
      </c>
      <c r="J2102" s="2" t="b">
        <v>1</v>
      </c>
      <c r="K2102" s="2" t="s">
        <v>2307</v>
      </c>
      <c r="L2102" s="2" t="s">
        <v>10</v>
      </c>
      <c r="M2102" s="2"/>
      <c r="N2102" s="2" t="s">
        <v>2307</v>
      </c>
      <c r="O2102" s="2" t="s">
        <v>4803</v>
      </c>
      <c r="P2102" s="2" t="s">
        <v>4688</v>
      </c>
      <c r="Q2102" s="2"/>
    </row>
    <row r="2103" spans="1:17" x14ac:dyDescent="0.25">
      <c r="A2103" s="2" t="s">
        <v>371</v>
      </c>
      <c r="B2103" s="2" t="s">
        <v>372</v>
      </c>
      <c r="C2103" s="3"/>
      <c r="D2103" s="4">
        <v>0</v>
      </c>
      <c r="E2103" s="4">
        <v>10</v>
      </c>
      <c r="F2103" s="4">
        <v>10</v>
      </c>
      <c r="G2103" s="4">
        <v>3.35</v>
      </c>
      <c r="H2103" s="2" t="s">
        <v>2246</v>
      </c>
      <c r="I2103" s="4">
        <v>1.615</v>
      </c>
      <c r="J2103" s="2" t="b">
        <v>1</v>
      </c>
      <c r="K2103" s="2" t="s">
        <v>2307</v>
      </c>
      <c r="L2103" s="2" t="s">
        <v>10</v>
      </c>
      <c r="M2103" s="2"/>
      <c r="N2103" s="2" t="s">
        <v>2307</v>
      </c>
      <c r="O2103" s="2" t="s">
        <v>4803</v>
      </c>
      <c r="P2103" s="2" t="s">
        <v>4804</v>
      </c>
      <c r="Q2103" s="2"/>
    </row>
    <row r="2104" spans="1:17" x14ac:dyDescent="0.25">
      <c r="A2104" s="2" t="s">
        <v>373</v>
      </c>
      <c r="B2104" s="2" t="s">
        <v>374</v>
      </c>
      <c r="C2104" s="3"/>
      <c r="D2104" s="4">
        <v>0</v>
      </c>
      <c r="E2104" s="4">
        <v>1</v>
      </c>
      <c r="F2104" s="4">
        <v>1</v>
      </c>
      <c r="G2104" s="4">
        <v>7.35</v>
      </c>
      <c r="H2104" s="2" t="s">
        <v>2246</v>
      </c>
      <c r="I2104" s="4">
        <v>3.5489999999999999</v>
      </c>
      <c r="J2104" s="2" t="b">
        <v>1</v>
      </c>
      <c r="K2104" s="2" t="s">
        <v>2307</v>
      </c>
      <c r="L2104" s="2" t="s">
        <v>10</v>
      </c>
      <c r="M2104" s="2"/>
      <c r="N2104" s="2" t="s">
        <v>2307</v>
      </c>
      <c r="O2104" s="2" t="s">
        <v>4803</v>
      </c>
      <c r="P2104" s="2" t="s">
        <v>4688</v>
      </c>
      <c r="Q2104" s="2"/>
    </row>
    <row r="2105" spans="1:17" x14ac:dyDescent="0.25">
      <c r="A2105" s="2" t="s">
        <v>349</v>
      </c>
      <c r="B2105" s="2" t="s">
        <v>350</v>
      </c>
      <c r="C2105" s="3"/>
      <c r="D2105" s="4">
        <v>0</v>
      </c>
      <c r="E2105" s="4">
        <v>1</v>
      </c>
      <c r="F2105" s="4">
        <v>1</v>
      </c>
      <c r="G2105" s="4">
        <v>4.0999999999999996</v>
      </c>
      <c r="H2105" s="2" t="s">
        <v>2246</v>
      </c>
      <c r="I2105" s="4">
        <v>1.9</v>
      </c>
      <c r="J2105" s="2" t="b">
        <v>1</v>
      </c>
      <c r="K2105" s="2" t="s">
        <v>2307</v>
      </c>
      <c r="L2105" s="2" t="s">
        <v>10</v>
      </c>
      <c r="M2105" s="2"/>
      <c r="N2105" s="2" t="s">
        <v>2307</v>
      </c>
      <c r="O2105" s="2" t="s">
        <v>314</v>
      </c>
      <c r="P2105" s="2" t="s">
        <v>4804</v>
      </c>
      <c r="Q2105" s="2"/>
    </row>
    <row r="2106" spans="1:17" ht="256.5" x14ac:dyDescent="0.25">
      <c r="A2106" s="2" t="s">
        <v>628</v>
      </c>
      <c r="B2106" s="2" t="s">
        <v>629</v>
      </c>
      <c r="C2106" s="3" t="s">
        <v>5065</v>
      </c>
      <c r="D2106" s="4">
        <v>0</v>
      </c>
      <c r="E2106" s="4">
        <v>4</v>
      </c>
      <c r="F2106" s="4">
        <v>4</v>
      </c>
      <c r="G2106" s="4">
        <v>19.25</v>
      </c>
      <c r="H2106" s="2" t="s">
        <v>2263</v>
      </c>
      <c r="I2106" s="4">
        <v>8.9</v>
      </c>
      <c r="J2106" s="2" t="b">
        <v>1</v>
      </c>
      <c r="K2106" s="2" t="s">
        <v>2308</v>
      </c>
      <c r="L2106" s="2" t="s">
        <v>10</v>
      </c>
      <c r="M2106" s="2" t="s">
        <v>4740</v>
      </c>
      <c r="N2106" s="2" t="s">
        <v>4741</v>
      </c>
      <c r="O2106" s="2" t="s">
        <v>2306</v>
      </c>
      <c r="P2106" s="2" t="s">
        <v>4688</v>
      </c>
      <c r="Q2106" s="2" t="s">
        <v>5700</v>
      </c>
    </row>
    <row r="2107" spans="1:17" ht="256.5" x14ac:dyDescent="0.25">
      <c r="A2107" s="2" t="s">
        <v>646</v>
      </c>
      <c r="B2107" s="2" t="s">
        <v>647</v>
      </c>
      <c r="C2107" s="3" t="s">
        <v>5066</v>
      </c>
      <c r="D2107" s="4">
        <v>0</v>
      </c>
      <c r="E2107" s="4">
        <v>2</v>
      </c>
      <c r="F2107" s="4">
        <v>2</v>
      </c>
      <c r="G2107" s="4">
        <v>19.25</v>
      </c>
      <c r="H2107" s="2" t="s">
        <v>2263</v>
      </c>
      <c r="I2107" s="4">
        <v>8.9</v>
      </c>
      <c r="J2107" s="2" t="b">
        <v>1</v>
      </c>
      <c r="K2107" s="2" t="s">
        <v>4716</v>
      </c>
      <c r="L2107" s="2" t="s">
        <v>10</v>
      </c>
      <c r="M2107" s="2" t="s">
        <v>4740</v>
      </c>
      <c r="N2107" s="2" t="s">
        <v>4741</v>
      </c>
      <c r="O2107" s="2" t="s">
        <v>4719</v>
      </c>
      <c r="P2107" s="2" t="s">
        <v>4688</v>
      </c>
      <c r="Q2107" s="2" t="s">
        <v>5695</v>
      </c>
    </row>
    <row r="2108" spans="1:17" ht="256.5" x14ac:dyDescent="0.25">
      <c r="A2108" s="2" t="s">
        <v>636</v>
      </c>
      <c r="B2108" s="2" t="s">
        <v>637</v>
      </c>
      <c r="C2108" s="3" t="s">
        <v>5067</v>
      </c>
      <c r="D2108" s="4">
        <v>0</v>
      </c>
      <c r="E2108" s="4">
        <v>5</v>
      </c>
      <c r="F2108" s="4">
        <v>5</v>
      </c>
      <c r="G2108" s="4">
        <v>19.25</v>
      </c>
      <c r="H2108" s="2" t="s">
        <v>2263</v>
      </c>
      <c r="I2108" s="4">
        <v>8.9</v>
      </c>
      <c r="J2108" s="2" t="b">
        <v>1</v>
      </c>
      <c r="K2108" s="2" t="s">
        <v>4709</v>
      </c>
      <c r="L2108" s="2" t="s">
        <v>10</v>
      </c>
      <c r="M2108" s="2" t="s">
        <v>4740</v>
      </c>
      <c r="N2108" s="2" t="s">
        <v>4741</v>
      </c>
      <c r="O2108" s="2" t="s">
        <v>4689</v>
      </c>
      <c r="P2108" s="2" t="s">
        <v>4688</v>
      </c>
      <c r="Q2108" s="2" t="s">
        <v>5699</v>
      </c>
    </row>
    <row r="2109" spans="1:17" x14ac:dyDescent="0.25">
      <c r="A2109" s="2" t="s">
        <v>375</v>
      </c>
      <c r="B2109" s="2" t="s">
        <v>376</v>
      </c>
      <c r="C2109" s="3"/>
      <c r="D2109" s="4">
        <v>0</v>
      </c>
      <c r="E2109" s="4">
        <v>0</v>
      </c>
      <c r="F2109" s="4">
        <v>0</v>
      </c>
      <c r="G2109" s="4">
        <v>18.600000000000001</v>
      </c>
      <c r="H2109" s="2" t="s">
        <v>2246</v>
      </c>
      <c r="I2109" s="4">
        <v>3.59</v>
      </c>
      <c r="J2109" s="2" t="b">
        <v>1</v>
      </c>
      <c r="K2109" s="2" t="s">
        <v>2307</v>
      </c>
      <c r="L2109" s="2" t="s">
        <v>10</v>
      </c>
      <c r="M2109" s="2"/>
      <c r="N2109" s="2" t="s">
        <v>2307</v>
      </c>
      <c r="O2109" s="2" t="s">
        <v>4803</v>
      </c>
      <c r="P2109" s="2" t="s">
        <v>2303</v>
      </c>
      <c r="Q2109" s="2"/>
    </row>
    <row r="2110" spans="1:17" x14ac:dyDescent="0.25">
      <c r="A2110" s="2" t="s">
        <v>413</v>
      </c>
      <c r="B2110" s="2" t="s">
        <v>414</v>
      </c>
      <c r="C2110" s="3"/>
      <c r="D2110" s="4">
        <v>0</v>
      </c>
      <c r="E2110" s="4">
        <v>1</v>
      </c>
      <c r="F2110" s="4">
        <v>1</v>
      </c>
      <c r="G2110" s="4">
        <v>4.0999999999999996</v>
      </c>
      <c r="H2110" s="2" t="s">
        <v>2291</v>
      </c>
      <c r="I2110" s="4">
        <v>1.9</v>
      </c>
      <c r="J2110" s="2" t="b">
        <v>1</v>
      </c>
      <c r="K2110" s="2" t="s">
        <v>2307</v>
      </c>
      <c r="L2110" s="2" t="s">
        <v>10</v>
      </c>
      <c r="M2110" s="2"/>
      <c r="N2110" s="2" t="s">
        <v>2307</v>
      </c>
      <c r="O2110" s="2" t="s">
        <v>2305</v>
      </c>
      <c r="P2110" s="2" t="s">
        <v>4804</v>
      </c>
      <c r="Q2110" s="2"/>
    </row>
    <row r="2111" spans="1:17" ht="228" x14ac:dyDescent="0.25">
      <c r="A2111" s="2" t="s">
        <v>1731</v>
      </c>
      <c r="B2111" s="2" t="s">
        <v>1732</v>
      </c>
      <c r="C2111" s="3" t="s">
        <v>5424</v>
      </c>
      <c r="D2111" s="4">
        <v>0</v>
      </c>
      <c r="E2111" s="4">
        <v>2</v>
      </c>
      <c r="F2111" s="4">
        <v>2</v>
      </c>
      <c r="G2111" s="4">
        <v>35.9</v>
      </c>
      <c r="H2111" s="2" t="s">
        <v>469</v>
      </c>
      <c r="I2111" s="4">
        <v>17.867999999999999</v>
      </c>
      <c r="J2111" s="2" t="b">
        <v>1</v>
      </c>
      <c r="K2111" s="2" t="s">
        <v>4693</v>
      </c>
      <c r="L2111" s="2" t="s">
        <v>10</v>
      </c>
      <c r="M2111" s="2"/>
      <c r="N2111" s="2" t="s">
        <v>4703</v>
      </c>
      <c r="O2111" s="2"/>
      <c r="P2111" s="2" t="s">
        <v>4696</v>
      </c>
      <c r="Q2111" s="2" t="s">
        <v>5836</v>
      </c>
    </row>
    <row r="2112" spans="1:17" x14ac:dyDescent="0.25">
      <c r="A2112" s="2" t="s">
        <v>1729</v>
      </c>
      <c r="B2112" s="2" t="s">
        <v>1730</v>
      </c>
      <c r="C2112" s="3"/>
      <c r="D2112" s="4">
        <v>0</v>
      </c>
      <c r="E2112" s="4">
        <v>0</v>
      </c>
      <c r="F2112" s="4">
        <v>0</v>
      </c>
      <c r="G2112" s="4">
        <v>136.69999999999999</v>
      </c>
      <c r="H2112" s="2" t="s">
        <v>469</v>
      </c>
      <c r="I2112" s="4">
        <v>68.319999999999993</v>
      </c>
      <c r="J2112" s="2" t="b">
        <v>1</v>
      </c>
      <c r="K2112" s="2" t="s">
        <v>4693</v>
      </c>
      <c r="L2112" s="2" t="s">
        <v>10</v>
      </c>
      <c r="M2112" s="2"/>
      <c r="N2112" s="2" t="s">
        <v>4703</v>
      </c>
      <c r="O2112" s="2"/>
      <c r="P2112" s="2" t="s">
        <v>4696</v>
      </c>
      <c r="Q2112" s="2"/>
    </row>
    <row r="2113" spans="1:17" x14ac:dyDescent="0.25">
      <c r="A2113" s="2" t="s">
        <v>141</v>
      </c>
      <c r="B2113" s="2" t="s">
        <v>142</v>
      </c>
      <c r="C2113" s="3"/>
      <c r="D2113" s="4">
        <v>0</v>
      </c>
      <c r="E2113" s="4">
        <v>1</v>
      </c>
      <c r="F2113" s="4">
        <v>1</v>
      </c>
      <c r="G2113" s="4">
        <v>78.8</v>
      </c>
      <c r="H2113" s="2" t="s">
        <v>66</v>
      </c>
      <c r="I2113" s="4">
        <v>39.4</v>
      </c>
      <c r="J2113" s="2" t="b">
        <v>1</v>
      </c>
      <c r="K2113" s="2" t="s">
        <v>4693</v>
      </c>
      <c r="L2113" s="2" t="s">
        <v>10</v>
      </c>
      <c r="M2113" s="2"/>
      <c r="N2113" s="2" t="s">
        <v>5925</v>
      </c>
      <c r="O2113" s="2"/>
      <c r="P2113" s="2"/>
      <c r="Q2113" s="2"/>
    </row>
    <row r="2114" spans="1:17" ht="185.25" x14ac:dyDescent="0.25">
      <c r="A2114" s="2" t="s">
        <v>1783</v>
      </c>
      <c r="B2114" s="2" t="s">
        <v>1784</v>
      </c>
      <c r="C2114" s="3" t="s">
        <v>5435</v>
      </c>
      <c r="D2114" s="4">
        <v>0</v>
      </c>
      <c r="E2114" s="4">
        <v>3</v>
      </c>
      <c r="F2114" s="4">
        <v>3</v>
      </c>
      <c r="G2114" s="4">
        <v>39.6</v>
      </c>
      <c r="H2114" s="2" t="s">
        <v>66</v>
      </c>
      <c r="I2114" s="4">
        <v>19.774999999999999</v>
      </c>
      <c r="J2114" s="2" t="b">
        <v>1</v>
      </c>
      <c r="K2114" s="2" t="s">
        <v>4693</v>
      </c>
      <c r="L2114" s="2" t="s">
        <v>10</v>
      </c>
      <c r="M2114" s="2"/>
      <c r="N2114" s="2" t="s">
        <v>4703</v>
      </c>
      <c r="O2114" s="2"/>
      <c r="P2114" s="2" t="s">
        <v>4696</v>
      </c>
      <c r="Q2114" s="2" t="s">
        <v>5778</v>
      </c>
    </row>
    <row r="2115" spans="1:17" ht="213.75" x14ac:dyDescent="0.25">
      <c r="A2115" s="2" t="s">
        <v>1785</v>
      </c>
      <c r="B2115" s="2" t="s">
        <v>1786</v>
      </c>
      <c r="C2115" s="3" t="s">
        <v>5436</v>
      </c>
      <c r="D2115" s="4">
        <v>0</v>
      </c>
      <c r="E2115" s="4">
        <v>1</v>
      </c>
      <c r="F2115" s="4">
        <v>1</v>
      </c>
      <c r="G2115" s="4">
        <v>44.25</v>
      </c>
      <c r="H2115" s="2" t="s">
        <v>66</v>
      </c>
      <c r="I2115" s="4">
        <v>22.11</v>
      </c>
      <c r="J2115" s="2" t="b">
        <v>1</v>
      </c>
      <c r="K2115" s="2" t="s">
        <v>4693</v>
      </c>
      <c r="L2115" s="2" t="s">
        <v>10</v>
      </c>
      <c r="M2115" s="2"/>
      <c r="N2115" s="2" t="s">
        <v>4703</v>
      </c>
      <c r="O2115" s="2"/>
      <c r="P2115" s="2" t="s">
        <v>4696</v>
      </c>
      <c r="Q2115" s="2" t="s">
        <v>5779</v>
      </c>
    </row>
    <row r="2116" spans="1:17" ht="228" x14ac:dyDescent="0.25">
      <c r="A2116" s="2" t="s">
        <v>1787</v>
      </c>
      <c r="B2116" s="2" t="s">
        <v>1788</v>
      </c>
      <c r="C2116" s="3" t="s">
        <v>5437</v>
      </c>
      <c r="D2116" s="4">
        <v>0</v>
      </c>
      <c r="E2116" s="4">
        <v>2</v>
      </c>
      <c r="F2116" s="4">
        <v>2</v>
      </c>
      <c r="G2116" s="4">
        <v>58.9</v>
      </c>
      <c r="H2116" s="2" t="s">
        <v>66</v>
      </c>
      <c r="I2116" s="4">
        <v>29.45</v>
      </c>
      <c r="J2116" s="2" t="b">
        <v>1</v>
      </c>
      <c r="K2116" s="2" t="s">
        <v>4693</v>
      </c>
      <c r="L2116" s="2" t="s">
        <v>10</v>
      </c>
      <c r="M2116" s="2"/>
      <c r="N2116" s="2" t="s">
        <v>4703</v>
      </c>
      <c r="O2116" s="2"/>
      <c r="P2116" s="2" t="s">
        <v>4696</v>
      </c>
      <c r="Q2116" s="2" t="s">
        <v>5780</v>
      </c>
    </row>
    <row r="2117" spans="1:17" ht="285" x14ac:dyDescent="0.25">
      <c r="A2117" s="2" t="s">
        <v>2081</v>
      </c>
      <c r="B2117" s="2" t="s">
        <v>2082</v>
      </c>
      <c r="C2117" s="3" t="s">
        <v>5482</v>
      </c>
      <c r="D2117" s="4">
        <v>0</v>
      </c>
      <c r="E2117" s="4">
        <v>4</v>
      </c>
      <c r="F2117" s="4">
        <v>4</v>
      </c>
      <c r="G2117" s="4">
        <v>40.75</v>
      </c>
      <c r="H2117" s="2" t="s">
        <v>66</v>
      </c>
      <c r="I2117" s="4">
        <v>20.364999999999998</v>
      </c>
      <c r="J2117" s="2" t="b">
        <v>1</v>
      </c>
      <c r="K2117" s="2" t="s">
        <v>4693</v>
      </c>
      <c r="L2117" s="2" t="s">
        <v>10</v>
      </c>
      <c r="M2117" s="2"/>
      <c r="N2117" s="2" t="s">
        <v>4698</v>
      </c>
      <c r="O2117" s="2"/>
      <c r="P2117" s="2" t="s">
        <v>4696</v>
      </c>
      <c r="Q2117" s="2" t="s">
        <v>5829</v>
      </c>
    </row>
    <row r="2118" spans="1:17" ht="285" x14ac:dyDescent="0.25">
      <c r="A2118" s="2" t="s">
        <v>2077</v>
      </c>
      <c r="B2118" s="2" t="s">
        <v>2078</v>
      </c>
      <c r="C2118" s="3" t="s">
        <v>5480</v>
      </c>
      <c r="D2118" s="4">
        <v>0</v>
      </c>
      <c r="E2118" s="4">
        <v>3</v>
      </c>
      <c r="F2118" s="4">
        <v>3</v>
      </c>
      <c r="G2118" s="4">
        <v>66.099999999999994</v>
      </c>
      <c r="H2118" s="2" t="s">
        <v>66</v>
      </c>
      <c r="I2118" s="4">
        <v>33.012999999999998</v>
      </c>
      <c r="J2118" s="2" t="b">
        <v>1</v>
      </c>
      <c r="K2118" s="2" t="s">
        <v>4693</v>
      </c>
      <c r="L2118" s="2" t="s">
        <v>10</v>
      </c>
      <c r="M2118" s="2"/>
      <c r="N2118" s="2" t="s">
        <v>4698</v>
      </c>
      <c r="O2118" s="2"/>
      <c r="P2118" s="2" t="s">
        <v>4696</v>
      </c>
      <c r="Q2118" s="2" t="s">
        <v>5830</v>
      </c>
    </row>
    <row r="2119" spans="1:17" ht="270.75" x14ac:dyDescent="0.25">
      <c r="A2119" s="2" t="s">
        <v>2079</v>
      </c>
      <c r="B2119" s="2" t="s">
        <v>2080</v>
      </c>
      <c r="C2119" s="3" t="s">
        <v>5481</v>
      </c>
      <c r="D2119" s="4">
        <v>0</v>
      </c>
      <c r="E2119" s="4">
        <v>3</v>
      </c>
      <c r="F2119" s="4">
        <v>3</v>
      </c>
      <c r="G2119" s="4">
        <v>66.099999999999994</v>
      </c>
      <c r="H2119" s="2" t="s">
        <v>66</v>
      </c>
      <c r="I2119" s="4">
        <v>33.012999999999998</v>
      </c>
      <c r="J2119" s="2" t="b">
        <v>1</v>
      </c>
      <c r="K2119" s="2" t="s">
        <v>4693</v>
      </c>
      <c r="L2119" s="2" t="s">
        <v>10</v>
      </c>
      <c r="M2119" s="2"/>
      <c r="N2119" s="2" t="s">
        <v>4698</v>
      </c>
      <c r="O2119" s="2"/>
      <c r="P2119" s="2" t="s">
        <v>4696</v>
      </c>
      <c r="Q2119" s="2" t="s">
        <v>5831</v>
      </c>
    </row>
    <row r="2120" spans="1:17" ht="270.75" x14ac:dyDescent="0.25">
      <c r="A2120" s="2" t="s">
        <v>1091</v>
      </c>
      <c r="B2120" s="2" t="s">
        <v>1092</v>
      </c>
      <c r="C2120" s="3" t="s">
        <v>6152</v>
      </c>
      <c r="D2120" s="4">
        <v>0</v>
      </c>
      <c r="E2120" s="4">
        <v>0</v>
      </c>
      <c r="F2120" s="4">
        <v>0</v>
      </c>
      <c r="G2120" s="4">
        <v>5</v>
      </c>
      <c r="H2120" s="2" t="s">
        <v>2254</v>
      </c>
      <c r="I2120" s="4">
        <v>2.8</v>
      </c>
      <c r="J2120" s="2" t="b">
        <v>1</v>
      </c>
      <c r="K2120" s="2" t="s">
        <v>4686</v>
      </c>
      <c r="L2120" s="2" t="s">
        <v>27</v>
      </c>
      <c r="M2120" s="2"/>
      <c r="N2120" s="2" t="s">
        <v>4944</v>
      </c>
      <c r="O2120" s="2"/>
      <c r="P2120" s="2" t="s">
        <v>4945</v>
      </c>
      <c r="Q2120" s="2" t="s">
        <v>5670</v>
      </c>
    </row>
    <row r="2121" spans="1:17" x14ac:dyDescent="0.25">
      <c r="A2121" s="2" t="s">
        <v>1022</v>
      </c>
      <c r="B2121" s="2" t="s">
        <v>1023</v>
      </c>
      <c r="C2121" s="3"/>
      <c r="D2121" s="4">
        <v>0</v>
      </c>
      <c r="E2121" s="4">
        <v>0</v>
      </c>
      <c r="F2121" s="4">
        <v>0</v>
      </c>
      <c r="G2121" s="4">
        <v>14.9</v>
      </c>
      <c r="H2121" s="2" t="s">
        <v>2265</v>
      </c>
      <c r="I2121" s="4">
        <v>6.9</v>
      </c>
      <c r="J2121" s="2" t="b">
        <v>1</v>
      </c>
      <c r="K2121" s="2" t="s">
        <v>4716</v>
      </c>
      <c r="L2121" s="2" t="s">
        <v>10</v>
      </c>
      <c r="M2121" s="2" t="s">
        <v>4746</v>
      </c>
      <c r="N2121" s="2" t="s">
        <v>4741</v>
      </c>
      <c r="O2121" s="2" t="s">
        <v>4719</v>
      </c>
      <c r="P2121" s="2" t="s">
        <v>4688</v>
      </c>
      <c r="Q2121" s="2"/>
    </row>
    <row r="2122" spans="1:17" x14ac:dyDescent="0.25">
      <c r="A2122" s="2" t="s">
        <v>2145</v>
      </c>
      <c r="B2122" s="2" t="s">
        <v>2146</v>
      </c>
      <c r="C2122" s="3"/>
      <c r="D2122" s="4">
        <v>0</v>
      </c>
      <c r="E2122" s="4">
        <v>1</v>
      </c>
      <c r="F2122" s="4">
        <v>1</v>
      </c>
      <c r="G2122" s="4">
        <v>1950</v>
      </c>
      <c r="H2122" s="2" t="s">
        <v>66</v>
      </c>
      <c r="I2122" s="4">
        <v>1250</v>
      </c>
      <c r="J2122" s="2" t="b">
        <v>1</v>
      </c>
      <c r="K2122" s="2" t="s">
        <v>4693</v>
      </c>
      <c r="L2122" s="2" t="s">
        <v>10</v>
      </c>
      <c r="M2122" s="2"/>
      <c r="N2122" s="2" t="s">
        <v>4698</v>
      </c>
      <c r="O2122" s="2"/>
      <c r="P2122" s="2" t="s">
        <v>4696</v>
      </c>
      <c r="Q2122" s="2"/>
    </row>
    <row r="2123" spans="1:17" ht="270.75" x14ac:dyDescent="0.25">
      <c r="A2123" s="2" t="s">
        <v>2151</v>
      </c>
      <c r="B2123" s="2" t="s">
        <v>2152</v>
      </c>
      <c r="C2123" s="3" t="s">
        <v>5502</v>
      </c>
      <c r="D2123" s="4">
        <v>0</v>
      </c>
      <c r="E2123" s="4">
        <v>8</v>
      </c>
      <c r="F2123" s="4">
        <v>8</v>
      </c>
      <c r="G2123" s="4">
        <v>51</v>
      </c>
      <c r="H2123" s="2" t="s">
        <v>2288</v>
      </c>
      <c r="I2123" s="4">
        <v>25.49</v>
      </c>
      <c r="J2123" s="2" t="b">
        <v>1</v>
      </c>
      <c r="K2123" s="2" t="s">
        <v>4693</v>
      </c>
      <c r="L2123" s="2" t="s">
        <v>10</v>
      </c>
      <c r="M2123" s="2"/>
      <c r="N2123" s="2" t="s">
        <v>4698</v>
      </c>
      <c r="O2123" s="2"/>
      <c r="P2123" s="2" t="s">
        <v>4696</v>
      </c>
      <c r="Q2123" s="2" t="s">
        <v>5819</v>
      </c>
    </row>
    <row r="2124" spans="1:17" ht="270.75" x14ac:dyDescent="0.25">
      <c r="A2124" s="2" t="s">
        <v>2178</v>
      </c>
      <c r="B2124" s="2" t="s">
        <v>2179</v>
      </c>
      <c r="C2124" s="3" t="s">
        <v>5508</v>
      </c>
      <c r="D2124" s="4">
        <v>0</v>
      </c>
      <c r="E2124" s="4">
        <v>4</v>
      </c>
      <c r="F2124" s="4">
        <v>4</v>
      </c>
      <c r="G2124" s="4">
        <v>43.5</v>
      </c>
      <c r="H2124" s="2" t="s">
        <v>2288</v>
      </c>
      <c r="I2124" s="4">
        <v>21.74</v>
      </c>
      <c r="J2124" s="2" t="b">
        <v>1</v>
      </c>
      <c r="K2124" s="2" t="s">
        <v>4693</v>
      </c>
      <c r="L2124" s="2" t="s">
        <v>10</v>
      </c>
      <c r="M2124" s="2"/>
      <c r="N2124" s="2" t="s">
        <v>4698</v>
      </c>
      <c r="O2124" s="2"/>
      <c r="P2124" s="2" t="s">
        <v>4696</v>
      </c>
      <c r="Q2124" s="2" t="s">
        <v>5820</v>
      </c>
    </row>
    <row r="2125" spans="1:17" ht="256.5" x14ac:dyDescent="0.25">
      <c r="A2125" s="2" t="s">
        <v>1449</v>
      </c>
      <c r="B2125" s="2" t="s">
        <v>1450</v>
      </c>
      <c r="C2125" s="3" t="s">
        <v>5367</v>
      </c>
      <c r="D2125" s="4">
        <v>0</v>
      </c>
      <c r="E2125" s="4">
        <v>1</v>
      </c>
      <c r="F2125" s="4">
        <v>1</v>
      </c>
      <c r="G2125" s="4">
        <v>46.4</v>
      </c>
      <c r="H2125" s="2" t="s">
        <v>2288</v>
      </c>
      <c r="I2125" s="4">
        <v>23.18</v>
      </c>
      <c r="J2125" s="2" t="b">
        <v>1</v>
      </c>
      <c r="K2125" s="2" t="s">
        <v>4693</v>
      </c>
      <c r="L2125" s="2" t="s">
        <v>10</v>
      </c>
      <c r="M2125" s="2"/>
      <c r="N2125" s="2" t="s">
        <v>4694</v>
      </c>
      <c r="O2125" s="2"/>
      <c r="P2125" s="2" t="s">
        <v>4696</v>
      </c>
      <c r="Q2125" s="2" t="s">
        <v>5771</v>
      </c>
    </row>
    <row r="2126" spans="1:17" ht="256.5" x14ac:dyDescent="0.25">
      <c r="A2126" s="2" t="s">
        <v>1923</v>
      </c>
      <c r="B2126" s="2" t="s">
        <v>1924</v>
      </c>
      <c r="C2126" s="3" t="s">
        <v>5457</v>
      </c>
      <c r="D2126" s="4">
        <v>0</v>
      </c>
      <c r="E2126" s="4">
        <v>6</v>
      </c>
      <c r="F2126" s="4">
        <v>6</v>
      </c>
      <c r="G2126" s="4">
        <v>43.9</v>
      </c>
      <c r="H2126" s="2" t="s">
        <v>2288</v>
      </c>
      <c r="I2126" s="4">
        <v>21.93</v>
      </c>
      <c r="J2126" s="2" t="b">
        <v>1</v>
      </c>
      <c r="K2126" s="2" t="s">
        <v>4693</v>
      </c>
      <c r="L2126" s="2" t="s">
        <v>10</v>
      </c>
      <c r="M2126" s="2"/>
      <c r="N2126" s="2" t="s">
        <v>5068</v>
      </c>
      <c r="O2126" s="2"/>
      <c r="P2126" s="2" t="s">
        <v>4696</v>
      </c>
      <c r="Q2126" s="2" t="s">
        <v>5772</v>
      </c>
    </row>
    <row r="2127" spans="1:17" ht="270.75" x14ac:dyDescent="0.25">
      <c r="A2127" s="2" t="s">
        <v>1202</v>
      </c>
      <c r="B2127" s="2" t="s">
        <v>1203</v>
      </c>
      <c r="C2127" s="3" t="s">
        <v>5320</v>
      </c>
      <c r="D2127" s="4">
        <v>0</v>
      </c>
      <c r="E2127" s="4">
        <v>4</v>
      </c>
      <c r="F2127" s="4">
        <v>4</v>
      </c>
      <c r="G2127" s="4">
        <v>51.8</v>
      </c>
      <c r="H2127" s="2" t="s">
        <v>2288</v>
      </c>
      <c r="I2127" s="4">
        <v>25.88</v>
      </c>
      <c r="J2127" s="2" t="b">
        <v>1</v>
      </c>
      <c r="K2127" s="2" t="s">
        <v>4693</v>
      </c>
      <c r="L2127" s="2" t="s">
        <v>10</v>
      </c>
      <c r="M2127" s="2"/>
      <c r="N2127" s="2" t="s">
        <v>4705</v>
      </c>
      <c r="O2127" s="2"/>
      <c r="P2127" s="2" t="s">
        <v>4696</v>
      </c>
      <c r="Q2127" s="2" t="s">
        <v>5773</v>
      </c>
    </row>
    <row r="2128" spans="1:17" ht="213.75" x14ac:dyDescent="0.25">
      <c r="A2128" s="2" t="s">
        <v>2059</v>
      </c>
      <c r="B2128" s="2" t="s">
        <v>2060</v>
      </c>
      <c r="C2128" s="3" t="s">
        <v>5476</v>
      </c>
      <c r="D2128" s="4">
        <v>0</v>
      </c>
      <c r="E2128" s="4">
        <v>4</v>
      </c>
      <c r="F2128" s="4">
        <v>4</v>
      </c>
      <c r="G2128" s="4">
        <v>44.9</v>
      </c>
      <c r="H2128" s="2" t="s">
        <v>2288</v>
      </c>
      <c r="I2128" s="4">
        <v>22.45</v>
      </c>
      <c r="J2128" s="2" t="b">
        <v>1</v>
      </c>
      <c r="K2128" s="2" t="s">
        <v>4693</v>
      </c>
      <c r="L2128" s="2" t="s">
        <v>10</v>
      </c>
      <c r="M2128" s="2"/>
      <c r="N2128" s="2" t="s">
        <v>4708</v>
      </c>
      <c r="O2128" s="2"/>
      <c r="P2128" s="2" t="s">
        <v>4696</v>
      </c>
      <c r="Q2128" s="2" t="s">
        <v>5774</v>
      </c>
    </row>
    <row r="2129" spans="1:17" x14ac:dyDescent="0.25">
      <c r="A2129" s="2" t="s">
        <v>1899</v>
      </c>
      <c r="B2129" s="2" t="s">
        <v>1900</v>
      </c>
      <c r="C2129" s="3"/>
      <c r="D2129" s="4">
        <v>0</v>
      </c>
      <c r="E2129" s="4">
        <v>3</v>
      </c>
      <c r="F2129" s="4">
        <v>3</v>
      </c>
      <c r="G2129" s="4">
        <v>25.4</v>
      </c>
      <c r="H2129" s="2" t="s">
        <v>2288</v>
      </c>
      <c r="I2129" s="4">
        <v>12.6854</v>
      </c>
      <c r="J2129" s="2" t="b">
        <v>1</v>
      </c>
      <c r="K2129" s="2" t="s">
        <v>4693</v>
      </c>
      <c r="L2129" s="2" t="s">
        <v>10</v>
      </c>
      <c r="M2129" s="2"/>
      <c r="N2129" s="2" t="s">
        <v>4694</v>
      </c>
      <c r="O2129" s="2"/>
      <c r="P2129" s="2" t="s">
        <v>4696</v>
      </c>
      <c r="Q2129" s="2"/>
    </row>
    <row r="2130" spans="1:17" ht="342" x14ac:dyDescent="0.25">
      <c r="A2130" s="2" t="s">
        <v>858</v>
      </c>
      <c r="B2130" s="2" t="s">
        <v>859</v>
      </c>
      <c r="C2130" s="3" t="s">
        <v>5069</v>
      </c>
      <c r="D2130" s="4">
        <v>0</v>
      </c>
      <c r="E2130" s="4">
        <v>14</v>
      </c>
      <c r="F2130" s="4">
        <v>14</v>
      </c>
      <c r="G2130" s="4">
        <v>46</v>
      </c>
      <c r="H2130" s="2" t="s">
        <v>2228</v>
      </c>
      <c r="I2130" s="4">
        <v>23</v>
      </c>
      <c r="J2130" s="2" t="b">
        <v>1</v>
      </c>
      <c r="K2130" s="2" t="s">
        <v>4805</v>
      </c>
      <c r="L2130" s="2" t="s">
        <v>10</v>
      </c>
      <c r="M2130" s="2" t="s">
        <v>4806</v>
      </c>
      <c r="N2130" s="2" t="s">
        <v>4806</v>
      </c>
      <c r="O2130" s="2"/>
      <c r="P2130" s="2" t="s">
        <v>4688</v>
      </c>
      <c r="Q2130" s="2" t="s">
        <v>6550</v>
      </c>
    </row>
    <row r="2131" spans="1:17" ht="356.25" x14ac:dyDescent="0.25">
      <c r="A2131" s="2" t="s">
        <v>862</v>
      </c>
      <c r="B2131" s="2" t="s">
        <v>863</v>
      </c>
      <c r="C2131" s="3" t="s">
        <v>5070</v>
      </c>
      <c r="D2131" s="4">
        <v>0</v>
      </c>
      <c r="E2131" s="4">
        <v>19</v>
      </c>
      <c r="F2131" s="4">
        <v>19</v>
      </c>
      <c r="G2131" s="4">
        <v>39</v>
      </c>
      <c r="H2131" s="2" t="s">
        <v>2228</v>
      </c>
      <c r="I2131" s="4">
        <v>19.5</v>
      </c>
      <c r="J2131" s="2" t="b">
        <v>1</v>
      </c>
      <c r="K2131" s="2" t="s">
        <v>4805</v>
      </c>
      <c r="L2131" s="2" t="s">
        <v>10</v>
      </c>
      <c r="M2131" s="2" t="s">
        <v>4806</v>
      </c>
      <c r="N2131" s="2" t="s">
        <v>4806</v>
      </c>
      <c r="O2131" s="2"/>
      <c r="P2131" s="2" t="s">
        <v>4688</v>
      </c>
      <c r="Q2131" s="2" t="s">
        <v>5788</v>
      </c>
    </row>
    <row r="2132" spans="1:17" x14ac:dyDescent="0.25">
      <c r="A2132" s="2" t="s">
        <v>1546</v>
      </c>
      <c r="B2132" s="2" t="s">
        <v>1547</v>
      </c>
      <c r="C2132" s="3"/>
      <c r="D2132" s="4">
        <v>0</v>
      </c>
      <c r="E2132" s="4">
        <v>4</v>
      </c>
      <c r="F2132" s="4">
        <v>4</v>
      </c>
      <c r="G2132" s="4">
        <v>68.3</v>
      </c>
      <c r="H2132" s="2" t="s">
        <v>2270</v>
      </c>
      <c r="I2132" s="4">
        <v>31.2</v>
      </c>
      <c r="J2132" s="2" t="b">
        <v>1</v>
      </c>
      <c r="K2132" s="2" t="s">
        <v>4709</v>
      </c>
      <c r="L2132" s="2" t="s">
        <v>10</v>
      </c>
      <c r="M2132" s="2" t="s">
        <v>4790</v>
      </c>
      <c r="N2132" s="2" t="s">
        <v>4762</v>
      </c>
      <c r="O2132" s="2" t="s">
        <v>4689</v>
      </c>
      <c r="P2132" s="2" t="s">
        <v>4688</v>
      </c>
      <c r="Q2132" s="2"/>
    </row>
    <row r="2133" spans="1:17" x14ac:dyDescent="0.25">
      <c r="A2133" s="2" t="s">
        <v>1184</v>
      </c>
      <c r="B2133" s="2" t="s">
        <v>1185</v>
      </c>
      <c r="C2133" s="3"/>
      <c r="D2133" s="4">
        <v>6</v>
      </c>
      <c r="E2133" s="4">
        <v>6</v>
      </c>
      <c r="F2133" s="4">
        <v>0</v>
      </c>
      <c r="G2133" s="4">
        <v>80.3</v>
      </c>
      <c r="H2133" s="2" t="s">
        <v>2270</v>
      </c>
      <c r="I2133" s="4">
        <v>36.799999999999997</v>
      </c>
      <c r="J2133" s="2" t="b">
        <v>1</v>
      </c>
      <c r="K2133" s="2" t="s">
        <v>4716</v>
      </c>
      <c r="L2133" s="2" t="s">
        <v>10</v>
      </c>
      <c r="M2133" s="2" t="s">
        <v>4981</v>
      </c>
      <c r="N2133" s="2" t="s">
        <v>4762</v>
      </c>
      <c r="O2133" s="2" t="s">
        <v>4719</v>
      </c>
      <c r="P2133" s="2" t="s">
        <v>4688</v>
      </c>
      <c r="Q2133" s="2"/>
    </row>
    <row r="2134" spans="1:17" x14ac:dyDescent="0.25">
      <c r="A2134" s="2" t="s">
        <v>1582</v>
      </c>
      <c r="B2134" s="2" t="s">
        <v>1583</v>
      </c>
      <c r="C2134" s="3"/>
      <c r="D2134" s="4">
        <v>6</v>
      </c>
      <c r="E2134" s="4">
        <v>6</v>
      </c>
      <c r="F2134" s="4">
        <v>0</v>
      </c>
      <c r="G2134" s="4">
        <v>68</v>
      </c>
      <c r="H2134" s="2" t="s">
        <v>2270</v>
      </c>
      <c r="I2134" s="4">
        <v>31.1</v>
      </c>
      <c r="J2134" s="2" t="b">
        <v>1</v>
      </c>
      <c r="K2134" s="2" t="s">
        <v>4716</v>
      </c>
      <c r="L2134" s="2" t="s">
        <v>10</v>
      </c>
      <c r="M2134" s="2" t="s">
        <v>4794</v>
      </c>
      <c r="N2134" s="2" t="s">
        <v>4762</v>
      </c>
      <c r="O2134" s="2" t="s">
        <v>4719</v>
      </c>
      <c r="P2134" s="2" t="s">
        <v>4688</v>
      </c>
      <c r="Q2134" s="2"/>
    </row>
    <row r="2135" spans="1:17" x14ac:dyDescent="0.25">
      <c r="A2135" s="2" t="s">
        <v>4137</v>
      </c>
      <c r="B2135" s="2" t="s">
        <v>4138</v>
      </c>
      <c r="C2135" s="3"/>
      <c r="D2135" s="4">
        <v>0</v>
      </c>
      <c r="E2135" s="4">
        <v>0</v>
      </c>
      <c r="F2135" s="4">
        <v>0</v>
      </c>
      <c r="G2135" s="4">
        <v>27.7</v>
      </c>
      <c r="H2135" s="2" t="s">
        <v>2270</v>
      </c>
      <c r="I2135" s="4">
        <v>12.8</v>
      </c>
      <c r="J2135" s="2" t="b">
        <v>0</v>
      </c>
      <c r="K2135" s="2" t="s">
        <v>4709</v>
      </c>
      <c r="L2135" s="2" t="s">
        <v>10</v>
      </c>
      <c r="M2135" s="2" t="s">
        <v>4905</v>
      </c>
      <c r="N2135" s="2" t="s">
        <v>4762</v>
      </c>
      <c r="O2135" s="2" t="s">
        <v>4689</v>
      </c>
      <c r="P2135" s="2" t="s">
        <v>4688</v>
      </c>
      <c r="Q2135" s="2"/>
    </row>
    <row r="2136" spans="1:17" x14ac:dyDescent="0.25">
      <c r="A2136" s="2" t="s">
        <v>1651</v>
      </c>
      <c r="B2136" s="2" t="s">
        <v>1652</v>
      </c>
      <c r="C2136" s="3"/>
      <c r="D2136" s="4">
        <v>0</v>
      </c>
      <c r="E2136" s="4">
        <v>0</v>
      </c>
      <c r="F2136" s="4">
        <v>0</v>
      </c>
      <c r="G2136" s="4">
        <v>54.25</v>
      </c>
      <c r="H2136" s="2" t="s">
        <v>2270</v>
      </c>
      <c r="I2136" s="4">
        <v>24.7</v>
      </c>
      <c r="J2136" s="2" t="b">
        <v>0</v>
      </c>
      <c r="K2136" s="2" t="s">
        <v>4716</v>
      </c>
      <c r="L2136" s="2" t="s">
        <v>10</v>
      </c>
      <c r="M2136" s="2" t="s">
        <v>4796</v>
      </c>
      <c r="N2136" s="2" t="s">
        <v>4762</v>
      </c>
      <c r="O2136" s="2" t="s">
        <v>4719</v>
      </c>
      <c r="P2136" s="2" t="s">
        <v>4688</v>
      </c>
      <c r="Q2136" s="2"/>
    </row>
    <row r="2137" spans="1:17" x14ac:dyDescent="0.25">
      <c r="A2137" s="2" t="s">
        <v>44</v>
      </c>
      <c r="B2137" s="2" t="s">
        <v>45</v>
      </c>
      <c r="C2137" s="3"/>
      <c r="D2137" s="4">
        <v>6</v>
      </c>
      <c r="E2137" s="4">
        <v>6</v>
      </c>
      <c r="F2137" s="4">
        <v>0</v>
      </c>
      <c r="G2137" s="4">
        <v>40.85</v>
      </c>
      <c r="H2137" s="2" t="s">
        <v>2270</v>
      </c>
      <c r="I2137" s="4">
        <v>18.5</v>
      </c>
      <c r="J2137" s="2" t="b">
        <v>1</v>
      </c>
      <c r="K2137" s="2" t="s">
        <v>4716</v>
      </c>
      <c r="L2137" s="2" t="s">
        <v>10</v>
      </c>
      <c r="M2137" s="2" t="s">
        <v>4764</v>
      </c>
      <c r="N2137" s="2" t="s">
        <v>4762</v>
      </c>
      <c r="O2137" s="2" t="s">
        <v>4719</v>
      </c>
      <c r="P2137" s="2" t="s">
        <v>4688</v>
      </c>
      <c r="Q2137" s="2"/>
    </row>
    <row r="2138" spans="1:17" x14ac:dyDescent="0.25">
      <c r="A2138" s="2" t="s">
        <v>984</v>
      </c>
      <c r="B2138" s="2" t="s">
        <v>985</v>
      </c>
      <c r="C2138" s="3"/>
      <c r="D2138" s="4">
        <v>0</v>
      </c>
      <c r="E2138" s="4">
        <v>2</v>
      </c>
      <c r="F2138" s="4">
        <v>2</v>
      </c>
      <c r="G2138" s="4">
        <v>89.2</v>
      </c>
      <c r="H2138" s="2" t="s">
        <v>2278</v>
      </c>
      <c r="I2138" s="4">
        <v>41.3</v>
      </c>
      <c r="J2138" s="2" t="b">
        <v>1</v>
      </c>
      <c r="K2138" s="2" t="s">
        <v>4716</v>
      </c>
      <c r="L2138" s="2" t="s">
        <v>10</v>
      </c>
      <c r="M2138" s="2" t="s">
        <v>4776</v>
      </c>
      <c r="N2138" s="2" t="s">
        <v>4762</v>
      </c>
      <c r="O2138" s="2" t="s">
        <v>4719</v>
      </c>
      <c r="P2138" s="2" t="s">
        <v>4688</v>
      </c>
      <c r="Q2138" s="2"/>
    </row>
    <row r="2139" spans="1:17" ht="213.75" x14ac:dyDescent="0.25">
      <c r="A2139" s="2" t="s">
        <v>1115</v>
      </c>
      <c r="B2139" s="2" t="s">
        <v>1116</v>
      </c>
      <c r="C2139" s="3" t="s">
        <v>5303</v>
      </c>
      <c r="D2139" s="4">
        <v>0</v>
      </c>
      <c r="E2139" s="4">
        <v>1</v>
      </c>
      <c r="F2139" s="4">
        <v>1</v>
      </c>
      <c r="G2139" s="4">
        <v>18.5</v>
      </c>
      <c r="H2139" s="2" t="s">
        <v>2295</v>
      </c>
      <c r="I2139" s="4">
        <v>8.5</v>
      </c>
      <c r="J2139" s="2" t="b">
        <v>1</v>
      </c>
      <c r="K2139" s="2" t="s">
        <v>4716</v>
      </c>
      <c r="L2139" s="2" t="s">
        <v>10</v>
      </c>
      <c r="M2139" s="2" t="s">
        <v>4846</v>
      </c>
      <c r="N2139" s="2" t="s">
        <v>4745</v>
      </c>
      <c r="O2139" s="2" t="s">
        <v>4719</v>
      </c>
      <c r="P2139" s="2" t="s">
        <v>4688</v>
      </c>
      <c r="Q2139" s="2" t="s">
        <v>5812</v>
      </c>
    </row>
    <row r="2140" spans="1:17" ht="213.75" x14ac:dyDescent="0.25">
      <c r="A2140" s="2" t="s">
        <v>1105</v>
      </c>
      <c r="B2140" s="2" t="s">
        <v>1106</v>
      </c>
      <c r="C2140" s="3" t="s">
        <v>5300</v>
      </c>
      <c r="D2140" s="4">
        <v>0</v>
      </c>
      <c r="E2140" s="4">
        <v>3</v>
      </c>
      <c r="F2140" s="4">
        <v>3</v>
      </c>
      <c r="G2140" s="4">
        <v>38.9</v>
      </c>
      <c r="H2140" s="2" t="s">
        <v>2295</v>
      </c>
      <c r="I2140" s="4">
        <v>18</v>
      </c>
      <c r="J2140" s="2" t="b">
        <v>1</v>
      </c>
      <c r="K2140" s="2" t="s">
        <v>4716</v>
      </c>
      <c r="L2140" s="2" t="s">
        <v>10</v>
      </c>
      <c r="M2140" s="2" t="s">
        <v>4846</v>
      </c>
      <c r="N2140" s="2" t="s">
        <v>4745</v>
      </c>
      <c r="O2140" s="2" t="s">
        <v>4719</v>
      </c>
      <c r="P2140" s="2" t="s">
        <v>2303</v>
      </c>
      <c r="Q2140" s="2" t="s">
        <v>5812</v>
      </c>
    </row>
    <row r="2141" spans="1:17" ht="199.5" x14ac:dyDescent="0.25">
      <c r="A2141" s="2" t="s">
        <v>1107</v>
      </c>
      <c r="B2141" s="2" t="s">
        <v>1108</v>
      </c>
      <c r="C2141" s="3" t="s">
        <v>5301</v>
      </c>
      <c r="D2141" s="4">
        <v>0</v>
      </c>
      <c r="E2141" s="4">
        <v>1</v>
      </c>
      <c r="F2141" s="4">
        <v>1</v>
      </c>
      <c r="G2141" s="4">
        <v>22.1</v>
      </c>
      <c r="H2141" s="2" t="s">
        <v>2295</v>
      </c>
      <c r="I2141" s="4">
        <v>10.199999999999999</v>
      </c>
      <c r="J2141" s="2" t="b">
        <v>1</v>
      </c>
      <c r="K2141" s="2" t="s">
        <v>4716</v>
      </c>
      <c r="L2141" s="2" t="s">
        <v>10</v>
      </c>
      <c r="M2141" s="2" t="s">
        <v>4846</v>
      </c>
      <c r="N2141" s="2" t="s">
        <v>4745</v>
      </c>
      <c r="O2141" s="2" t="s">
        <v>4719</v>
      </c>
      <c r="P2141" s="2" t="s">
        <v>4688</v>
      </c>
      <c r="Q2141" s="2" t="s">
        <v>5813</v>
      </c>
    </row>
    <row r="2142" spans="1:17" ht="199.5" x14ac:dyDescent="0.25">
      <c r="A2142" s="2" t="s">
        <v>1113</v>
      </c>
      <c r="B2142" s="2" t="s">
        <v>1114</v>
      </c>
      <c r="C2142" s="3" t="s">
        <v>5302</v>
      </c>
      <c r="D2142" s="4">
        <v>0</v>
      </c>
      <c r="E2142" s="4">
        <v>0</v>
      </c>
      <c r="F2142" s="4">
        <v>0</v>
      </c>
      <c r="G2142" s="4">
        <v>32.4</v>
      </c>
      <c r="H2142" s="2" t="s">
        <v>2295</v>
      </c>
      <c r="I2142" s="4">
        <v>15</v>
      </c>
      <c r="J2142" s="2" t="b">
        <v>1</v>
      </c>
      <c r="K2142" s="2" t="s">
        <v>4716</v>
      </c>
      <c r="L2142" s="2" t="s">
        <v>10</v>
      </c>
      <c r="M2142" s="2" t="s">
        <v>4846</v>
      </c>
      <c r="N2142" s="2" t="s">
        <v>4745</v>
      </c>
      <c r="O2142" s="2" t="s">
        <v>4719</v>
      </c>
      <c r="P2142" s="2" t="s">
        <v>4688</v>
      </c>
      <c r="Q2142" s="2" t="s">
        <v>5814</v>
      </c>
    </row>
    <row r="2143" spans="1:17" ht="199.5" x14ac:dyDescent="0.25">
      <c r="A2143" s="2" t="s">
        <v>1893</v>
      </c>
      <c r="B2143" s="2" t="s">
        <v>1894</v>
      </c>
      <c r="C2143" s="3" t="s">
        <v>5456</v>
      </c>
      <c r="D2143" s="4">
        <v>0</v>
      </c>
      <c r="E2143" s="4">
        <v>5</v>
      </c>
      <c r="F2143" s="4">
        <v>5</v>
      </c>
      <c r="G2143" s="4">
        <v>24.9</v>
      </c>
      <c r="H2143" s="2" t="s">
        <v>2295</v>
      </c>
      <c r="I2143" s="4">
        <v>11.5</v>
      </c>
      <c r="J2143" s="2" t="b">
        <v>1</v>
      </c>
      <c r="K2143" s="2" t="s">
        <v>4709</v>
      </c>
      <c r="L2143" s="2" t="s">
        <v>10</v>
      </c>
      <c r="M2143" s="2" t="s">
        <v>4852</v>
      </c>
      <c r="N2143" s="2" t="s">
        <v>4745</v>
      </c>
      <c r="O2143" s="2" t="s">
        <v>4689</v>
      </c>
      <c r="P2143" s="2" t="s">
        <v>4688</v>
      </c>
      <c r="Q2143" s="2" t="s">
        <v>5815</v>
      </c>
    </row>
    <row r="2144" spans="1:17" ht="185.25" x14ac:dyDescent="0.25">
      <c r="A2144" s="2" t="s">
        <v>1117</v>
      </c>
      <c r="B2144" s="2" t="s">
        <v>1118</v>
      </c>
      <c r="C2144" s="3" t="s">
        <v>5304</v>
      </c>
      <c r="D2144" s="4">
        <v>0</v>
      </c>
      <c r="E2144" s="4">
        <v>0</v>
      </c>
      <c r="F2144" s="4">
        <v>0</v>
      </c>
      <c r="G2144" s="4">
        <v>22.7</v>
      </c>
      <c r="H2144" s="2" t="s">
        <v>2295</v>
      </c>
      <c r="I2144" s="4">
        <v>10.5</v>
      </c>
      <c r="J2144" s="2" t="b">
        <v>1</v>
      </c>
      <c r="K2144" s="2" t="s">
        <v>4709</v>
      </c>
      <c r="L2144" s="2" t="s">
        <v>10</v>
      </c>
      <c r="M2144" s="2" t="s">
        <v>4846</v>
      </c>
      <c r="N2144" s="2" t="s">
        <v>4745</v>
      </c>
      <c r="O2144" s="2" t="s">
        <v>4689</v>
      </c>
      <c r="P2144" s="2" t="s">
        <v>4688</v>
      </c>
      <c r="Q2144" s="2" t="s">
        <v>5816</v>
      </c>
    </row>
    <row r="2145" spans="1:17" ht="228" x14ac:dyDescent="0.25">
      <c r="A2145" s="2" t="s">
        <v>1302</v>
      </c>
      <c r="B2145" s="2" t="s">
        <v>1303</v>
      </c>
      <c r="C2145" s="3" t="s">
        <v>5346</v>
      </c>
      <c r="D2145" s="4">
        <v>0</v>
      </c>
      <c r="E2145" s="4">
        <v>16</v>
      </c>
      <c r="F2145" s="4">
        <v>16</v>
      </c>
      <c r="G2145" s="4">
        <v>9.1</v>
      </c>
      <c r="H2145" s="2" t="s">
        <v>2237</v>
      </c>
      <c r="I2145" s="4">
        <v>4.18</v>
      </c>
      <c r="J2145" s="2" t="b">
        <v>1</v>
      </c>
      <c r="K2145" s="2" t="s">
        <v>4709</v>
      </c>
      <c r="L2145" s="2" t="s">
        <v>10</v>
      </c>
      <c r="M2145" s="2" t="s">
        <v>263</v>
      </c>
      <c r="N2145" s="2" t="s">
        <v>4743</v>
      </c>
      <c r="O2145" s="2" t="s">
        <v>4689</v>
      </c>
      <c r="P2145" s="2" t="s">
        <v>4688</v>
      </c>
      <c r="Q2145" s="2" t="s">
        <v>5808</v>
      </c>
    </row>
    <row r="2146" spans="1:17" x14ac:dyDescent="0.25">
      <c r="A2146" s="2" t="s">
        <v>328</v>
      </c>
      <c r="B2146" s="2" t="s">
        <v>329</v>
      </c>
      <c r="C2146" s="3"/>
      <c r="D2146" s="4">
        <v>0</v>
      </c>
      <c r="E2146" s="4">
        <v>0</v>
      </c>
      <c r="F2146" s="4">
        <v>0</v>
      </c>
      <c r="G2146" s="4">
        <v>5.35</v>
      </c>
      <c r="H2146" s="2" t="s">
        <v>2237</v>
      </c>
      <c r="I2146" s="4">
        <v>2.67</v>
      </c>
      <c r="J2146" s="2" t="b">
        <v>1</v>
      </c>
      <c r="K2146" s="2" t="s">
        <v>2307</v>
      </c>
      <c r="L2146" s="2" t="s">
        <v>10</v>
      </c>
      <c r="M2146" s="2"/>
      <c r="N2146" s="2" t="s">
        <v>2307</v>
      </c>
      <c r="O2146" s="2" t="s">
        <v>5007</v>
      </c>
      <c r="P2146" s="2" t="s">
        <v>4804</v>
      </c>
      <c r="Q2146" s="2"/>
    </row>
    <row r="2147" spans="1:17" ht="213.75" x14ac:dyDescent="0.25">
      <c r="A2147" s="2" t="s">
        <v>496</v>
      </c>
      <c r="B2147" s="2" t="s">
        <v>497</v>
      </c>
      <c r="C2147" s="3" t="s">
        <v>5071</v>
      </c>
      <c r="D2147" s="4">
        <v>0</v>
      </c>
      <c r="E2147" s="4">
        <v>0</v>
      </c>
      <c r="F2147" s="4">
        <v>0</v>
      </c>
      <c r="G2147" s="4">
        <v>16.55</v>
      </c>
      <c r="H2147" s="2" t="s">
        <v>2284</v>
      </c>
      <c r="I2147" s="4">
        <v>7.65</v>
      </c>
      <c r="J2147" s="2" t="b">
        <v>1</v>
      </c>
      <c r="K2147" s="2" t="s">
        <v>4716</v>
      </c>
      <c r="L2147" s="2" t="s">
        <v>10</v>
      </c>
      <c r="M2147" s="2" t="s">
        <v>4759</v>
      </c>
      <c r="N2147" s="2" t="s">
        <v>4757</v>
      </c>
      <c r="O2147" s="2" t="s">
        <v>4719</v>
      </c>
      <c r="P2147" s="2" t="s">
        <v>4688</v>
      </c>
      <c r="Q2147" s="2" t="s">
        <v>5793</v>
      </c>
    </row>
    <row r="2148" spans="1:17" ht="228" x14ac:dyDescent="0.25">
      <c r="A2148" s="2" t="s">
        <v>1568</v>
      </c>
      <c r="B2148" s="2" t="s">
        <v>1569</v>
      </c>
      <c r="C2148" s="3" t="s">
        <v>5072</v>
      </c>
      <c r="D2148" s="4">
        <v>0</v>
      </c>
      <c r="E2148" s="4">
        <v>0</v>
      </c>
      <c r="F2148" s="4">
        <v>0</v>
      </c>
      <c r="G2148" s="4">
        <v>24.75</v>
      </c>
      <c r="H2148" s="2" t="s">
        <v>2284</v>
      </c>
      <c r="I2148" s="4">
        <v>11.45</v>
      </c>
      <c r="J2148" s="2" t="b">
        <v>1</v>
      </c>
      <c r="K2148" s="2" t="s">
        <v>4716</v>
      </c>
      <c r="L2148" s="2" t="s">
        <v>10</v>
      </c>
      <c r="M2148" s="2" t="s">
        <v>4999</v>
      </c>
      <c r="N2148" s="2" t="s">
        <v>4757</v>
      </c>
      <c r="O2148" s="2" t="s">
        <v>4719</v>
      </c>
      <c r="P2148" s="2" t="s">
        <v>4688</v>
      </c>
      <c r="Q2148" s="2" t="s">
        <v>5794</v>
      </c>
    </row>
    <row r="2149" spans="1:17" ht="270.75" x14ac:dyDescent="0.25">
      <c r="A2149" s="2" t="s">
        <v>2053</v>
      </c>
      <c r="B2149" s="2" t="s">
        <v>2054</v>
      </c>
      <c r="C2149" s="3" t="s">
        <v>5475</v>
      </c>
      <c r="D2149" s="4">
        <v>0</v>
      </c>
      <c r="E2149" s="4">
        <v>1</v>
      </c>
      <c r="F2149" s="4">
        <v>1</v>
      </c>
      <c r="G2149" s="4">
        <v>12.2</v>
      </c>
      <c r="H2149" s="2" t="s">
        <v>175</v>
      </c>
      <c r="I2149" s="4">
        <v>5.55</v>
      </c>
      <c r="J2149" s="2" t="b">
        <v>1</v>
      </c>
      <c r="K2149" s="2" t="s">
        <v>4716</v>
      </c>
      <c r="L2149" s="2" t="s">
        <v>10</v>
      </c>
      <c r="M2149" s="2" t="s">
        <v>4744</v>
      </c>
      <c r="N2149" s="2" t="s">
        <v>4745</v>
      </c>
      <c r="O2149" s="2" t="s">
        <v>4719</v>
      </c>
      <c r="P2149" s="2" t="s">
        <v>4688</v>
      </c>
      <c r="Q2149" s="2" t="s">
        <v>5735</v>
      </c>
    </row>
    <row r="2150" spans="1:17" ht="285" x14ac:dyDescent="0.25">
      <c r="A2150" s="2" t="s">
        <v>736</v>
      </c>
      <c r="B2150" s="2" t="s">
        <v>737</v>
      </c>
      <c r="C2150" s="3" t="s">
        <v>5256</v>
      </c>
      <c r="D2150" s="4">
        <v>0</v>
      </c>
      <c r="E2150" s="4">
        <v>15</v>
      </c>
      <c r="F2150" s="4">
        <v>15</v>
      </c>
      <c r="G2150" s="4">
        <v>10.8</v>
      </c>
      <c r="H2150" s="2" t="s">
        <v>175</v>
      </c>
      <c r="I2150" s="4">
        <v>4.9000000000000004</v>
      </c>
      <c r="J2150" s="2" t="b">
        <v>1</v>
      </c>
      <c r="K2150" s="2" t="s">
        <v>4716</v>
      </c>
      <c r="L2150" s="2" t="s">
        <v>10</v>
      </c>
      <c r="M2150" s="2" t="s">
        <v>4744</v>
      </c>
      <c r="N2150" s="2" t="s">
        <v>4745</v>
      </c>
      <c r="O2150" s="2" t="s">
        <v>4719</v>
      </c>
      <c r="P2150" s="2" t="s">
        <v>4688</v>
      </c>
      <c r="Q2150" s="2" t="s">
        <v>5736</v>
      </c>
    </row>
    <row r="2151" spans="1:17" ht="270.75" x14ac:dyDescent="0.25">
      <c r="A2151" s="2" t="s">
        <v>552</v>
      </c>
      <c r="B2151" s="2" t="s">
        <v>553</v>
      </c>
      <c r="C2151" s="3" t="s">
        <v>5237</v>
      </c>
      <c r="D2151" s="4">
        <v>0</v>
      </c>
      <c r="E2151" s="4">
        <v>0</v>
      </c>
      <c r="F2151" s="4">
        <v>0</v>
      </c>
      <c r="G2151" s="4">
        <v>13.15</v>
      </c>
      <c r="H2151" s="2" t="s">
        <v>175</v>
      </c>
      <c r="I2151" s="4">
        <v>5.99</v>
      </c>
      <c r="J2151" s="2" t="b">
        <v>1</v>
      </c>
      <c r="K2151" s="2" t="s">
        <v>4716</v>
      </c>
      <c r="L2151" s="2" t="s">
        <v>10</v>
      </c>
      <c r="M2151" s="2" t="s">
        <v>4995</v>
      </c>
      <c r="N2151" s="2" t="s">
        <v>4745</v>
      </c>
      <c r="O2151" s="2" t="s">
        <v>4719</v>
      </c>
      <c r="P2151" s="2" t="s">
        <v>4688</v>
      </c>
      <c r="Q2151" s="2" t="s">
        <v>5737</v>
      </c>
    </row>
    <row r="2152" spans="1:17" ht="285" x14ac:dyDescent="0.25">
      <c r="A2152" s="2" t="s">
        <v>173</v>
      </c>
      <c r="B2152" s="2" t="s">
        <v>174</v>
      </c>
      <c r="C2152" s="3" t="s">
        <v>5175</v>
      </c>
      <c r="D2152" s="4">
        <v>0</v>
      </c>
      <c r="E2152" s="4">
        <v>0</v>
      </c>
      <c r="F2152" s="4">
        <v>0</v>
      </c>
      <c r="G2152" s="4">
        <v>13.8</v>
      </c>
      <c r="H2152" s="2" t="s">
        <v>175</v>
      </c>
      <c r="I2152" s="4">
        <v>6.3</v>
      </c>
      <c r="J2152" s="2" t="b">
        <v>1</v>
      </c>
      <c r="K2152" s="2" t="s">
        <v>4716</v>
      </c>
      <c r="L2152" s="2" t="s">
        <v>10</v>
      </c>
      <c r="M2152" s="2" t="s">
        <v>4829</v>
      </c>
      <c r="N2152" s="2" t="s">
        <v>4745</v>
      </c>
      <c r="O2152" s="2" t="s">
        <v>4719</v>
      </c>
      <c r="P2152" s="2" t="s">
        <v>4688</v>
      </c>
      <c r="Q2152" s="2" t="s">
        <v>5738</v>
      </c>
    </row>
    <row r="2153" spans="1:17" x14ac:dyDescent="0.25">
      <c r="A2153" s="2" t="s">
        <v>339</v>
      </c>
      <c r="B2153" s="2" t="s">
        <v>340</v>
      </c>
      <c r="C2153" s="3"/>
      <c r="D2153" s="4">
        <v>0</v>
      </c>
      <c r="E2153" s="4">
        <v>0</v>
      </c>
      <c r="F2153" s="4">
        <v>0</v>
      </c>
      <c r="G2153" s="4">
        <v>3.6</v>
      </c>
      <c r="H2153" s="2" t="s">
        <v>175</v>
      </c>
      <c r="I2153" s="4">
        <v>1.7</v>
      </c>
      <c r="J2153" s="2" t="b">
        <v>1</v>
      </c>
      <c r="K2153" s="2" t="s">
        <v>2307</v>
      </c>
      <c r="L2153" s="2" t="s">
        <v>10</v>
      </c>
      <c r="M2153" s="2"/>
      <c r="N2153" s="2" t="s">
        <v>2307</v>
      </c>
      <c r="O2153" s="2" t="s">
        <v>2305</v>
      </c>
      <c r="P2153" s="2" t="s">
        <v>4804</v>
      </c>
      <c r="Q2153" s="2"/>
    </row>
    <row r="2154" spans="1:17" ht="114" x14ac:dyDescent="0.25">
      <c r="A2154" s="2" t="s">
        <v>1947</v>
      </c>
      <c r="B2154" s="2" t="s">
        <v>1948</v>
      </c>
      <c r="C2154" s="3" t="s">
        <v>5459</v>
      </c>
      <c r="D2154" s="4">
        <v>0</v>
      </c>
      <c r="E2154" s="4">
        <v>0</v>
      </c>
      <c r="F2154" s="4">
        <v>0</v>
      </c>
      <c r="G2154" s="4">
        <v>4.9000000000000004</v>
      </c>
      <c r="H2154" s="2" t="s">
        <v>2269</v>
      </c>
      <c r="I2154" s="4">
        <v>1.8145</v>
      </c>
      <c r="J2154" s="2" t="b">
        <v>1</v>
      </c>
      <c r="K2154" s="2" t="s">
        <v>4686</v>
      </c>
      <c r="L2154" s="2" t="s">
        <v>27</v>
      </c>
      <c r="M2154" s="2"/>
      <c r="N2154" s="2" t="s">
        <v>4944</v>
      </c>
      <c r="O2154" s="2"/>
      <c r="P2154" s="2" t="s">
        <v>5022</v>
      </c>
      <c r="Q2154" s="2" t="s">
        <v>5673</v>
      </c>
    </row>
    <row r="2155" spans="1:17" x14ac:dyDescent="0.25">
      <c r="A2155" s="2" t="s">
        <v>1034</v>
      </c>
      <c r="B2155" s="2" t="s">
        <v>1035</v>
      </c>
      <c r="C2155" s="3"/>
      <c r="D2155" s="4">
        <v>0</v>
      </c>
      <c r="E2155" s="4">
        <v>2</v>
      </c>
      <c r="F2155" s="4">
        <v>2</v>
      </c>
      <c r="G2155" s="4">
        <v>29.8</v>
      </c>
      <c r="H2155" s="2" t="s">
        <v>2236</v>
      </c>
      <c r="I2155" s="4">
        <v>13.8</v>
      </c>
      <c r="J2155" s="2" t="b">
        <v>1</v>
      </c>
      <c r="K2155" s="2" t="s">
        <v>4716</v>
      </c>
      <c r="L2155" s="2" t="s">
        <v>10</v>
      </c>
      <c r="M2155" s="2" t="s">
        <v>4746</v>
      </c>
      <c r="N2155" s="2" t="s">
        <v>4741</v>
      </c>
      <c r="O2155" s="2" t="s">
        <v>4719</v>
      </c>
      <c r="P2155" s="2" t="s">
        <v>4688</v>
      </c>
      <c r="Q2155" s="2"/>
    </row>
    <row r="2156" spans="1:17" x14ac:dyDescent="0.25">
      <c r="A2156" s="2" t="s">
        <v>1036</v>
      </c>
      <c r="B2156" s="2" t="s">
        <v>1037</v>
      </c>
      <c r="C2156" s="3"/>
      <c r="D2156" s="4">
        <v>0</v>
      </c>
      <c r="E2156" s="4">
        <v>0</v>
      </c>
      <c r="F2156" s="4">
        <v>0</v>
      </c>
      <c r="G2156" s="4">
        <v>27</v>
      </c>
      <c r="H2156" s="2" t="s">
        <v>2236</v>
      </c>
      <c r="I2156" s="4">
        <v>12.5</v>
      </c>
      <c r="J2156" s="2" t="b">
        <v>1</v>
      </c>
      <c r="K2156" s="2" t="s">
        <v>4716</v>
      </c>
      <c r="L2156" s="2" t="s">
        <v>10</v>
      </c>
      <c r="M2156" s="2" t="s">
        <v>4746</v>
      </c>
      <c r="N2156" s="2" t="s">
        <v>4741</v>
      </c>
      <c r="O2156" s="2" t="s">
        <v>4719</v>
      </c>
      <c r="P2156" s="2" t="s">
        <v>4688</v>
      </c>
      <c r="Q2156" s="2"/>
    </row>
    <row r="2157" spans="1:17" x14ac:dyDescent="0.25">
      <c r="A2157" s="2" t="s">
        <v>806</v>
      </c>
      <c r="B2157" s="2" t="s">
        <v>807</v>
      </c>
      <c r="C2157" s="3"/>
      <c r="D2157" s="4">
        <v>0</v>
      </c>
      <c r="E2157" s="4">
        <v>0</v>
      </c>
      <c r="F2157" s="4">
        <v>0</v>
      </c>
      <c r="G2157" s="4">
        <v>47.5</v>
      </c>
      <c r="H2157" s="2" t="s">
        <v>2294</v>
      </c>
      <c r="I2157" s="4">
        <v>22</v>
      </c>
      <c r="J2157" s="2" t="b">
        <v>1</v>
      </c>
      <c r="K2157" s="2" t="s">
        <v>4716</v>
      </c>
      <c r="L2157" s="2" t="s">
        <v>10</v>
      </c>
      <c r="M2157" s="2" t="s">
        <v>4841</v>
      </c>
      <c r="N2157" s="2" t="s">
        <v>4745</v>
      </c>
      <c r="O2157" s="2" t="s">
        <v>4719</v>
      </c>
      <c r="P2157" s="2" t="s">
        <v>4688</v>
      </c>
      <c r="Q2157" s="2"/>
    </row>
    <row r="2158" spans="1:17" x14ac:dyDescent="0.25">
      <c r="A2158" s="2" t="s">
        <v>812</v>
      </c>
      <c r="B2158" s="2" t="s">
        <v>813</v>
      </c>
      <c r="C2158" s="3"/>
      <c r="D2158" s="4">
        <v>0</v>
      </c>
      <c r="E2158" s="4">
        <v>0</v>
      </c>
      <c r="F2158" s="4">
        <v>0</v>
      </c>
      <c r="G2158" s="4">
        <v>41</v>
      </c>
      <c r="H2158" s="2" t="s">
        <v>2294</v>
      </c>
      <c r="I2158" s="4">
        <v>19</v>
      </c>
      <c r="J2158" s="2" t="b">
        <v>1</v>
      </c>
      <c r="K2158" s="2" t="s">
        <v>4709</v>
      </c>
      <c r="L2158" s="2" t="s">
        <v>10</v>
      </c>
      <c r="M2158" s="2" t="s">
        <v>4841</v>
      </c>
      <c r="N2158" s="2" t="s">
        <v>4745</v>
      </c>
      <c r="O2158" s="2" t="s">
        <v>4689</v>
      </c>
      <c r="P2158" s="2" t="s">
        <v>4688</v>
      </c>
      <c r="Q2158" s="2"/>
    </row>
    <row r="2159" spans="1:17" ht="99.75" x14ac:dyDescent="0.25">
      <c r="A2159" s="2" t="s">
        <v>13</v>
      </c>
      <c r="B2159" s="2" t="s">
        <v>5157</v>
      </c>
      <c r="C2159" s="3" t="s">
        <v>5158</v>
      </c>
      <c r="D2159" s="4">
        <v>0</v>
      </c>
      <c r="E2159" s="4">
        <v>6</v>
      </c>
      <c r="F2159" s="4">
        <v>6</v>
      </c>
      <c r="G2159" s="4">
        <v>49.9</v>
      </c>
      <c r="H2159" s="2" t="s">
        <v>2296</v>
      </c>
      <c r="I2159" s="4">
        <v>25.85</v>
      </c>
      <c r="J2159" s="2" t="b">
        <v>1</v>
      </c>
      <c r="K2159" s="2" t="s">
        <v>4691</v>
      </c>
      <c r="L2159" s="2" t="s">
        <v>10</v>
      </c>
      <c r="M2159" s="2"/>
      <c r="N2159" s="2" t="s">
        <v>4692</v>
      </c>
      <c r="O2159" s="2"/>
      <c r="P2159" s="2" t="s">
        <v>5073</v>
      </c>
      <c r="Q2159" s="2" t="s">
        <v>5581</v>
      </c>
    </row>
    <row r="2160" spans="1:17" ht="85.5" x14ac:dyDescent="0.25">
      <c r="A2160" s="2" t="s">
        <v>11</v>
      </c>
      <c r="B2160" s="2" t="s">
        <v>12</v>
      </c>
      <c r="C2160" s="3" t="s">
        <v>5156</v>
      </c>
      <c r="D2160" s="4">
        <v>0</v>
      </c>
      <c r="E2160" s="4">
        <v>6</v>
      </c>
      <c r="F2160" s="4">
        <v>6</v>
      </c>
      <c r="G2160" s="4">
        <v>49.9</v>
      </c>
      <c r="H2160" s="2" t="s">
        <v>2296</v>
      </c>
      <c r="I2160" s="4">
        <v>25.85</v>
      </c>
      <c r="J2160" s="2" t="b">
        <v>1</v>
      </c>
      <c r="K2160" s="2" t="s">
        <v>4691</v>
      </c>
      <c r="L2160" s="2" t="s">
        <v>10</v>
      </c>
      <c r="M2160" s="2"/>
      <c r="N2160" s="2" t="s">
        <v>4692</v>
      </c>
      <c r="O2160" s="2"/>
      <c r="P2160" s="2" t="s">
        <v>5074</v>
      </c>
      <c r="Q2160" s="2" t="s">
        <v>5582</v>
      </c>
    </row>
    <row r="2161" spans="1:17" ht="99.75" x14ac:dyDescent="0.25">
      <c r="A2161" s="2" t="s">
        <v>17</v>
      </c>
      <c r="B2161" s="2" t="s">
        <v>18</v>
      </c>
      <c r="C2161" s="3" t="s">
        <v>5160</v>
      </c>
      <c r="D2161" s="4">
        <v>0</v>
      </c>
      <c r="E2161" s="4">
        <v>5</v>
      </c>
      <c r="F2161" s="4">
        <v>5</v>
      </c>
      <c r="G2161" s="4">
        <v>49.9</v>
      </c>
      <c r="H2161" s="2" t="s">
        <v>2296</v>
      </c>
      <c r="I2161" s="4">
        <v>25.85</v>
      </c>
      <c r="J2161" s="2" t="b">
        <v>1</v>
      </c>
      <c r="K2161" s="2" t="s">
        <v>4691</v>
      </c>
      <c r="L2161" s="2" t="s">
        <v>10</v>
      </c>
      <c r="M2161" s="2"/>
      <c r="N2161" s="2" t="s">
        <v>4692</v>
      </c>
      <c r="O2161" s="2"/>
      <c r="P2161" s="2" t="s">
        <v>5075</v>
      </c>
      <c r="Q2161" s="2" t="s">
        <v>5583</v>
      </c>
    </row>
    <row r="2162" spans="1:17" ht="99.75" x14ac:dyDescent="0.25">
      <c r="A2162" s="2" t="s">
        <v>15</v>
      </c>
      <c r="B2162" s="2" t="s">
        <v>16</v>
      </c>
      <c r="C2162" s="3" t="s">
        <v>5159</v>
      </c>
      <c r="D2162" s="4">
        <v>0</v>
      </c>
      <c r="E2162" s="4">
        <v>4</v>
      </c>
      <c r="F2162" s="4">
        <v>4</v>
      </c>
      <c r="G2162" s="4">
        <v>49.9</v>
      </c>
      <c r="H2162" s="2" t="s">
        <v>2296</v>
      </c>
      <c r="I2162" s="4">
        <v>25.85</v>
      </c>
      <c r="J2162" s="2" t="b">
        <v>1</v>
      </c>
      <c r="K2162" s="2" t="s">
        <v>4691</v>
      </c>
      <c r="L2162" s="2" t="s">
        <v>10</v>
      </c>
      <c r="M2162" s="2"/>
      <c r="N2162" s="2" t="s">
        <v>4692</v>
      </c>
      <c r="O2162" s="2"/>
      <c r="P2162" s="2" t="s">
        <v>5076</v>
      </c>
      <c r="Q2162" s="2" t="s">
        <v>5584</v>
      </c>
    </row>
    <row r="2163" spans="1:17" ht="85.5" x14ac:dyDescent="0.25">
      <c r="A2163" s="2" t="s">
        <v>19</v>
      </c>
      <c r="B2163" s="2" t="s">
        <v>20</v>
      </c>
      <c r="C2163" s="3" t="s">
        <v>5161</v>
      </c>
      <c r="D2163" s="4">
        <v>0</v>
      </c>
      <c r="E2163" s="4">
        <v>1</v>
      </c>
      <c r="F2163" s="4">
        <v>1</v>
      </c>
      <c r="G2163" s="4">
        <v>39.9</v>
      </c>
      <c r="H2163" s="2" t="s">
        <v>2296</v>
      </c>
      <c r="I2163" s="4">
        <v>19.25</v>
      </c>
      <c r="J2163" s="2" t="b">
        <v>1</v>
      </c>
      <c r="K2163" s="2" t="s">
        <v>4691</v>
      </c>
      <c r="L2163" s="2" t="s">
        <v>10</v>
      </c>
      <c r="M2163" s="2"/>
      <c r="N2163" s="2" t="s">
        <v>4692</v>
      </c>
      <c r="O2163" s="2"/>
      <c r="P2163" s="2" t="s">
        <v>5077</v>
      </c>
      <c r="Q2163" s="2" t="s">
        <v>5585</v>
      </c>
    </row>
    <row r="2164" spans="1:17" ht="42.75" x14ac:dyDescent="0.25">
      <c r="A2164" s="2" t="s">
        <v>572</v>
      </c>
      <c r="B2164" s="2" t="s">
        <v>573</v>
      </c>
      <c r="C2164" s="3" t="s">
        <v>5244</v>
      </c>
      <c r="D2164" s="4">
        <v>0</v>
      </c>
      <c r="E2164" s="4">
        <v>5</v>
      </c>
      <c r="F2164" s="4">
        <v>5</v>
      </c>
      <c r="G2164" s="4">
        <v>69.900000000000006</v>
      </c>
      <c r="H2164" s="2" t="s">
        <v>2296</v>
      </c>
      <c r="I2164" s="4">
        <v>35.75</v>
      </c>
      <c r="J2164" s="2" t="b">
        <v>1</v>
      </c>
      <c r="K2164" s="2" t="s">
        <v>4691</v>
      </c>
      <c r="L2164" s="2" t="s">
        <v>10</v>
      </c>
      <c r="M2164" s="2"/>
      <c r="N2164" s="2" t="s">
        <v>4692</v>
      </c>
      <c r="O2164" s="2"/>
      <c r="P2164" s="2" t="s">
        <v>574</v>
      </c>
      <c r="Q2164" s="2" t="s">
        <v>5586</v>
      </c>
    </row>
    <row r="2165" spans="1:17" ht="370.5" x14ac:dyDescent="0.25">
      <c r="A2165" s="2" t="s">
        <v>840</v>
      </c>
      <c r="B2165" s="2" t="s">
        <v>841</v>
      </c>
      <c r="C2165" s="3" t="s">
        <v>5078</v>
      </c>
      <c r="D2165" s="4">
        <v>0</v>
      </c>
      <c r="E2165" s="4">
        <v>0</v>
      </c>
      <c r="F2165" s="4">
        <v>0</v>
      </c>
      <c r="G2165" s="4">
        <v>95</v>
      </c>
      <c r="H2165" s="2" t="s">
        <v>2228</v>
      </c>
      <c r="I2165" s="4">
        <v>45</v>
      </c>
      <c r="J2165" s="2" t="b">
        <v>1</v>
      </c>
      <c r="K2165" s="2" t="s">
        <v>4805</v>
      </c>
      <c r="L2165" s="2" t="s">
        <v>10</v>
      </c>
      <c r="M2165" s="2" t="s">
        <v>4806</v>
      </c>
      <c r="N2165" s="2" t="s">
        <v>4806</v>
      </c>
      <c r="O2165" s="2"/>
      <c r="P2165" s="2" t="s">
        <v>2303</v>
      </c>
      <c r="Q2165" s="2" t="s">
        <v>5782</v>
      </c>
    </row>
    <row r="2166" spans="1:17" x14ac:dyDescent="0.25">
      <c r="A2166" s="2" t="s">
        <v>2123</v>
      </c>
      <c r="B2166" s="2" t="s">
        <v>2124</v>
      </c>
      <c r="C2166" s="3"/>
      <c r="D2166" s="4">
        <v>0</v>
      </c>
      <c r="E2166" s="4">
        <v>7</v>
      </c>
      <c r="F2166" s="4">
        <v>7</v>
      </c>
      <c r="G2166" s="4">
        <v>26.9</v>
      </c>
      <c r="H2166" s="2" t="s">
        <v>66</v>
      </c>
      <c r="I2166" s="4">
        <v>13.425000000000001</v>
      </c>
      <c r="J2166" s="2" t="b">
        <v>1</v>
      </c>
      <c r="K2166" s="2" t="s">
        <v>4693</v>
      </c>
      <c r="L2166" s="2" t="s">
        <v>10</v>
      </c>
      <c r="M2166" s="2"/>
      <c r="N2166" s="2" t="s">
        <v>4698</v>
      </c>
      <c r="O2166" s="2"/>
      <c r="P2166" s="2" t="s">
        <v>4696</v>
      </c>
      <c r="Q2166" s="2"/>
    </row>
    <row r="2167" spans="1:17" ht="99.75" x14ac:dyDescent="0.25">
      <c r="A2167" s="2" t="s">
        <v>431</v>
      </c>
      <c r="B2167" s="2" t="s">
        <v>432</v>
      </c>
      <c r="C2167" s="3" t="s">
        <v>5216</v>
      </c>
      <c r="D2167" s="4">
        <v>0</v>
      </c>
      <c r="E2167" s="4">
        <v>43</v>
      </c>
      <c r="F2167" s="4">
        <v>43</v>
      </c>
      <c r="G2167" s="4">
        <v>3.35</v>
      </c>
      <c r="H2167" s="2" t="s">
        <v>2246</v>
      </c>
      <c r="I2167" s="4">
        <v>1.6186</v>
      </c>
      <c r="J2167" s="2" t="b">
        <v>1</v>
      </c>
      <c r="K2167" s="2" t="s">
        <v>2307</v>
      </c>
      <c r="L2167" s="2" t="s">
        <v>10</v>
      </c>
      <c r="M2167" s="2"/>
      <c r="N2167" s="2" t="s">
        <v>2307</v>
      </c>
      <c r="O2167" s="2" t="s">
        <v>4877</v>
      </c>
      <c r="P2167" s="2" t="s">
        <v>4804</v>
      </c>
      <c r="Q2167" s="2" t="s">
        <v>5666</v>
      </c>
    </row>
    <row r="2168" spans="1:17" ht="99.75" x14ac:dyDescent="0.25">
      <c r="A2168" s="2" t="s">
        <v>433</v>
      </c>
      <c r="B2168" s="2" t="s">
        <v>434</v>
      </c>
      <c r="C2168" s="3" t="s">
        <v>5217</v>
      </c>
      <c r="D2168" s="4">
        <v>0</v>
      </c>
      <c r="E2168" s="4">
        <v>0</v>
      </c>
      <c r="F2168" s="4">
        <v>0</v>
      </c>
      <c r="G2168" s="4">
        <v>7.35</v>
      </c>
      <c r="H2168" s="2" t="s">
        <v>2246</v>
      </c>
      <c r="I2168" s="4">
        <v>3.5489999999999999</v>
      </c>
      <c r="J2168" s="2" t="b">
        <v>1</v>
      </c>
      <c r="K2168" s="2" t="s">
        <v>2307</v>
      </c>
      <c r="L2168" s="2" t="s">
        <v>10</v>
      </c>
      <c r="M2168" s="2"/>
      <c r="N2168" s="2" t="s">
        <v>2307</v>
      </c>
      <c r="O2168" s="2" t="s">
        <v>4877</v>
      </c>
      <c r="P2168" s="2" t="s">
        <v>4688</v>
      </c>
      <c r="Q2168" s="2" t="s">
        <v>2698</v>
      </c>
    </row>
    <row r="2169" spans="1:17" ht="99.75" x14ac:dyDescent="0.25">
      <c r="A2169" s="2" t="s">
        <v>427</v>
      </c>
      <c r="B2169" s="2" t="s">
        <v>428</v>
      </c>
      <c r="C2169" s="3" t="s">
        <v>5214</v>
      </c>
      <c r="D2169" s="4">
        <v>0</v>
      </c>
      <c r="E2169" s="4">
        <v>24</v>
      </c>
      <c r="F2169" s="4">
        <v>24</v>
      </c>
      <c r="G2169" s="4">
        <v>3.35</v>
      </c>
      <c r="H2169" s="2" t="s">
        <v>2246</v>
      </c>
      <c r="I2169" s="4">
        <v>1.615</v>
      </c>
      <c r="J2169" s="2" t="b">
        <v>1</v>
      </c>
      <c r="K2169" s="2" t="s">
        <v>2307</v>
      </c>
      <c r="L2169" s="2" t="s">
        <v>10</v>
      </c>
      <c r="M2169" s="2"/>
      <c r="N2169" s="2" t="s">
        <v>2307</v>
      </c>
      <c r="O2169" s="2" t="s">
        <v>2305</v>
      </c>
      <c r="P2169" s="2" t="s">
        <v>4804</v>
      </c>
      <c r="Q2169" s="2" t="s">
        <v>5666</v>
      </c>
    </row>
    <row r="2170" spans="1:17" ht="99.75" x14ac:dyDescent="0.25">
      <c r="A2170" s="2" t="s">
        <v>429</v>
      </c>
      <c r="B2170" s="2" t="s">
        <v>430</v>
      </c>
      <c r="C2170" s="3" t="s">
        <v>5215</v>
      </c>
      <c r="D2170" s="4">
        <v>0</v>
      </c>
      <c r="E2170" s="4">
        <v>0</v>
      </c>
      <c r="F2170" s="4">
        <v>0</v>
      </c>
      <c r="G2170" s="4">
        <v>7.15</v>
      </c>
      <c r="H2170" s="2" t="s">
        <v>2246</v>
      </c>
      <c r="I2170" s="4">
        <v>3.4489999999999998</v>
      </c>
      <c r="J2170" s="2" t="b">
        <v>1</v>
      </c>
      <c r="K2170" s="2" t="s">
        <v>2307</v>
      </c>
      <c r="L2170" s="2" t="s">
        <v>10</v>
      </c>
      <c r="M2170" s="2"/>
      <c r="N2170" s="2" t="s">
        <v>2307</v>
      </c>
      <c r="O2170" s="2" t="s">
        <v>2305</v>
      </c>
      <c r="P2170" s="2" t="s">
        <v>4688</v>
      </c>
      <c r="Q2170" s="2" t="s">
        <v>5666</v>
      </c>
    </row>
    <row r="2171" spans="1:17" x14ac:dyDescent="0.25">
      <c r="A2171" s="2" t="s">
        <v>345</v>
      </c>
      <c r="B2171" s="2" t="s">
        <v>346</v>
      </c>
      <c r="C2171" s="3"/>
      <c r="D2171" s="4">
        <v>0</v>
      </c>
      <c r="E2171" s="4">
        <v>8</v>
      </c>
      <c r="F2171" s="4">
        <v>8</v>
      </c>
      <c r="G2171" s="4">
        <v>3.6</v>
      </c>
      <c r="H2171" s="2" t="s">
        <v>2246</v>
      </c>
      <c r="I2171" s="4">
        <v>1.7410000000000001</v>
      </c>
      <c r="J2171" s="2" t="b">
        <v>1</v>
      </c>
      <c r="K2171" s="2" t="s">
        <v>2307</v>
      </c>
      <c r="L2171" s="2" t="s">
        <v>10</v>
      </c>
      <c r="M2171" s="2"/>
      <c r="N2171" s="2" t="s">
        <v>2307</v>
      </c>
      <c r="O2171" s="2" t="s">
        <v>314</v>
      </c>
      <c r="P2171" s="2" t="s">
        <v>4804</v>
      </c>
      <c r="Q2171" s="2"/>
    </row>
    <row r="2172" spans="1:17" x14ac:dyDescent="0.25">
      <c r="A2172" s="2" t="s">
        <v>353</v>
      </c>
      <c r="B2172" s="2" t="s">
        <v>354</v>
      </c>
      <c r="C2172" s="3"/>
      <c r="D2172" s="4">
        <v>0</v>
      </c>
      <c r="E2172" s="4">
        <v>24</v>
      </c>
      <c r="F2172" s="4">
        <v>24</v>
      </c>
      <c r="G2172" s="4">
        <v>3.35</v>
      </c>
      <c r="H2172" s="2" t="s">
        <v>2246</v>
      </c>
      <c r="I2172" s="4">
        <v>1.6279999999999999</v>
      </c>
      <c r="J2172" s="2" t="b">
        <v>1</v>
      </c>
      <c r="K2172" s="2" t="s">
        <v>2307</v>
      </c>
      <c r="L2172" s="2" t="s">
        <v>10</v>
      </c>
      <c r="M2172" s="2"/>
      <c r="N2172" s="2" t="s">
        <v>2307</v>
      </c>
      <c r="O2172" s="2" t="s">
        <v>5007</v>
      </c>
      <c r="P2172" s="2" t="s">
        <v>4804</v>
      </c>
      <c r="Q2172" s="2"/>
    </row>
    <row r="2173" spans="1:17" x14ac:dyDescent="0.25">
      <c r="A2173" s="2" t="s">
        <v>351</v>
      </c>
      <c r="B2173" s="2" t="s">
        <v>352</v>
      </c>
      <c r="C2173" s="3"/>
      <c r="D2173" s="4">
        <v>0</v>
      </c>
      <c r="E2173" s="4">
        <v>4</v>
      </c>
      <c r="F2173" s="4">
        <v>4</v>
      </c>
      <c r="G2173" s="4">
        <v>3.35</v>
      </c>
      <c r="H2173" s="2" t="s">
        <v>2246</v>
      </c>
      <c r="I2173" s="4">
        <v>1.641</v>
      </c>
      <c r="J2173" s="2" t="b">
        <v>1</v>
      </c>
      <c r="K2173" s="2" t="s">
        <v>2307</v>
      </c>
      <c r="L2173" s="2" t="s">
        <v>10</v>
      </c>
      <c r="M2173" s="2"/>
      <c r="N2173" s="2" t="s">
        <v>2307</v>
      </c>
      <c r="O2173" s="2" t="s">
        <v>5008</v>
      </c>
      <c r="P2173" s="2" t="s">
        <v>4804</v>
      </c>
      <c r="Q2173" s="2"/>
    </row>
    <row r="2174" spans="1:17" x14ac:dyDescent="0.25">
      <c r="A2174" s="2" t="s">
        <v>377</v>
      </c>
      <c r="B2174" s="2" t="s">
        <v>378</v>
      </c>
      <c r="C2174" s="3"/>
      <c r="D2174" s="4">
        <v>0</v>
      </c>
      <c r="E2174" s="4">
        <v>8</v>
      </c>
      <c r="F2174" s="4">
        <v>8</v>
      </c>
      <c r="G2174" s="4">
        <v>3.7</v>
      </c>
      <c r="H2174" s="2" t="s">
        <v>2246</v>
      </c>
      <c r="I2174" s="4">
        <v>1.778</v>
      </c>
      <c r="J2174" s="2" t="b">
        <v>1</v>
      </c>
      <c r="K2174" s="2" t="s">
        <v>2307</v>
      </c>
      <c r="L2174" s="2" t="s">
        <v>10</v>
      </c>
      <c r="M2174" s="2"/>
      <c r="N2174" s="2" t="s">
        <v>2307</v>
      </c>
      <c r="O2174" s="2" t="s">
        <v>4803</v>
      </c>
      <c r="P2174" s="2" t="s">
        <v>4804</v>
      </c>
      <c r="Q2174" s="2"/>
    </row>
    <row r="2175" spans="1:17" x14ac:dyDescent="0.25">
      <c r="A2175" s="2" t="s">
        <v>363</v>
      </c>
      <c r="B2175" s="2" t="s">
        <v>364</v>
      </c>
      <c r="C2175" s="3"/>
      <c r="D2175" s="4">
        <v>0</v>
      </c>
      <c r="E2175" s="4">
        <v>10</v>
      </c>
      <c r="F2175" s="4">
        <v>10</v>
      </c>
      <c r="G2175" s="4">
        <v>3.6</v>
      </c>
      <c r="H2175" s="2" t="s">
        <v>2246</v>
      </c>
      <c r="I2175" s="4">
        <v>1.7090000000000001</v>
      </c>
      <c r="J2175" s="2" t="b">
        <v>1</v>
      </c>
      <c r="K2175" s="2" t="s">
        <v>2307</v>
      </c>
      <c r="L2175" s="2" t="s">
        <v>10</v>
      </c>
      <c r="M2175" s="2"/>
      <c r="N2175" s="2" t="s">
        <v>2307</v>
      </c>
      <c r="O2175" s="2" t="s">
        <v>4803</v>
      </c>
      <c r="P2175" s="2" t="s">
        <v>4804</v>
      </c>
      <c r="Q2175" s="2"/>
    </row>
    <row r="2176" spans="1:17" x14ac:dyDescent="0.25">
      <c r="A2176" s="2" t="s">
        <v>347</v>
      </c>
      <c r="B2176" s="2" t="s">
        <v>348</v>
      </c>
      <c r="C2176" s="3"/>
      <c r="D2176" s="4">
        <v>0</v>
      </c>
      <c r="E2176" s="4">
        <v>11</v>
      </c>
      <c r="F2176" s="4">
        <v>11</v>
      </c>
      <c r="G2176" s="4">
        <v>3.15</v>
      </c>
      <c r="H2176" s="2" t="s">
        <v>2246</v>
      </c>
      <c r="I2176" s="4">
        <v>1.5149999999999999</v>
      </c>
      <c r="J2176" s="2" t="b">
        <v>1</v>
      </c>
      <c r="K2176" s="2" t="s">
        <v>2307</v>
      </c>
      <c r="L2176" s="2" t="s">
        <v>10</v>
      </c>
      <c r="M2176" s="2"/>
      <c r="N2176" s="2" t="s">
        <v>2307</v>
      </c>
      <c r="O2176" s="2" t="s">
        <v>4877</v>
      </c>
      <c r="P2176" s="2" t="s">
        <v>4804</v>
      </c>
      <c r="Q2176" s="2"/>
    </row>
    <row r="2177" spans="1:17" ht="128.25" x14ac:dyDescent="0.25">
      <c r="A2177" s="2" t="s">
        <v>457</v>
      </c>
      <c r="B2177" s="2" t="s">
        <v>458</v>
      </c>
      <c r="C2177" s="3" t="s">
        <v>5224</v>
      </c>
      <c r="D2177" s="4">
        <v>0</v>
      </c>
      <c r="E2177" s="4">
        <v>0</v>
      </c>
      <c r="F2177" s="4">
        <v>0</v>
      </c>
      <c r="G2177" s="4">
        <v>5.95</v>
      </c>
      <c r="H2177" s="2" t="s">
        <v>2246</v>
      </c>
      <c r="I2177" s="4">
        <v>2.8889999999999998</v>
      </c>
      <c r="J2177" s="2" t="b">
        <v>1</v>
      </c>
      <c r="K2177" s="2" t="s">
        <v>2307</v>
      </c>
      <c r="L2177" s="2" t="s">
        <v>10</v>
      </c>
      <c r="M2177" s="2"/>
      <c r="N2177" s="2" t="s">
        <v>2307</v>
      </c>
      <c r="O2177" s="2" t="s">
        <v>314</v>
      </c>
      <c r="P2177" s="2" t="s">
        <v>4695</v>
      </c>
      <c r="Q2177" s="2" t="s">
        <v>5669</v>
      </c>
    </row>
    <row r="2178" spans="1:17" x14ac:dyDescent="0.25">
      <c r="A2178" s="2" t="s">
        <v>734</v>
      </c>
      <c r="B2178" s="2" t="s">
        <v>735</v>
      </c>
      <c r="C2178" s="3"/>
      <c r="D2178" s="4">
        <v>0</v>
      </c>
      <c r="E2178" s="4">
        <v>43</v>
      </c>
      <c r="F2178" s="4">
        <v>43</v>
      </c>
      <c r="G2178" s="4">
        <v>6.9</v>
      </c>
      <c r="H2178" s="2" t="s">
        <v>2224</v>
      </c>
      <c r="I2178" s="4">
        <v>2.95</v>
      </c>
      <c r="J2178" s="2" t="b">
        <v>1</v>
      </c>
      <c r="K2178" s="2" t="s">
        <v>4716</v>
      </c>
      <c r="L2178" s="2" t="s">
        <v>10</v>
      </c>
      <c r="M2178" s="2" t="s">
        <v>4744</v>
      </c>
      <c r="N2178" s="2" t="s">
        <v>4745</v>
      </c>
      <c r="O2178" s="2" t="s">
        <v>4719</v>
      </c>
      <c r="P2178" s="2" t="s">
        <v>4688</v>
      </c>
      <c r="Q2178" s="2"/>
    </row>
    <row r="2179" spans="1:17" x14ac:dyDescent="0.25">
      <c r="A2179" s="2" t="s">
        <v>730</v>
      </c>
      <c r="B2179" s="2" t="s">
        <v>731</v>
      </c>
      <c r="C2179" s="3"/>
      <c r="D2179" s="4">
        <v>0</v>
      </c>
      <c r="E2179" s="4">
        <v>15</v>
      </c>
      <c r="F2179" s="4">
        <v>15</v>
      </c>
      <c r="G2179" s="4">
        <v>6.9</v>
      </c>
      <c r="H2179" s="2" t="s">
        <v>2224</v>
      </c>
      <c r="I2179" s="4">
        <v>2.95</v>
      </c>
      <c r="J2179" s="2" t="b">
        <v>1</v>
      </c>
      <c r="K2179" s="2" t="s">
        <v>4716</v>
      </c>
      <c r="L2179" s="2" t="s">
        <v>10</v>
      </c>
      <c r="M2179" s="2" t="s">
        <v>4744</v>
      </c>
      <c r="N2179" s="2" t="s">
        <v>4745</v>
      </c>
      <c r="O2179" s="2" t="s">
        <v>4719</v>
      </c>
      <c r="P2179" s="2" t="s">
        <v>4688</v>
      </c>
      <c r="Q2179" s="2"/>
    </row>
    <row r="2180" spans="1:17" ht="242.25" x14ac:dyDescent="0.25">
      <c r="A2180" s="2" t="s">
        <v>1453</v>
      </c>
      <c r="B2180" s="2" t="s">
        <v>1454</v>
      </c>
      <c r="C2180" s="3" t="s">
        <v>5369</v>
      </c>
      <c r="D2180" s="4">
        <v>0</v>
      </c>
      <c r="E2180" s="4">
        <v>5</v>
      </c>
      <c r="F2180" s="4">
        <v>5</v>
      </c>
      <c r="G2180" s="4">
        <v>24.4</v>
      </c>
      <c r="H2180" s="2" t="s">
        <v>2297</v>
      </c>
      <c r="I2180" s="4">
        <v>11.8</v>
      </c>
      <c r="J2180" s="2" t="b">
        <v>1</v>
      </c>
      <c r="K2180" s="2" t="s">
        <v>4693</v>
      </c>
      <c r="L2180" s="2" t="s">
        <v>10</v>
      </c>
      <c r="M2180" s="2"/>
      <c r="N2180" s="2" t="s">
        <v>4701</v>
      </c>
      <c r="O2180" s="2"/>
      <c r="P2180" s="2" t="s">
        <v>574</v>
      </c>
      <c r="Q2180" s="2" t="s">
        <v>5775</v>
      </c>
    </row>
    <row r="2181" spans="1:17" ht="228" x14ac:dyDescent="0.25">
      <c r="A2181" s="2" t="s">
        <v>1455</v>
      </c>
      <c r="B2181" s="2" t="s">
        <v>1456</v>
      </c>
      <c r="C2181" s="3" t="s">
        <v>5370</v>
      </c>
      <c r="D2181" s="4">
        <v>0</v>
      </c>
      <c r="E2181" s="4">
        <v>10</v>
      </c>
      <c r="F2181" s="4">
        <v>10</v>
      </c>
      <c r="G2181" s="4">
        <v>25.4</v>
      </c>
      <c r="H2181" s="2" t="s">
        <v>2297</v>
      </c>
      <c r="I2181" s="4">
        <v>12.3</v>
      </c>
      <c r="J2181" s="2" t="b">
        <v>1</v>
      </c>
      <c r="K2181" s="2" t="s">
        <v>4693</v>
      </c>
      <c r="L2181" s="2" t="s">
        <v>10</v>
      </c>
      <c r="M2181" s="2"/>
      <c r="N2181" s="2" t="s">
        <v>4701</v>
      </c>
      <c r="O2181" s="2"/>
      <c r="P2181" s="2" t="s">
        <v>574</v>
      </c>
      <c r="Q2181" s="2" t="s">
        <v>5776</v>
      </c>
    </row>
    <row r="2182" spans="1:17" ht="228" x14ac:dyDescent="0.25">
      <c r="A2182" s="2" t="s">
        <v>1451</v>
      </c>
      <c r="B2182" s="2" t="s">
        <v>1452</v>
      </c>
      <c r="C2182" s="3" t="s">
        <v>5368</v>
      </c>
      <c r="D2182" s="4">
        <v>0</v>
      </c>
      <c r="E2182" s="4">
        <v>9</v>
      </c>
      <c r="F2182" s="4">
        <v>9</v>
      </c>
      <c r="G2182" s="4">
        <v>25.4</v>
      </c>
      <c r="H2182" s="2" t="s">
        <v>2297</v>
      </c>
      <c r="I2182" s="4">
        <v>12.3</v>
      </c>
      <c r="J2182" s="2" t="b">
        <v>1</v>
      </c>
      <c r="K2182" s="2" t="s">
        <v>4693</v>
      </c>
      <c r="L2182" s="2" t="s">
        <v>10</v>
      </c>
      <c r="M2182" s="2"/>
      <c r="N2182" s="2" t="s">
        <v>4701</v>
      </c>
      <c r="O2182" s="2"/>
      <c r="P2182" s="2" t="s">
        <v>574</v>
      </c>
      <c r="Q2182" s="2" t="s">
        <v>5777</v>
      </c>
    </row>
    <row r="2183" spans="1:17" ht="185.25" x14ac:dyDescent="0.25">
      <c r="A2183" s="2" t="s">
        <v>1300</v>
      </c>
      <c r="B2183" s="2" t="s">
        <v>1301</v>
      </c>
      <c r="C2183" s="3" t="s">
        <v>5345</v>
      </c>
      <c r="D2183" s="4">
        <v>0</v>
      </c>
      <c r="E2183" s="4">
        <v>6</v>
      </c>
      <c r="F2183" s="4">
        <v>6</v>
      </c>
      <c r="G2183" s="4">
        <v>7.9</v>
      </c>
      <c r="H2183" s="2" t="s">
        <v>2298</v>
      </c>
      <c r="I2183" s="4">
        <v>3.65</v>
      </c>
      <c r="J2183" s="2" t="b">
        <v>1</v>
      </c>
      <c r="K2183" s="2" t="s">
        <v>4709</v>
      </c>
      <c r="L2183" s="2" t="s">
        <v>10</v>
      </c>
      <c r="M2183" s="2" t="s">
        <v>4849</v>
      </c>
      <c r="N2183" s="2" t="s">
        <v>4741</v>
      </c>
      <c r="O2183" s="2" t="s">
        <v>4689</v>
      </c>
      <c r="P2183" s="2" t="s">
        <v>4688</v>
      </c>
      <c r="Q2183" s="2" t="s">
        <v>5739</v>
      </c>
    </row>
    <row r="2184" spans="1:17" ht="199.5" x14ac:dyDescent="0.25">
      <c r="A2184" s="2" t="s">
        <v>1483</v>
      </c>
      <c r="B2184" s="2" t="s">
        <v>1484</v>
      </c>
      <c r="C2184" s="3" t="s">
        <v>5375</v>
      </c>
      <c r="D2184" s="4">
        <v>0</v>
      </c>
      <c r="E2184" s="4">
        <v>0</v>
      </c>
      <c r="F2184" s="4">
        <v>0</v>
      </c>
      <c r="G2184" s="4">
        <v>9.1</v>
      </c>
      <c r="H2184" s="2" t="s">
        <v>2298</v>
      </c>
      <c r="I2184" s="4">
        <v>4.2</v>
      </c>
      <c r="J2184" s="2" t="b">
        <v>1</v>
      </c>
      <c r="K2184" s="2" t="s">
        <v>4709</v>
      </c>
      <c r="L2184" s="2" t="s">
        <v>10</v>
      </c>
      <c r="M2184" s="2" t="s">
        <v>4830</v>
      </c>
      <c r="N2184" s="2" t="s">
        <v>4745</v>
      </c>
      <c r="O2184" s="2" t="s">
        <v>4689</v>
      </c>
      <c r="P2184" s="2" t="s">
        <v>4688</v>
      </c>
      <c r="Q2184" s="2" t="s">
        <v>5740</v>
      </c>
    </row>
    <row r="2185" spans="1:17" ht="213.75" x14ac:dyDescent="0.25">
      <c r="A2185" s="2" t="s">
        <v>1485</v>
      </c>
      <c r="B2185" s="2" t="s">
        <v>1486</v>
      </c>
      <c r="C2185" s="3" t="s">
        <v>5376</v>
      </c>
      <c r="D2185" s="4">
        <v>0</v>
      </c>
      <c r="E2185" s="4">
        <v>8</v>
      </c>
      <c r="F2185" s="4">
        <v>8</v>
      </c>
      <c r="G2185" s="4">
        <v>9.1</v>
      </c>
      <c r="H2185" s="2" t="s">
        <v>2298</v>
      </c>
      <c r="I2185" s="4">
        <v>4.2</v>
      </c>
      <c r="J2185" s="2" t="b">
        <v>1</v>
      </c>
      <c r="K2185" s="2" t="s">
        <v>4716</v>
      </c>
      <c r="L2185" s="2" t="s">
        <v>10</v>
      </c>
      <c r="M2185" s="2" t="s">
        <v>4830</v>
      </c>
      <c r="N2185" s="2" t="s">
        <v>4745</v>
      </c>
      <c r="O2185" s="2" t="s">
        <v>4719</v>
      </c>
      <c r="P2185" s="2" t="s">
        <v>4688</v>
      </c>
      <c r="Q2185" s="2" t="s">
        <v>5741</v>
      </c>
    </row>
    <row r="2186" spans="1:17" ht="213.75" x14ac:dyDescent="0.25">
      <c r="A2186" s="2" t="s">
        <v>1501</v>
      </c>
      <c r="B2186" s="2" t="s">
        <v>1502</v>
      </c>
      <c r="C2186" s="3" t="s">
        <v>5377</v>
      </c>
      <c r="D2186" s="4">
        <v>0</v>
      </c>
      <c r="E2186" s="4">
        <v>0</v>
      </c>
      <c r="F2186" s="4">
        <v>0</v>
      </c>
      <c r="G2186" s="4">
        <v>13.1</v>
      </c>
      <c r="H2186" s="2" t="s">
        <v>2298</v>
      </c>
      <c r="I2186" s="4">
        <v>6.05</v>
      </c>
      <c r="J2186" s="2" t="b">
        <v>1</v>
      </c>
      <c r="K2186" s="2" t="s">
        <v>4709</v>
      </c>
      <c r="L2186" s="2" t="s">
        <v>10</v>
      </c>
      <c r="M2186" s="2" t="s">
        <v>4830</v>
      </c>
      <c r="N2186" s="2" t="s">
        <v>4745</v>
      </c>
      <c r="O2186" s="2" t="s">
        <v>4689</v>
      </c>
      <c r="P2186" s="2" t="s">
        <v>4688</v>
      </c>
      <c r="Q2186" s="2" t="s">
        <v>5742</v>
      </c>
    </row>
    <row r="2187" spans="1:17" x14ac:dyDescent="0.25">
      <c r="A2187" s="2" t="s">
        <v>1503</v>
      </c>
      <c r="B2187" s="2" t="s">
        <v>1504</v>
      </c>
      <c r="C2187" s="3"/>
      <c r="D2187" s="4">
        <v>0</v>
      </c>
      <c r="E2187" s="4">
        <v>0</v>
      </c>
      <c r="F2187" s="4">
        <v>0</v>
      </c>
      <c r="G2187" s="4">
        <v>13.1</v>
      </c>
      <c r="H2187" s="2" t="s">
        <v>2298</v>
      </c>
      <c r="I2187" s="4">
        <v>6.05</v>
      </c>
      <c r="J2187" s="2" t="b">
        <v>1</v>
      </c>
      <c r="K2187" s="2" t="s">
        <v>2308</v>
      </c>
      <c r="L2187" s="2" t="s">
        <v>10</v>
      </c>
      <c r="M2187" s="2" t="s">
        <v>4830</v>
      </c>
      <c r="N2187" s="2" t="s">
        <v>4745</v>
      </c>
      <c r="O2187" s="2" t="s">
        <v>2306</v>
      </c>
      <c r="P2187" s="2" t="s">
        <v>4688</v>
      </c>
      <c r="Q2187" s="2"/>
    </row>
    <row r="2188" spans="1:17" x14ac:dyDescent="0.25">
      <c r="A2188" s="2" t="s">
        <v>286</v>
      </c>
      <c r="B2188" s="2" t="s">
        <v>287</v>
      </c>
      <c r="C2188" s="3"/>
      <c r="D2188" s="4">
        <v>0</v>
      </c>
      <c r="E2188" s="4">
        <v>4</v>
      </c>
      <c r="F2188" s="4">
        <v>4</v>
      </c>
      <c r="G2188" s="4">
        <v>27.9</v>
      </c>
      <c r="H2188" s="2" t="s">
        <v>2298</v>
      </c>
      <c r="I2188" s="4">
        <v>12.93</v>
      </c>
      <c r="J2188" s="2" t="b">
        <v>1</v>
      </c>
      <c r="K2188" s="2" t="s">
        <v>2301</v>
      </c>
      <c r="L2188" s="2" t="s">
        <v>10</v>
      </c>
      <c r="M2188" s="2" t="s">
        <v>4830</v>
      </c>
      <c r="N2188" s="2" t="s">
        <v>4745</v>
      </c>
      <c r="O2188" s="2" t="s">
        <v>4689</v>
      </c>
      <c r="P2188" s="2"/>
      <c r="Q2188" s="2"/>
    </row>
    <row r="2189" spans="1:17" x14ac:dyDescent="0.25">
      <c r="A2189" s="2" t="s">
        <v>261</v>
      </c>
      <c r="B2189" s="2" t="s">
        <v>262</v>
      </c>
      <c r="C2189" s="3"/>
      <c r="D2189" s="4">
        <v>0</v>
      </c>
      <c r="E2189" s="4">
        <v>0</v>
      </c>
      <c r="F2189" s="4">
        <v>0</v>
      </c>
      <c r="G2189" s="4">
        <v>27.9</v>
      </c>
      <c r="H2189" s="2" t="s">
        <v>2298</v>
      </c>
      <c r="I2189" s="4">
        <v>12.93</v>
      </c>
      <c r="J2189" s="2" t="b">
        <v>1</v>
      </c>
      <c r="K2189" s="2" t="s">
        <v>2301</v>
      </c>
      <c r="L2189" s="2" t="s">
        <v>10</v>
      </c>
      <c r="M2189" s="2" t="s">
        <v>4849</v>
      </c>
      <c r="N2189" s="2" t="s">
        <v>4741</v>
      </c>
      <c r="O2189" s="2" t="s">
        <v>4719</v>
      </c>
      <c r="P2189" s="2"/>
      <c r="Q2189" s="2"/>
    </row>
    <row r="2190" spans="1:17" x14ac:dyDescent="0.25">
      <c r="A2190" s="2" t="s">
        <v>259</v>
      </c>
      <c r="B2190" s="2" t="s">
        <v>260</v>
      </c>
      <c r="C2190" s="3"/>
      <c r="D2190" s="4">
        <v>0</v>
      </c>
      <c r="E2190" s="4">
        <v>0</v>
      </c>
      <c r="F2190" s="4">
        <v>0</v>
      </c>
      <c r="G2190" s="4">
        <v>27.9</v>
      </c>
      <c r="H2190" s="2" t="s">
        <v>2298</v>
      </c>
      <c r="I2190" s="4">
        <v>12.93</v>
      </c>
      <c r="J2190" s="2" t="b">
        <v>1</v>
      </c>
      <c r="K2190" s="2" t="s">
        <v>2301</v>
      </c>
      <c r="L2190" s="2" t="s">
        <v>10</v>
      </c>
      <c r="M2190" s="2" t="s">
        <v>4849</v>
      </c>
      <c r="N2190" s="2" t="s">
        <v>4741</v>
      </c>
      <c r="O2190" s="2" t="s">
        <v>2306</v>
      </c>
      <c r="P2190" s="2"/>
      <c r="Q2190" s="2"/>
    </row>
    <row r="2191" spans="1:17" x14ac:dyDescent="0.25">
      <c r="A2191" s="2" t="s">
        <v>732</v>
      </c>
      <c r="B2191" s="2" t="s">
        <v>733</v>
      </c>
      <c r="C2191" s="3"/>
      <c r="D2191" s="4">
        <v>0</v>
      </c>
      <c r="E2191" s="4">
        <v>33</v>
      </c>
      <c r="F2191" s="4">
        <v>33</v>
      </c>
      <c r="G2191" s="4">
        <v>6.9</v>
      </c>
      <c r="H2191" s="2" t="s">
        <v>2224</v>
      </c>
      <c r="I2191" s="4">
        <v>2.95</v>
      </c>
      <c r="J2191" s="2" t="b">
        <v>1</v>
      </c>
      <c r="K2191" s="2" t="s">
        <v>2308</v>
      </c>
      <c r="L2191" s="2" t="s">
        <v>10</v>
      </c>
      <c r="M2191" s="2" t="s">
        <v>4744</v>
      </c>
      <c r="N2191" s="2" t="s">
        <v>4745</v>
      </c>
      <c r="O2191" s="2" t="s">
        <v>2306</v>
      </c>
      <c r="P2191" s="2" t="s">
        <v>4688</v>
      </c>
      <c r="Q2191" s="2"/>
    </row>
    <row r="2192" spans="1:17" x14ac:dyDescent="0.25">
      <c r="A2192" s="2" t="s">
        <v>1244</v>
      </c>
      <c r="B2192" s="2" t="s">
        <v>1245</v>
      </c>
      <c r="C2192" s="3"/>
      <c r="D2192" s="4">
        <v>0</v>
      </c>
      <c r="E2192" s="4">
        <v>0</v>
      </c>
      <c r="F2192" s="4">
        <v>0</v>
      </c>
      <c r="G2192" s="4">
        <v>21.1</v>
      </c>
      <c r="H2192" s="2" t="s">
        <v>2231</v>
      </c>
      <c r="I2192" s="4">
        <v>9.5</v>
      </c>
      <c r="J2192" s="2" t="b">
        <v>1</v>
      </c>
      <c r="K2192" s="2" t="s">
        <v>4716</v>
      </c>
      <c r="L2192" s="2" t="s">
        <v>10</v>
      </c>
      <c r="M2192" s="2" t="s">
        <v>4898</v>
      </c>
      <c r="N2192" s="2" t="s">
        <v>4741</v>
      </c>
      <c r="O2192" s="2" t="s">
        <v>4719</v>
      </c>
      <c r="P2192" s="2" t="s">
        <v>4688</v>
      </c>
      <c r="Q2192" s="2"/>
    </row>
    <row r="2193" spans="1:17" x14ac:dyDescent="0.25">
      <c r="A2193" s="2" t="s">
        <v>1060</v>
      </c>
      <c r="B2193" s="2" t="s">
        <v>1061</v>
      </c>
      <c r="C2193" s="3"/>
      <c r="D2193" s="4">
        <v>0</v>
      </c>
      <c r="E2193" s="4">
        <v>5</v>
      </c>
      <c r="F2193" s="4">
        <v>5</v>
      </c>
      <c r="G2193" s="4">
        <v>10.9</v>
      </c>
      <c r="H2193" s="2" t="s">
        <v>2299</v>
      </c>
      <c r="I2193" s="4">
        <v>4.95</v>
      </c>
      <c r="J2193" s="2" t="b">
        <v>1</v>
      </c>
      <c r="K2193" s="2" t="s">
        <v>4716</v>
      </c>
      <c r="L2193" s="2" t="s">
        <v>10</v>
      </c>
      <c r="M2193" s="2" t="s">
        <v>4746</v>
      </c>
      <c r="N2193" s="2" t="s">
        <v>4741</v>
      </c>
      <c r="O2193" s="2" t="s">
        <v>4719</v>
      </c>
      <c r="P2193" s="2" t="s">
        <v>4688</v>
      </c>
      <c r="Q2193" s="2"/>
    </row>
    <row r="2194" spans="1:17" x14ac:dyDescent="0.25">
      <c r="A2194" s="2" t="s">
        <v>1058</v>
      </c>
      <c r="B2194" s="2" t="s">
        <v>1059</v>
      </c>
      <c r="C2194" s="3"/>
      <c r="D2194" s="4">
        <v>0</v>
      </c>
      <c r="E2194" s="4">
        <v>11</v>
      </c>
      <c r="F2194" s="4">
        <v>11</v>
      </c>
      <c r="G2194" s="4">
        <v>10.9</v>
      </c>
      <c r="H2194" s="2" t="s">
        <v>2299</v>
      </c>
      <c r="I2194" s="4">
        <v>4.95</v>
      </c>
      <c r="J2194" s="2" t="b">
        <v>1</v>
      </c>
      <c r="K2194" s="2" t="s">
        <v>2308</v>
      </c>
      <c r="L2194" s="2" t="s">
        <v>10</v>
      </c>
      <c r="M2194" s="2" t="s">
        <v>4746</v>
      </c>
      <c r="N2194" s="2" t="s">
        <v>4741</v>
      </c>
      <c r="O2194" s="2" t="s">
        <v>2306</v>
      </c>
      <c r="P2194" s="2" t="s">
        <v>4688</v>
      </c>
      <c r="Q2194" s="2"/>
    </row>
    <row r="2195" spans="1:17" x14ac:dyDescent="0.25">
      <c r="A2195" s="2" t="s">
        <v>1056</v>
      </c>
      <c r="B2195" s="2" t="s">
        <v>1057</v>
      </c>
      <c r="C2195" s="3"/>
      <c r="D2195" s="4">
        <v>0</v>
      </c>
      <c r="E2195" s="4">
        <v>2</v>
      </c>
      <c r="F2195" s="4">
        <v>2</v>
      </c>
      <c r="G2195" s="4">
        <v>10.9</v>
      </c>
      <c r="H2195" s="2" t="s">
        <v>2299</v>
      </c>
      <c r="I2195" s="4">
        <v>4.95</v>
      </c>
      <c r="J2195" s="2" t="b">
        <v>1</v>
      </c>
      <c r="K2195" s="2" t="s">
        <v>4709</v>
      </c>
      <c r="L2195" s="2" t="s">
        <v>10</v>
      </c>
      <c r="M2195" s="2" t="s">
        <v>4746</v>
      </c>
      <c r="N2195" s="2" t="s">
        <v>4741</v>
      </c>
      <c r="O2195" s="2" t="s">
        <v>4689</v>
      </c>
      <c r="P2195" s="2" t="s">
        <v>4688</v>
      </c>
      <c r="Q2195" s="2"/>
    </row>
    <row r="2196" spans="1:17" x14ac:dyDescent="0.25">
      <c r="A2196" s="2" t="s">
        <v>1030</v>
      </c>
      <c r="B2196" s="2" t="s">
        <v>1031</v>
      </c>
      <c r="C2196" s="3"/>
      <c r="D2196" s="4">
        <v>0</v>
      </c>
      <c r="E2196" s="4">
        <v>0</v>
      </c>
      <c r="F2196" s="4">
        <v>0</v>
      </c>
      <c r="G2196" s="4">
        <v>31.6</v>
      </c>
      <c r="H2196" s="2" t="s">
        <v>2236</v>
      </c>
      <c r="I2196" s="4">
        <v>14.6</v>
      </c>
      <c r="J2196" s="2" t="b">
        <v>1</v>
      </c>
      <c r="K2196" s="2" t="s">
        <v>4716</v>
      </c>
      <c r="L2196" s="2" t="s">
        <v>10</v>
      </c>
      <c r="M2196" s="2" t="s">
        <v>4746</v>
      </c>
      <c r="N2196" s="2" t="s">
        <v>4741</v>
      </c>
      <c r="O2196" s="2" t="s">
        <v>4719</v>
      </c>
      <c r="P2196" s="2" t="s">
        <v>4688</v>
      </c>
      <c r="Q2196" s="2"/>
    </row>
    <row r="2197" spans="1:17" x14ac:dyDescent="0.25">
      <c r="A2197" s="2" t="s">
        <v>2025</v>
      </c>
      <c r="B2197" s="2" t="s">
        <v>2026</v>
      </c>
      <c r="C2197" s="3"/>
      <c r="D2197" s="4">
        <v>0</v>
      </c>
      <c r="E2197" s="4">
        <v>4</v>
      </c>
      <c r="F2197" s="4">
        <v>4</v>
      </c>
      <c r="G2197" s="4">
        <v>9.9</v>
      </c>
      <c r="H2197" s="2" t="s">
        <v>175</v>
      </c>
      <c r="I2197" s="4">
        <v>4.3</v>
      </c>
      <c r="J2197" s="2" t="b">
        <v>1</v>
      </c>
      <c r="K2197" s="2" t="s">
        <v>4716</v>
      </c>
      <c r="L2197" s="2" t="s">
        <v>10</v>
      </c>
      <c r="M2197" s="2" t="s">
        <v>4899</v>
      </c>
      <c r="N2197" s="2" t="s">
        <v>4745</v>
      </c>
      <c r="O2197" s="2" t="s">
        <v>4719</v>
      </c>
      <c r="P2197" s="2" t="s">
        <v>4688</v>
      </c>
      <c r="Q2197" s="2"/>
    </row>
    <row r="2198" spans="1:17" ht="299.25" x14ac:dyDescent="0.25">
      <c r="A2198" s="2" t="s">
        <v>698</v>
      </c>
      <c r="B2198" s="2" t="s">
        <v>699</v>
      </c>
      <c r="C2198" s="3" t="s">
        <v>3067</v>
      </c>
      <c r="D2198" s="4">
        <v>0</v>
      </c>
      <c r="E2198" s="4">
        <v>19</v>
      </c>
      <c r="F2198" s="4">
        <v>19</v>
      </c>
      <c r="G2198" s="4">
        <v>18.899999999999999</v>
      </c>
      <c r="H2198" s="2" t="s">
        <v>5250</v>
      </c>
      <c r="I2198" s="4">
        <v>8.75</v>
      </c>
      <c r="J2198" s="2" t="b">
        <v>1</v>
      </c>
      <c r="K2198" s="2" t="s">
        <v>2308</v>
      </c>
      <c r="L2198" s="2" t="s">
        <v>10</v>
      </c>
      <c r="M2198" s="2" t="s">
        <v>4740</v>
      </c>
      <c r="N2198" s="2" t="s">
        <v>4741</v>
      </c>
      <c r="O2198" s="2" t="s">
        <v>2306</v>
      </c>
      <c r="P2198" s="2" t="s">
        <v>4688</v>
      </c>
      <c r="Q2198" s="2" t="s">
        <v>5701</v>
      </c>
    </row>
    <row r="2199" spans="1:17" ht="299.25" x14ac:dyDescent="0.25">
      <c r="A2199" s="2" t="s">
        <v>702</v>
      </c>
      <c r="B2199" s="2" t="s">
        <v>703</v>
      </c>
      <c r="C2199" s="3" t="s">
        <v>3012</v>
      </c>
      <c r="D2199" s="4">
        <v>0</v>
      </c>
      <c r="E2199" s="4">
        <v>1</v>
      </c>
      <c r="F2199" s="4">
        <v>1</v>
      </c>
      <c r="G2199" s="4">
        <v>41.6</v>
      </c>
      <c r="H2199" s="2" t="s">
        <v>5250</v>
      </c>
      <c r="I2199" s="4">
        <v>19.25</v>
      </c>
      <c r="J2199" s="2" t="b">
        <v>1</v>
      </c>
      <c r="K2199" s="2" t="s">
        <v>2308</v>
      </c>
      <c r="L2199" s="2" t="s">
        <v>10</v>
      </c>
      <c r="M2199" s="2" t="s">
        <v>4740</v>
      </c>
      <c r="N2199" s="2" t="s">
        <v>4741</v>
      </c>
      <c r="O2199" s="2" t="s">
        <v>2306</v>
      </c>
      <c r="P2199" s="2" t="s">
        <v>2303</v>
      </c>
      <c r="Q2199" s="2" t="s">
        <v>5701</v>
      </c>
    </row>
    <row r="2200" spans="1:17" ht="270.75" x14ac:dyDescent="0.25">
      <c r="A2200" s="2" t="s">
        <v>696</v>
      </c>
      <c r="B2200" s="2" t="s">
        <v>697</v>
      </c>
      <c r="C2200" s="3" t="s">
        <v>3066</v>
      </c>
      <c r="D2200" s="4">
        <v>0</v>
      </c>
      <c r="E2200" s="4">
        <v>5</v>
      </c>
      <c r="F2200" s="4">
        <v>5</v>
      </c>
      <c r="G2200" s="4">
        <v>18.899999999999999</v>
      </c>
      <c r="H2200" s="2" t="s">
        <v>5250</v>
      </c>
      <c r="I2200" s="4">
        <v>8.75</v>
      </c>
      <c r="J2200" s="2" t="b">
        <v>1</v>
      </c>
      <c r="K2200" s="2" t="s">
        <v>4709</v>
      </c>
      <c r="L2200" s="2" t="s">
        <v>10</v>
      </c>
      <c r="M2200" s="2" t="s">
        <v>4740</v>
      </c>
      <c r="N2200" s="2" t="s">
        <v>4741</v>
      </c>
      <c r="O2200" s="2" t="s">
        <v>4689</v>
      </c>
      <c r="P2200" s="2" t="s">
        <v>4688</v>
      </c>
      <c r="Q2200" s="2" t="s">
        <v>5939</v>
      </c>
    </row>
    <row r="2201" spans="1:17" ht="299.25" x14ac:dyDescent="0.25">
      <c r="A2201" s="2" t="s">
        <v>700</v>
      </c>
      <c r="B2201" s="2" t="s">
        <v>701</v>
      </c>
      <c r="C2201" s="3" t="s">
        <v>3068</v>
      </c>
      <c r="D2201" s="4">
        <v>0</v>
      </c>
      <c r="E2201" s="4">
        <v>1</v>
      </c>
      <c r="F2201" s="4">
        <v>1</v>
      </c>
      <c r="G2201" s="4">
        <v>116.95</v>
      </c>
      <c r="H2201" s="2" t="s">
        <v>5250</v>
      </c>
      <c r="I2201" s="4">
        <v>54.17</v>
      </c>
      <c r="J2201" s="2" t="b">
        <v>1</v>
      </c>
      <c r="K2201" s="2" t="s">
        <v>2308</v>
      </c>
      <c r="L2201" s="2" t="s">
        <v>10</v>
      </c>
      <c r="M2201" s="2" t="s">
        <v>4740</v>
      </c>
      <c r="N2201" s="2" t="s">
        <v>4741</v>
      </c>
      <c r="O2201" s="2" t="s">
        <v>2306</v>
      </c>
      <c r="P2201" s="2" t="s">
        <v>2304</v>
      </c>
      <c r="Q2201" s="2" t="s">
        <v>5701</v>
      </c>
    </row>
    <row r="2202" spans="1:17" x14ac:dyDescent="0.25">
      <c r="A2202" s="2" t="s">
        <v>2210</v>
      </c>
      <c r="B2202" s="2" t="s">
        <v>2211</v>
      </c>
      <c r="C2202" s="3"/>
      <c r="D2202" s="4">
        <v>0</v>
      </c>
      <c r="E2202" s="4">
        <v>5</v>
      </c>
      <c r="F2202" s="4">
        <v>5</v>
      </c>
      <c r="G2202" s="4">
        <v>20.100000000000001</v>
      </c>
      <c r="H2202" s="2" t="s">
        <v>2246</v>
      </c>
      <c r="I2202" s="4">
        <v>9.6579999999999995</v>
      </c>
      <c r="J2202" s="2" t="b">
        <v>1</v>
      </c>
      <c r="K2202" s="2" t="s">
        <v>2307</v>
      </c>
      <c r="L2202" s="2" t="s">
        <v>10</v>
      </c>
      <c r="M2202" s="2"/>
      <c r="N2202" s="2" t="s">
        <v>2307</v>
      </c>
      <c r="O2202" s="2" t="s">
        <v>4803</v>
      </c>
      <c r="P2202" s="2" t="s">
        <v>2303</v>
      </c>
      <c r="Q2202" s="2"/>
    </row>
    <row r="2203" spans="1:17" x14ac:dyDescent="0.25">
      <c r="A2203" s="2" t="s">
        <v>3801</v>
      </c>
      <c r="B2203" s="2" t="s">
        <v>3802</v>
      </c>
      <c r="C2203" s="3"/>
      <c r="D2203" s="4">
        <v>0</v>
      </c>
      <c r="E2203" s="4">
        <v>2</v>
      </c>
      <c r="F2203" s="4">
        <v>2</v>
      </c>
      <c r="G2203" s="4">
        <v>11.65</v>
      </c>
      <c r="H2203" s="2" t="s">
        <v>2227</v>
      </c>
      <c r="I2203" s="4">
        <v>5.38</v>
      </c>
      <c r="J2203" s="2" t="b">
        <v>1</v>
      </c>
      <c r="K2203" s="2" t="s">
        <v>4709</v>
      </c>
      <c r="L2203" s="2" t="s">
        <v>10</v>
      </c>
      <c r="M2203" s="2" t="s">
        <v>4903</v>
      </c>
      <c r="N2203" s="2" t="s">
        <v>4762</v>
      </c>
      <c r="O2203" s="2" t="s">
        <v>4689</v>
      </c>
      <c r="P2203" s="2" t="s">
        <v>4688</v>
      </c>
      <c r="Q2203" s="2"/>
    </row>
    <row r="2204" spans="1:17" ht="242.25" x14ac:dyDescent="0.25">
      <c r="A2204" s="2" t="s">
        <v>5928</v>
      </c>
      <c r="B2204" s="2" t="s">
        <v>5929</v>
      </c>
      <c r="C2204" s="3" t="s">
        <v>5930</v>
      </c>
      <c r="D2204" s="4">
        <v>0</v>
      </c>
      <c r="E2204" s="4">
        <v>11</v>
      </c>
      <c r="F2204" s="4">
        <v>11</v>
      </c>
      <c r="G2204" s="4">
        <v>122</v>
      </c>
      <c r="H2204" s="2" t="s">
        <v>66</v>
      </c>
      <c r="I2204" s="4">
        <v>60.98</v>
      </c>
      <c r="J2204" s="2" t="b">
        <v>1</v>
      </c>
      <c r="K2204" s="2" t="s">
        <v>4693</v>
      </c>
      <c r="L2204" s="2" t="s">
        <v>10</v>
      </c>
      <c r="M2204" s="2"/>
      <c r="N2204" s="2" t="s">
        <v>4698</v>
      </c>
      <c r="O2204" s="2"/>
      <c r="P2204" s="2" t="s">
        <v>4696</v>
      </c>
      <c r="Q2204" s="2" t="s">
        <v>6551</v>
      </c>
    </row>
    <row r="2205" spans="1:17" ht="342" x14ac:dyDescent="0.25">
      <c r="A2205" s="2" t="s">
        <v>6552</v>
      </c>
      <c r="B2205" s="2" t="s">
        <v>6553</v>
      </c>
      <c r="C2205" s="3" t="s">
        <v>6554</v>
      </c>
      <c r="D2205" s="4">
        <v>0</v>
      </c>
      <c r="E2205" s="4">
        <v>47</v>
      </c>
      <c r="F2205" s="4">
        <v>47</v>
      </c>
      <c r="G2205" s="4">
        <v>16.2</v>
      </c>
      <c r="H2205" s="2" t="s">
        <v>6555</v>
      </c>
      <c r="I2205" s="4">
        <v>7.5</v>
      </c>
      <c r="J2205" s="2" t="b">
        <v>1</v>
      </c>
      <c r="K2205" s="2" t="s">
        <v>4716</v>
      </c>
      <c r="L2205" s="2" t="s">
        <v>10</v>
      </c>
      <c r="M2205" s="2" t="s">
        <v>5062</v>
      </c>
      <c r="N2205" s="2" t="s">
        <v>4741</v>
      </c>
      <c r="O2205" s="2" t="s">
        <v>4719</v>
      </c>
      <c r="P2205" s="2" t="s">
        <v>4688</v>
      </c>
      <c r="Q2205" s="2" t="s">
        <v>6556</v>
      </c>
    </row>
    <row r="2206" spans="1:17" ht="342" x14ac:dyDescent="0.25">
      <c r="A2206" s="2" t="s">
        <v>6557</v>
      </c>
      <c r="B2206" s="2" t="s">
        <v>6558</v>
      </c>
      <c r="C2206" s="3" t="s">
        <v>6559</v>
      </c>
      <c r="D2206" s="4">
        <v>0</v>
      </c>
      <c r="E2206" s="4">
        <v>31</v>
      </c>
      <c r="F2206" s="4">
        <v>31</v>
      </c>
      <c r="G2206" s="4">
        <v>17.3</v>
      </c>
      <c r="H2206" s="2" t="s">
        <v>6555</v>
      </c>
      <c r="I2206" s="4">
        <v>8</v>
      </c>
      <c r="J2206" s="2" t="b">
        <v>1</v>
      </c>
      <c r="K2206" s="2" t="s">
        <v>4709</v>
      </c>
      <c r="L2206" s="2" t="s">
        <v>10</v>
      </c>
      <c r="M2206" s="2" t="s">
        <v>5062</v>
      </c>
      <c r="N2206" s="2" t="s">
        <v>4741</v>
      </c>
      <c r="O2206" s="2" t="s">
        <v>4689</v>
      </c>
      <c r="P2206" s="2" t="s">
        <v>4688</v>
      </c>
      <c r="Q2206" s="2" t="s">
        <v>6560</v>
      </c>
    </row>
    <row r="2207" spans="1:17" ht="327.75" x14ac:dyDescent="0.25">
      <c r="A2207" s="2" t="s">
        <v>6561</v>
      </c>
      <c r="B2207" s="2" t="s">
        <v>6562</v>
      </c>
      <c r="C2207" s="3" t="s">
        <v>6563</v>
      </c>
      <c r="D2207" s="4">
        <v>0</v>
      </c>
      <c r="E2207" s="4">
        <v>22</v>
      </c>
      <c r="F2207" s="4">
        <v>22</v>
      </c>
      <c r="G2207" s="4">
        <v>22.7</v>
      </c>
      <c r="H2207" s="2" t="s">
        <v>6555</v>
      </c>
      <c r="I2207" s="4">
        <v>10.5</v>
      </c>
      <c r="J2207" s="2" t="b">
        <v>1</v>
      </c>
      <c r="K2207" s="2" t="s">
        <v>4716</v>
      </c>
      <c r="L2207" s="2" t="s">
        <v>10</v>
      </c>
      <c r="M2207" s="2" t="s">
        <v>5062</v>
      </c>
      <c r="N2207" s="2" t="s">
        <v>4741</v>
      </c>
      <c r="O2207" s="2" t="s">
        <v>4719</v>
      </c>
      <c r="P2207" s="2" t="s">
        <v>4688</v>
      </c>
      <c r="Q2207" s="2" t="s">
        <v>6564</v>
      </c>
    </row>
    <row r="2208" spans="1:17" x14ac:dyDescent="0.25">
      <c r="A2208" s="2" t="s">
        <v>6565</v>
      </c>
      <c r="B2208" s="2" t="s">
        <v>6566</v>
      </c>
      <c r="C2208" s="3"/>
      <c r="D2208" s="4">
        <v>24</v>
      </c>
      <c r="E2208" s="4">
        <v>24</v>
      </c>
      <c r="F2208" s="4">
        <v>0</v>
      </c>
      <c r="G2208" s="4">
        <v>27.9</v>
      </c>
      <c r="H2208" s="2" t="s">
        <v>6567</v>
      </c>
      <c r="I2208" s="4">
        <v>12.3</v>
      </c>
      <c r="J2208" s="2" t="b">
        <v>1</v>
      </c>
      <c r="K2208" s="2" t="s">
        <v>4716</v>
      </c>
      <c r="L2208" s="2" t="s">
        <v>10</v>
      </c>
      <c r="M2208" s="2" t="s">
        <v>4847</v>
      </c>
      <c r="N2208" s="2" t="s">
        <v>4745</v>
      </c>
      <c r="O2208" s="2" t="s">
        <v>4719</v>
      </c>
      <c r="P2208" s="2" t="s">
        <v>4688</v>
      </c>
      <c r="Q2208" s="2"/>
    </row>
    <row r="2209" spans="1:17" x14ac:dyDescent="0.25">
      <c r="A2209" s="2" t="s">
        <v>6568</v>
      </c>
      <c r="B2209" s="2" t="s">
        <v>6569</v>
      </c>
      <c r="C2209" s="3"/>
      <c r="D2209" s="4">
        <v>0</v>
      </c>
      <c r="E2209" s="4">
        <v>24</v>
      </c>
      <c r="F2209" s="4">
        <v>24</v>
      </c>
      <c r="G2209" s="4">
        <v>6.95</v>
      </c>
      <c r="H2209" s="2" t="s">
        <v>6570</v>
      </c>
      <c r="I2209" s="4">
        <v>2.95</v>
      </c>
      <c r="J2209" s="2" t="b">
        <v>1</v>
      </c>
      <c r="K2209" s="2" t="s">
        <v>4709</v>
      </c>
      <c r="L2209" s="2" t="s">
        <v>10</v>
      </c>
      <c r="M2209" s="2" t="s">
        <v>4751</v>
      </c>
      <c r="N2209" s="2" t="s">
        <v>4745</v>
      </c>
      <c r="O2209" s="2" t="s">
        <v>4689</v>
      </c>
      <c r="P2209" s="2" t="s">
        <v>4688</v>
      </c>
      <c r="Q2209" s="2"/>
    </row>
    <row r="2210" spans="1:17" x14ac:dyDescent="0.25">
      <c r="A2210" s="2" t="s">
        <v>6571</v>
      </c>
      <c r="B2210" s="2" t="s">
        <v>6572</v>
      </c>
      <c r="C2210" s="3"/>
      <c r="D2210" s="4">
        <v>0</v>
      </c>
      <c r="E2210" s="4">
        <v>24</v>
      </c>
      <c r="F2210" s="4">
        <v>24</v>
      </c>
      <c r="G2210" s="4">
        <v>6.95</v>
      </c>
      <c r="H2210" s="2" t="s">
        <v>6570</v>
      </c>
      <c r="I2210" s="4">
        <v>2.95</v>
      </c>
      <c r="J2210" s="2" t="b">
        <v>1</v>
      </c>
      <c r="K2210" s="2" t="s">
        <v>4716</v>
      </c>
      <c r="L2210" s="2" t="s">
        <v>10</v>
      </c>
      <c r="M2210" s="2" t="s">
        <v>4751</v>
      </c>
      <c r="N2210" s="2" t="s">
        <v>4745</v>
      </c>
      <c r="O2210" s="2" t="s">
        <v>4719</v>
      </c>
      <c r="P2210" s="2" t="s">
        <v>4688</v>
      </c>
      <c r="Q2210" s="2"/>
    </row>
    <row r="2211" spans="1:17" x14ac:dyDescent="0.25">
      <c r="A2211" s="2" t="s">
        <v>6573</v>
      </c>
      <c r="B2211" s="2" t="s">
        <v>6574</v>
      </c>
      <c r="C2211" s="3"/>
      <c r="D2211" s="4">
        <v>0</v>
      </c>
      <c r="E2211" s="4">
        <v>30</v>
      </c>
      <c r="F2211" s="4">
        <v>30</v>
      </c>
      <c r="G2211" s="4">
        <v>32.9</v>
      </c>
      <c r="H2211" s="2" t="s">
        <v>6575</v>
      </c>
      <c r="I2211" s="4">
        <v>15</v>
      </c>
      <c r="J2211" s="2" t="b">
        <v>1</v>
      </c>
      <c r="K2211" s="2" t="s">
        <v>4716</v>
      </c>
      <c r="L2211" s="2" t="s">
        <v>10</v>
      </c>
      <c r="M2211" s="2" t="s">
        <v>4841</v>
      </c>
      <c r="N2211" s="2" t="s">
        <v>4745</v>
      </c>
      <c r="O2211" s="2" t="s">
        <v>4719</v>
      </c>
      <c r="P2211" s="2" t="s">
        <v>4688</v>
      </c>
      <c r="Q2211" s="2"/>
    </row>
    <row r="2212" spans="1:17" x14ac:dyDescent="0.25">
      <c r="A2212" s="2" t="s">
        <v>6576</v>
      </c>
      <c r="B2212" s="2" t="s">
        <v>6577</v>
      </c>
      <c r="C2212" s="3"/>
      <c r="D2212" s="4">
        <v>0</v>
      </c>
      <c r="E2212" s="4">
        <v>6</v>
      </c>
      <c r="F2212" s="4">
        <v>6</v>
      </c>
      <c r="G2212" s="4">
        <v>31.8</v>
      </c>
      <c r="H2212" s="2" t="s">
        <v>6575</v>
      </c>
      <c r="I2212" s="4">
        <v>14.5</v>
      </c>
      <c r="J2212" s="2" t="b">
        <v>1</v>
      </c>
      <c r="K2212" s="2" t="s">
        <v>4709</v>
      </c>
      <c r="L2212" s="2" t="s">
        <v>10</v>
      </c>
      <c r="M2212" s="2" t="s">
        <v>4841</v>
      </c>
      <c r="N2212" s="2" t="s">
        <v>4745</v>
      </c>
      <c r="O2212" s="2" t="s">
        <v>4689</v>
      </c>
      <c r="P2212" s="2" t="s">
        <v>4688</v>
      </c>
      <c r="Q2212" s="2"/>
    </row>
    <row r="2213" spans="1:17" x14ac:dyDescent="0.25">
      <c r="A2213" s="2" t="s">
        <v>6578</v>
      </c>
      <c r="B2213" s="2" t="s">
        <v>6579</v>
      </c>
      <c r="C2213" s="3"/>
      <c r="D2213" s="4">
        <v>0</v>
      </c>
      <c r="E2213" s="4">
        <v>6</v>
      </c>
      <c r="F2213" s="4">
        <v>6</v>
      </c>
      <c r="G2213" s="4">
        <v>29.8</v>
      </c>
      <c r="H2213" s="2" t="s">
        <v>469</v>
      </c>
      <c r="I2213" s="4">
        <v>14.9</v>
      </c>
      <c r="J2213" s="2" t="b">
        <v>1</v>
      </c>
      <c r="K2213" s="2" t="s">
        <v>4693</v>
      </c>
      <c r="L2213" s="2" t="s">
        <v>10</v>
      </c>
      <c r="M2213" s="2"/>
      <c r="N2213" s="2" t="s">
        <v>4703</v>
      </c>
      <c r="O2213" s="2"/>
      <c r="P2213" s="2" t="s">
        <v>4696</v>
      </c>
      <c r="Q2213" s="2"/>
    </row>
    <row r="2214" spans="1:17" x14ac:dyDescent="0.25">
      <c r="A2214" s="2" t="s">
        <v>6580</v>
      </c>
      <c r="B2214" s="2" t="s">
        <v>6581</v>
      </c>
      <c r="C2214" s="3"/>
      <c r="D2214" s="4">
        <v>12</v>
      </c>
      <c r="E2214" s="4">
        <v>12</v>
      </c>
      <c r="F2214" s="4">
        <v>0</v>
      </c>
      <c r="G2214" s="4">
        <v>32.6</v>
      </c>
      <c r="H2214" s="2" t="s">
        <v>2270</v>
      </c>
      <c r="I2214" s="4">
        <v>14.7</v>
      </c>
      <c r="J2214" s="2" t="b">
        <v>1</v>
      </c>
      <c r="K2214" s="2" t="s">
        <v>4716</v>
      </c>
      <c r="L2214" s="2" t="s">
        <v>10</v>
      </c>
      <c r="M2214" s="2" t="s">
        <v>4788</v>
      </c>
      <c r="N2214" s="2" t="s">
        <v>4762</v>
      </c>
      <c r="O2214" s="2" t="s">
        <v>4719</v>
      </c>
      <c r="P2214" s="2" t="s">
        <v>4688</v>
      </c>
      <c r="Q2214" s="2"/>
    </row>
    <row r="2215" spans="1:17" x14ac:dyDescent="0.25">
      <c r="A2215" s="2" t="s">
        <v>6582</v>
      </c>
      <c r="B2215" s="2" t="s">
        <v>6583</v>
      </c>
      <c r="C2215" s="3"/>
      <c r="D2215" s="4">
        <v>6</v>
      </c>
      <c r="E2215" s="4">
        <v>6</v>
      </c>
      <c r="F2215" s="4">
        <v>0</v>
      </c>
      <c r="G2215" s="4">
        <v>54.8</v>
      </c>
      <c r="H2215" s="2" t="s">
        <v>2270</v>
      </c>
      <c r="I2215" s="4">
        <v>25</v>
      </c>
      <c r="J2215" s="2" t="b">
        <v>1</v>
      </c>
      <c r="K2215" s="2" t="s">
        <v>4716</v>
      </c>
      <c r="L2215" s="2" t="s">
        <v>10</v>
      </c>
      <c r="M2215" s="2" t="s">
        <v>4796</v>
      </c>
      <c r="N2215" s="2" t="s">
        <v>4762</v>
      </c>
      <c r="O2215" s="2" t="s">
        <v>4719</v>
      </c>
      <c r="P2215" s="2" t="s">
        <v>4688</v>
      </c>
      <c r="Q2215" s="2"/>
    </row>
    <row r="2216" spans="1:17" x14ac:dyDescent="0.25">
      <c r="A2216" s="2" t="s">
        <v>6584</v>
      </c>
      <c r="B2216" s="2" t="s">
        <v>6585</v>
      </c>
      <c r="C2216" s="3"/>
      <c r="D2216" s="4">
        <v>18</v>
      </c>
      <c r="E2216" s="4">
        <v>18</v>
      </c>
      <c r="F2216" s="4">
        <v>0</v>
      </c>
      <c r="G2216" s="4">
        <v>8.4</v>
      </c>
      <c r="H2216" s="2" t="s">
        <v>6586</v>
      </c>
      <c r="I2216" s="4">
        <v>3.64</v>
      </c>
      <c r="J2216" s="2" t="b">
        <v>1</v>
      </c>
      <c r="K2216" s="2" t="s">
        <v>4709</v>
      </c>
      <c r="L2216" s="2" t="s">
        <v>10</v>
      </c>
      <c r="M2216" s="2" t="s">
        <v>4924</v>
      </c>
      <c r="N2216" s="2" t="s">
        <v>4857</v>
      </c>
      <c r="O2216" s="2" t="s">
        <v>4689</v>
      </c>
      <c r="P2216" s="2" t="s">
        <v>4688</v>
      </c>
      <c r="Q2216" s="2"/>
    </row>
    <row r="2217" spans="1:17" x14ac:dyDescent="0.25">
      <c r="A2217" s="2" t="s">
        <v>6587</v>
      </c>
      <c r="B2217" s="2" t="s">
        <v>6588</v>
      </c>
      <c r="C2217" s="3"/>
      <c r="D2217" s="4">
        <v>24</v>
      </c>
      <c r="E2217" s="4">
        <v>24</v>
      </c>
      <c r="F2217" s="4">
        <v>0</v>
      </c>
      <c r="G2217" s="4">
        <v>6.75</v>
      </c>
      <c r="H2217" s="2" t="s">
        <v>6586</v>
      </c>
      <c r="I2217" s="4">
        <v>2.86</v>
      </c>
      <c r="J2217" s="2" t="b">
        <v>1</v>
      </c>
      <c r="K2217" s="2" t="s">
        <v>4709</v>
      </c>
      <c r="L2217" s="2" t="s">
        <v>10</v>
      </c>
      <c r="M2217" s="2" t="s">
        <v>4924</v>
      </c>
      <c r="N2217" s="2" t="s">
        <v>4857</v>
      </c>
      <c r="O2217" s="2" t="s">
        <v>4689</v>
      </c>
      <c r="P2217" s="2" t="s">
        <v>4688</v>
      </c>
      <c r="Q2217" s="2"/>
    </row>
    <row r="2218" spans="1:17" x14ac:dyDescent="0.25">
      <c r="A2218" s="2" t="s">
        <v>6589</v>
      </c>
      <c r="B2218" s="2" t="s">
        <v>6590</v>
      </c>
      <c r="C2218" s="3"/>
      <c r="D2218" s="4">
        <v>90</v>
      </c>
      <c r="E2218" s="4">
        <v>90</v>
      </c>
      <c r="F2218" s="4">
        <v>0</v>
      </c>
      <c r="G2218" s="4">
        <v>9.5500000000000007</v>
      </c>
      <c r="H2218" s="2" t="s">
        <v>6586</v>
      </c>
      <c r="I2218" s="4">
        <v>4.16</v>
      </c>
      <c r="J2218" s="2" t="b">
        <v>1</v>
      </c>
      <c r="K2218" s="2" t="s">
        <v>4709</v>
      </c>
      <c r="L2218" s="2" t="s">
        <v>10</v>
      </c>
      <c r="M2218" s="2" t="s">
        <v>4924</v>
      </c>
      <c r="N2218" s="2" t="s">
        <v>4857</v>
      </c>
      <c r="O2218" s="2" t="s">
        <v>4689</v>
      </c>
      <c r="P2218" s="2" t="s">
        <v>4688</v>
      </c>
      <c r="Q2218" s="2"/>
    </row>
  </sheetData>
  <sortState xmlns:xlrd2="http://schemas.microsoft.com/office/spreadsheetml/2017/richdata2" ref="A2:Q2204">
    <sortCondition ref="A1:A2204"/>
  </sortState>
  <pageMargins left="0.69444444444444442"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filterMode="1"/>
  <dimension ref="A1:AI2218"/>
  <sheetViews>
    <sheetView tabSelected="1" topLeftCell="P904" zoomScale="85" zoomScaleNormal="85" workbookViewId="0">
      <selection activeCell="W904" sqref="W904"/>
    </sheetView>
  </sheetViews>
  <sheetFormatPr baseColWidth="10" defaultColWidth="43.140625" defaultRowHeight="15" x14ac:dyDescent="0.25"/>
  <cols>
    <col min="1" max="1" width="10.42578125" bestFit="1" customWidth="1"/>
    <col min="2" max="2" width="56.85546875" customWidth="1"/>
    <col min="3" max="3" width="23.28515625" customWidth="1"/>
    <col min="4" max="4" width="13.5703125" style="24" customWidth="1"/>
    <col min="5" max="5" width="8.7109375" customWidth="1"/>
    <col min="6" max="6" width="7.42578125" customWidth="1"/>
    <col min="7" max="7" width="13.7109375" style="5" customWidth="1"/>
    <col min="8" max="8" width="17.5703125" bestFit="1" customWidth="1"/>
    <col min="9" max="9" width="20.5703125" bestFit="1" customWidth="1"/>
    <col min="10" max="10" width="18.7109375" style="5" bestFit="1" customWidth="1"/>
    <col min="11" max="11" width="34.7109375" bestFit="1" customWidth="1"/>
    <col min="12" max="12" width="17.85546875" style="5" bestFit="1" customWidth="1"/>
    <col min="13" max="13" width="16.85546875" bestFit="1" customWidth="1"/>
    <col min="14" max="14" width="18.7109375" style="5" bestFit="1" customWidth="1"/>
    <col min="15" max="15" width="10" bestFit="1" customWidth="1"/>
    <col min="16" max="16" width="16.28515625" style="5" customWidth="1"/>
    <col min="17" max="17" width="14.5703125" bestFit="1" customWidth="1"/>
    <col min="18" max="18" width="19.85546875" style="5" customWidth="1"/>
    <col min="19" max="19" width="81.5703125" customWidth="1"/>
    <col min="20" max="20" width="82.140625" style="5" bestFit="1" customWidth="1"/>
    <col min="21" max="21" width="50.28515625" style="5" customWidth="1"/>
    <col min="22" max="22" width="15.28515625" style="5" customWidth="1"/>
    <col min="23" max="23" width="163.7109375" style="5" customWidth="1"/>
    <col min="24" max="24" width="7.140625" style="5" bestFit="1" customWidth="1"/>
    <col min="25" max="30" width="7" style="5" bestFit="1" customWidth="1"/>
    <col min="31" max="31" width="7.85546875" style="5" bestFit="1" customWidth="1"/>
    <col min="32" max="32" width="7" style="5" bestFit="1" customWidth="1"/>
    <col min="33" max="33" width="8.28515625" style="5" bestFit="1" customWidth="1"/>
    <col min="34" max="34" width="8.28515625" style="5" customWidth="1"/>
    <col min="35" max="35" width="7.7109375" style="5" bestFit="1" customWidth="1"/>
    <col min="36" max="16384" width="43.140625" style="5"/>
  </cols>
  <sheetData>
    <row r="1" spans="1:35" ht="63" x14ac:dyDescent="0.25">
      <c r="A1" s="1" t="s">
        <v>0</v>
      </c>
      <c r="B1" s="1" t="s">
        <v>1</v>
      </c>
      <c r="C1" s="1" t="s">
        <v>2</v>
      </c>
      <c r="D1" s="44" t="s">
        <v>5079</v>
      </c>
      <c r="E1" s="1" t="s">
        <v>3</v>
      </c>
      <c r="F1" s="1" t="s">
        <v>2212</v>
      </c>
      <c r="G1" s="45" t="s">
        <v>2195</v>
      </c>
      <c r="H1" s="1" t="s">
        <v>4</v>
      </c>
      <c r="I1" s="1" t="s">
        <v>5</v>
      </c>
      <c r="J1" s="45" t="s">
        <v>2196</v>
      </c>
      <c r="K1" s="1" t="s">
        <v>2205</v>
      </c>
      <c r="L1" s="45" t="s">
        <v>2198</v>
      </c>
      <c r="M1" s="1" t="s">
        <v>2206</v>
      </c>
      <c r="N1" s="45" t="s">
        <v>2197</v>
      </c>
      <c r="O1" s="1" t="s">
        <v>2207</v>
      </c>
      <c r="P1" s="45" t="s">
        <v>2199</v>
      </c>
      <c r="Q1" s="1" t="s">
        <v>2208</v>
      </c>
      <c r="R1" s="45" t="s">
        <v>2201</v>
      </c>
      <c r="S1" s="1" t="s">
        <v>9</v>
      </c>
      <c r="T1" s="45" t="s">
        <v>2302</v>
      </c>
      <c r="U1" s="45" t="s">
        <v>4685</v>
      </c>
      <c r="V1" s="45" t="s">
        <v>5151</v>
      </c>
      <c r="W1" s="20" t="s">
        <v>6042</v>
      </c>
      <c r="X1" s="5" t="s">
        <v>2192</v>
      </c>
      <c r="Y1" s="31" t="s">
        <v>2193</v>
      </c>
      <c r="Z1" s="5" t="s">
        <v>2193</v>
      </c>
      <c r="AA1" s="5" t="s">
        <v>2193</v>
      </c>
      <c r="AB1" s="5" t="s">
        <v>2193</v>
      </c>
      <c r="AC1" s="5" t="s">
        <v>2193</v>
      </c>
      <c r="AD1" s="5" t="s">
        <v>2193</v>
      </c>
      <c r="AE1" s="5" t="s">
        <v>2202</v>
      </c>
      <c r="AF1" s="5" t="s">
        <v>2193</v>
      </c>
      <c r="AG1" s="5" t="s">
        <v>2193</v>
      </c>
      <c r="AH1" s="5" t="s">
        <v>2193</v>
      </c>
      <c r="AI1" s="5" t="s">
        <v>2194</v>
      </c>
    </row>
    <row r="2" spans="1:35" hidden="1" x14ac:dyDescent="0.25">
      <c r="A2" s="2" t="s">
        <v>2806</v>
      </c>
      <c r="B2" s="2" t="s">
        <v>2807</v>
      </c>
      <c r="C2" s="3"/>
      <c r="D2" s="25" t="str">
        <f t="shared" ref="D2:D65" si="0">SUBSTITUTE(SUBSTITUTE(C2,CHAR(13),""),CHAR(10),"&lt;br&gt;")</f>
        <v/>
      </c>
      <c r="E2" s="4">
        <v>8.6999999999999993</v>
      </c>
      <c r="F2" s="2" t="s">
        <v>2805</v>
      </c>
      <c r="G2" s="26" t="e">
        <f>VLOOKUP(F2,frs!$A$2:$E$41,2,FALSE)</f>
        <v>#N/A</v>
      </c>
      <c r="H2" s="2" t="b">
        <v>0</v>
      </c>
      <c r="I2" s="2" t="s">
        <v>4686</v>
      </c>
      <c r="J2" s="26">
        <f>VLOOKUP(I2,Families!$A$2:$B$11,2,FALSE)</f>
        <v>9</v>
      </c>
      <c r="K2" s="2"/>
      <c r="L2" s="26" t="str">
        <f>IFERROR(VLOOKUP(K2,Appellations!$A$3:$B$77,3,FALSE),"")</f>
        <v/>
      </c>
      <c r="M2" s="2"/>
      <c r="N2" s="26" t="str">
        <f>IFERROR(VLOOKUP(M2,Regions!$A$3:$B$41,2,FALSE),"")</f>
        <v/>
      </c>
      <c r="O2" s="2"/>
      <c r="P2" s="26" t="str">
        <f>IFERROR(VLOOKUP(O2,Colors!$A$3:$B$11,2,FALSE),"")</f>
        <v/>
      </c>
      <c r="Q2" s="2"/>
      <c r="R2" s="26" t="str">
        <f>IFERROR(VLOOKUP(Q2,Contenants!$A$3:$B$21,2,FALSE),"")</f>
        <v/>
      </c>
      <c r="S2" s="2"/>
      <c r="T2" s="5" t="str">
        <f t="shared" ref="T2:T20" si="1">PROPER(B2)</f>
        <v>Bloc De Foie Gras De Canard 65 G</v>
      </c>
      <c r="U2" s="14" t="str">
        <f t="shared" ref="U2:U20" si="2">SUBSTITUTE(SUBSTITUTE(SUBSTITUTE(SUBSTITUTE(SUBSTITUTE(SUBSTITUTE(SUBSTITUTE(SUBSTITUTE(SUBSTITUTE(SUBSTITUTE(SUBSTITUTE(SUBSTITUTE(S2,"C:\Users\Admin\OneDrive\Site Internet\",""),"BAG-IN-BOX\",""),"BOURGOGNE\",""),"BEAUJOLAIS\",""),"CHAMPAGNE ET EFFERVESCENTS\",""),"LANGUEDOC\",""),"LOIRE\",""),"PROVENCE\",""),"RHONE NORD\",""),"RHONE SUD\",""),"SPIRITUEUX\",""),"SUD OUEST\","")</f>
        <v/>
      </c>
      <c r="V2" s="14"/>
      <c r="W2" s="5" t="e">
        <f>$X$1&amp;A2&amp;$Y$1&amp;T2&amp;$Z$1&amp;C2&amp;$AA$1&amp;E2&amp;#REF!&amp;G2&amp;$AB$1&amp;J2&amp;$AC$1&amp;#REF!&amp;$AD$1&amp;L2&amp;$AE$1&amp;P2&amp;$AF$1&amp;R2&amp;$AF$1&amp;#REF!&amp;$AG$1</f>
        <v>#REF!</v>
      </c>
    </row>
    <row r="3" spans="1:35" hidden="1" x14ac:dyDescent="0.25">
      <c r="A3" s="2" t="s">
        <v>2810</v>
      </c>
      <c r="B3" s="2" t="s">
        <v>2811</v>
      </c>
      <c r="C3" s="3"/>
      <c r="D3" s="16" t="str">
        <f t="shared" si="0"/>
        <v/>
      </c>
      <c r="E3" s="4">
        <v>16.8</v>
      </c>
      <c r="F3" s="2" t="s">
        <v>2805</v>
      </c>
      <c r="G3" s="13" t="e">
        <f>VLOOKUP(F3,frs!$A$2:$E$41,2,FALSE)</f>
        <v>#N/A</v>
      </c>
      <c r="H3" s="2" t="b">
        <v>0</v>
      </c>
      <c r="I3" s="2" t="s">
        <v>4686</v>
      </c>
      <c r="J3" s="13">
        <f>VLOOKUP(I3,Families!$A$2:$B$11,2,FALSE)</f>
        <v>9</v>
      </c>
      <c r="K3" s="2"/>
      <c r="L3" s="13" t="str">
        <f>IFERROR(VLOOKUP(K3,Appellations!$A$3:$B$77,3,FALSE),"")</f>
        <v/>
      </c>
      <c r="M3" s="2"/>
      <c r="N3" s="13" t="str">
        <f>IFERROR(VLOOKUP(M3,Regions!$A$3:$B$41,2,FALSE),"")</f>
        <v/>
      </c>
      <c r="O3" s="2"/>
      <c r="P3" s="13" t="str">
        <f>IFERROR(VLOOKUP(O3,Colors!$A$3:$B$11,2,FALSE),"")</f>
        <v/>
      </c>
      <c r="Q3" s="2"/>
      <c r="R3" s="13" t="str">
        <f>IFERROR(VLOOKUP(Q3,Contenants!$A$3:$B$21,2,FALSE),"")</f>
        <v/>
      </c>
      <c r="S3" s="2"/>
      <c r="T3" s="5" t="str">
        <f t="shared" si="1"/>
        <v xml:space="preserve">Bloc De Foie Gras De Canard Arneton 130 </v>
      </c>
      <c r="U3" s="14" t="str">
        <f t="shared" si="2"/>
        <v/>
      </c>
      <c r="V3" s="14"/>
      <c r="W3" s="5" t="e">
        <f>$X$1&amp;A3&amp;$Y$1&amp;T3&amp;$Z$1&amp;C3&amp;$AA$1&amp;E3&amp;#REF!&amp;G3&amp;$AB$1&amp;J3&amp;$AC$1&amp;#REF!&amp;$AD$1&amp;L3&amp;$AE$1&amp;P3&amp;$AF$1&amp;R3&amp;$AF$1&amp;#REF!&amp;$AG$1</f>
        <v>#REF!</v>
      </c>
    </row>
    <row r="4" spans="1:35" hidden="1" x14ac:dyDescent="0.25">
      <c r="A4" s="2" t="s">
        <v>3336</v>
      </c>
      <c r="B4" s="2" t="s">
        <v>3337</v>
      </c>
      <c r="C4" s="3"/>
      <c r="D4" s="16" t="str">
        <f t="shared" si="0"/>
        <v/>
      </c>
      <c r="E4" s="4">
        <v>5.8</v>
      </c>
      <c r="F4" s="2" t="s">
        <v>2215</v>
      </c>
      <c r="G4" s="13" t="e">
        <f>VLOOKUP(F4,frs!$A$2:$E$41,2,FALSE)</f>
        <v>#N/A</v>
      </c>
      <c r="H4" s="2" t="b">
        <v>0</v>
      </c>
      <c r="I4" s="2" t="s">
        <v>4686</v>
      </c>
      <c r="J4" s="13">
        <f>VLOOKUP(I4,Families!$A$2:$B$11,2,FALSE)</f>
        <v>9</v>
      </c>
      <c r="K4" s="2"/>
      <c r="L4" s="13" t="str">
        <f>IFERROR(VLOOKUP(K4,Appellations!$A$3:$B$77,3,FALSE),"")</f>
        <v/>
      </c>
      <c r="M4" s="2"/>
      <c r="N4" s="13" t="str">
        <f>IFERROR(VLOOKUP(M4,Regions!$A$3:$B$41,2,FALSE),"")</f>
        <v/>
      </c>
      <c r="O4" s="2"/>
      <c r="P4" s="13" t="str">
        <f>IFERROR(VLOOKUP(O4,Colors!$A$3:$B$11,2,FALSE),"")</f>
        <v/>
      </c>
      <c r="Q4" s="2"/>
      <c r="R4" s="13" t="str">
        <f>IFERROR(VLOOKUP(Q4,Contenants!$A$3:$B$21,2,FALSE),"")</f>
        <v/>
      </c>
      <c r="S4" s="2"/>
      <c r="T4" s="5" t="str">
        <f t="shared" si="1"/>
        <v xml:space="preserve">Confit De Figues Seches Au Gingembre 90 </v>
      </c>
      <c r="U4" s="14" t="str">
        <f t="shared" si="2"/>
        <v/>
      </c>
      <c r="V4" s="14"/>
      <c r="W4" s="5" t="e">
        <f>$X$1&amp;A4&amp;$Y$1&amp;T4&amp;$Z$1&amp;C4&amp;$AA$1&amp;E4&amp;#REF!&amp;G4&amp;$AB$1&amp;J4&amp;$AC$1&amp;#REF!&amp;$AD$1&amp;L4&amp;$AE$1&amp;P4&amp;$AF$1&amp;R4&amp;$AF$1&amp;#REF!&amp;$AG$1</f>
        <v>#REF!</v>
      </c>
    </row>
    <row r="5" spans="1:35" hidden="1" x14ac:dyDescent="0.25">
      <c r="A5" s="2" t="s">
        <v>3467</v>
      </c>
      <c r="B5" s="2" t="s">
        <v>3468</v>
      </c>
      <c r="C5" s="3"/>
      <c r="D5" s="16" t="str">
        <f t="shared" si="0"/>
        <v/>
      </c>
      <c r="E5" s="4">
        <v>6.1</v>
      </c>
      <c r="F5" s="2" t="s">
        <v>2215</v>
      </c>
      <c r="G5" s="13" t="e">
        <f>VLOOKUP(F5,frs!$A$2:$E$41,2,FALSE)</f>
        <v>#N/A</v>
      </c>
      <c r="H5" s="2" t="b">
        <v>0</v>
      </c>
      <c r="I5" s="2" t="s">
        <v>4686</v>
      </c>
      <c r="J5" s="13">
        <f>VLOOKUP(I5,Families!$A$2:$B$11,2,FALSE)</f>
        <v>9</v>
      </c>
      <c r="K5" s="2"/>
      <c r="L5" s="13" t="str">
        <f>IFERROR(VLOOKUP(K5,Appellations!$A$3:$B$77,3,FALSE),"")</f>
        <v/>
      </c>
      <c r="M5" s="2"/>
      <c r="N5" s="13" t="str">
        <f>IFERROR(VLOOKUP(M5,Regions!$A$3:$B$41,2,FALSE),"")</f>
        <v/>
      </c>
      <c r="O5" s="2"/>
      <c r="P5" s="13" t="str">
        <f>IFERROR(VLOOKUP(O5,Colors!$A$3:$B$11,2,FALSE),"")</f>
        <v/>
      </c>
      <c r="Q5" s="2"/>
      <c r="R5" s="13" t="str">
        <f>IFERROR(VLOOKUP(Q5,Contenants!$A$3:$B$21,2,FALSE),"")</f>
        <v/>
      </c>
      <c r="S5" s="2"/>
      <c r="T5" s="5" t="str">
        <f t="shared" si="1"/>
        <v>Creme D'Artichaud 120 G</v>
      </c>
      <c r="U5" s="14" t="str">
        <f t="shared" si="2"/>
        <v/>
      </c>
      <c r="V5" s="14"/>
      <c r="W5" s="5" t="e">
        <f>$X$1&amp;A5&amp;$Y$1&amp;T5&amp;$Z$1&amp;C5&amp;$AA$1&amp;E5&amp;#REF!&amp;G5&amp;$AB$1&amp;J5&amp;$AC$1&amp;#REF!&amp;$AD$1&amp;L5&amp;$AE$1&amp;P5&amp;$AF$1&amp;R5&amp;$AF$1&amp;#REF!&amp;$AG$1</f>
        <v>#REF!</v>
      </c>
    </row>
    <row r="6" spans="1:35" hidden="1" x14ac:dyDescent="0.25">
      <c r="A6" s="2" t="s">
        <v>3554</v>
      </c>
      <c r="B6" s="2" t="s">
        <v>3555</v>
      </c>
      <c r="C6" s="3"/>
      <c r="D6" s="16" t="str">
        <f t="shared" si="0"/>
        <v/>
      </c>
      <c r="E6" s="4">
        <v>29.95</v>
      </c>
      <c r="F6" s="2" t="s">
        <v>2805</v>
      </c>
      <c r="G6" s="13" t="e">
        <f>VLOOKUP(F6,frs!$A$2:$E$41,2,FALSE)</f>
        <v>#N/A</v>
      </c>
      <c r="H6" s="2" t="b">
        <v>0</v>
      </c>
      <c r="I6" s="2" t="s">
        <v>4686</v>
      </c>
      <c r="J6" s="13">
        <f>VLOOKUP(I6,Families!$A$2:$B$11,2,FALSE)</f>
        <v>9</v>
      </c>
      <c r="K6" s="2"/>
      <c r="L6" s="13" t="str">
        <f>IFERROR(VLOOKUP(K6,Appellations!$A$3:$B$77,3,FALSE),"")</f>
        <v/>
      </c>
      <c r="M6" s="2"/>
      <c r="N6" s="13" t="str">
        <f>IFERROR(VLOOKUP(M6,Regions!$A$3:$B$41,2,FALSE),"")</f>
        <v/>
      </c>
      <c r="O6" s="2"/>
      <c r="P6" s="13" t="str">
        <f>IFERROR(VLOOKUP(O6,Colors!$A$3:$B$11,2,FALSE),"")</f>
        <v/>
      </c>
      <c r="Q6" s="2"/>
      <c r="R6" s="13" t="str">
        <f>IFERROR(VLOOKUP(Q6,Contenants!$A$3:$B$21,2,FALSE),"")</f>
        <v/>
      </c>
      <c r="S6" s="2"/>
      <c r="T6" s="5" t="str">
        <f t="shared" si="1"/>
        <v>Foie Gras D'Oie Entier Arneton 170 G</v>
      </c>
      <c r="U6" s="14" t="str">
        <f t="shared" si="2"/>
        <v/>
      </c>
      <c r="V6" s="14"/>
      <c r="W6" s="5" t="e">
        <f>$X$1&amp;A6&amp;$Y$1&amp;T6&amp;$Z$1&amp;C6&amp;$AA$1&amp;E6&amp;#REF!&amp;G6&amp;$AB$1&amp;J6&amp;$AC$1&amp;#REF!&amp;$AD$1&amp;L6&amp;$AE$1&amp;P6&amp;$AF$1&amp;R6&amp;$AF$1&amp;#REF!&amp;$AG$1</f>
        <v>#REF!</v>
      </c>
    </row>
    <row r="7" spans="1:35" hidden="1" x14ac:dyDescent="0.25">
      <c r="A7" s="2" t="s">
        <v>3556</v>
      </c>
      <c r="B7" s="2" t="s">
        <v>3557</v>
      </c>
      <c r="C7" s="3"/>
      <c r="D7" s="16" t="str">
        <f t="shared" si="0"/>
        <v/>
      </c>
      <c r="E7" s="4">
        <v>49.95</v>
      </c>
      <c r="F7" s="2" t="s">
        <v>2805</v>
      </c>
      <c r="G7" s="13" t="e">
        <f>VLOOKUP(F7,frs!$A$2:$E$41,2,FALSE)</f>
        <v>#N/A</v>
      </c>
      <c r="H7" s="2" t="b">
        <v>0</v>
      </c>
      <c r="I7" s="2" t="s">
        <v>4686</v>
      </c>
      <c r="J7" s="13">
        <f>VLOOKUP(I7,Families!$A$2:$B$11,2,FALSE)</f>
        <v>9</v>
      </c>
      <c r="K7" s="2"/>
      <c r="L7" s="13" t="str">
        <f>IFERROR(VLOOKUP(K7,Appellations!$A$3:$B$77,3,FALSE),"")</f>
        <v/>
      </c>
      <c r="M7" s="2"/>
      <c r="N7" s="13" t="str">
        <f>IFERROR(VLOOKUP(M7,Regions!$A$3:$B$41,2,FALSE),"")</f>
        <v/>
      </c>
      <c r="O7" s="2"/>
      <c r="P7" s="13" t="str">
        <f>IFERROR(VLOOKUP(O7,Colors!$A$3:$B$11,2,FALSE),"")</f>
        <v/>
      </c>
      <c r="Q7" s="2"/>
      <c r="R7" s="13" t="str">
        <f>IFERROR(VLOOKUP(Q7,Contenants!$A$3:$B$21,2,FALSE),"")</f>
        <v/>
      </c>
      <c r="S7" s="2"/>
      <c r="T7" s="5" t="str">
        <f t="shared" si="1"/>
        <v>Foie Gras D'Oie Entier Arneton 300 G</v>
      </c>
      <c r="U7" s="14" t="str">
        <f t="shared" si="2"/>
        <v/>
      </c>
      <c r="V7" s="14"/>
      <c r="W7" s="5" t="e">
        <f>$X$1&amp;A7&amp;$Y$1&amp;T7&amp;$Z$1&amp;C7&amp;$AA$1&amp;E7&amp;#REF!&amp;G7&amp;$AB$1&amp;J7&amp;$AC$1&amp;#REF!&amp;$AD$1&amp;L7&amp;$AE$1&amp;P7&amp;$AF$1&amp;R7&amp;$AF$1&amp;#REF!&amp;$AG$1</f>
        <v>#REF!</v>
      </c>
    </row>
    <row r="8" spans="1:35" hidden="1" x14ac:dyDescent="0.25">
      <c r="A8" s="2" t="s">
        <v>3571</v>
      </c>
      <c r="B8" s="2" t="s">
        <v>3572</v>
      </c>
      <c r="C8" s="3"/>
      <c r="D8" s="16" t="str">
        <f t="shared" si="0"/>
        <v/>
      </c>
      <c r="E8" s="4">
        <v>12.9</v>
      </c>
      <c r="F8" s="2" t="s">
        <v>2805</v>
      </c>
      <c r="G8" s="13" t="e">
        <f>VLOOKUP(F8,frs!$A$2:$E$41,2,FALSE)</f>
        <v>#N/A</v>
      </c>
      <c r="H8" s="2" t="b">
        <v>0</v>
      </c>
      <c r="I8" s="2" t="s">
        <v>4686</v>
      </c>
      <c r="J8" s="13">
        <f>VLOOKUP(I8,Families!$A$2:$B$11,2,FALSE)</f>
        <v>9</v>
      </c>
      <c r="K8" s="2"/>
      <c r="L8" s="13" t="str">
        <f>IFERROR(VLOOKUP(K8,Appellations!$A$3:$B$77,3,FALSE),"")</f>
        <v/>
      </c>
      <c r="M8" s="2"/>
      <c r="N8" s="13" t="str">
        <f>IFERROR(VLOOKUP(M8,Regions!$A$3:$B$41,2,FALSE),"")</f>
        <v/>
      </c>
      <c r="O8" s="2"/>
      <c r="P8" s="13" t="str">
        <f>IFERROR(VLOOKUP(O8,Colors!$A$3:$B$11,2,FALSE),"")</f>
        <v/>
      </c>
      <c r="Q8" s="2"/>
      <c r="R8" s="13" t="str">
        <f>IFERROR(VLOOKUP(Q8,Contenants!$A$3:$B$21,2,FALSE),"")</f>
        <v/>
      </c>
      <c r="S8" s="2"/>
      <c r="T8" s="5" t="str">
        <f t="shared" si="1"/>
        <v>Garniture Salade Gasconne Arneton 350 G</v>
      </c>
      <c r="U8" s="14" t="str">
        <f t="shared" si="2"/>
        <v/>
      </c>
      <c r="V8" s="14"/>
      <c r="W8" s="5" t="e">
        <f>$X$1&amp;A8&amp;$Y$1&amp;T8&amp;$Z$1&amp;C8&amp;$AA$1&amp;E8&amp;#REF!&amp;G8&amp;$AB$1&amp;J8&amp;$AC$1&amp;#REF!&amp;$AD$1&amp;L8&amp;$AE$1&amp;P8&amp;$AF$1&amp;R8&amp;$AF$1&amp;#REF!&amp;$AG$1</f>
        <v>#REF!</v>
      </c>
    </row>
    <row r="9" spans="1:35" hidden="1" x14ac:dyDescent="0.25">
      <c r="A9" s="2" t="s">
        <v>3636</v>
      </c>
      <c r="B9" s="2" t="s">
        <v>3637</v>
      </c>
      <c r="C9" s="3"/>
      <c r="D9" s="16" t="str">
        <f t="shared" si="0"/>
        <v/>
      </c>
      <c r="E9" s="4">
        <v>11.3</v>
      </c>
      <c r="F9" s="2" t="s">
        <v>2215</v>
      </c>
      <c r="G9" s="13" t="e">
        <f>VLOOKUP(F9,frs!$A$2:$E$41,2,FALSE)</f>
        <v>#N/A</v>
      </c>
      <c r="H9" s="2" t="b">
        <v>0</v>
      </c>
      <c r="I9" s="2" t="s">
        <v>4686</v>
      </c>
      <c r="J9" s="13">
        <f>VLOOKUP(I9,Families!$A$2:$B$11,2,FALSE)</f>
        <v>9</v>
      </c>
      <c r="K9" s="2"/>
      <c r="L9" s="13" t="str">
        <f>IFERROR(VLOOKUP(K9,Appellations!$A$3:$B$77,3,FALSE),"")</f>
        <v/>
      </c>
      <c r="M9" s="2"/>
      <c r="N9" s="13" t="str">
        <f>IFERROR(VLOOKUP(M9,Regions!$A$3:$B$41,2,FALSE),"")</f>
        <v/>
      </c>
      <c r="O9" s="2"/>
      <c r="P9" s="13" t="str">
        <f>IFERROR(VLOOKUP(O9,Colors!$A$3:$B$11,2,FALSE),"")</f>
        <v/>
      </c>
      <c r="Q9" s="2"/>
      <c r="R9" s="13" t="str">
        <f>IFERROR(VLOOKUP(Q9,Contenants!$A$3:$B$21,2,FALSE),"")</f>
        <v/>
      </c>
      <c r="S9" s="2"/>
      <c r="T9" s="5" t="str">
        <f t="shared" si="1"/>
        <v>Huile D'Olive Vierge Extra 0,25 L</v>
      </c>
      <c r="U9" s="14" t="str">
        <f t="shared" si="2"/>
        <v/>
      </c>
      <c r="V9" s="14"/>
      <c r="W9" s="5" t="e">
        <f>$X$1&amp;A9&amp;$Y$1&amp;T9&amp;$Z$1&amp;C9&amp;$AA$1&amp;E9&amp;#REF!&amp;G9&amp;$AB$1&amp;J9&amp;$AC$1&amp;#REF!&amp;$AD$1&amp;L9&amp;$AE$1&amp;P9&amp;$AF$1&amp;R9&amp;$AF$1&amp;#REF!&amp;$AG$1</f>
        <v>#REF!</v>
      </c>
    </row>
    <row r="10" spans="1:35" hidden="1" x14ac:dyDescent="0.25">
      <c r="A10" s="2" t="s">
        <v>3879</v>
      </c>
      <c r="B10" s="2" t="s">
        <v>3880</v>
      </c>
      <c r="C10" s="3"/>
      <c r="D10" s="16" t="str">
        <f t="shared" si="0"/>
        <v/>
      </c>
      <c r="E10" s="4">
        <v>7.95</v>
      </c>
      <c r="F10" s="2" t="s">
        <v>3878</v>
      </c>
      <c r="G10" s="13" t="e">
        <f>VLOOKUP(F10,frs!$A$2:$E$41,2,FALSE)</f>
        <v>#N/A</v>
      </c>
      <c r="H10" s="2" t="b">
        <v>0</v>
      </c>
      <c r="I10" s="2" t="s">
        <v>4687</v>
      </c>
      <c r="J10" s="13">
        <f>VLOOKUP(I10,Families!$A$2:$B$11,2,FALSE)</f>
        <v>6</v>
      </c>
      <c r="K10" s="2"/>
      <c r="L10" s="13" t="str">
        <f>IFERROR(VLOOKUP(K10,Appellations!$A$3:$B$77,3,FALSE),"")</f>
        <v/>
      </c>
      <c r="M10" s="2"/>
      <c r="N10" s="13" t="str">
        <f>IFERROR(VLOOKUP(M10,Regions!$A$3:$B$41,2,FALSE),"")</f>
        <v/>
      </c>
      <c r="O10" s="2" t="s">
        <v>2306</v>
      </c>
      <c r="P10" s="13">
        <f>IFERROR(VLOOKUP(O10,Colors!$A$3:$B$11,2,FALSE),"")</f>
        <v>7</v>
      </c>
      <c r="Q10" s="2" t="s">
        <v>4688</v>
      </c>
      <c r="R10" s="13">
        <f>IFERROR(VLOOKUP(Q10,Contenants!$A$3:$B$21,2,FALSE),"")</f>
        <v>16</v>
      </c>
      <c r="S10" s="2"/>
      <c r="T10" s="5" t="str">
        <f t="shared" si="1"/>
        <v>Moukipic Rose Sans Alcool</v>
      </c>
      <c r="U10" s="14" t="str">
        <f t="shared" si="2"/>
        <v/>
      </c>
      <c r="V10" s="14"/>
      <c r="W10" s="5" t="e">
        <f>$X$1&amp;A10&amp;$Y$1&amp;T10&amp;$Z$1&amp;C10&amp;$AA$1&amp;E10&amp;#REF!&amp;G10&amp;$AB$1&amp;J10&amp;$AC$1&amp;#REF!&amp;$AD$1&amp;L10&amp;$AE$1&amp;P10&amp;$AF$1&amp;R10&amp;$AF$1&amp;#REF!&amp;$AG$1</f>
        <v>#REF!</v>
      </c>
    </row>
    <row r="11" spans="1:35" hidden="1" x14ac:dyDescent="0.25">
      <c r="A11" s="2" t="s">
        <v>3876</v>
      </c>
      <c r="B11" s="2" t="s">
        <v>3877</v>
      </c>
      <c r="C11" s="3"/>
      <c r="D11" s="16" t="str">
        <f t="shared" si="0"/>
        <v/>
      </c>
      <c r="E11" s="4">
        <v>7.86</v>
      </c>
      <c r="F11" s="2" t="s">
        <v>3878</v>
      </c>
      <c r="G11" s="13" t="e">
        <f>VLOOKUP(F11,frs!$A$2:$E$41,2,FALSE)</f>
        <v>#N/A</v>
      </c>
      <c r="H11" s="2" t="b">
        <v>0</v>
      </c>
      <c r="I11" s="2" t="s">
        <v>4687</v>
      </c>
      <c r="J11" s="13">
        <f>VLOOKUP(I11,Families!$A$2:$B$11,2,FALSE)</f>
        <v>6</v>
      </c>
      <c r="K11" s="2"/>
      <c r="L11" s="13" t="str">
        <f>IFERROR(VLOOKUP(K11,Appellations!$A$3:$B$77,3,FALSE),"")</f>
        <v/>
      </c>
      <c r="M11" s="2"/>
      <c r="N11" s="13" t="str">
        <f>IFERROR(VLOOKUP(M11,Regions!$A$3:$B$41,2,FALSE),"")</f>
        <v/>
      </c>
      <c r="O11" s="2" t="s">
        <v>4689</v>
      </c>
      <c r="P11" s="13">
        <f>IFERROR(VLOOKUP(O11,Colors!$A$3:$B$11,2,FALSE),"")</f>
        <v>2</v>
      </c>
      <c r="Q11" s="2" t="s">
        <v>4688</v>
      </c>
      <c r="R11" s="13">
        <f>IFERROR(VLOOKUP(Q11,Contenants!$A$3:$B$21,2,FALSE),"")</f>
        <v>16</v>
      </c>
      <c r="S11" s="2"/>
      <c r="T11" s="5" t="str">
        <f t="shared" si="1"/>
        <v>Moukipic Blanc Sans Alcool</v>
      </c>
      <c r="U11" s="14" t="str">
        <f t="shared" si="2"/>
        <v/>
      </c>
      <c r="V11" s="14"/>
      <c r="W11" s="5" t="e">
        <f>$X$1&amp;A11&amp;$Y$1&amp;T11&amp;$Z$1&amp;C11&amp;$AA$1&amp;E11&amp;#REF!&amp;G11&amp;$AB$1&amp;J11&amp;$AC$1&amp;#REF!&amp;$AD$1&amp;L11&amp;$AE$1&amp;P11&amp;$AF$1&amp;R11&amp;$AF$1&amp;#REF!&amp;$AG$1</f>
        <v>#REF!</v>
      </c>
    </row>
    <row r="12" spans="1:35" hidden="1" x14ac:dyDescent="0.25">
      <c r="A12" s="2" t="s">
        <v>4123</v>
      </c>
      <c r="B12" s="2" t="s">
        <v>4124</v>
      </c>
      <c r="C12" s="3"/>
      <c r="D12" s="16" t="str">
        <f t="shared" si="0"/>
        <v/>
      </c>
      <c r="E12" s="4">
        <v>6.5</v>
      </c>
      <c r="F12" s="2" t="s">
        <v>2253</v>
      </c>
      <c r="G12" s="13" t="e">
        <f>VLOOKUP(F12,frs!$A$2:$E$41,2,FALSE)</f>
        <v>#N/A</v>
      </c>
      <c r="H12" s="2" t="b">
        <v>0</v>
      </c>
      <c r="I12" s="2" t="s">
        <v>4686</v>
      </c>
      <c r="J12" s="13">
        <f>VLOOKUP(I12,Families!$A$2:$B$11,2,FALSE)</f>
        <v>9</v>
      </c>
      <c r="K12" s="2"/>
      <c r="L12" s="13" t="str">
        <f>IFERROR(VLOOKUP(K12,Appellations!$A$3:$B$77,3,FALSE),"")</f>
        <v/>
      </c>
      <c r="M12" s="2" t="s">
        <v>4690</v>
      </c>
      <c r="N12" s="13" t="str">
        <f>IFERROR(VLOOKUP(M12,Regions!$A$3:$B$41,2,FALSE),"")</f>
        <v/>
      </c>
      <c r="O12" s="2"/>
      <c r="P12" s="13" t="str">
        <f>IFERROR(VLOOKUP(O12,Colors!$A$3:$B$11,2,FALSE),"")</f>
        <v/>
      </c>
      <c r="Q12" s="2"/>
      <c r="R12" s="13" t="str">
        <f>IFERROR(VLOOKUP(Q12,Contenants!$A$3:$B$21,2,FALSE),"")</f>
        <v/>
      </c>
      <c r="S12" s="2"/>
      <c r="T12" s="5" t="str">
        <f t="shared" si="1"/>
        <v>Rillettes D'Esturgeon Au Foie Gras 106 G</v>
      </c>
      <c r="U12" s="14" t="str">
        <f t="shared" si="2"/>
        <v/>
      </c>
      <c r="V12" s="14"/>
      <c r="W12" s="5" t="e">
        <f>$X$1&amp;A12&amp;$Y$1&amp;T12&amp;$Z$1&amp;C12&amp;$AA$1&amp;E12&amp;#REF!&amp;G12&amp;$AB$1&amp;J12&amp;$AC$1&amp;#REF!&amp;$AD$1&amp;L12&amp;$AE$1&amp;P12&amp;$AF$1&amp;R12&amp;$AF$1&amp;#REF!&amp;$AG$1</f>
        <v>#REF!</v>
      </c>
    </row>
    <row r="13" spans="1:35" hidden="1" x14ac:dyDescent="0.25">
      <c r="A13" s="2" t="s">
        <v>4125</v>
      </c>
      <c r="B13" s="2" t="s">
        <v>4126</v>
      </c>
      <c r="C13" s="3"/>
      <c r="D13" s="16" t="str">
        <f t="shared" si="0"/>
        <v/>
      </c>
      <c r="E13" s="4">
        <v>6.5</v>
      </c>
      <c r="F13" s="2" t="s">
        <v>2253</v>
      </c>
      <c r="G13" s="13" t="e">
        <f>VLOOKUP(F13,frs!$A$2:$E$41,2,FALSE)</f>
        <v>#N/A</v>
      </c>
      <c r="H13" s="2" t="b">
        <v>0</v>
      </c>
      <c r="I13" s="2" t="s">
        <v>4686</v>
      </c>
      <c r="J13" s="13">
        <f>VLOOKUP(I13,Families!$A$2:$B$11,2,FALSE)</f>
        <v>9</v>
      </c>
      <c r="K13" s="2"/>
      <c r="L13" s="13" t="str">
        <f>IFERROR(VLOOKUP(K13,Appellations!$A$3:$B$77,3,FALSE),"")</f>
        <v/>
      </c>
      <c r="M13" s="2" t="s">
        <v>4690</v>
      </c>
      <c r="N13" s="13" t="str">
        <f>IFERROR(VLOOKUP(M13,Regions!$A$3:$B$41,2,FALSE),"")</f>
        <v/>
      </c>
      <c r="O13" s="2"/>
      <c r="P13" s="13" t="str">
        <f>IFERROR(VLOOKUP(O13,Colors!$A$3:$B$11,2,FALSE),"")</f>
        <v/>
      </c>
      <c r="Q13" s="2"/>
      <c r="R13" s="13" t="str">
        <f>IFERROR(VLOOKUP(Q13,Contenants!$A$3:$B$21,2,FALSE),"")</f>
        <v/>
      </c>
      <c r="S13" s="2"/>
      <c r="T13" s="5" t="str">
        <f t="shared" si="1"/>
        <v>Rillettes D'Esturgeon Au Piment D'Espel.</v>
      </c>
      <c r="U13" s="14" t="str">
        <f t="shared" si="2"/>
        <v/>
      </c>
      <c r="V13" s="14"/>
      <c r="W13" s="5" t="e">
        <f>$X$1&amp;A13&amp;$Y$1&amp;T13&amp;$Z$1&amp;C13&amp;$AA$1&amp;E13&amp;#REF!&amp;G13&amp;$AB$1&amp;J13&amp;$AC$1&amp;#REF!&amp;$AD$1&amp;L13&amp;$AE$1&amp;P13&amp;$AF$1&amp;R13&amp;$AF$1&amp;#REF!&amp;$AG$1</f>
        <v>#REF!</v>
      </c>
    </row>
    <row r="14" spans="1:35" hidden="1" x14ac:dyDescent="0.25">
      <c r="A14" s="2" t="s">
        <v>4127</v>
      </c>
      <c r="B14" s="2" t="s">
        <v>4128</v>
      </c>
      <c r="C14" s="3"/>
      <c r="D14" s="16" t="str">
        <f t="shared" si="0"/>
        <v/>
      </c>
      <c r="E14" s="4">
        <v>6.5</v>
      </c>
      <c r="F14" s="2" t="s">
        <v>2253</v>
      </c>
      <c r="G14" s="13" t="e">
        <f>VLOOKUP(F14,frs!$A$2:$E$41,2,FALSE)</f>
        <v>#N/A</v>
      </c>
      <c r="H14" s="2" t="b">
        <v>0</v>
      </c>
      <c r="I14" s="2" t="s">
        <v>4686</v>
      </c>
      <c r="J14" s="13">
        <f>VLOOKUP(I14,Families!$A$2:$B$11,2,FALSE)</f>
        <v>9</v>
      </c>
      <c r="K14" s="2"/>
      <c r="L14" s="13" t="str">
        <f>IFERROR(VLOOKUP(K14,Appellations!$A$3:$B$77,3,FALSE),"")</f>
        <v/>
      </c>
      <c r="M14" s="2" t="s">
        <v>4690</v>
      </c>
      <c r="N14" s="13" t="str">
        <f>IFERROR(VLOOKUP(M14,Regions!$A$3:$B$41,2,FALSE),"")</f>
        <v/>
      </c>
      <c r="O14" s="2"/>
      <c r="P14" s="13" t="str">
        <f>IFERROR(VLOOKUP(O14,Colors!$A$3:$B$11,2,FALSE),"")</f>
        <v/>
      </c>
      <c r="Q14" s="2"/>
      <c r="R14" s="13" t="str">
        <f>IFERROR(VLOOKUP(Q14,Contenants!$A$3:$B$21,2,FALSE),"")</f>
        <v/>
      </c>
      <c r="S14" s="2"/>
      <c r="T14" s="5" t="str">
        <f t="shared" si="1"/>
        <v>Rillettes D'Esturgeon Au Sauternes 106 G</v>
      </c>
      <c r="U14" s="14" t="str">
        <f t="shared" si="2"/>
        <v/>
      </c>
      <c r="V14" s="14"/>
      <c r="W14" s="5" t="e">
        <f>$X$1&amp;A14&amp;$Y$1&amp;T14&amp;$Z$1&amp;C14&amp;$AA$1&amp;E14&amp;#REF!&amp;G14&amp;$AB$1&amp;J14&amp;$AC$1&amp;#REF!&amp;$AD$1&amp;L14&amp;$AE$1&amp;P14&amp;$AF$1&amp;R14&amp;$AF$1&amp;#REF!&amp;$AG$1</f>
        <v>#REF!</v>
      </c>
    </row>
    <row r="15" spans="1:35" hidden="1" x14ac:dyDescent="0.25">
      <c r="A15" s="2" t="s">
        <v>4131</v>
      </c>
      <c r="B15" s="2" t="s">
        <v>4132</v>
      </c>
      <c r="C15" s="3"/>
      <c r="D15" s="16" t="str">
        <f t="shared" si="0"/>
        <v/>
      </c>
      <c r="E15" s="4">
        <v>6.6</v>
      </c>
      <c r="F15" s="2" t="s">
        <v>2805</v>
      </c>
      <c r="G15" s="13" t="e">
        <f>VLOOKUP(F15,frs!$A$2:$E$41,2,FALSE)</f>
        <v>#N/A</v>
      </c>
      <c r="H15" s="2" t="b">
        <v>0</v>
      </c>
      <c r="I15" s="2" t="s">
        <v>4686</v>
      </c>
      <c r="J15" s="13">
        <f>VLOOKUP(I15,Families!$A$2:$B$11,2,FALSE)</f>
        <v>9</v>
      </c>
      <c r="K15" s="2"/>
      <c r="L15" s="13" t="str">
        <f>IFERROR(VLOOKUP(K15,Appellations!$A$3:$B$77,3,FALSE),"")</f>
        <v/>
      </c>
      <c r="M15" s="2"/>
      <c r="N15" s="13" t="str">
        <f>IFERROR(VLOOKUP(M15,Regions!$A$3:$B$41,2,FALSE),"")</f>
        <v/>
      </c>
      <c r="O15" s="2"/>
      <c r="P15" s="13" t="str">
        <f>IFERROR(VLOOKUP(O15,Colors!$A$3:$B$11,2,FALSE),"")</f>
        <v/>
      </c>
      <c r="Q15" s="2"/>
      <c r="R15" s="13" t="str">
        <f>IFERROR(VLOOKUP(Q15,Contenants!$A$3:$B$21,2,FALSE),"")</f>
        <v/>
      </c>
      <c r="S15" s="2"/>
      <c r="T15" s="5" t="str">
        <f t="shared" si="1"/>
        <v>Rillettes Pur Canard 190 G</v>
      </c>
      <c r="U15" s="14" t="str">
        <f t="shared" si="2"/>
        <v/>
      </c>
      <c r="V15" s="14"/>
      <c r="W15" s="5" t="e">
        <f>$X$1&amp;A15&amp;$Y$1&amp;T15&amp;$Z$1&amp;C15&amp;$AA$1&amp;E15&amp;#REF!&amp;G15&amp;$AB$1&amp;J15&amp;$AC$1&amp;#REF!&amp;$AD$1&amp;L15&amp;$AE$1&amp;P15&amp;$AF$1&amp;R15&amp;$AF$1&amp;#REF!&amp;$AG$1</f>
        <v>#REF!</v>
      </c>
    </row>
    <row r="16" spans="1:35" hidden="1" x14ac:dyDescent="0.25">
      <c r="A16" s="2" t="s">
        <v>4135</v>
      </c>
      <c r="B16" s="2" t="s">
        <v>4136</v>
      </c>
      <c r="C16" s="3"/>
      <c r="D16" s="16" t="str">
        <f t="shared" si="0"/>
        <v/>
      </c>
      <c r="E16" s="4">
        <v>6.6</v>
      </c>
      <c r="F16" s="2" t="s">
        <v>2805</v>
      </c>
      <c r="G16" s="13" t="e">
        <f>VLOOKUP(F16,frs!$A$2:$E$41,2,FALSE)</f>
        <v>#N/A</v>
      </c>
      <c r="H16" s="2" t="b">
        <v>0</v>
      </c>
      <c r="I16" s="2" t="s">
        <v>4686</v>
      </c>
      <c r="J16" s="13">
        <f>VLOOKUP(I16,Families!$A$2:$B$11,2,FALSE)</f>
        <v>9</v>
      </c>
      <c r="K16" s="2"/>
      <c r="L16" s="13" t="str">
        <f>IFERROR(VLOOKUP(K16,Appellations!$A$3:$B$77,3,FALSE),"")</f>
        <v/>
      </c>
      <c r="M16" s="2"/>
      <c r="N16" s="13" t="str">
        <f>IFERROR(VLOOKUP(M16,Regions!$A$3:$B$41,2,FALSE),"")</f>
        <v/>
      </c>
      <c r="O16" s="2"/>
      <c r="P16" s="13" t="str">
        <f>IFERROR(VLOOKUP(O16,Colors!$A$3:$B$11,2,FALSE),"")</f>
        <v/>
      </c>
      <c r="Q16" s="2"/>
      <c r="R16" s="13" t="str">
        <f>IFERROR(VLOOKUP(Q16,Contenants!$A$3:$B$21,2,FALSE),"")</f>
        <v/>
      </c>
      <c r="S16" s="2"/>
      <c r="T16" s="5" t="str">
        <f t="shared" si="1"/>
        <v>Rillettes Pure Oie Spec. Gasconne 190 G</v>
      </c>
      <c r="U16" s="14" t="str">
        <f t="shared" si="2"/>
        <v/>
      </c>
      <c r="V16" s="14"/>
      <c r="W16" s="5" t="e">
        <f>$X$1&amp;A16&amp;$Y$1&amp;T16&amp;$Z$1&amp;C16&amp;$AA$1&amp;E16&amp;#REF!&amp;G16&amp;$AB$1&amp;J16&amp;$AC$1&amp;#REF!&amp;$AD$1&amp;L16&amp;$AE$1&amp;P16&amp;$AF$1&amp;R16&amp;$AF$1&amp;#REF!&amp;$AG$1</f>
        <v>#REF!</v>
      </c>
    </row>
    <row r="17" spans="1:23" hidden="1" x14ac:dyDescent="0.25">
      <c r="A17" s="2" t="s">
        <v>4260</v>
      </c>
      <c r="B17" s="2" t="s">
        <v>4261</v>
      </c>
      <c r="C17" s="3"/>
      <c r="D17" s="16" t="str">
        <f t="shared" si="0"/>
        <v/>
      </c>
      <c r="E17" s="4">
        <v>7.4</v>
      </c>
      <c r="F17" s="2" t="s">
        <v>2215</v>
      </c>
      <c r="G17" s="13" t="e">
        <f>VLOOKUP(F17,frs!$A$2:$E$41,2,FALSE)</f>
        <v>#N/A</v>
      </c>
      <c r="H17" s="2" t="b">
        <v>0</v>
      </c>
      <c r="I17" s="2" t="s">
        <v>4686</v>
      </c>
      <c r="J17" s="13">
        <f>VLOOKUP(I17,Families!$A$2:$B$11,2,FALSE)</f>
        <v>9</v>
      </c>
      <c r="K17" s="2"/>
      <c r="L17" s="13" t="str">
        <f>IFERROR(VLOOKUP(K17,Appellations!$A$3:$B$77,3,FALSE),"")</f>
        <v/>
      </c>
      <c r="M17" s="2"/>
      <c r="N17" s="13" t="str">
        <f>IFERROR(VLOOKUP(M17,Regions!$A$3:$B$41,2,FALSE),"")</f>
        <v/>
      </c>
      <c r="O17" s="2"/>
      <c r="P17" s="13" t="str">
        <f>IFERROR(VLOOKUP(O17,Colors!$A$3:$B$11,2,FALSE),"")</f>
        <v/>
      </c>
      <c r="Q17" s="2"/>
      <c r="R17" s="13" t="str">
        <f>IFERROR(VLOOKUP(Q17,Contenants!$A$3:$B$21,2,FALSE),"")</f>
        <v/>
      </c>
      <c r="S17" s="2"/>
      <c r="T17" s="5" t="str">
        <f t="shared" si="1"/>
        <v>Tapenade Noire A L'Huile D'Olive 180 G</v>
      </c>
      <c r="U17" s="14" t="str">
        <f t="shared" si="2"/>
        <v/>
      </c>
      <c r="V17" s="14"/>
      <c r="W17" s="5" t="e">
        <f>$X$1&amp;A17&amp;$Y$1&amp;T17&amp;$Z$1&amp;C17&amp;$AA$1&amp;E17&amp;#REF!&amp;G17&amp;$AB$1&amp;J17&amp;$AC$1&amp;#REF!&amp;$AD$1&amp;L17&amp;$AE$1&amp;P17&amp;$AF$1&amp;R17&amp;$AF$1&amp;#REF!&amp;$AG$1</f>
        <v>#REF!</v>
      </c>
    </row>
    <row r="18" spans="1:23" hidden="1" x14ac:dyDescent="0.25">
      <c r="A18" s="2" t="s">
        <v>4262</v>
      </c>
      <c r="B18" s="2" t="s">
        <v>4263</v>
      </c>
      <c r="C18" s="3"/>
      <c r="D18" s="16" t="str">
        <f t="shared" si="0"/>
        <v/>
      </c>
      <c r="E18" s="4">
        <v>5.0999999999999996</v>
      </c>
      <c r="F18" s="2" t="s">
        <v>2215</v>
      </c>
      <c r="G18" s="13" t="e">
        <f>VLOOKUP(F18,frs!$A$2:$E$41,2,FALSE)</f>
        <v>#N/A</v>
      </c>
      <c r="H18" s="2" t="b">
        <v>0</v>
      </c>
      <c r="I18" s="2" t="s">
        <v>4686</v>
      </c>
      <c r="J18" s="13">
        <f>VLOOKUP(I18,Families!$A$2:$B$11,2,FALSE)</f>
        <v>9</v>
      </c>
      <c r="K18" s="2"/>
      <c r="L18" s="13" t="str">
        <f>IFERROR(VLOOKUP(K18,Appellations!$A$3:$B$77,3,FALSE),"")</f>
        <v/>
      </c>
      <c r="M18" s="2"/>
      <c r="N18" s="13" t="str">
        <f>IFERROR(VLOOKUP(M18,Regions!$A$3:$B$41,2,FALSE),"")</f>
        <v/>
      </c>
      <c r="O18" s="2"/>
      <c r="P18" s="13" t="str">
        <f>IFERROR(VLOOKUP(O18,Colors!$A$3:$B$11,2,FALSE),"")</f>
        <v/>
      </c>
      <c r="Q18" s="2"/>
      <c r="R18" s="13" t="str">
        <f>IFERROR(VLOOKUP(Q18,Contenants!$A$3:$B$21,2,FALSE),"")</f>
        <v/>
      </c>
      <c r="S18" s="2"/>
      <c r="T18" s="5" t="str">
        <f t="shared" si="1"/>
        <v>Tapenade Noire A L'Huile D'Olive 90 G</v>
      </c>
      <c r="U18" s="14" t="str">
        <f t="shared" si="2"/>
        <v/>
      </c>
      <c r="V18" s="14"/>
      <c r="W18" s="5" t="e">
        <f>$X$1&amp;A18&amp;$Y$1&amp;T18&amp;$Z$1&amp;C18&amp;$AA$1&amp;E18&amp;#REF!&amp;G18&amp;$AB$1&amp;J18&amp;$AC$1&amp;#REF!&amp;$AD$1&amp;L18&amp;$AE$1&amp;P18&amp;$AF$1&amp;R18&amp;$AF$1&amp;#REF!&amp;$AG$1</f>
        <v>#REF!</v>
      </c>
    </row>
    <row r="19" spans="1:23" hidden="1" x14ac:dyDescent="0.25">
      <c r="A19" s="2" t="s">
        <v>4266</v>
      </c>
      <c r="B19" s="2" t="s">
        <v>4267</v>
      </c>
      <c r="C19" s="3"/>
      <c r="D19" s="16" t="str">
        <f t="shared" si="0"/>
        <v/>
      </c>
      <c r="E19" s="4">
        <v>5.0999999999999996</v>
      </c>
      <c r="F19" s="2" t="s">
        <v>2215</v>
      </c>
      <c r="G19" s="13" t="e">
        <f>VLOOKUP(F19,frs!$A$2:$E$41,2,FALSE)</f>
        <v>#N/A</v>
      </c>
      <c r="H19" s="2" t="b">
        <v>0</v>
      </c>
      <c r="I19" s="2" t="s">
        <v>4686</v>
      </c>
      <c r="J19" s="13">
        <f>VLOOKUP(I19,Families!$A$2:$B$11,2,FALSE)</f>
        <v>9</v>
      </c>
      <c r="K19" s="2"/>
      <c r="L19" s="13" t="str">
        <f>IFERROR(VLOOKUP(K19,Appellations!$A$3:$B$77,3,FALSE),"")</f>
        <v/>
      </c>
      <c r="M19" s="2"/>
      <c r="N19" s="13" t="str">
        <f>IFERROR(VLOOKUP(M19,Regions!$A$3:$B$41,2,FALSE),"")</f>
        <v/>
      </c>
      <c r="O19" s="2"/>
      <c r="P19" s="13" t="str">
        <f>IFERROR(VLOOKUP(O19,Colors!$A$3:$B$11,2,FALSE),"")</f>
        <v/>
      </c>
      <c r="Q19" s="2"/>
      <c r="R19" s="13" t="str">
        <f>IFERROR(VLOOKUP(Q19,Contenants!$A$3:$B$21,2,FALSE),"")</f>
        <v/>
      </c>
      <c r="S19" s="2"/>
      <c r="T19" s="5" t="str">
        <f t="shared" si="1"/>
        <v>Tapenade Verte A L'Huile D'Olive 90 G</v>
      </c>
      <c r="U19" s="14" t="str">
        <f t="shared" si="2"/>
        <v/>
      </c>
      <c r="V19" s="14"/>
      <c r="W19" s="5" t="e">
        <f>$X$1&amp;A19&amp;$Y$1&amp;T19&amp;$Z$1&amp;C19&amp;$AA$1&amp;E19&amp;#REF!&amp;G19&amp;$AB$1&amp;J19&amp;$AC$1&amp;#REF!&amp;$AD$1&amp;L19&amp;$AE$1&amp;P19&amp;$AF$1&amp;R19&amp;$AF$1&amp;#REF!&amp;$AG$1</f>
        <v>#REF!</v>
      </c>
    </row>
    <row r="20" spans="1:23" hidden="1" x14ac:dyDescent="0.25">
      <c r="A20" s="2" t="s">
        <v>4502</v>
      </c>
      <c r="B20" s="2" t="s">
        <v>4503</v>
      </c>
      <c r="C20" s="3"/>
      <c r="D20" s="33" t="str">
        <f t="shared" si="0"/>
        <v/>
      </c>
      <c r="E20" s="4">
        <v>4.5</v>
      </c>
      <c r="F20" s="2" t="s">
        <v>938</v>
      </c>
      <c r="G20" s="17" t="e">
        <f>VLOOKUP(F20,frs!$A$2:$E$41,2,FALSE)</f>
        <v>#N/A</v>
      </c>
      <c r="H20" s="2" t="b">
        <v>0</v>
      </c>
      <c r="I20" s="2" t="s">
        <v>4686</v>
      </c>
      <c r="J20" s="17">
        <f>VLOOKUP(I20,Families!$A$2:$B$11,2,FALSE)</f>
        <v>9</v>
      </c>
      <c r="K20" s="2"/>
      <c r="L20" s="17" t="str">
        <f>IFERROR(VLOOKUP(K20,Appellations!$A$3:$B$77,3,FALSE),"")</f>
        <v/>
      </c>
      <c r="M20" s="2"/>
      <c r="N20" s="17" t="str">
        <f>IFERROR(VLOOKUP(M20,Regions!$A$3:$B$41,2,FALSE),"")</f>
        <v/>
      </c>
      <c r="O20" s="2"/>
      <c r="P20" s="17" t="str">
        <f>IFERROR(VLOOKUP(O20,Colors!$A$3:$B$11,2,FALSE),"")</f>
        <v/>
      </c>
      <c r="Q20" s="2"/>
      <c r="R20" s="17" t="str">
        <f>IFERROR(VLOOKUP(Q20,Contenants!$A$3:$B$21,2,FALSE),"")</f>
        <v/>
      </c>
      <c r="S20" s="2"/>
      <c r="T20" s="5" t="str">
        <f t="shared" si="1"/>
        <v>Vinaigre De Cidre Vieux 50 Cl</v>
      </c>
      <c r="U20" s="14" t="str">
        <f t="shared" si="2"/>
        <v/>
      </c>
      <c r="V20" s="14"/>
      <c r="W20" s="5" t="e">
        <f>$X$1&amp;A20&amp;$Y$1&amp;T20&amp;$Z$1&amp;C20&amp;$AA$1&amp;E20&amp;#REF!&amp;G20&amp;$AB$1&amp;J20&amp;$AC$1&amp;#REF!&amp;$AD$1&amp;L20&amp;$AE$1&amp;P20&amp;$AF$1&amp;R20&amp;$AF$1&amp;#REF!&amp;$AG$1</f>
        <v>#REF!</v>
      </c>
    </row>
    <row r="21" spans="1:23" ht="34.700000000000003" customHeight="1" x14ac:dyDescent="0.25">
      <c r="A21" s="2" t="s">
        <v>30</v>
      </c>
      <c r="B21" s="2" t="s">
        <v>31</v>
      </c>
      <c r="C21" s="3" t="s">
        <v>6141</v>
      </c>
      <c r="D21" s="23" t="str">
        <f>SUBSTITUTE(SUBSTITUTE(SUBSTITUTE(C21,CHAR(13),""),CHAR(10),"&lt;br&gt;"),". &amp;car(10)",".")</f>
        <v>Aérateur permettant d’aérer un vin, équivalent à deux heures de carafage.</v>
      </c>
      <c r="E21" s="4">
        <v>36.799999999999997</v>
      </c>
      <c r="F21" s="2" t="s">
        <v>2213</v>
      </c>
      <c r="G21" s="19">
        <f>VLOOKUP(F21,frs!$A$2:$B$45,2,FALSE)</f>
        <v>12</v>
      </c>
      <c r="H21" s="2" t="b">
        <v>1</v>
      </c>
      <c r="I21" s="2" t="s">
        <v>4691</v>
      </c>
      <c r="J21" s="19">
        <f>VLOOKUP(I21,Families!$A$2:$B$11,2,FALSE)</f>
        <v>10</v>
      </c>
      <c r="K21" s="2"/>
      <c r="L21" s="19" t="str">
        <f>IFERROR(VLOOKUP(K21,Appellations!$A$2:$B$80,2,FALSE),"0")</f>
        <v>0</v>
      </c>
      <c r="M21" s="2"/>
      <c r="N21" s="19" t="str">
        <f>IFERROR(VLOOKUP(M21,Regions!$A$2:$B$44,2,FALSE),"0")</f>
        <v>0</v>
      </c>
      <c r="O21" s="2"/>
      <c r="P21" s="19" t="str">
        <f>IFERROR(VLOOKUP(O21,Colors!$A$2:$B$11,2,FALSE),"0")</f>
        <v>0</v>
      </c>
      <c r="Q21" s="2"/>
      <c r="R21" s="19" t="str">
        <f>IFERROR(VLOOKUP(Q21,Contenants!$A$2:$B$21,2,FALSE),"0")</f>
        <v>0</v>
      </c>
      <c r="S21" s="2" t="s">
        <v>5561</v>
      </c>
      <c r="T21" s="50" t="s">
        <v>5082</v>
      </c>
      <c r="U21" s="19" t="str">
        <f>SUBSTITUTE(S21,"C:\Users\Admin\OneDrive\Site Internet\","")</f>
        <v>aerateur_vin_ludivin.png</v>
      </c>
      <c r="V21" s="19">
        <f>IF(U21="",0,1)</f>
        <v>1</v>
      </c>
      <c r="W21" s="20" t="str">
        <f>$X$1&amp;A21&amp;$Y$1&amp;T21&amp;$Z$1&amp;D21&amp;$AA$1&amp;G21&amp;$AB$1&amp;J21&amp;$AC$1&amp;L21&amp;$AD$1&amp;N21&amp;$AE$1&amp;P21&amp;$AF$1&amp;R21&amp;$AG$1&amp;U21&amp;$AH$1&amp;V21&amp;$AI$1</f>
        <v>("00020", "Aérateur de Vin Ludi-Vin + Filtre", "Aérateur permettant d’aérer un vin, équivalent à deux heures de carafage.", "12", "10", "0", "0","0", "0", "aerateur_vin_ludivin.png", "1"),</v>
      </c>
    </row>
    <row r="22" spans="1:23" hidden="1" x14ac:dyDescent="0.25">
      <c r="A22" s="2" t="s">
        <v>2906</v>
      </c>
      <c r="B22" s="2" t="s">
        <v>2907</v>
      </c>
      <c r="C22" s="3"/>
      <c r="D22" s="34" t="str">
        <f t="shared" si="0"/>
        <v/>
      </c>
      <c r="E22" s="4">
        <v>31.4</v>
      </c>
      <c r="F22" s="2" t="s">
        <v>461</v>
      </c>
      <c r="G22" s="35" t="e">
        <f>VLOOKUP(F22,frs!$A$2:$E$41,2,FALSE)</f>
        <v>#N/A</v>
      </c>
      <c r="H22" s="2" t="b">
        <v>0</v>
      </c>
      <c r="I22" s="2" t="s">
        <v>4691</v>
      </c>
      <c r="J22" s="35">
        <f>VLOOKUP(I22,Families!$A$2:$B$11,2,FALSE)</f>
        <v>10</v>
      </c>
      <c r="K22" s="2"/>
      <c r="L22" s="35" t="str">
        <f>IFERROR(VLOOKUP(K22,Appellations!$A$3:$B$77,3,FALSE),"")</f>
        <v/>
      </c>
      <c r="M22" s="2" t="s">
        <v>4692</v>
      </c>
      <c r="N22" s="35">
        <f>IFERROR(VLOOKUP(M22,Regions!$A$3:$B$41,2,FALSE),"")</f>
        <v>39</v>
      </c>
      <c r="O22" s="2"/>
      <c r="P22" s="35" t="str">
        <f>IFERROR(VLOOKUP(O22,Colors!$A$3:$B$11,2,FALSE),"")</f>
        <v/>
      </c>
      <c r="Q22" s="2"/>
      <c r="R22" s="35" t="str">
        <f>IFERROR(VLOOKUP(Q22,Contenants!$A$3:$B$21,2,FALSE),"")</f>
        <v/>
      </c>
      <c r="S22" s="2"/>
      <c r="T22" s="8" t="s">
        <v>565</v>
      </c>
      <c r="U22" s="14" t="str">
        <f>SUBSTITUTE(SUBSTITUTE(SUBSTITUTE(SUBSTITUTE(SUBSTITUTE(SUBSTITUTE(SUBSTITUTE(SUBSTITUTE(SUBSTITUTE(SUBSTITUTE(SUBSTITUTE(SUBSTITUTE(S22,"C:\Users\Admin\OneDrive\Site Internet\",""),"BAG-IN-BOX\",""),"BOURGOGNE\",""),"BEAUJOLAIS\",""),"CHAMPAGNE ET EFFERVESCENTS\",""),"LANGUEDOC\",""),"LOIRE\",""),"PROVENCE\",""),"RHONE NORD\",""),"RHONE SUD\",""),"SPIRITUEUX\",""),"SUD OUEST\","")</f>
        <v/>
      </c>
      <c r="V22" s="14"/>
      <c r="W22" s="5" t="e">
        <f>$X$1&amp;A22&amp;$Y$1&amp;T22&amp;$Z$1&amp;C22&amp;$AA$1&amp;E22&amp;#REF!&amp;G22&amp;$AB$1&amp;J22&amp;$AC$1&amp;#REF!&amp;$AD$1&amp;L22&amp;$AE$1&amp;P22&amp;$AF$1&amp;R22&amp;$AF$1&amp;#REF!&amp;$AG$1</f>
        <v>#REF!</v>
      </c>
    </row>
    <row r="23" spans="1:23" ht="213.75" x14ac:dyDescent="0.25">
      <c r="A23" s="2" t="s">
        <v>564</v>
      </c>
      <c r="B23" s="2" t="s">
        <v>565</v>
      </c>
      <c r="C23" s="3" t="s">
        <v>5241</v>
      </c>
      <c r="D23" s="23" t="str">
        <f t="shared" ref="D23:D24" si="3">SUBSTITUTE(SUBSTITUTE(SUBSTITUTE(C23,CHAR(13),""),CHAR(10),"&lt;br&gt;"),". &amp;car(10)",".")</f>
        <v>Carafe à vin rouge d’une capacité de 750 ml.&lt;br&gt;&lt;br&gt;Sa forme longue et evasée lui permet d'accueilllir les vins jeunes afin d'exprimer au mieux leurs arômes.</v>
      </c>
      <c r="E23" s="4">
        <v>63.3</v>
      </c>
      <c r="F23" s="2" t="s">
        <v>2213</v>
      </c>
      <c r="G23" s="19">
        <f>VLOOKUP(F23,frs!$A$2:$B$45,2,FALSE)</f>
        <v>12</v>
      </c>
      <c r="H23" s="2" t="b">
        <v>1</v>
      </c>
      <c r="I23" s="2" t="s">
        <v>4691</v>
      </c>
      <c r="J23" s="19">
        <f>VLOOKUP(I23,Families!$A$2:$B$11,2,FALSE)</f>
        <v>10</v>
      </c>
      <c r="K23" s="2"/>
      <c r="L23" s="19" t="str">
        <f>IFERROR(VLOOKUP(K23,Appellations!$A$2:$B$80,2,FALSE),"0")</f>
        <v>0</v>
      </c>
      <c r="M23" s="2" t="s">
        <v>4692</v>
      </c>
      <c r="N23" s="19">
        <f>IFERROR(VLOOKUP(M23,Regions!$A$2:$B$44,2,FALSE),"0")</f>
        <v>39</v>
      </c>
      <c r="O23" s="2"/>
      <c r="P23" s="19" t="str">
        <f>IFERROR(VLOOKUP(O23,Colors!$A$2:$B$11,2,FALSE),"0")</f>
        <v>0</v>
      </c>
      <c r="Q23" s="2"/>
      <c r="R23" s="19" t="str">
        <f>IFERROR(VLOOKUP(Q23,Contenants!$A$2:$B$21,2,FALSE),"0")</f>
        <v>0</v>
      </c>
      <c r="S23" s="2" t="s">
        <v>5562</v>
      </c>
      <c r="T23" s="50" t="s">
        <v>5083</v>
      </c>
      <c r="U23" s="19" t="str">
        <f t="shared" ref="U23:U24" si="4">SUBSTITUTE(S23,"C:\Users\Admin\OneDrive\Site Internet\","")</f>
        <v>carafe_first_sweizel_750_ml.png</v>
      </c>
      <c r="V23" s="19">
        <f t="shared" ref="V23:V24" si="5">IF(U23="",0,1)</f>
        <v>1</v>
      </c>
      <c r="W23" s="20" t="str">
        <f t="shared" ref="W23:W24" si="6">$X$1&amp;A23&amp;$Y$1&amp;T23&amp;$Z$1&amp;D23&amp;$AA$1&amp;G23&amp;$AB$1&amp;J23&amp;$AC$1&amp;L23&amp;$AD$1&amp;N23&amp;$AE$1&amp;P23&amp;$AF$1&amp;R23&amp;$AG$1&amp;U23&amp;$AH$1&amp;V23&amp;$AI$1</f>
        <v>("00022", "Carafe First Sweizel 750 ml", "Carafe à vin rouge d’une capacité de 750 ml.&lt;br&gt;&lt;br&gt;Sa forme longue et evasée lui permet d'accueilllir les vins jeunes afin d'exprimer au mieux leurs arômes.", "12", "10", "0", "39","0", "0", "carafe_first_sweizel_750_ml.png", "1"),</v>
      </c>
    </row>
    <row r="24" spans="1:23" ht="185.25" x14ac:dyDescent="0.25">
      <c r="A24" s="2" t="s">
        <v>566</v>
      </c>
      <c r="B24" s="2" t="s">
        <v>567</v>
      </c>
      <c r="C24" s="3" t="s">
        <v>5242</v>
      </c>
      <c r="D24" s="23" t="str">
        <f t="shared" si="3"/>
        <v>Carafe à eau, à vin rosé et blanc d’une capacité de 1 L.&lt;br&gt;&lt;br&gt;Sa forme longue et verticale lui permet d'accueillir les vins blancs et rosés.</v>
      </c>
      <c r="E24" s="4">
        <v>48.6</v>
      </c>
      <c r="F24" s="2" t="s">
        <v>2214</v>
      </c>
      <c r="G24" s="19">
        <f>VLOOKUP(F24,frs!$A$2:$B$45,2,FALSE)</f>
        <v>11</v>
      </c>
      <c r="H24" s="2" t="b">
        <v>1</v>
      </c>
      <c r="I24" s="2" t="s">
        <v>4691</v>
      </c>
      <c r="J24" s="19">
        <f>VLOOKUP(I24,Families!$A$2:$B$11,2,FALSE)</f>
        <v>10</v>
      </c>
      <c r="K24" s="2"/>
      <c r="L24" s="19" t="str">
        <f>IFERROR(VLOOKUP(K24,Appellations!$A$2:$B$80,2,FALSE),"0")</f>
        <v>0</v>
      </c>
      <c r="M24" s="2" t="s">
        <v>4692</v>
      </c>
      <c r="N24" s="19">
        <f>IFERROR(VLOOKUP(M24,Regions!$A$2:$B$44,2,FALSE),"0")</f>
        <v>39</v>
      </c>
      <c r="O24" s="2"/>
      <c r="P24" s="19" t="str">
        <f>IFERROR(VLOOKUP(O24,Colors!$A$2:$B$11,2,FALSE),"0")</f>
        <v>0</v>
      </c>
      <c r="Q24" s="2"/>
      <c r="R24" s="19" t="str">
        <f>IFERROR(VLOOKUP(Q24,Contenants!$A$2:$B$21,2,FALSE),"0")</f>
        <v>0</v>
      </c>
      <c r="S24" s="2" t="s">
        <v>5563</v>
      </c>
      <c r="T24" s="50" t="s">
        <v>5964</v>
      </c>
      <c r="U24" s="19" t="str">
        <f t="shared" si="4"/>
        <v>carafe_freshness_chef_sommelier_1_l.png</v>
      </c>
      <c r="V24" s="19">
        <f t="shared" si="5"/>
        <v>1</v>
      </c>
      <c r="W24" s="20" t="str">
        <f t="shared" si="6"/>
        <v>("00023", "Carafe Freshness 1 L", "Carafe à eau, à vin rosé et blanc d’une capacité de 1 L.&lt;br&gt;&lt;br&gt;Sa forme longue et verticale lui permet d'accueillir les vins blancs et rosés.", "11", "10", "0", "39","0", "0", "carafe_freshness_chef_sommelier_1_l.png", "1"),</v>
      </c>
    </row>
    <row r="25" spans="1:23" hidden="1" x14ac:dyDescent="0.25">
      <c r="A25" s="2" t="s">
        <v>2914</v>
      </c>
      <c r="B25" s="2" t="s">
        <v>2915</v>
      </c>
      <c r="C25" s="3"/>
      <c r="D25" s="25" t="str">
        <f t="shared" si="0"/>
        <v/>
      </c>
      <c r="E25" s="4">
        <v>36.299999999999997</v>
      </c>
      <c r="F25" s="2" t="s">
        <v>2213</v>
      </c>
      <c r="G25" s="26">
        <f>VLOOKUP(F25,frs!$A$2:$E$41,2,FALSE)</f>
        <v>12</v>
      </c>
      <c r="H25" s="2" t="b">
        <v>0</v>
      </c>
      <c r="I25" s="2" t="s">
        <v>4691</v>
      </c>
      <c r="J25" s="26">
        <f>VLOOKUP(I25,Families!$A$2:$B$11,2,FALSE)</f>
        <v>10</v>
      </c>
      <c r="K25" s="2"/>
      <c r="L25" s="26" t="str">
        <f>IFERROR(VLOOKUP(K25,Appellations!$A$3:$B$77,3,FALSE),"")</f>
        <v/>
      </c>
      <c r="M25" s="2" t="s">
        <v>4692</v>
      </c>
      <c r="N25" s="26">
        <f>IFERROR(VLOOKUP(M25,Regions!$A$3:$B$41,2,FALSE),"")</f>
        <v>39</v>
      </c>
      <c r="O25" s="2"/>
      <c r="P25" s="26" t="str">
        <f>IFERROR(VLOOKUP(O25,Colors!$A$3:$B$11,2,FALSE),"")</f>
        <v/>
      </c>
      <c r="Q25" s="2"/>
      <c r="R25" s="26" t="str">
        <f>IFERROR(VLOOKUP(Q25,Contenants!$A$3:$B$21,2,FALSE),"")</f>
        <v/>
      </c>
      <c r="S25" s="2"/>
      <c r="T25" s="8" t="s">
        <v>1239</v>
      </c>
      <c r="U25" s="14" t="str">
        <f>SUBSTITUTE(SUBSTITUTE(SUBSTITUTE(SUBSTITUTE(SUBSTITUTE(SUBSTITUTE(SUBSTITUTE(SUBSTITUTE(SUBSTITUTE(SUBSTITUTE(SUBSTITUTE(SUBSTITUTE(S25,"C:\Users\Admin\OneDrive\Site Internet\",""),"BAG-IN-BOX\",""),"BOURGOGNE\",""),"BEAUJOLAIS\",""),"CHAMPAGNE ET EFFERVESCENTS\",""),"LANGUEDOC\",""),"LOIRE\",""),"PROVENCE\",""),"RHONE NORD\",""),"RHONE SUD\",""),"SPIRITUEUX\",""),"SUD OUEST\","")</f>
        <v/>
      </c>
      <c r="V25" s="14"/>
      <c r="W25" s="5" t="e">
        <f>$X$1&amp;A25&amp;$Y$1&amp;T25&amp;$Z$1&amp;C25&amp;$AA$1&amp;E25&amp;#REF!&amp;G25&amp;$AB$1&amp;J25&amp;$AC$1&amp;#REF!&amp;$AD$1&amp;L25&amp;$AE$1&amp;P25&amp;$AF$1&amp;R25&amp;$AF$1&amp;#REF!&amp;$AG$1</f>
        <v>#REF!</v>
      </c>
    </row>
    <row r="26" spans="1:23" hidden="1" x14ac:dyDescent="0.25">
      <c r="A26" s="2" t="s">
        <v>3269</v>
      </c>
      <c r="B26" s="2" t="s">
        <v>3270</v>
      </c>
      <c r="C26" s="3"/>
      <c r="D26" s="33" t="str">
        <f t="shared" si="0"/>
        <v/>
      </c>
      <c r="E26" s="4">
        <v>45</v>
      </c>
      <c r="F26" s="2" t="s">
        <v>2216</v>
      </c>
      <c r="G26" s="17" t="e">
        <f>VLOOKUP(F26,frs!$A$2:$E$41,2,FALSE)</f>
        <v>#N/A</v>
      </c>
      <c r="H26" s="2" t="b">
        <v>0</v>
      </c>
      <c r="I26" s="2" t="s">
        <v>4691</v>
      </c>
      <c r="J26" s="17">
        <f>VLOOKUP(I26,Families!$A$2:$B$11,2,FALSE)</f>
        <v>10</v>
      </c>
      <c r="K26" s="2"/>
      <c r="L26" s="17" t="str">
        <f>IFERROR(VLOOKUP(K26,Appellations!$A$3:$B$77,3,FALSE),"")</f>
        <v/>
      </c>
      <c r="M26" s="2"/>
      <c r="N26" s="17" t="str">
        <f>IFERROR(VLOOKUP(M26,Regions!$A$3:$B$41,2,FALSE),"")</f>
        <v/>
      </c>
      <c r="O26" s="2"/>
      <c r="P26" s="17" t="str">
        <f>IFERROR(VLOOKUP(O26,Colors!$A$3:$B$11,2,FALSE),"")</f>
        <v/>
      </c>
      <c r="Q26" s="2"/>
      <c r="R26" s="17" t="str">
        <f>IFERROR(VLOOKUP(Q26,Contenants!$A$3:$B$21,2,FALSE),"")</f>
        <v/>
      </c>
      <c r="S26" s="2"/>
      <c r="T26" s="8" t="s">
        <v>1538</v>
      </c>
      <c r="U26" s="14" t="str">
        <f>SUBSTITUTE(SUBSTITUTE(SUBSTITUTE(SUBSTITUTE(SUBSTITUTE(SUBSTITUTE(SUBSTITUTE(SUBSTITUTE(SUBSTITUTE(SUBSTITUTE(SUBSTITUTE(SUBSTITUTE(S26,"C:\Users\Admin\OneDrive\Site Internet\",""),"BAG-IN-BOX\",""),"BOURGOGNE\",""),"BEAUJOLAIS\",""),"CHAMPAGNE ET EFFERVESCENTS\",""),"LANGUEDOC\",""),"LOIRE\",""),"PROVENCE\",""),"RHONE NORD\",""),"RHONE SUD\",""),"SPIRITUEUX\",""),"SUD OUEST\","")</f>
        <v/>
      </c>
      <c r="V26" s="14"/>
      <c r="W26" s="5" t="e">
        <f>$X$1&amp;A26&amp;$Y$1&amp;T26&amp;$Z$1&amp;C26&amp;$AA$1&amp;E26&amp;#REF!&amp;G26&amp;$AB$1&amp;J26&amp;$AC$1&amp;#REF!&amp;$AD$1&amp;L26&amp;$AE$1&amp;P26&amp;$AF$1&amp;R26&amp;$AF$1&amp;#REF!&amp;$AG$1</f>
        <v>#REF!</v>
      </c>
    </row>
    <row r="27" spans="1:23" ht="185.25" x14ac:dyDescent="0.25">
      <c r="A27" s="2" t="s">
        <v>1192</v>
      </c>
      <c r="B27" s="2" t="s">
        <v>1193</v>
      </c>
      <c r="C27" s="3" t="s">
        <v>6157</v>
      </c>
      <c r="D27" s="23" t="str">
        <f t="shared" ref="D27" si="7">SUBSTITUTE(SUBSTITUTE(SUBSTITUTE(C27,CHAR(13),""),CHAR(10),"&lt;br&gt;"),". &amp;car(10)",".")</f>
        <v>Pompe permettant de vider l’air à l’intérieur d’une bouteille de vin afin de le conserver plus longtemps.&lt;br&gt;Contient 1 pompe et 2 bouchons.</v>
      </c>
      <c r="E27" s="4">
        <v>14.9</v>
      </c>
      <c r="F27" s="2" t="s">
        <v>2213</v>
      </c>
      <c r="G27" s="19">
        <f>VLOOKUP(F27,frs!$A$2:$B$45,2,FALSE)</f>
        <v>12</v>
      </c>
      <c r="H27" s="2" t="b">
        <v>1</v>
      </c>
      <c r="I27" s="2" t="s">
        <v>4691</v>
      </c>
      <c r="J27" s="19">
        <f>VLOOKUP(I27,Families!$A$2:$B$11,2,FALSE)</f>
        <v>10</v>
      </c>
      <c r="K27" s="2"/>
      <c r="L27" s="19" t="str">
        <f>IFERROR(VLOOKUP(K27,Appellations!$A$2:$B$80,2,FALSE),"0")</f>
        <v>0</v>
      </c>
      <c r="M27" s="2"/>
      <c r="N27" s="19" t="str">
        <f>IFERROR(VLOOKUP(M27,Regions!$A$2:$B$44,2,FALSE),"0")</f>
        <v>0</v>
      </c>
      <c r="O27" s="2"/>
      <c r="P27" s="19" t="str">
        <f>IFERROR(VLOOKUP(O27,Colors!$A$2:$B$11,2,FALSE),"0")</f>
        <v>0</v>
      </c>
      <c r="Q27" s="2"/>
      <c r="R27" s="19" t="str">
        <f>IFERROR(VLOOKUP(Q27,Contenants!$A$2:$B$21,2,FALSE),"0")</f>
        <v>0</v>
      </c>
      <c r="S27" s="2" t="s">
        <v>5564</v>
      </c>
      <c r="T27" s="50" t="s">
        <v>5084</v>
      </c>
      <c r="U27" s="19" t="str">
        <f>SUBSTITUTE(S27,"C:\Users\Admin\OneDrive\Site Internet\","")</f>
        <v>vacuvin_pompe_2_bouchons.png</v>
      </c>
      <c r="V27" s="19">
        <f t="shared" ref="V27:V39" si="8">IF(U27="",0,1)</f>
        <v>1</v>
      </c>
      <c r="W27" s="20" t="str">
        <f>$X$1&amp;A27&amp;$Y$1&amp;T27&amp;$Z$1&amp;D27&amp;$AA$1&amp;G27&amp;$AB$1&amp;J27&amp;$AC$1&amp;L27&amp;$AD$1&amp;N27&amp;$AE$1&amp;P27&amp;$AF$1&amp;R27&amp;$AG$1&amp;U27&amp;$AH$1&amp;V27&amp;$AI$1</f>
        <v>("00026", "Giftpack 1 Pompe + 2 Bouchons Vacuvin", "Pompe permettant de vider l’air à l’intérieur d’une bouteille de vin afin de le conserver plus longtemps.&lt;br&gt;Contient 1 pompe et 2 bouchons.", "12", "10", "0", "0","0", "0", "vacuvin_pompe_2_bouchons.png", "1"),</v>
      </c>
    </row>
    <row r="28" spans="1:23" hidden="1" x14ac:dyDescent="0.25">
      <c r="A28" s="2" t="s">
        <v>1238</v>
      </c>
      <c r="B28" s="2" t="s">
        <v>1239</v>
      </c>
      <c r="C28" s="3"/>
      <c r="D28" s="23" t="str">
        <f t="shared" ref="D28:D39" si="9">SUBSTITUTE(SUBSTITUTE(SUBSTITUTE(C28,CHAR(13),""),CHAR(10),"&lt;br&gt;"),". &amp;car(10)",".")</f>
        <v/>
      </c>
      <c r="E28" s="4">
        <v>13.9</v>
      </c>
      <c r="F28" s="2" t="s">
        <v>2215</v>
      </c>
      <c r="G28" s="19" t="e">
        <f>VLOOKUP(F28,frs!$A$2:$E$41,2,FALSE)</f>
        <v>#N/A</v>
      </c>
      <c r="H28" s="2" t="b">
        <v>1</v>
      </c>
      <c r="I28" s="2" t="s">
        <v>4691</v>
      </c>
      <c r="J28" s="19">
        <f>VLOOKUP(I28,Families!$A$2:$B$11,2,FALSE)</f>
        <v>10</v>
      </c>
      <c r="K28" s="2"/>
      <c r="L28" s="19" t="str">
        <f>IFERROR(VLOOKUP(K28,Appellations!$A$2:$B$77,2,FALSE),"0")</f>
        <v>0</v>
      </c>
      <c r="M28" s="2" t="s">
        <v>4692</v>
      </c>
      <c r="N28" s="19">
        <f>IFERROR(VLOOKUP(M28,Regions!$A$2:$B$41,2,FALSE),"0")</f>
        <v>39</v>
      </c>
      <c r="O28" s="2"/>
      <c r="P28" s="19" t="str">
        <f>IFERROR(VLOOKUP(O28,Colors!$A$2:$B$11,2,FALSE),"0")</f>
        <v>0</v>
      </c>
      <c r="Q28" s="2"/>
      <c r="R28" s="19" t="str">
        <f>IFERROR(VLOOKUP(Q28,Contenants!$A$2:$B$21,2,FALSE),"0")</f>
        <v>0</v>
      </c>
      <c r="S28" s="2"/>
      <c r="T28" s="50" t="s">
        <v>5085</v>
      </c>
      <c r="U28" s="19" t="str">
        <f>SUBSTITUTE(SUBSTITUTE(SUBSTITUTE(SUBSTITUTE(SUBSTITUTE(SUBSTITUTE(SUBSTITUTE(SUBSTITUTE(SUBSTITUTE(SUBSTITUTE(SUBSTITUTE(SUBSTITUTE(S28,"C:\Users\Admin\OneDrive\Site Internet\",""),"BAG-IN-BOX\",""),"BOURGOGNE\",""),"BEAUJOLAIS\",""),"CHAMPAGNE ET EFFERVESCENTS\",""),"LANGUEDOC\",""),"LOIRE\",""),"PROVENCE\",""),"RHONE NORD\",""),"RHONE SUD\",""),"SPIRITUEUX\",""),"SUD OUEST\","")</f>
        <v/>
      </c>
      <c r="V28" s="19">
        <f t="shared" si="8"/>
        <v>0</v>
      </c>
      <c r="W28" s="20" t="e">
        <f>$X$1&amp;A28&amp;$Y$1&amp;T28&amp;$Z$1&amp;D28&amp;$AA$1&amp;E28&amp;#REF!&amp;G28&amp;$AB$1&amp;J28&amp;$AC$1&amp;L28&amp;$AD$1&amp;N28&amp;$AE$1&amp;P28&amp;$AF$1&amp;R28&amp;$AG$1&amp;#REF!&amp;$AI$1</f>
        <v>#REF!</v>
      </c>
    </row>
    <row r="29" spans="1:23" ht="114" x14ac:dyDescent="0.25">
      <c r="A29" s="2" t="s">
        <v>1537</v>
      </c>
      <c r="B29" s="2" t="s">
        <v>1538</v>
      </c>
      <c r="C29" s="3" t="s">
        <v>6168</v>
      </c>
      <c r="D29" s="23" t="str">
        <f t="shared" si="9"/>
        <v>Marques-verre permettant de différencier votre verre lors d’une soirée.</v>
      </c>
      <c r="E29" s="4">
        <v>7.1</v>
      </c>
      <c r="F29" s="2" t="s">
        <v>2213</v>
      </c>
      <c r="G29" s="19">
        <f>VLOOKUP(F29,frs!$A$2:$B$45,2,FALSE)</f>
        <v>12</v>
      </c>
      <c r="H29" s="2" t="b">
        <v>1</v>
      </c>
      <c r="I29" s="2" t="s">
        <v>4691</v>
      </c>
      <c r="J29" s="19">
        <f>VLOOKUP(I29,Families!$A$2:$B$11,2,FALSE)</f>
        <v>10</v>
      </c>
      <c r="K29" s="2"/>
      <c r="L29" s="19" t="str">
        <f>IFERROR(VLOOKUP(K29,Appellations!$A$2:$B$80,2,FALSE),"0")</f>
        <v>0</v>
      </c>
      <c r="M29" s="2"/>
      <c r="N29" s="19" t="str">
        <f>IFERROR(VLOOKUP(M29,Regions!$A$2:$B$44,2,FALSE),"0")</f>
        <v>0</v>
      </c>
      <c r="O29" s="2"/>
      <c r="P29" s="19" t="str">
        <f>IFERROR(VLOOKUP(O29,Colors!$A$2:$B$11,2,FALSE),"0")</f>
        <v>0</v>
      </c>
      <c r="Q29" s="2"/>
      <c r="R29" s="19" t="str">
        <f>IFERROR(VLOOKUP(Q29,Contenants!$A$2:$B$21,2,FALSE),"0")</f>
        <v>0</v>
      </c>
      <c r="S29" s="2" t="s">
        <v>5565</v>
      </c>
      <c r="T29" s="50" t="s">
        <v>5086</v>
      </c>
      <c r="U29" s="19" t="str">
        <f t="shared" ref="U29:U35" si="10">SUBSTITUTE(S29,"C:\Users\Admin\OneDrive\Site Internet\","")</f>
        <v>marques_verres.png</v>
      </c>
      <c r="V29" s="19">
        <f t="shared" si="8"/>
        <v>1</v>
      </c>
      <c r="W29" s="20" t="str">
        <f t="shared" ref="W29:W35" si="11">$X$1&amp;A29&amp;$Y$1&amp;T29&amp;$Z$1&amp;D29&amp;$AA$1&amp;G29&amp;$AB$1&amp;J29&amp;$AC$1&amp;L29&amp;$AD$1&amp;N29&amp;$AE$1&amp;P29&amp;$AF$1&amp;R29&amp;$AG$1&amp;U29&amp;$AH$1&amp;V29&amp;$AI$1</f>
        <v>("00028", "Marques-Verres  X 8", "Marques-verre permettant de différencier votre verre lors d’une soirée.", "12", "10", "0", "0","0", "0", "marques_verres.png", "1"),</v>
      </c>
    </row>
    <row r="30" spans="1:23" ht="128.25" x14ac:dyDescent="0.25">
      <c r="A30" s="2" t="s">
        <v>1550</v>
      </c>
      <c r="B30" s="2" t="s">
        <v>1551</v>
      </c>
      <c r="C30" s="3" t="s">
        <v>6169</v>
      </c>
      <c r="D30" s="23" t="str">
        <f t="shared" si="9"/>
        <v>Bouchon permettant de vider l’air dans une bouteille de vin afin de mieux conserver le vin.</v>
      </c>
      <c r="E30" s="4">
        <v>4.9000000000000004</v>
      </c>
      <c r="F30" s="2" t="s">
        <v>461</v>
      </c>
      <c r="G30" s="19">
        <f>VLOOKUP(F30,frs!$A$2:$B$45,2,FALSE)</f>
        <v>43</v>
      </c>
      <c r="H30" s="2" t="b">
        <v>1</v>
      </c>
      <c r="I30" s="2" t="s">
        <v>4691</v>
      </c>
      <c r="J30" s="19">
        <f>VLOOKUP(I30,Families!$A$2:$B$11,2,FALSE)</f>
        <v>10</v>
      </c>
      <c r="K30" s="2"/>
      <c r="L30" s="19" t="str">
        <f>IFERROR(VLOOKUP(K30,Appellations!$A$2:$B$80,2,FALSE),"0")</f>
        <v>0</v>
      </c>
      <c r="M30" s="2"/>
      <c r="N30" s="19" t="str">
        <f>IFERROR(VLOOKUP(M30,Regions!$A$2:$B$44,2,FALSE),"0")</f>
        <v>0</v>
      </c>
      <c r="O30" s="2"/>
      <c r="P30" s="19" t="str">
        <f>IFERROR(VLOOKUP(O30,Colors!$A$2:$B$11,2,FALSE),"0")</f>
        <v>0</v>
      </c>
      <c r="Q30" s="2"/>
      <c r="R30" s="19" t="str">
        <f>IFERROR(VLOOKUP(Q30,Contenants!$A$2:$B$21,2,FALSE),"0")</f>
        <v>0</v>
      </c>
      <c r="S30" s="2" t="s">
        <v>5566</v>
      </c>
      <c r="T30" s="50" t="s">
        <v>5087</v>
      </c>
      <c r="U30" s="19" t="str">
        <f t="shared" si="10"/>
        <v>mini_bouchon_pompe_vide_air.png</v>
      </c>
      <c r="V30" s="19">
        <f t="shared" si="8"/>
        <v>1</v>
      </c>
      <c r="W30" s="20" t="str">
        <f t="shared" si="11"/>
        <v>("00029", "Mini-Bouchon Pompe Vide Air", "Bouchon permettant de vider l’air dans une bouteille de vin afin de mieux conserver le vin.", "43", "10", "0", "0","0", "0", "mini_bouchon_pompe_vide_air.png", "1"),</v>
      </c>
    </row>
    <row r="31" spans="1:23" ht="156.75" x14ac:dyDescent="0.25">
      <c r="A31" s="2" t="s">
        <v>1636</v>
      </c>
      <c r="B31" s="2" t="s">
        <v>1637</v>
      </c>
      <c r="C31" s="3" t="s">
        <v>6171</v>
      </c>
      <c r="D31" s="23" t="str">
        <f t="shared" si="9"/>
        <v>Pierres permettant de rafraîchir votre whisky ou spiritueux sans mettre de l’eau et ainsi réduire la qualité de votre boisson.</v>
      </c>
      <c r="E31" s="4">
        <v>19.899999999999999</v>
      </c>
      <c r="F31" s="2" t="s">
        <v>2213</v>
      </c>
      <c r="G31" s="19">
        <f>VLOOKUP(F31,frs!$A$2:$B$45,2,FALSE)</f>
        <v>12</v>
      </c>
      <c r="H31" s="2" t="b">
        <v>1</v>
      </c>
      <c r="I31" s="2" t="s">
        <v>4691</v>
      </c>
      <c r="J31" s="19">
        <f>VLOOKUP(I31,Families!$A$2:$B$11,2,FALSE)</f>
        <v>10</v>
      </c>
      <c r="K31" s="2"/>
      <c r="L31" s="19" t="str">
        <f>IFERROR(VLOOKUP(K31,Appellations!$A$2:$B$80,2,FALSE),"0")</f>
        <v>0</v>
      </c>
      <c r="M31" s="2"/>
      <c r="N31" s="19" t="str">
        <f>IFERROR(VLOOKUP(M31,Regions!$A$2:$B$44,2,FALSE),"0")</f>
        <v>0</v>
      </c>
      <c r="O31" s="2"/>
      <c r="P31" s="19" t="str">
        <f>IFERROR(VLOOKUP(O31,Colors!$A$2:$B$11,2,FALSE),"0")</f>
        <v>0</v>
      </c>
      <c r="Q31" s="2"/>
      <c r="R31" s="19" t="str">
        <f>IFERROR(VLOOKUP(Q31,Contenants!$A$2:$B$21,2,FALSE),"0")</f>
        <v>0</v>
      </c>
      <c r="S31" s="2" t="s">
        <v>5567</v>
      </c>
      <c r="T31" s="50" t="s">
        <v>5088</v>
      </c>
      <c r="U31" s="19" t="str">
        <f t="shared" si="10"/>
        <v>pierres_a_whisky.png</v>
      </c>
      <c r="V31" s="19">
        <f t="shared" si="8"/>
        <v>1</v>
      </c>
      <c r="W31" s="20" t="str">
        <f t="shared" si="11"/>
        <v>("00030", "Pierres à Whisky  X 8", "Pierres permettant de rafraîchir votre whisky ou spiritueux sans mettre de l’eau et ainsi réduire la qualité de votre boisson.", "12", "10", "0", "0","0", "0", "pierres_a_whisky.png", "1"),</v>
      </c>
    </row>
    <row r="32" spans="1:23" ht="114" x14ac:dyDescent="0.25">
      <c r="A32" s="2" t="s">
        <v>1638</v>
      </c>
      <c r="B32" s="2" t="s">
        <v>1639</v>
      </c>
      <c r="C32" s="3" t="s">
        <v>6172</v>
      </c>
      <c r="D32" s="23" t="str">
        <f t="shared" si="9"/>
        <v>Pince permettant de facilité l’ouverture d’un champagne ou d’un vin effervescent.</v>
      </c>
      <c r="E32" s="4">
        <v>19.2</v>
      </c>
      <c r="F32" s="2" t="s">
        <v>1640</v>
      </c>
      <c r="G32" s="19">
        <f>VLOOKUP(F32,frs!$A$2:$B$45,2,FALSE)</f>
        <v>34</v>
      </c>
      <c r="H32" s="2" t="b">
        <v>1</v>
      </c>
      <c r="I32" s="2" t="s">
        <v>4691</v>
      </c>
      <c r="J32" s="19">
        <f>VLOOKUP(I32,Families!$A$2:$B$11,2,FALSE)</f>
        <v>10</v>
      </c>
      <c r="K32" s="2"/>
      <c r="L32" s="19" t="str">
        <f>IFERROR(VLOOKUP(K32,Appellations!$A$2:$B$80,2,FALSE),"0")</f>
        <v>0</v>
      </c>
      <c r="M32" s="2"/>
      <c r="N32" s="19" t="str">
        <f>IFERROR(VLOOKUP(M32,Regions!$A$2:$B$44,2,FALSE),"0")</f>
        <v>0</v>
      </c>
      <c r="O32" s="2"/>
      <c r="P32" s="19" t="str">
        <f>IFERROR(VLOOKUP(O32,Colors!$A$2:$B$11,2,FALSE),"0")</f>
        <v>0</v>
      </c>
      <c r="Q32" s="2"/>
      <c r="R32" s="19" t="str">
        <f>IFERROR(VLOOKUP(Q32,Contenants!$A$2:$B$21,2,FALSE),"0")</f>
        <v>0</v>
      </c>
      <c r="S32" s="2" t="s">
        <v>5568</v>
      </c>
      <c r="T32" s="50" t="s">
        <v>5089</v>
      </c>
      <c r="U32" s="19" t="str">
        <f t="shared" si="10"/>
        <v>pince_a_champagne.png</v>
      </c>
      <c r="V32" s="19">
        <f t="shared" si="8"/>
        <v>1</v>
      </c>
      <c r="W32" s="20" t="str">
        <f t="shared" si="11"/>
        <v>("00031", "Pince à Champagne", "Pince permettant de facilité l’ouverture d’un champagne ou d’un vin effervescent.", "34", "10", "0", "0","0", "0", "pince_a_champagne.png", "1"),</v>
      </c>
    </row>
    <row r="33" spans="1:23" ht="114" x14ac:dyDescent="0.25">
      <c r="A33" s="2" t="s">
        <v>1685</v>
      </c>
      <c r="B33" s="2" t="s">
        <v>1686</v>
      </c>
      <c r="C33" s="3" t="s">
        <v>6174</v>
      </c>
      <c r="D33" s="23" t="str">
        <f t="shared" si="9"/>
        <v>Pince permettant de facilité la récupération d’un bouchon tombé dans la bouteille à l’ouverture.</v>
      </c>
      <c r="E33" s="4">
        <v>9.93</v>
      </c>
      <c r="F33" s="2" t="s">
        <v>2213</v>
      </c>
      <c r="G33" s="19">
        <f>VLOOKUP(F33,frs!$A$2:$B$45,2,FALSE)</f>
        <v>12</v>
      </c>
      <c r="H33" s="2" t="b">
        <v>1</v>
      </c>
      <c r="I33" s="2" t="s">
        <v>4691</v>
      </c>
      <c r="J33" s="19">
        <f>VLOOKUP(I33,Families!$A$2:$B$11,2,FALSE)</f>
        <v>10</v>
      </c>
      <c r="K33" s="2"/>
      <c r="L33" s="19" t="str">
        <f>IFERROR(VLOOKUP(K33,Appellations!$A$2:$B$80,2,FALSE),"0")</f>
        <v>0</v>
      </c>
      <c r="M33" s="2"/>
      <c r="N33" s="19" t="str">
        <f>IFERROR(VLOOKUP(M33,Regions!$A$2:$B$44,2,FALSE),"0")</f>
        <v>0</v>
      </c>
      <c r="O33" s="2"/>
      <c r="P33" s="19" t="str">
        <f>IFERROR(VLOOKUP(O33,Colors!$A$2:$B$11,2,FALSE),"0")</f>
        <v>0</v>
      </c>
      <c r="Q33" s="2"/>
      <c r="R33" s="19" t="str">
        <f>IFERROR(VLOOKUP(Q33,Contenants!$A$2:$B$21,2,FALSE),"0")</f>
        <v>0</v>
      </c>
      <c r="S33" s="2" t="s">
        <v>5569</v>
      </c>
      <c r="T33" s="50" t="s">
        <v>5090</v>
      </c>
      <c r="U33" s="19" t="str">
        <f t="shared" si="10"/>
        <v>recuperateur_bouchon.png</v>
      </c>
      <c r="V33" s="19">
        <f t="shared" si="8"/>
        <v>1</v>
      </c>
      <c r="W33" s="20" t="str">
        <f t="shared" si="11"/>
        <v>("00032", "Récupérateur de Bouchon", "Pince permettant de facilité la récupération d’un bouchon tombé dans la bouteille à l’ouverture.", "12", "10", "0", "0","0", "0", "recuperateur_bouchon.png", "1"),</v>
      </c>
    </row>
    <row r="34" spans="1:23" ht="28.5" x14ac:dyDescent="0.25">
      <c r="A34" s="2" t="s">
        <v>1831</v>
      </c>
      <c r="B34" s="2" t="s">
        <v>1832</v>
      </c>
      <c r="C34" s="3" t="s">
        <v>6175</v>
      </c>
      <c r="D34" s="23" t="str">
        <f t="shared" si="9"/>
        <v>Sac permettant de garder frais votre bouteille de vin ou de champagne.</v>
      </c>
      <c r="E34" s="4">
        <v>4.8499999999999996</v>
      </c>
      <c r="F34" s="2" t="s">
        <v>2213</v>
      </c>
      <c r="G34" s="19">
        <f>VLOOKUP(F34,frs!$A$2:$B$45,2,FALSE)</f>
        <v>12</v>
      </c>
      <c r="H34" s="2" t="b">
        <v>1</v>
      </c>
      <c r="I34" s="2" t="s">
        <v>4691</v>
      </c>
      <c r="J34" s="19">
        <f>VLOOKUP(I34,Families!$A$2:$B$11,2,FALSE)</f>
        <v>10</v>
      </c>
      <c r="K34" s="2"/>
      <c r="L34" s="19" t="str">
        <f>IFERROR(VLOOKUP(K34,Appellations!$A$2:$B$80,2,FALSE),"0")</f>
        <v>0</v>
      </c>
      <c r="M34" s="2"/>
      <c r="N34" s="19" t="str">
        <f>IFERROR(VLOOKUP(M34,Regions!$A$2:$B$44,2,FALSE),"0")</f>
        <v>0</v>
      </c>
      <c r="O34" s="2"/>
      <c r="P34" s="19" t="str">
        <f>IFERROR(VLOOKUP(O34,Colors!$A$2:$B$11,2,FALSE),"0")</f>
        <v>0</v>
      </c>
      <c r="Q34" s="2"/>
      <c r="R34" s="19" t="str">
        <f>IFERROR(VLOOKUP(Q34,Contenants!$A$2:$B$21,2,FALSE),"0")</f>
        <v>0</v>
      </c>
      <c r="S34" s="2" t="s">
        <v>5570</v>
      </c>
      <c r="T34" s="50" t="s">
        <v>5091</v>
      </c>
      <c r="U34" s="19" t="str">
        <f t="shared" si="10"/>
        <v>sac_refroidisseur_gel.png</v>
      </c>
      <c r="V34" s="19">
        <f t="shared" si="8"/>
        <v>1</v>
      </c>
      <c r="W34" s="20" t="str">
        <f t="shared" si="11"/>
        <v>("00033", "Sac Refroidisseur en Gel", "Sac permettant de garder frais votre bouteille de vin ou de champagne.", "12", "10", "0", "0","0", "0", "sac_refroidisseur_gel.png", "1"),</v>
      </c>
    </row>
    <row r="35" spans="1:23" ht="99.75" x14ac:dyDescent="0.25">
      <c r="A35" s="2" t="s">
        <v>1861</v>
      </c>
      <c r="B35" s="2" t="s">
        <v>1862</v>
      </c>
      <c r="C35" s="3" t="s">
        <v>5444</v>
      </c>
      <c r="D35" s="23" t="str">
        <f t="shared" si="9"/>
        <v>Recharge de bouchons pour l’accessoire vacuvin (pompe vide air).</v>
      </c>
      <c r="E35" s="4">
        <v>4.95</v>
      </c>
      <c r="F35" s="2" t="s">
        <v>461</v>
      </c>
      <c r="G35" s="19">
        <f>VLOOKUP(F35,frs!$A$2:$B$45,2,FALSE)</f>
        <v>43</v>
      </c>
      <c r="H35" s="2" t="b">
        <v>1</v>
      </c>
      <c r="I35" s="2" t="s">
        <v>4691</v>
      </c>
      <c r="J35" s="19">
        <f>VLOOKUP(I35,Families!$A$2:$B$11,2,FALSE)</f>
        <v>10</v>
      </c>
      <c r="K35" s="2"/>
      <c r="L35" s="19" t="str">
        <f>IFERROR(VLOOKUP(K35,Appellations!$A$2:$B$80,2,FALSE),"0")</f>
        <v>0</v>
      </c>
      <c r="M35" s="2"/>
      <c r="N35" s="19" t="str">
        <f>IFERROR(VLOOKUP(M35,Regions!$A$2:$B$44,2,FALSE),"0")</f>
        <v>0</v>
      </c>
      <c r="O35" s="2"/>
      <c r="P35" s="19" t="str">
        <f>IFERROR(VLOOKUP(O35,Colors!$A$2:$B$11,2,FALSE),"0")</f>
        <v>0</v>
      </c>
      <c r="Q35" s="2"/>
      <c r="R35" s="19" t="str">
        <f>IFERROR(VLOOKUP(Q35,Contenants!$A$2:$B$21,2,FALSE),"0")</f>
        <v>0</v>
      </c>
      <c r="S35" s="2" t="s">
        <v>5571</v>
      </c>
      <c r="T35" s="50" t="s">
        <v>5092</v>
      </c>
      <c r="U35" s="19" t="str">
        <f t="shared" si="10"/>
        <v>set_2_bouchons_a_pompe_vacuvin.png</v>
      </c>
      <c r="V35" s="19">
        <f t="shared" si="8"/>
        <v>1</v>
      </c>
      <c r="W35" s="20" t="str">
        <f t="shared" si="11"/>
        <v>("00034", "Set de 2 Bouchons pour pompe Vacuvin", "Recharge de bouchons pour l’accessoire vacuvin (pompe vide air).", "43", "10", "0", "0","0", "0", "set_2_bouchons_a_pompe_vacuvin.png", "1"),</v>
      </c>
    </row>
    <row r="36" spans="1:23" hidden="1" x14ac:dyDescent="0.25">
      <c r="A36" s="2" t="s">
        <v>1901</v>
      </c>
      <c r="B36" s="2" t="s">
        <v>1902</v>
      </c>
      <c r="C36" s="3"/>
      <c r="D36" s="23" t="str">
        <f t="shared" si="9"/>
        <v/>
      </c>
      <c r="E36" s="4">
        <v>14.9</v>
      </c>
      <c r="F36" s="2" t="s">
        <v>461</v>
      </c>
      <c r="G36" s="19" t="e">
        <f>VLOOKUP(F36,frs!$A$2:$E$41,2,FALSE)</f>
        <v>#N/A</v>
      </c>
      <c r="H36" s="2" t="b">
        <v>1</v>
      </c>
      <c r="I36" s="2" t="s">
        <v>4691</v>
      </c>
      <c r="J36" s="19">
        <f>VLOOKUP(I36,Families!$A$2:$B$11,2,FALSE)</f>
        <v>10</v>
      </c>
      <c r="K36" s="2"/>
      <c r="L36" s="19" t="str">
        <f>IFERROR(VLOOKUP(K36,Appellations!$A$2:$B$77,2,FALSE),"0")</f>
        <v>0</v>
      </c>
      <c r="M36" s="2"/>
      <c r="N36" s="19" t="str">
        <f>IFERROR(VLOOKUP(M36,Regions!$A$2:$B$41,2,FALSE),"0")</f>
        <v>0</v>
      </c>
      <c r="O36" s="2"/>
      <c r="P36" s="19" t="str">
        <f>IFERROR(VLOOKUP(O36,Colors!$A$2:$B$11,2,FALSE),"0")</f>
        <v>0</v>
      </c>
      <c r="Q36" s="2"/>
      <c r="R36" s="19" t="str">
        <f>IFERROR(VLOOKUP(Q36,Contenants!$A$2:$B$21,2,FALSE),"0")</f>
        <v>0</v>
      </c>
      <c r="S36" s="2"/>
      <c r="T36" s="50" t="s">
        <v>5093</v>
      </c>
      <c r="U36" s="19" t="str">
        <f>SUBSTITUTE(SUBSTITUTE(SUBSTITUTE(SUBSTITUTE(SUBSTITUTE(SUBSTITUTE(SUBSTITUTE(SUBSTITUTE(SUBSTITUTE(SUBSTITUTE(SUBSTITUTE(SUBSTITUTE(S36,"C:\Users\Admin\OneDrive\Site Internet\",""),"BAG-IN-BOX\",""),"BOURGOGNE\",""),"BEAUJOLAIS\",""),"CHAMPAGNE ET EFFERVESCENTS\",""),"LANGUEDOC\",""),"LOIRE\",""),"PROVENCE\",""),"RHONE NORD\",""),"RHONE SUD\",""),"SPIRITUEUX\",""),"SUD OUEST\","")</f>
        <v/>
      </c>
      <c r="V36" s="19">
        <f t="shared" si="8"/>
        <v>0</v>
      </c>
      <c r="W36" s="20" t="e">
        <f>$X$1&amp;A36&amp;$Y$1&amp;T36&amp;$Z$1&amp;D36&amp;$AA$1&amp;E36&amp;#REF!&amp;G36&amp;$AB$1&amp;J36&amp;$AC$1&amp;L36&amp;$AD$1&amp;N36&amp;$AE$1&amp;P36&amp;$AF$1&amp;R36&amp;$AG$1&amp;#REF!&amp;$AI$1</f>
        <v>#REF!</v>
      </c>
    </row>
    <row r="37" spans="1:23" hidden="1" x14ac:dyDescent="0.25">
      <c r="A37" s="2" t="s">
        <v>1903</v>
      </c>
      <c r="B37" s="2" t="s">
        <v>1904</v>
      </c>
      <c r="C37" s="3"/>
      <c r="D37" s="23" t="str">
        <f t="shared" si="9"/>
        <v/>
      </c>
      <c r="E37" s="4">
        <v>14.9</v>
      </c>
      <c r="F37" s="2" t="s">
        <v>461</v>
      </c>
      <c r="G37" s="19" t="e">
        <f>VLOOKUP(F37,frs!$A$2:$E$41,2,FALSE)</f>
        <v>#N/A</v>
      </c>
      <c r="H37" s="2" t="b">
        <v>1</v>
      </c>
      <c r="I37" s="2" t="s">
        <v>4691</v>
      </c>
      <c r="J37" s="19">
        <f>VLOOKUP(I37,Families!$A$2:$B$11,2,FALSE)</f>
        <v>10</v>
      </c>
      <c r="K37" s="2"/>
      <c r="L37" s="19" t="str">
        <f>IFERROR(VLOOKUP(K37,Appellations!$A$2:$B$77,2,FALSE),"0")</f>
        <v>0</v>
      </c>
      <c r="M37" s="2"/>
      <c r="N37" s="19" t="str">
        <f>IFERROR(VLOOKUP(M37,Regions!$A$2:$B$41,2,FALSE),"0")</f>
        <v>0</v>
      </c>
      <c r="O37" s="2"/>
      <c r="P37" s="19" t="str">
        <f>IFERROR(VLOOKUP(O37,Colors!$A$2:$B$11,2,FALSE),"0")</f>
        <v>0</v>
      </c>
      <c r="Q37" s="2"/>
      <c r="R37" s="19" t="str">
        <f>IFERROR(VLOOKUP(Q37,Contenants!$A$2:$B$21,2,FALSE),"0")</f>
        <v>0</v>
      </c>
      <c r="S37" s="2"/>
      <c r="T37" s="50" t="s">
        <v>5143</v>
      </c>
      <c r="U37" s="19" t="str">
        <f>SUBSTITUTE(SUBSTITUTE(SUBSTITUTE(SUBSTITUTE(SUBSTITUTE(SUBSTITUTE(SUBSTITUTE(SUBSTITUTE(SUBSTITUTE(SUBSTITUTE(SUBSTITUTE(SUBSTITUTE(S37,"C:\Users\Admin\OneDrive\Site Internet\",""),"BAG-IN-BOX\",""),"BOURGOGNE\",""),"BEAUJOLAIS\",""),"CHAMPAGNE ET EFFERVESCENTS\",""),"LANGUEDOC\",""),"LOIRE\",""),"PROVENCE\",""),"RHONE NORD\",""),"RHONE SUD\",""),"SPIRITUEUX\",""),"SUD OUEST\","")</f>
        <v/>
      </c>
      <c r="V37" s="19">
        <f t="shared" si="8"/>
        <v>0</v>
      </c>
      <c r="W37" s="20" t="e">
        <f>$X$1&amp;A37&amp;$Y$1&amp;T37&amp;$Z$1&amp;D37&amp;$AA$1&amp;E37&amp;#REF!&amp;G37&amp;$AB$1&amp;J37&amp;$AC$1&amp;L37&amp;$AD$1&amp;N37&amp;$AE$1&amp;P37&amp;$AF$1&amp;R37&amp;$AG$1&amp;#REF!&amp;$AI$1</f>
        <v>#REF!</v>
      </c>
    </row>
    <row r="38" spans="1:23" hidden="1" x14ac:dyDescent="0.25">
      <c r="A38" s="2" t="s">
        <v>1905</v>
      </c>
      <c r="B38" s="2" t="s">
        <v>1906</v>
      </c>
      <c r="C38" s="3"/>
      <c r="D38" s="23" t="str">
        <f t="shared" si="9"/>
        <v/>
      </c>
      <c r="E38" s="4">
        <v>14.9</v>
      </c>
      <c r="F38" s="2" t="s">
        <v>461</v>
      </c>
      <c r="G38" s="19" t="e">
        <f>VLOOKUP(F38,frs!$A$2:$E$41,2,FALSE)</f>
        <v>#N/A</v>
      </c>
      <c r="H38" s="2" t="b">
        <v>1</v>
      </c>
      <c r="I38" s="2" t="s">
        <v>4691</v>
      </c>
      <c r="J38" s="19">
        <f>VLOOKUP(I38,Families!$A$2:$B$11,2,FALSE)</f>
        <v>10</v>
      </c>
      <c r="K38" s="2"/>
      <c r="L38" s="19" t="str">
        <f>IFERROR(VLOOKUP(K38,Appellations!$A$2:$B$77,2,FALSE),"0")</f>
        <v>0</v>
      </c>
      <c r="M38" s="2"/>
      <c r="N38" s="19" t="str">
        <f>IFERROR(VLOOKUP(M38,Regions!$A$2:$B$41,2,FALSE),"0")</f>
        <v>0</v>
      </c>
      <c r="O38" s="2"/>
      <c r="P38" s="19" t="str">
        <f>IFERROR(VLOOKUP(O38,Colors!$A$2:$B$11,2,FALSE),"0")</f>
        <v>0</v>
      </c>
      <c r="Q38" s="2"/>
      <c r="R38" s="19" t="str">
        <f>IFERROR(VLOOKUP(Q38,Contenants!$A$2:$B$21,2,FALSE),"0")</f>
        <v>0</v>
      </c>
      <c r="S38" s="2"/>
      <c r="T38" s="50" t="s">
        <v>5094</v>
      </c>
      <c r="U38" s="19" t="str">
        <f>SUBSTITUTE(SUBSTITUTE(SUBSTITUTE(SUBSTITUTE(SUBSTITUTE(SUBSTITUTE(SUBSTITUTE(SUBSTITUTE(SUBSTITUTE(SUBSTITUTE(SUBSTITUTE(SUBSTITUTE(S38,"C:\Users\Admin\OneDrive\Site Internet\",""),"BAG-IN-BOX\",""),"BOURGOGNE\",""),"BEAUJOLAIS\",""),"CHAMPAGNE ET EFFERVESCENTS\",""),"LANGUEDOC\",""),"LOIRE\",""),"PROVENCE\",""),"RHONE NORD\",""),"RHONE SUD\",""),"SPIRITUEUX\",""),"SUD OUEST\","")</f>
        <v/>
      </c>
      <c r="V38" s="19">
        <f t="shared" si="8"/>
        <v>0</v>
      </c>
      <c r="W38" s="20" t="e">
        <f>$X$1&amp;A38&amp;$Y$1&amp;T38&amp;$Z$1&amp;D38&amp;$AA$1&amp;E38&amp;#REF!&amp;G38&amp;$AB$1&amp;J38&amp;$AC$1&amp;L38&amp;$AD$1&amp;N38&amp;$AE$1&amp;P38&amp;$AF$1&amp;R38&amp;$AG$1&amp;#REF!&amp;$AI$1</f>
        <v>#REF!</v>
      </c>
    </row>
    <row r="39" spans="1:23" hidden="1" x14ac:dyDescent="0.25">
      <c r="A39" s="2" t="s">
        <v>1907</v>
      </c>
      <c r="B39" s="2" t="s">
        <v>1908</v>
      </c>
      <c r="C39" s="3"/>
      <c r="D39" s="23" t="str">
        <f t="shared" si="9"/>
        <v/>
      </c>
      <c r="E39" s="4">
        <v>16</v>
      </c>
      <c r="F39" s="2" t="s">
        <v>2216</v>
      </c>
      <c r="G39" s="19" t="e">
        <f>VLOOKUP(F39,frs!$A$2:$E$41,2,FALSE)</f>
        <v>#N/A</v>
      </c>
      <c r="H39" s="2" t="b">
        <v>1</v>
      </c>
      <c r="I39" s="2" t="s">
        <v>4691</v>
      </c>
      <c r="J39" s="19">
        <f>VLOOKUP(I39,Families!$A$2:$B$11,2,FALSE)</f>
        <v>10</v>
      </c>
      <c r="K39" s="2"/>
      <c r="L39" s="19" t="str">
        <f>IFERROR(VLOOKUP(K39,Appellations!$A$2:$B$77,2,FALSE),"0")</f>
        <v>0</v>
      </c>
      <c r="M39" s="2"/>
      <c r="N39" s="19" t="str">
        <f>IFERROR(VLOOKUP(M39,Regions!$A$2:$B$41,2,FALSE),"0")</f>
        <v>0</v>
      </c>
      <c r="O39" s="2"/>
      <c r="P39" s="19" t="str">
        <f>IFERROR(VLOOKUP(O39,Colors!$A$2:$B$11,2,FALSE),"0")</f>
        <v>0</v>
      </c>
      <c r="Q39" s="2"/>
      <c r="R39" s="19" t="str">
        <f>IFERROR(VLOOKUP(Q39,Contenants!$A$2:$B$21,2,FALSE),"0")</f>
        <v>0</v>
      </c>
      <c r="S39" s="2"/>
      <c r="T39" s="50" t="s">
        <v>5095</v>
      </c>
      <c r="U39" s="19" t="str">
        <f>SUBSTITUTE(SUBSTITUTE(SUBSTITUTE(SUBSTITUTE(SUBSTITUTE(SUBSTITUTE(SUBSTITUTE(SUBSTITUTE(SUBSTITUTE(SUBSTITUTE(SUBSTITUTE(SUBSTITUTE(S39,"C:\Users\Admin\OneDrive\Site Internet\",""),"BAG-IN-BOX\",""),"BOURGOGNE\",""),"BEAUJOLAIS\",""),"CHAMPAGNE ET EFFERVESCENTS\",""),"LANGUEDOC\",""),"LOIRE\",""),"PROVENCE\",""),"RHONE NORD\",""),"RHONE SUD\",""),"SPIRITUEUX\",""),"SUD OUEST\","")</f>
        <v/>
      </c>
      <c r="V39" s="19">
        <f t="shared" si="8"/>
        <v>0</v>
      </c>
      <c r="W39" s="20" t="e">
        <f>$X$1&amp;A39&amp;$Y$1&amp;T39&amp;$Z$1&amp;D39&amp;$AA$1&amp;E39&amp;#REF!&amp;G39&amp;$AB$1&amp;J39&amp;$AC$1&amp;L39&amp;$AD$1&amp;N39&amp;$AE$1&amp;P39&amp;$AF$1&amp;R39&amp;$AG$1&amp;#REF!&amp;$AI$1</f>
        <v>#REF!</v>
      </c>
    </row>
    <row r="40" spans="1:23" hidden="1" x14ac:dyDescent="0.25">
      <c r="A40" s="2" t="s">
        <v>4278</v>
      </c>
      <c r="B40" s="2" t="s">
        <v>4279</v>
      </c>
      <c r="C40" s="3"/>
      <c r="D40" s="34" t="str">
        <f t="shared" si="0"/>
        <v/>
      </c>
      <c r="E40" s="4">
        <v>45.55</v>
      </c>
      <c r="F40" s="2" t="s">
        <v>461</v>
      </c>
      <c r="G40" s="35" t="e">
        <f>VLOOKUP(F40,frs!$A$2:$E$41,2,FALSE)</f>
        <v>#N/A</v>
      </c>
      <c r="H40" s="2" t="b">
        <v>0</v>
      </c>
      <c r="I40" s="2" t="s">
        <v>4691</v>
      </c>
      <c r="J40" s="35">
        <f>VLOOKUP(I40,Families!$A$2:$B$11,2,FALSE)</f>
        <v>10</v>
      </c>
      <c r="K40" s="2"/>
      <c r="L40" s="35" t="str">
        <f>IFERROR(VLOOKUP(K40,Appellations!$A$3:$B$77,3,FALSE),"")</f>
        <v/>
      </c>
      <c r="M40" s="2"/>
      <c r="N40" s="35" t="str">
        <f>IFERROR(VLOOKUP(M40,Regions!$A$3:$B$41,2,FALSE),"")</f>
        <v/>
      </c>
      <c r="O40" s="2"/>
      <c r="P40" s="35" t="str">
        <f>IFERROR(VLOOKUP(O40,Colors!$A$3:$B$11,2,FALSE),"")</f>
        <v/>
      </c>
      <c r="Q40" s="2"/>
      <c r="R40" s="35" t="str">
        <f>IFERROR(VLOOKUP(Q40,Contenants!$A$3:$B$21,2,FALSE),"")</f>
        <v/>
      </c>
      <c r="S40" s="2"/>
      <c r="T40" s="8" t="s">
        <v>68</v>
      </c>
      <c r="U40" s="14" t="str">
        <f>SUBSTITUTE(SUBSTITUTE(SUBSTITUTE(SUBSTITUTE(SUBSTITUTE(SUBSTITUTE(SUBSTITUTE(SUBSTITUTE(SUBSTITUTE(SUBSTITUTE(SUBSTITUTE(SUBSTITUTE(S40,"C:\Users\Admin\OneDrive\Site Internet\",""),"BAG-IN-BOX\",""),"BOURGOGNE\",""),"BEAUJOLAIS\",""),"CHAMPAGNE ET EFFERVESCENTS\",""),"LANGUEDOC\",""),"LOIRE\",""),"PROVENCE\",""),"RHONE NORD\",""),"RHONE SUD\",""),"SPIRITUEUX\",""),"SUD OUEST\","")</f>
        <v/>
      </c>
      <c r="V40" s="14"/>
      <c r="W40" s="5" t="e">
        <f>$X$1&amp;A40&amp;$Y$1&amp;T40&amp;$Z$1&amp;C40&amp;$AA$1&amp;E40&amp;#REF!&amp;G40&amp;$AB$1&amp;J40&amp;$AC$1&amp;#REF!&amp;$AD$1&amp;L40&amp;$AE$1&amp;P40&amp;$AF$1&amp;R40&amp;$AF$1&amp;#REF!&amp;$AG$1</f>
        <v>#REF!</v>
      </c>
    </row>
    <row r="41" spans="1:23" ht="156.75" x14ac:dyDescent="0.25">
      <c r="A41" s="2" t="s">
        <v>1917</v>
      </c>
      <c r="B41" s="2" t="s">
        <v>1918</v>
      </c>
      <c r="C41" s="3" t="s">
        <v>6179</v>
      </c>
      <c r="D41" s="23" t="str">
        <f>SUBSTITUTE(SUBSTITUTE(SUBSTITUTE(C41,CHAR(13),""),CHAR(10),"&lt;br&gt;"),". &amp;car(10)",".")</f>
        <v>Tire-Bouchon éléctrique permettant de déboucher une bouteille de vin. Fonctionne sur batterie rechargeable.</v>
      </c>
      <c r="E41" s="4">
        <v>61.5</v>
      </c>
      <c r="F41" s="2" t="s">
        <v>461</v>
      </c>
      <c r="G41" s="19">
        <f>VLOOKUP(F41,frs!$A$2:$B$45,2,FALSE)</f>
        <v>43</v>
      </c>
      <c r="H41" s="2" t="b">
        <v>1</v>
      </c>
      <c r="I41" s="2" t="s">
        <v>4691</v>
      </c>
      <c r="J41" s="19">
        <f>VLOOKUP(I41,Families!$A$2:$B$11,2,FALSE)</f>
        <v>10</v>
      </c>
      <c r="K41" s="2"/>
      <c r="L41" s="19" t="str">
        <f>IFERROR(VLOOKUP(K41,Appellations!$A$2:$B$80,2,FALSE),"0")</f>
        <v>0</v>
      </c>
      <c r="M41" s="2"/>
      <c r="N41" s="19" t="str">
        <f>IFERROR(VLOOKUP(M41,Regions!$A$2:$B$44,2,FALSE),"0")</f>
        <v>0</v>
      </c>
      <c r="O41" s="2"/>
      <c r="P41" s="19" t="str">
        <f>IFERROR(VLOOKUP(O41,Colors!$A$2:$B$11,2,FALSE),"0")</f>
        <v>0</v>
      </c>
      <c r="Q41" s="2"/>
      <c r="R41" s="19" t="str">
        <f>IFERROR(VLOOKUP(Q41,Contenants!$A$2:$B$21,2,FALSE),"0")</f>
        <v>0</v>
      </c>
      <c r="S41" s="2" t="s">
        <v>5572</v>
      </c>
      <c r="T41" s="50" t="s">
        <v>5096</v>
      </c>
      <c r="U41" s="19" t="str">
        <f>SUBSTITUTE(S41,"C:\Users\Admin\OneDrive\Site Internet\","")</f>
        <v>tire_bouchon_electrique_argent_ludivin.png</v>
      </c>
      <c r="V41" s="19">
        <f>IF(U41="",0,1)</f>
        <v>1</v>
      </c>
      <c r="W41" s="20" t="str">
        <f>$X$1&amp;A41&amp;$Y$1&amp;T41&amp;$Z$1&amp;D41&amp;$AA$1&amp;G41&amp;$AB$1&amp;J41&amp;$AC$1&amp;L41&amp;$AD$1&amp;N41&amp;$AE$1&amp;P41&amp;$AF$1&amp;R41&amp;$AG$1&amp;U41&amp;$AH$1&amp;V41&amp;$AI$1</f>
        <v>("00040", "Tire-bouchon électrique Argent", "Tire-Bouchon éléctrique permettant de déboucher une bouteille de vin. Fonctionne sur batterie rechargeable.", "43", "10", "0", "0","0", "0", "tire_bouchon_electrique_argent_ludivin.png", "1"),</v>
      </c>
    </row>
    <row r="42" spans="1:23" hidden="1" x14ac:dyDescent="0.25">
      <c r="A42" s="2" t="s">
        <v>4280</v>
      </c>
      <c r="B42" s="2" t="s">
        <v>4281</v>
      </c>
      <c r="C42" s="3"/>
      <c r="D42" s="25" t="str">
        <f t="shared" si="0"/>
        <v/>
      </c>
      <c r="E42" s="4">
        <v>12.44</v>
      </c>
      <c r="F42" s="2" t="s">
        <v>2213</v>
      </c>
      <c r="G42" s="26">
        <f>VLOOKUP(F42,frs!$A$2:$E$41,2,FALSE)</f>
        <v>12</v>
      </c>
      <c r="H42" s="2" t="b">
        <v>0</v>
      </c>
      <c r="I42" s="2" t="s">
        <v>4691</v>
      </c>
      <c r="J42" s="26">
        <f>VLOOKUP(I42,Families!$A$2:$B$11,2,FALSE)</f>
        <v>10</v>
      </c>
      <c r="K42" s="2"/>
      <c r="L42" s="26" t="str">
        <f>IFERROR(VLOOKUP(K42,Appellations!$A$3:$B$77,3,FALSE),"")</f>
        <v/>
      </c>
      <c r="M42" s="2"/>
      <c r="N42" s="26" t="str">
        <f>IFERROR(VLOOKUP(M42,Regions!$A$3:$B$41,2,FALSE),"")</f>
        <v/>
      </c>
      <c r="O42" s="2"/>
      <c r="P42" s="26" t="str">
        <f>IFERROR(VLOOKUP(O42,Colors!$A$3:$B$11,2,FALSE),"")</f>
        <v/>
      </c>
      <c r="Q42" s="2"/>
      <c r="R42" s="26" t="str">
        <f>IFERROR(VLOOKUP(Q42,Contenants!$A$3:$B$21,2,FALSE),"")</f>
        <v/>
      </c>
      <c r="S42" s="2"/>
      <c r="T42" s="8" t="s">
        <v>90</v>
      </c>
      <c r="U42" s="14" t="str">
        <f>SUBSTITUTE(SUBSTITUTE(SUBSTITUTE(SUBSTITUTE(SUBSTITUTE(SUBSTITUTE(SUBSTITUTE(SUBSTITUTE(SUBSTITUTE(SUBSTITUTE(SUBSTITUTE(SUBSTITUTE(S42,"C:\Users\Admin\OneDrive\Site Internet\",""),"BAG-IN-BOX\",""),"BOURGOGNE\",""),"BEAUJOLAIS\",""),"CHAMPAGNE ET EFFERVESCENTS\",""),"LANGUEDOC\",""),"LOIRE\",""),"PROVENCE\",""),"RHONE NORD\",""),"RHONE SUD\",""),"SPIRITUEUX\",""),"SUD OUEST\","")</f>
        <v/>
      </c>
      <c r="V42" s="14"/>
      <c r="W42" s="5" t="e">
        <f>$X$1&amp;A42&amp;$Y$1&amp;T42&amp;$Z$1&amp;C42&amp;$AA$1&amp;E42&amp;#REF!&amp;G42&amp;$AB$1&amp;J42&amp;$AC$1&amp;#REF!&amp;$AD$1&amp;L42&amp;$AE$1&amp;P42&amp;$AF$1&amp;R42&amp;$AF$1&amp;#REF!&amp;$AG$1</f>
        <v>#REF!</v>
      </c>
    </row>
    <row r="43" spans="1:23" hidden="1" x14ac:dyDescent="0.25">
      <c r="A43" s="2" t="s">
        <v>4282</v>
      </c>
      <c r="B43" s="2" t="s">
        <v>4283</v>
      </c>
      <c r="C43" s="3"/>
      <c r="D43" s="16" t="str">
        <f t="shared" si="0"/>
        <v/>
      </c>
      <c r="E43" s="4">
        <v>12.44</v>
      </c>
      <c r="F43" s="2" t="s">
        <v>2213</v>
      </c>
      <c r="G43" s="13">
        <f>VLOOKUP(F43,frs!$A$2:$E$41,2,FALSE)</f>
        <v>12</v>
      </c>
      <c r="H43" s="2" t="b">
        <v>0</v>
      </c>
      <c r="I43" s="2" t="s">
        <v>4691</v>
      </c>
      <c r="J43" s="13">
        <f>VLOOKUP(I43,Families!$A$2:$B$11,2,FALSE)</f>
        <v>10</v>
      </c>
      <c r="K43" s="2"/>
      <c r="L43" s="13" t="str">
        <f>IFERROR(VLOOKUP(K43,Appellations!$A$3:$B$77,3,FALSE),"")</f>
        <v/>
      </c>
      <c r="M43" s="2"/>
      <c r="N43" s="13" t="str">
        <f>IFERROR(VLOOKUP(M43,Regions!$A$3:$B$41,2,FALSE),"")</f>
        <v/>
      </c>
      <c r="O43" s="2"/>
      <c r="P43" s="13" t="str">
        <f>IFERROR(VLOOKUP(O43,Colors!$A$3:$B$11,2,FALSE),"")</f>
        <v/>
      </c>
      <c r="Q43" s="2"/>
      <c r="R43" s="13" t="str">
        <f>IFERROR(VLOOKUP(Q43,Contenants!$A$3:$B$21,2,FALSE),"")</f>
        <v/>
      </c>
      <c r="S43" s="2"/>
      <c r="T43" s="8" t="s">
        <v>150</v>
      </c>
      <c r="U43" s="14" t="str">
        <f>SUBSTITUTE(SUBSTITUTE(SUBSTITUTE(SUBSTITUTE(SUBSTITUTE(SUBSTITUTE(SUBSTITUTE(SUBSTITUTE(SUBSTITUTE(SUBSTITUTE(SUBSTITUTE(SUBSTITUTE(S43,"C:\Users\Admin\OneDrive\Site Internet\",""),"BAG-IN-BOX\",""),"BOURGOGNE\",""),"BEAUJOLAIS\",""),"CHAMPAGNE ET EFFERVESCENTS\",""),"LANGUEDOC\",""),"LOIRE\",""),"PROVENCE\",""),"RHONE NORD\",""),"RHONE SUD\",""),"SPIRITUEUX\",""),"SUD OUEST\","")</f>
        <v/>
      </c>
      <c r="V43" s="14"/>
      <c r="W43" s="5" t="e">
        <f>$X$1&amp;A43&amp;$Y$1&amp;T43&amp;$Z$1&amp;C43&amp;$AA$1&amp;E43&amp;#REF!&amp;G43&amp;$AB$1&amp;J43&amp;$AC$1&amp;#REF!&amp;$AD$1&amp;L43&amp;$AE$1&amp;P43&amp;$AF$1&amp;R43&amp;$AF$1&amp;#REF!&amp;$AG$1</f>
        <v>#REF!</v>
      </c>
    </row>
    <row r="44" spans="1:23" hidden="1" x14ac:dyDescent="0.25">
      <c r="A44" s="2" t="s">
        <v>4284</v>
      </c>
      <c r="B44" s="2" t="s">
        <v>4285</v>
      </c>
      <c r="C44" s="3"/>
      <c r="D44" s="33" t="str">
        <f t="shared" si="0"/>
        <v/>
      </c>
      <c r="E44" s="4">
        <v>99.75</v>
      </c>
      <c r="F44" s="2" t="s">
        <v>2213</v>
      </c>
      <c r="G44" s="17">
        <f>VLOOKUP(F44,frs!$A$2:$E$41,2,FALSE)</f>
        <v>12</v>
      </c>
      <c r="H44" s="2" t="b">
        <v>0</v>
      </c>
      <c r="I44" s="2" t="s">
        <v>4691</v>
      </c>
      <c r="J44" s="17">
        <f>VLOOKUP(I44,Families!$A$2:$B$11,2,FALSE)</f>
        <v>10</v>
      </c>
      <c r="K44" s="2"/>
      <c r="L44" s="17" t="str">
        <f>IFERROR(VLOOKUP(K44,Appellations!$A$3:$B$77,3,FALSE),"")</f>
        <v/>
      </c>
      <c r="M44" s="2"/>
      <c r="N44" s="17" t="str">
        <f>IFERROR(VLOOKUP(M44,Regions!$A$3:$B$41,2,FALSE),"")</f>
        <v/>
      </c>
      <c r="O44" s="2"/>
      <c r="P44" s="17" t="str">
        <f>IFERROR(VLOOKUP(O44,Colors!$A$3:$B$11,2,FALSE),"")</f>
        <v/>
      </c>
      <c r="Q44" s="2"/>
      <c r="R44" s="17" t="str">
        <f>IFERROR(VLOOKUP(Q44,Contenants!$A$3:$B$21,2,FALSE),"")</f>
        <v/>
      </c>
      <c r="S44" s="2"/>
      <c r="T44" s="8" t="s">
        <v>152</v>
      </c>
      <c r="U44" s="14" t="str">
        <f>SUBSTITUTE(SUBSTITUTE(SUBSTITUTE(SUBSTITUTE(SUBSTITUTE(SUBSTITUTE(SUBSTITUTE(SUBSTITUTE(SUBSTITUTE(SUBSTITUTE(SUBSTITUTE(SUBSTITUTE(S44,"C:\Users\Admin\OneDrive\Site Internet\",""),"BAG-IN-BOX\",""),"BOURGOGNE\",""),"BEAUJOLAIS\",""),"CHAMPAGNE ET EFFERVESCENTS\",""),"LANGUEDOC\",""),"LOIRE\",""),"PROVENCE\",""),"RHONE NORD\",""),"RHONE SUD\",""),"SPIRITUEUX\",""),"SUD OUEST\","")</f>
        <v/>
      </c>
      <c r="V44" s="14"/>
      <c r="W44" s="5" t="e">
        <f>$X$1&amp;A44&amp;$Y$1&amp;T44&amp;$Z$1&amp;C44&amp;$AA$1&amp;E44&amp;#REF!&amp;G44&amp;$AB$1&amp;J44&amp;$AC$1&amp;#REF!&amp;$AD$1&amp;L44&amp;$AE$1&amp;P44&amp;$AF$1&amp;R44&amp;$AF$1&amp;#REF!&amp;$AG$1</f>
        <v>#REF!</v>
      </c>
    </row>
    <row r="45" spans="1:23" ht="270.75" x14ac:dyDescent="0.25">
      <c r="A45" s="2" t="s">
        <v>1919</v>
      </c>
      <c r="B45" s="2" t="s">
        <v>1920</v>
      </c>
      <c r="C45" s="3" t="s">
        <v>6180</v>
      </c>
      <c r="D45" s="23" t="str">
        <f>SUBSTITUTE(SUBSTITUTE(SUBSTITUTE(C45,CHAR(13),""),CHAR(10),"&lt;br&gt;"),". &amp;car(10)",".")</f>
        <v>Tire-Bouchon permettant de déboucher une bouteille de vin.&lt;br&gt;&lt;br&gt;Tire-Bouchon professionnel ayant une haute resistance à la pression. Il est agréable au toucher et est particulièrement résistant aux chocs.</v>
      </c>
      <c r="E45" s="4">
        <v>157</v>
      </c>
      <c r="F45" s="2" t="s">
        <v>2213</v>
      </c>
      <c r="G45" s="19">
        <f>VLOOKUP(F45,frs!$A$2:$B$45,2,FALSE)</f>
        <v>12</v>
      </c>
      <c r="H45" s="2" t="b">
        <v>1</v>
      </c>
      <c r="I45" s="2" t="s">
        <v>4691</v>
      </c>
      <c r="J45" s="19">
        <f>VLOOKUP(I45,Families!$A$2:$B$11,2,FALSE)</f>
        <v>10</v>
      </c>
      <c r="K45" s="2"/>
      <c r="L45" s="19" t="str">
        <f>IFERROR(VLOOKUP(K45,Appellations!$A$2:$B$80,2,FALSE),"0")</f>
        <v>0</v>
      </c>
      <c r="M45" s="2"/>
      <c r="N45" s="19" t="str">
        <f>IFERROR(VLOOKUP(M45,Regions!$A$2:$B$44,2,FALSE),"0")</f>
        <v>0</v>
      </c>
      <c r="O45" s="2"/>
      <c r="P45" s="19" t="str">
        <f>IFERROR(VLOOKUP(O45,Colors!$A$2:$B$11,2,FALSE),"0")</f>
        <v>0</v>
      </c>
      <c r="Q45" s="2"/>
      <c r="R45" s="19" t="str">
        <f>IFERROR(VLOOKUP(Q45,Contenants!$A$2:$B$21,2,FALSE),"0")</f>
        <v>0</v>
      </c>
      <c r="S45" s="2" t="s">
        <v>5573</v>
      </c>
      <c r="T45" s="50" t="s">
        <v>5097</v>
      </c>
      <c r="U45" s="19" t="str">
        <f>SUBSTITUTE(S45,"C:\Users\Admin\OneDrive\Site Internet\","")</f>
        <v>tire_bouchon_screwpul_lm_350p.png</v>
      </c>
      <c r="V45" s="19">
        <f>IF(U45="",0,1)</f>
        <v>1</v>
      </c>
      <c r="W45" s="20" t="str">
        <f>$X$1&amp;A45&amp;$Y$1&amp;T45&amp;$Z$1&amp;D45&amp;$AA$1&amp;G45&amp;$AB$1&amp;J45&amp;$AC$1&amp;L45&amp;$AD$1&amp;N45&amp;$AE$1&amp;P45&amp;$AF$1&amp;R45&amp;$AG$1&amp;U45&amp;$AH$1&amp;V45&amp;$AI$1</f>
        <v>("00044", "Tire-bouchon Trigger Lm350 + Coupe Capsule Platinium", "Tire-Bouchon permettant de déboucher une bouteille de vin.&lt;br&gt;&lt;br&gt;Tire-Bouchon professionnel ayant une haute resistance à la pression. Il est agréable au toucher et est particulièrement résistant aux chocs.", "12", "10", "0", "0","0", "0", "tire_bouchon_screwpul_lm_350p.png", "1"),</v>
      </c>
    </row>
    <row r="46" spans="1:23" hidden="1" x14ac:dyDescent="0.25">
      <c r="A46" s="2" t="s">
        <v>4379</v>
      </c>
      <c r="B46" s="2" t="s">
        <v>4380</v>
      </c>
      <c r="C46" s="3"/>
      <c r="D46" s="25" t="str">
        <f t="shared" si="0"/>
        <v/>
      </c>
      <c r="E46" s="4">
        <v>39.200000000000003</v>
      </c>
      <c r="F46" s="2" t="s">
        <v>461</v>
      </c>
      <c r="G46" s="26" t="e">
        <f>VLOOKUP(F46,frs!$A$2:$E$41,2,FALSE)</f>
        <v>#N/A</v>
      </c>
      <c r="H46" s="2" t="b">
        <v>0</v>
      </c>
      <c r="I46" s="2" t="s">
        <v>4691</v>
      </c>
      <c r="J46" s="26">
        <f>VLOOKUP(I46,Families!$A$2:$B$11,2,FALSE)</f>
        <v>10</v>
      </c>
      <c r="K46" s="2"/>
      <c r="L46" s="26" t="str">
        <f>IFERROR(VLOOKUP(K46,Appellations!$A$3:$B$77,3,FALSE),"")</f>
        <v/>
      </c>
      <c r="M46" s="2" t="s">
        <v>4692</v>
      </c>
      <c r="N46" s="26">
        <f>IFERROR(VLOOKUP(M46,Regions!$A$3:$B$41,2,FALSE),"")</f>
        <v>39</v>
      </c>
      <c r="O46" s="2"/>
      <c r="P46" s="26" t="str">
        <f>IFERROR(VLOOKUP(O46,Colors!$A$3:$B$11,2,FALSE),"")</f>
        <v/>
      </c>
      <c r="Q46" s="2"/>
      <c r="R46" s="26" t="str">
        <f>IFERROR(VLOOKUP(Q46,Contenants!$A$3:$B$21,2,FALSE),"")</f>
        <v/>
      </c>
      <c r="S46" s="2"/>
      <c r="T46" s="8" t="s">
        <v>463</v>
      </c>
      <c r="U46" s="14" t="str">
        <f>SUBSTITUTE(SUBSTITUTE(SUBSTITUTE(SUBSTITUTE(SUBSTITUTE(SUBSTITUTE(SUBSTITUTE(SUBSTITUTE(SUBSTITUTE(SUBSTITUTE(SUBSTITUTE(SUBSTITUTE(S46,"C:\Users\Admin\OneDrive\Site Internet\",""),"BAG-IN-BOX\",""),"BOURGOGNE\",""),"BEAUJOLAIS\",""),"CHAMPAGNE ET EFFERVESCENTS\",""),"LANGUEDOC\",""),"LOIRE\",""),"PROVENCE\",""),"RHONE NORD\",""),"RHONE SUD\",""),"SPIRITUEUX\",""),"SUD OUEST\","")</f>
        <v/>
      </c>
      <c r="V46" s="14"/>
      <c r="W46" s="5" t="e">
        <f>$X$1&amp;A46&amp;$Y$1&amp;T46&amp;$Z$1&amp;C46&amp;$AA$1&amp;E46&amp;#REF!&amp;G46&amp;$AB$1&amp;J46&amp;$AC$1&amp;#REF!&amp;$AD$1&amp;L46&amp;$AE$1&amp;P46&amp;$AF$1&amp;R46&amp;$AF$1&amp;#REF!&amp;$AG$1</f>
        <v>#REF!</v>
      </c>
    </row>
    <row r="47" spans="1:23" hidden="1" x14ac:dyDescent="0.25">
      <c r="A47" s="2" t="s">
        <v>4461</v>
      </c>
      <c r="B47" s="2" t="s">
        <v>4462</v>
      </c>
      <c r="C47" s="3"/>
      <c r="D47" s="16" t="str">
        <f t="shared" si="0"/>
        <v/>
      </c>
      <c r="E47" s="4">
        <v>5.3</v>
      </c>
      <c r="F47" s="2" t="s">
        <v>2216</v>
      </c>
      <c r="G47" s="13" t="e">
        <f>VLOOKUP(F47,frs!$A$2:$E$41,2,FALSE)</f>
        <v>#N/A</v>
      </c>
      <c r="H47" s="2" t="b">
        <v>0</v>
      </c>
      <c r="I47" s="2" t="s">
        <v>4691</v>
      </c>
      <c r="J47" s="13">
        <f>VLOOKUP(I47,Families!$A$2:$B$11,2,FALSE)</f>
        <v>10</v>
      </c>
      <c r="K47" s="2"/>
      <c r="L47" s="13" t="str">
        <f>IFERROR(VLOOKUP(K47,Appellations!$A$3:$B$77,3,FALSE),"")</f>
        <v/>
      </c>
      <c r="M47" s="2" t="s">
        <v>4692</v>
      </c>
      <c r="N47" s="13">
        <f>IFERROR(VLOOKUP(M47,Regions!$A$3:$B$41,2,FALSE),"")</f>
        <v>39</v>
      </c>
      <c r="O47" s="2"/>
      <c r="P47" s="13" t="str">
        <f>IFERROR(VLOOKUP(O47,Colors!$A$3:$B$11,2,FALSE),"")</f>
        <v/>
      </c>
      <c r="Q47" s="2"/>
      <c r="R47" s="13" t="str">
        <f>IFERROR(VLOOKUP(Q47,Contenants!$A$3:$B$21,2,FALSE),"")</f>
        <v/>
      </c>
      <c r="S47" s="2"/>
      <c r="T47" s="8" t="s">
        <v>489</v>
      </c>
      <c r="U47" s="14" t="str">
        <f>SUBSTITUTE(SUBSTITUTE(SUBSTITUTE(SUBSTITUTE(SUBSTITUTE(SUBSTITUTE(SUBSTITUTE(SUBSTITUTE(SUBSTITUTE(SUBSTITUTE(SUBSTITUTE(SUBSTITUTE(S47,"C:\Users\Admin\OneDrive\Site Internet\",""),"BAG-IN-BOX\",""),"BOURGOGNE\",""),"BEAUJOLAIS\",""),"CHAMPAGNE ET EFFERVESCENTS\",""),"LANGUEDOC\",""),"LOIRE\",""),"PROVENCE\",""),"RHONE NORD\",""),"RHONE SUD\",""),"SPIRITUEUX\",""),"SUD OUEST\","")</f>
        <v/>
      </c>
      <c r="V47" s="14"/>
      <c r="W47" s="5" t="e">
        <f>$X$1&amp;A47&amp;$Y$1&amp;T47&amp;$Z$1&amp;C47&amp;$AA$1&amp;E47&amp;#REF!&amp;G47&amp;$AB$1&amp;J47&amp;$AC$1&amp;#REF!&amp;$AD$1&amp;L47&amp;$AE$1&amp;P47&amp;$AF$1&amp;R47&amp;$AF$1&amp;#REF!&amp;$AG$1</f>
        <v>#REF!</v>
      </c>
    </row>
    <row r="48" spans="1:23" hidden="1" x14ac:dyDescent="0.25">
      <c r="A48" s="2" t="s">
        <v>4463</v>
      </c>
      <c r="B48" s="2" t="s">
        <v>4464</v>
      </c>
      <c r="C48" s="3"/>
      <c r="D48" s="16" t="str">
        <f t="shared" si="0"/>
        <v/>
      </c>
      <c r="E48" s="4">
        <v>4.5999999999999996</v>
      </c>
      <c r="F48" s="2" t="s">
        <v>2216</v>
      </c>
      <c r="G48" s="13" t="e">
        <f>VLOOKUP(F48,frs!$A$2:$E$41,2,FALSE)</f>
        <v>#N/A</v>
      </c>
      <c r="H48" s="2" t="b">
        <v>0</v>
      </c>
      <c r="I48" s="2" t="s">
        <v>4691</v>
      </c>
      <c r="J48" s="13">
        <f>VLOOKUP(I48,Families!$A$2:$B$11,2,FALSE)</f>
        <v>10</v>
      </c>
      <c r="K48" s="2"/>
      <c r="L48" s="13" t="str">
        <f>IFERROR(VLOOKUP(K48,Appellations!$A$3:$B$77,3,FALSE),"")</f>
        <v/>
      </c>
      <c r="M48" s="2" t="s">
        <v>4692</v>
      </c>
      <c r="N48" s="13">
        <f>IFERROR(VLOOKUP(M48,Regions!$A$3:$B$41,2,FALSE),"")</f>
        <v>39</v>
      </c>
      <c r="O48" s="2"/>
      <c r="P48" s="13" t="str">
        <f>IFERROR(VLOOKUP(O48,Colors!$A$3:$B$11,2,FALSE),"")</f>
        <v/>
      </c>
      <c r="Q48" s="2"/>
      <c r="R48" s="13" t="str">
        <f>IFERROR(VLOOKUP(Q48,Contenants!$A$3:$B$21,2,FALSE),"")</f>
        <v/>
      </c>
      <c r="S48" s="2"/>
      <c r="T48" s="8" t="s">
        <v>561</v>
      </c>
      <c r="U48" s="14" t="str">
        <f>SUBSTITUTE(SUBSTITUTE(SUBSTITUTE(SUBSTITUTE(SUBSTITUTE(SUBSTITUTE(SUBSTITUTE(SUBSTITUTE(SUBSTITUTE(SUBSTITUTE(SUBSTITUTE(SUBSTITUTE(S48,"C:\Users\Admin\OneDrive\Site Internet\",""),"BAG-IN-BOX\",""),"BOURGOGNE\",""),"BEAUJOLAIS\",""),"CHAMPAGNE ET EFFERVESCENTS\",""),"LANGUEDOC\",""),"LOIRE\",""),"PROVENCE\",""),"RHONE NORD\",""),"RHONE SUD\",""),"SPIRITUEUX\",""),"SUD OUEST\","")</f>
        <v/>
      </c>
      <c r="V48" s="14"/>
      <c r="W48" s="5" t="e">
        <f>$X$1&amp;A48&amp;$Y$1&amp;T48&amp;$Z$1&amp;C48&amp;$AA$1&amp;E48&amp;#REF!&amp;G48&amp;$AB$1&amp;J48&amp;$AC$1&amp;#REF!&amp;$AD$1&amp;L48&amp;$AE$1&amp;P48&amp;$AF$1&amp;R48&amp;$AF$1&amp;#REF!&amp;$AG$1</f>
        <v>#REF!</v>
      </c>
    </row>
    <row r="49" spans="1:23" hidden="1" x14ac:dyDescent="0.25">
      <c r="A49" s="2" t="s">
        <v>2359</v>
      </c>
      <c r="B49" s="2" t="s">
        <v>2360</v>
      </c>
      <c r="C49" s="3"/>
      <c r="D49" s="33" t="str">
        <f t="shared" si="0"/>
        <v/>
      </c>
      <c r="E49" s="4">
        <v>9.98</v>
      </c>
      <c r="F49" s="2" t="s">
        <v>2361</v>
      </c>
      <c r="G49" s="17" t="e">
        <f>VLOOKUP(F49,frs!$A$2:$E$41,2,FALSE)</f>
        <v>#N/A</v>
      </c>
      <c r="H49" s="2" t="b">
        <v>0</v>
      </c>
      <c r="I49" s="2" t="s">
        <v>4693</v>
      </c>
      <c r="J49" s="17">
        <f>VLOOKUP(I49,Families!$A$2:$B$11,2,FALSE)</f>
        <v>7</v>
      </c>
      <c r="K49" s="2"/>
      <c r="L49" s="17" t="str">
        <f>IFERROR(VLOOKUP(K49,Appellations!$A$3:$B$77,3,FALSE),"")</f>
        <v/>
      </c>
      <c r="M49" s="2" t="s">
        <v>4694</v>
      </c>
      <c r="N49" s="17">
        <f>IFERROR(VLOOKUP(M49,Regions!$A$3:$B$41,2,FALSE),"")</f>
        <v>26</v>
      </c>
      <c r="O49" s="2"/>
      <c r="P49" s="17" t="str">
        <f>IFERROR(VLOOKUP(O49,Colors!$A$3:$B$11,2,FALSE),"")</f>
        <v/>
      </c>
      <c r="Q49" s="2" t="s">
        <v>4695</v>
      </c>
      <c r="R49" s="17">
        <f>IFERROR(VLOOKUP(Q49,Contenants!$A$3:$B$21,2,FALSE),"")</f>
        <v>13</v>
      </c>
      <c r="S49" s="2"/>
      <c r="T49" s="8" t="s">
        <v>563</v>
      </c>
      <c r="U49" s="14" t="str">
        <f>SUBSTITUTE(SUBSTITUTE(SUBSTITUTE(SUBSTITUTE(SUBSTITUTE(SUBSTITUTE(SUBSTITUTE(SUBSTITUTE(SUBSTITUTE(SUBSTITUTE(SUBSTITUTE(SUBSTITUTE(S49,"C:\Users\Admin\OneDrive\Site Internet\",""),"BAG-IN-BOX\",""),"BOURGOGNE\",""),"BEAUJOLAIS\",""),"CHAMPAGNE ET EFFERVESCENTS\",""),"LANGUEDOC\",""),"LOIRE\",""),"PROVENCE\",""),"RHONE NORD\",""),"RHONE SUD\",""),"SPIRITUEUX\",""),"SUD OUEST\","")</f>
        <v/>
      </c>
      <c r="V49" s="14"/>
      <c r="W49" s="5" t="e">
        <f>$X$1&amp;A49&amp;$Y$1&amp;T49&amp;$Z$1&amp;C49&amp;$AA$1&amp;E49&amp;#REF!&amp;G49&amp;$AB$1&amp;J49&amp;$AC$1&amp;#REF!&amp;$AD$1&amp;L49&amp;$AE$1&amp;P49&amp;$AF$1&amp;R49&amp;$AF$1&amp;#REF!&amp;$AG$1</f>
        <v>#REF!</v>
      </c>
    </row>
    <row r="50" spans="1:23" ht="409.5" x14ac:dyDescent="0.25">
      <c r="A50" s="2" t="s">
        <v>64</v>
      </c>
      <c r="B50" s="2" t="s">
        <v>65</v>
      </c>
      <c r="C50" s="3" t="s">
        <v>5166</v>
      </c>
      <c r="D50" s="23" t="str">
        <f t="shared" ref="D50:D58" si="12">SUBSTITUTE(SUBSTITUTE(SUBSTITUTE(C50,CHAR(13),""),CHAR(10),"&lt;br&gt;"),". &amp;car(10)",".")</f>
        <v>Un Armagnac 12 ans d’une incroyable puissance et complexité aromatique. Idéal en digestif ou sur des fraises gariguettes.&lt;br&gt;&lt;br&gt;Provenance : France (Landes et Lot-et-Garonne)&lt;br&gt;&lt;br&gt;Cépages : Ugni blanc, Folle blanche, Baco et Colombard&lt;br&gt;&lt;br&gt;Vieillissement : assemblage de 15 eaux-de-vie de 12 à 20 ans vieillies en fûts de chêne.&lt;br&gt;&lt;br&gt;Dégustation : Robe ambrée foncée ; Nez de fruits confits, vanille, pruneaux et d’épices ; Bouche racée, puissante et riche. Son rancio typique des vieux bas armagnacs est net et persistant.&lt;br&gt;&lt;br&gt;Le Château de Laubade est une propriété agricole et viticole située à Sorbets, dans le Gers, au cœur du terroir le plus noble du Bas Armagnac. Bâti en 1870, le domaine de 105 hectares d’un seul tenant appartient à la Famille Lesgourgues depuis trois générations. En quête d’excellence, c’est actuellement Denis, épaulé par sa sœur Jeanne et son frère Arnaud, qui poursuit les efforts visant à créer des armagnacs des plus singuliers.</v>
      </c>
      <c r="E50" s="4">
        <v>70.8</v>
      </c>
      <c r="F50" s="2" t="s">
        <v>66</v>
      </c>
      <c r="G50" s="19">
        <f>VLOOKUP(F50,frs!$A$2:$B$45,2,FALSE)</f>
        <v>28</v>
      </c>
      <c r="H50" s="2" t="b">
        <v>1</v>
      </c>
      <c r="I50" s="2" t="s">
        <v>4693</v>
      </c>
      <c r="J50" s="19">
        <f>VLOOKUP(I50,Families!$A$2:$B$11,2,FALSE)</f>
        <v>7</v>
      </c>
      <c r="K50" s="2"/>
      <c r="L50" s="19" t="str">
        <f>IFERROR(VLOOKUP(K50,Appellations!$A$2:$B$80,2,FALSE),"0")</f>
        <v>0</v>
      </c>
      <c r="M50" s="2" t="s">
        <v>5925</v>
      </c>
      <c r="N50" s="19">
        <f>IFERROR(VLOOKUP(M50,Regions!$A$2:$B$44,2,FALSE),"0")</f>
        <v>4</v>
      </c>
      <c r="O50" s="2"/>
      <c r="P50" s="19" t="str">
        <f>IFERROR(VLOOKUP(O50,Colors!$A$2:$B$11,2,FALSE),"0")</f>
        <v>0</v>
      </c>
      <c r="Q50" s="2" t="s">
        <v>4696</v>
      </c>
      <c r="R50" s="19">
        <f>IFERROR(VLOOKUP(Q50,Contenants!$A$2:$B$21,2,FALSE),"0")</f>
        <v>15</v>
      </c>
      <c r="S50" s="2" t="s">
        <v>6601</v>
      </c>
      <c r="T50" s="50" t="s">
        <v>5098</v>
      </c>
      <c r="U50" s="19" t="str">
        <f t="shared" ref="U50:U51" si="13">SUBSTITUTE(S50,"C:\Users\Admin\OneDrive\Site Internet\","")</f>
        <v>armagnac_laubade_intemporel_12_ans.png</v>
      </c>
      <c r="V50" s="19">
        <f t="shared" ref="V50:V58" si="14">IF(U50="",0,1)</f>
        <v>1</v>
      </c>
      <c r="W50" s="20" t="str">
        <f t="shared" ref="W50:W51" si="15">$X$1&amp;A50&amp;$Y$1&amp;T50&amp;$Z$1&amp;D50&amp;$AA$1&amp;G50&amp;$AB$1&amp;J50&amp;$AC$1&amp;L50&amp;$AD$1&amp;N50&amp;$AE$1&amp;P50&amp;$AF$1&amp;R50&amp;$AG$1&amp;U50&amp;$AH$1&amp;V50&amp;$AI$1</f>
        <v>("00049", "Bas Armagnac Carafe Aramis Intemporel 12 ans", "Un Armagnac 12 ans d’une incroyable puissance et complexité aromatique. Idéal en digestif ou sur des fraises gariguettes.&lt;br&gt;&lt;br&gt;Provenance : France (Landes et Lot-et-Garonne)&lt;br&gt;&lt;br&gt;Cépages : Ugni blanc, Folle blanche, Baco et Colombard&lt;br&gt;&lt;br&gt;Vieillissement : assemblage de 15 eaux-de-vie de 12 à 20 ans vieillies en fûts de chêne.&lt;br&gt;&lt;br&gt;Dégustation : Robe ambrée foncée ; Nez de fruits confits, vanille, pruneaux et d’épices ; Bouche racée, puissante et riche. Son rancio typique des vieux bas armagnacs est net et persistant.&lt;br&gt;&lt;br&gt;Le Château de Laubade est une propriété agricole et viticole située à Sorbets, dans le Gers, au cœur du terroir le plus noble du Bas Armagnac. Bâti en 1870, le domaine de 105 hectares d’un seul tenant appartient à la Famille Lesgourgues depuis trois générations. En quête d’excellence, c’est actuellement Denis, épaulé par sa sœur Jeanne et son frère Arnaud, qui poursuit les efforts visant à créer des armagnacs des plus singuliers.", "28", "7", "0", "4","0", "15", "armagnac_laubade_intemporel_12_ans.png", "1"),</v>
      </c>
    </row>
    <row r="51" spans="1:23" ht="409.5" x14ac:dyDescent="0.25">
      <c r="A51" s="2" t="s">
        <v>67</v>
      </c>
      <c r="B51" s="2" t="s">
        <v>68</v>
      </c>
      <c r="C51" s="3" t="s">
        <v>5167</v>
      </c>
      <c r="D51" s="23" t="str">
        <f t="shared" si="12"/>
        <v>Un Armagnac VSOP riche et élégant. Idéal en apéritif ou en digestif.&lt;br&gt;&lt;br&gt;Provenance : France (Landes et Lot-et-Garonne)&lt;br&gt;&lt;br&gt;Cépages : Ugni blanc et Folle blanche&lt;br&gt;&lt;br&gt;Vieillissement : 6 à 12 ans en fûts de chêne.&lt;br&gt;&lt;br&gt;Dégustation : Robe jaune doré ; Nez de fruits mûrs, vanille, prune et d’agrumes ; Bouche suave, délicat d’une belle longueur sur des notes patissières.&lt;br&gt;&lt;br&gt;Le Château de Laubade est une propriété agricole et viticole située à Sorbets, dans le Gers, au cœur du terroir le plus noble du Bas Armagnac. Bâti en 1870, le domaine de 105 hectares d’un seul tenant appartient à la Famille Lesgourgues depuis trois générations. En quête d’excellence, c’est actuellement Denis, épaulé par sa sœur Jeanne et son frère Arnaud, qui poursuit les efforts visant à créer des armagnacs des plus singuliers.</v>
      </c>
      <c r="E51" s="4">
        <v>49.6</v>
      </c>
      <c r="F51" s="2" t="s">
        <v>66</v>
      </c>
      <c r="G51" s="19">
        <f>VLOOKUP(F51,frs!$A$2:$B$45,2,FALSE)</f>
        <v>28</v>
      </c>
      <c r="H51" s="2" t="b">
        <v>1</v>
      </c>
      <c r="I51" s="2" t="s">
        <v>4693</v>
      </c>
      <c r="J51" s="19">
        <f>VLOOKUP(I51,Families!$A$2:$B$11,2,FALSE)</f>
        <v>7</v>
      </c>
      <c r="K51" s="2"/>
      <c r="L51" s="19" t="str">
        <f>IFERROR(VLOOKUP(K51,Appellations!$A$2:$B$80,2,FALSE),"0")</f>
        <v>0</v>
      </c>
      <c r="M51" s="2" t="s">
        <v>5925</v>
      </c>
      <c r="N51" s="19">
        <f>IFERROR(VLOOKUP(M51,Regions!$A$2:$B$44,2,FALSE),"0")</f>
        <v>4</v>
      </c>
      <c r="O51" s="2"/>
      <c r="P51" s="19" t="str">
        <f>IFERROR(VLOOKUP(O51,Colors!$A$2:$B$11,2,FALSE),"0")</f>
        <v>0</v>
      </c>
      <c r="Q51" s="2" t="s">
        <v>4696</v>
      </c>
      <c r="R51" s="19">
        <f>IFERROR(VLOOKUP(Q51,Contenants!$A$2:$B$21,2,FALSE),"0")</f>
        <v>15</v>
      </c>
      <c r="S51" s="2" t="s">
        <v>5744</v>
      </c>
      <c r="T51" s="50" t="s">
        <v>5099</v>
      </c>
      <c r="U51" s="19" t="str">
        <f t="shared" si="13"/>
        <v>armagnac_laubade_eclat_vsop.png</v>
      </c>
      <c r="V51" s="19">
        <f t="shared" si="14"/>
        <v>1</v>
      </c>
      <c r="W51" s="20" t="str">
        <f t="shared" si="15"/>
        <v>("00050", "Bas Armagnac Carafe Eclat VSOP Laubade", "Un Armagnac VSOP riche et élégant. Idéal en apéritif ou en digestif.&lt;br&gt;&lt;br&gt;Provenance : France (Landes et Lot-et-Garonne)&lt;br&gt;&lt;br&gt;Cépages : Ugni blanc et Folle blanche&lt;br&gt;&lt;br&gt;Vieillissement : 6 à 12 ans en fûts de chêne.&lt;br&gt;&lt;br&gt;Dégustation : Robe jaune doré ; Nez de fruits mûrs, vanille, prune et d’agrumes ; Bouche suave, délicat d’une belle longueur sur des notes patissières.&lt;br&gt;&lt;br&gt;Le Château de Laubade est une propriété agricole et viticole située à Sorbets, dans le Gers, au cœur du terroir le plus noble du Bas Armagnac. Bâti en 1870, le domaine de 105 hectares d’un seul tenant appartient à la Famille Lesgourgues depuis trois générations. En quête d’excellence, c’est actuellement Denis, épaulé par sa sœur Jeanne et son frère Arnaud, qui poursuit les efforts visant à créer des armagnacs des plus singuliers.", "28", "7", "0", "4","0", "15", "armagnac_laubade_eclat_vsop.png", "1"),</v>
      </c>
    </row>
    <row r="52" spans="1:23" hidden="1" x14ac:dyDescent="0.25">
      <c r="A52" s="2" t="s">
        <v>87</v>
      </c>
      <c r="B52" s="2" t="s">
        <v>88</v>
      </c>
      <c r="C52" s="3"/>
      <c r="D52" s="23" t="str">
        <f t="shared" si="12"/>
        <v/>
      </c>
      <c r="E52" s="4">
        <v>165.1</v>
      </c>
      <c r="F52" s="2" t="s">
        <v>66</v>
      </c>
      <c r="G52" s="19">
        <f>VLOOKUP(F52,frs!$A$2:$E$41,2,FALSE)</f>
        <v>28</v>
      </c>
      <c r="H52" s="2" t="b">
        <v>1</v>
      </c>
      <c r="I52" s="2" t="s">
        <v>4693</v>
      </c>
      <c r="J52" s="19">
        <f>VLOOKUP(I52,Families!$A$2:$B$11,2,FALSE)</f>
        <v>7</v>
      </c>
      <c r="K52" s="2"/>
      <c r="L52" s="19" t="str">
        <f>IFERROR(VLOOKUP(K52,Appellations!$A$2:$B$77,2,FALSE),"0")</f>
        <v>0</v>
      </c>
      <c r="M52" s="2" t="s">
        <v>5925</v>
      </c>
      <c r="N52" s="19">
        <f>IFERROR(VLOOKUP(M52,Regions!$A$2:$B$41,2,FALSE),"0")</f>
        <v>4</v>
      </c>
      <c r="O52" s="2"/>
      <c r="P52" s="19" t="str">
        <f>IFERROR(VLOOKUP(O52,Colors!$A$2:$B$11,2,FALSE),"0")</f>
        <v>0</v>
      </c>
      <c r="Q52" s="2"/>
      <c r="R52" s="19" t="str">
        <f>IFERROR(VLOOKUP(Q52,Contenants!$A$2:$B$21,2,FALSE),"0")</f>
        <v>0</v>
      </c>
      <c r="S52" s="2"/>
      <c r="T52" s="50" t="s">
        <v>5100</v>
      </c>
      <c r="U52" s="19" t="str">
        <f>SUBSTITUTE(SUBSTITUTE(SUBSTITUTE(SUBSTITUTE(SUBSTITUTE(SUBSTITUTE(SUBSTITUTE(SUBSTITUTE(SUBSTITUTE(SUBSTITUTE(SUBSTITUTE(SUBSTITUTE(S52,"C:\Users\Admin\OneDrive\Site Internet\",""),"BAG-IN-BOX\",""),"BOURGOGNE\",""),"BEAUJOLAIS\",""),"CHAMPAGNE ET EFFERVESCENTS\",""),"LANGUEDOC\",""),"LOIRE\",""),"PROVENCE\",""),"RHONE NORD\",""),"RHONE SUD\",""),"SPIRITUEUX\",""),"SUD OUEST\","")</f>
        <v/>
      </c>
      <c r="V52" s="19">
        <f t="shared" si="14"/>
        <v>0</v>
      </c>
      <c r="W52" s="20" t="e">
        <f>$X$1&amp;A52&amp;$Y$1&amp;T52&amp;$Z$1&amp;D52&amp;$AA$1&amp;E52&amp;#REF!&amp;G52&amp;$AB$1&amp;J52&amp;$AC$1&amp;L52&amp;$AD$1&amp;N52&amp;$AE$1&amp;P52&amp;$AF$1&amp;R52&amp;$AG$1&amp;#REF!&amp;$AI$1</f>
        <v>#REF!</v>
      </c>
    </row>
    <row r="53" spans="1:23" hidden="1" x14ac:dyDescent="0.25">
      <c r="A53" s="2" t="s">
        <v>89</v>
      </c>
      <c r="B53" s="2" t="s">
        <v>90</v>
      </c>
      <c r="C53" s="3"/>
      <c r="D53" s="23" t="str">
        <f t="shared" si="12"/>
        <v/>
      </c>
      <c r="E53" s="4">
        <v>126.95</v>
      </c>
      <c r="F53" s="2" t="s">
        <v>66</v>
      </c>
      <c r="G53" s="19">
        <f>VLOOKUP(F53,frs!$A$2:$E$41,2,FALSE)</f>
        <v>28</v>
      </c>
      <c r="H53" s="2" t="b">
        <v>1</v>
      </c>
      <c r="I53" s="2" t="s">
        <v>4693</v>
      </c>
      <c r="J53" s="19">
        <f>VLOOKUP(I53,Families!$A$2:$B$11,2,FALSE)</f>
        <v>7</v>
      </c>
      <c r="K53" s="2"/>
      <c r="L53" s="19" t="str">
        <f>IFERROR(VLOOKUP(K53,Appellations!$A$2:$B$77,2,FALSE),"0")</f>
        <v>0</v>
      </c>
      <c r="M53" s="2" t="s">
        <v>5925</v>
      </c>
      <c r="N53" s="19">
        <f>IFERROR(VLOOKUP(M53,Regions!$A$2:$B$41,2,FALSE),"0")</f>
        <v>4</v>
      </c>
      <c r="O53" s="2"/>
      <c r="P53" s="19" t="str">
        <f>IFERROR(VLOOKUP(O53,Colors!$A$2:$B$11,2,FALSE),"0")</f>
        <v>0</v>
      </c>
      <c r="Q53" s="2"/>
      <c r="R53" s="19" t="str">
        <f>IFERROR(VLOOKUP(Q53,Contenants!$A$2:$B$21,2,FALSE),"0")</f>
        <v>0</v>
      </c>
      <c r="S53" s="2"/>
      <c r="T53" s="50" t="s">
        <v>5101</v>
      </c>
      <c r="U53" s="19" t="str">
        <f>SUBSTITUTE(SUBSTITUTE(SUBSTITUTE(SUBSTITUTE(SUBSTITUTE(SUBSTITUTE(SUBSTITUTE(SUBSTITUTE(SUBSTITUTE(SUBSTITUTE(SUBSTITUTE(SUBSTITUTE(S53,"C:\Users\Admin\OneDrive\Site Internet\",""),"BAG-IN-BOX\",""),"BOURGOGNE\",""),"BEAUJOLAIS\",""),"CHAMPAGNE ET EFFERVESCENTS\",""),"LANGUEDOC\",""),"LOIRE\",""),"PROVENCE\",""),"RHONE NORD\",""),"RHONE SUD\",""),"SPIRITUEUX\",""),"SUD OUEST\","")</f>
        <v/>
      </c>
      <c r="V53" s="19">
        <f t="shared" si="14"/>
        <v>0</v>
      </c>
      <c r="W53" s="20" t="e">
        <f>$X$1&amp;A53&amp;$Y$1&amp;T53&amp;$Z$1&amp;D53&amp;$AA$1&amp;E53&amp;#REF!&amp;G53&amp;$AB$1&amp;J53&amp;$AC$1&amp;L53&amp;$AD$1&amp;N53&amp;$AE$1&amp;P53&amp;$AF$1&amp;R53&amp;$AG$1&amp;#REF!&amp;$AI$1</f>
        <v>#REF!</v>
      </c>
    </row>
    <row r="54" spans="1:23" ht="409.5" x14ac:dyDescent="0.25">
      <c r="A54" s="2" t="s">
        <v>149</v>
      </c>
      <c r="B54" s="2" t="s">
        <v>150</v>
      </c>
      <c r="C54" s="3" t="s">
        <v>5170</v>
      </c>
      <c r="D54" s="23" t="str">
        <f t="shared" si="12"/>
        <v>Un Armagnac Hors d’Age élégant, fin et d’une grande maturité. Parfait en digestif ou sur un dessert aux fruits frais.&lt;br&gt;&lt;br&gt;Provenance : France (Landes et Lot-et-Garonne)&lt;br&gt;&lt;br&gt;Cépages : Ugni blanc, Folle blanche, Baco et Colombard&lt;br&gt;&lt;br&gt;Vieillissement : 30 à 40 ans en fûts de chêne.&lt;br&gt;&lt;br&gt;Dégustation : Robe acajou ; Nez intense de pruneau, figue, cacao, pruneau, torréfaction ; Bouche souple, boisée, riche d’une finale exceptionnelle.&lt;br&gt;&lt;br&gt;Le Château de Laubade est une propriété agricole et viticole située à Sorbets, dans le Gers, au cœur du terroir le plus noble du Bas Armagnac. Bâti en 1870, le domaine de 105 hectares d’un seul tenant appartient à la Famille Lesgourgues depuis trois générations. En quête d’excellence, c’est actuellement Denis, épaulé par sa sœur Jeanne et son frère Arnaud, qui poursuit les efforts visant à créer des armagnacs des plus singuliers.</v>
      </c>
      <c r="E54" s="4">
        <v>105.8</v>
      </c>
      <c r="F54" s="2" t="s">
        <v>66</v>
      </c>
      <c r="G54" s="19">
        <f>VLOOKUP(F54,frs!$A$2:$B$45,2,FALSE)</f>
        <v>28</v>
      </c>
      <c r="H54" s="2" t="b">
        <v>1</v>
      </c>
      <c r="I54" s="2" t="s">
        <v>4693</v>
      </c>
      <c r="J54" s="19">
        <f>VLOOKUP(I54,Families!$A$2:$B$11,2,FALSE)</f>
        <v>7</v>
      </c>
      <c r="K54" s="2"/>
      <c r="L54" s="19" t="str">
        <f>IFERROR(VLOOKUP(K54,Appellations!$A$2:$B$80,2,FALSE),"0")</f>
        <v>0</v>
      </c>
      <c r="M54" s="2" t="s">
        <v>5925</v>
      </c>
      <c r="N54" s="19">
        <f>IFERROR(VLOOKUP(M54,Regions!$A$2:$B$44,2,FALSE),"0")</f>
        <v>4</v>
      </c>
      <c r="O54" s="2"/>
      <c r="P54" s="19" t="str">
        <f>IFERROR(VLOOKUP(O54,Colors!$A$2:$B$11,2,FALSE),"0")</f>
        <v>0</v>
      </c>
      <c r="Q54" s="2"/>
      <c r="R54" s="19" t="str">
        <f>IFERROR(VLOOKUP(Q54,Contenants!$A$2:$B$21,2,FALSE),"0")</f>
        <v>0</v>
      </c>
      <c r="S54" s="2" t="s">
        <v>5745</v>
      </c>
      <c r="T54" s="50" t="s">
        <v>5102</v>
      </c>
      <c r="U54" s="19" t="str">
        <f t="shared" ref="U54:U55" si="16">SUBSTITUTE(S54,"C:\Users\Admin\OneDrive\Site Internet\","")</f>
        <v>armagnac_laubade_intemporel_n5.png</v>
      </c>
      <c r="V54" s="19">
        <f t="shared" si="14"/>
        <v>1</v>
      </c>
      <c r="W54" s="20" t="str">
        <f t="shared" ref="W54:W55" si="17">$X$1&amp;A54&amp;$Y$1&amp;T54&amp;$Z$1&amp;D54&amp;$AA$1&amp;G54&amp;$AB$1&amp;J54&amp;$AC$1&amp;L54&amp;$AD$1&amp;N54&amp;$AE$1&amp;P54&amp;$AF$1&amp;R54&amp;$AG$1&amp;U54&amp;$AH$1&amp;V54&amp;$AI$1</f>
        <v>("00053", "Bas Armagnac Laubade N°5 Carafe Intemporelle", "Un Armagnac Hors d’Age élégant, fin et d’une grande maturité. Parfait en digestif ou sur un dessert aux fruits frais.&lt;br&gt;&lt;br&gt;Provenance : France (Landes et Lot-et-Garonne)&lt;br&gt;&lt;br&gt;Cépages : Ugni blanc, Folle blanche, Baco et Colombard&lt;br&gt;&lt;br&gt;Vieillissement : 30 à 40 ans en fûts de chêne.&lt;br&gt;&lt;br&gt;Dégustation : Robe acajou ; Nez intense de pruneau, figue, cacao, pruneau, torréfaction ; Bouche souple, boisée, riche d’une finale exceptionnelle.&lt;br&gt;&lt;br&gt;Le Château de Laubade est une propriété agricole et viticole située à Sorbets, dans le Gers, au cœur du terroir le plus noble du Bas Armagnac. Bâti en 1870, le domaine de 105 hectares d’un seul tenant appartient à la Famille Lesgourgues depuis trois générations. En quête d’excellence, c’est actuellement Denis, épaulé par sa sœur Jeanne et son frère Arnaud, qui poursuit les efforts visant à créer des armagnacs des plus singuliers.", "28", "7", "0", "4","0", "0", "armagnac_laubade_intemporel_n5.png", "1"),</v>
      </c>
    </row>
    <row r="55" spans="1:23" ht="409.5" x14ac:dyDescent="0.25">
      <c r="A55" s="2" t="s">
        <v>151</v>
      </c>
      <c r="B55" s="2" t="s">
        <v>152</v>
      </c>
      <c r="C55" s="3" t="s">
        <v>5171</v>
      </c>
      <c r="D55" s="23" t="str">
        <f t="shared" si="12"/>
        <v>Un Armagnac VS fruité et grillé/toasté. A déguster pur en apéritif ou à utiliser pour comme base de cocktail.&lt;br&gt;&lt;br&gt;Provenance : France (Landes et Lot-et-Garonne)&lt;br&gt;&lt;br&gt;Cépages : Ugni blanc, Colombard, Baco et Folle blanche&lt;br&gt;&lt;br&gt;Vieillissement : 3 ans en fûts de chêne.&lt;br&gt;&lt;br&gt;Dégustation : Robe dorée ; Nez intense et riche aux arômes de pêche, d’abricot et de prune ; Bouche souple et puissante aux notes épicées, vanillées et réglissées.&lt;br&gt;&lt;br&gt;Le Château de Laubade est une propriété agricole et viticole située à Sorbets, dans le Gers, au cœur du terroir le plus noble du Bas Armagnac. Bâti en 1870, le domaine de 105 hectares d’un seul tenant appartient à la Famille Lesgourgues depuis trois générations. En quête d’excellence, c’est actuellement Denis, épaulé par sa sœur Jeanne et son frère Arnaud, qui poursuit les efforts visant à créer des armagnacs des plus singuliers.</v>
      </c>
      <c r="E55" s="4">
        <v>31.75</v>
      </c>
      <c r="F55" s="2" t="s">
        <v>66</v>
      </c>
      <c r="G55" s="19">
        <f>VLOOKUP(F55,frs!$A$2:$B$45,2,FALSE)</f>
        <v>28</v>
      </c>
      <c r="H55" s="2" t="b">
        <v>1</v>
      </c>
      <c r="I55" s="2" t="s">
        <v>4693</v>
      </c>
      <c r="J55" s="19">
        <f>VLOOKUP(I55,Families!$A$2:$B$11,2,FALSE)</f>
        <v>7</v>
      </c>
      <c r="K55" s="2"/>
      <c r="L55" s="19" t="str">
        <f>IFERROR(VLOOKUP(K55,Appellations!$A$2:$B$80,2,FALSE),"0")</f>
        <v>0</v>
      </c>
      <c r="M55" s="2" t="s">
        <v>5925</v>
      </c>
      <c r="N55" s="19">
        <f>IFERROR(VLOOKUP(M55,Regions!$A$2:$B$44,2,FALSE),"0")</f>
        <v>4</v>
      </c>
      <c r="O55" s="2"/>
      <c r="P55" s="19" t="str">
        <f>IFERROR(VLOOKUP(O55,Colors!$A$2:$B$11,2,FALSE),"0")</f>
        <v>0</v>
      </c>
      <c r="Q55" s="2" t="s">
        <v>4696</v>
      </c>
      <c r="R55" s="19">
        <f>IFERROR(VLOOKUP(Q55,Contenants!$A$2:$B$21,2,FALSE),"0")</f>
        <v>15</v>
      </c>
      <c r="S55" s="2" t="s">
        <v>5746</v>
      </c>
      <c r="T55" s="50" t="s">
        <v>5103</v>
      </c>
      <c r="U55" s="19" t="str">
        <f t="shared" si="16"/>
        <v>armagnac_laubade_signature_vs.png</v>
      </c>
      <c r="V55" s="19">
        <f t="shared" si="14"/>
        <v>1</v>
      </c>
      <c r="W55" s="20" t="str">
        <f t="shared" si="17"/>
        <v>("00054", "Bas Armagnac Laubade VS Carafe Signature", "Un Armagnac VS fruité et grillé/toasté. A déguster pur en apéritif ou à utiliser pour comme base de cocktail.&lt;br&gt;&lt;br&gt;Provenance : France (Landes et Lot-et-Garonne)&lt;br&gt;&lt;br&gt;Cépages : Ugni blanc, Colombard, Baco et Folle blanche&lt;br&gt;&lt;br&gt;Vieillissement : 3 ans en fûts de chêne.&lt;br&gt;&lt;br&gt;Dégustation : Robe dorée ; Nez intense et riche aux arômes de pêche, d’abricot et de prune ; Bouche souple et puissante aux notes épicées, vanillées et réglissées.&lt;br&gt;&lt;br&gt;Le Château de Laubade est une propriété agricole et viticole située à Sorbets, dans le Gers, au cœur du terroir le plus noble du Bas Armagnac. Bâti en 1870, le domaine de 105 hectares d’un seul tenant appartient à la Famille Lesgourgues depuis trois générations. En quête d’excellence, c’est actuellement Denis, épaulé par sa sœur Jeanne et son frère Arnaud, qui poursuit les efforts visant à créer des armagnacs des plus singuliers.", "28", "7", "0", "4","0", "15", "armagnac_laubade_signature_vs.png", "1"),</v>
      </c>
    </row>
    <row r="56" spans="1:23" hidden="1" x14ac:dyDescent="0.25">
      <c r="A56" s="2" t="s">
        <v>155</v>
      </c>
      <c r="B56" s="2" t="s">
        <v>156</v>
      </c>
      <c r="C56" s="3"/>
      <c r="D56" s="23" t="str">
        <f t="shared" si="12"/>
        <v/>
      </c>
      <c r="E56" s="4">
        <v>48.6</v>
      </c>
      <c r="F56" s="2" t="s">
        <v>66</v>
      </c>
      <c r="G56" s="19">
        <f>VLOOKUP(F56,frs!$A$2:$E$41,2,FALSE)</f>
        <v>28</v>
      </c>
      <c r="H56" s="2" t="b">
        <v>1</v>
      </c>
      <c r="I56" s="2" t="s">
        <v>4693</v>
      </c>
      <c r="J56" s="19">
        <f>VLOOKUP(I56,Families!$A$2:$B$11,2,FALSE)</f>
        <v>7</v>
      </c>
      <c r="K56" s="2"/>
      <c r="L56" s="19" t="str">
        <f>IFERROR(VLOOKUP(K56,Appellations!$A$2:$B$77,2,FALSE),"0")</f>
        <v>0</v>
      </c>
      <c r="M56" s="2" t="s">
        <v>5925</v>
      </c>
      <c r="N56" s="19">
        <f>IFERROR(VLOOKUP(M56,Regions!$A$2:$B$41,2,FALSE),"0")</f>
        <v>4</v>
      </c>
      <c r="O56" s="2"/>
      <c r="P56" s="19" t="str">
        <f>IFERROR(VLOOKUP(O56,Colors!$A$2:$B$11,2,FALSE),"0")</f>
        <v>0</v>
      </c>
      <c r="Q56" s="2"/>
      <c r="R56" s="19" t="str">
        <f>IFERROR(VLOOKUP(Q56,Contenants!$A$2:$B$21,2,FALSE),"0")</f>
        <v>0</v>
      </c>
      <c r="S56" s="2"/>
      <c r="T56" s="50" t="s">
        <v>5104</v>
      </c>
      <c r="U56" s="19" t="str">
        <f>SUBSTITUTE(SUBSTITUTE(SUBSTITUTE(SUBSTITUTE(SUBSTITUTE(SUBSTITUTE(SUBSTITUTE(SUBSTITUTE(SUBSTITUTE(SUBSTITUTE(SUBSTITUTE(SUBSTITUTE(S56,"C:\Users\Admin\OneDrive\Site Internet\",""),"BAG-IN-BOX\",""),"BOURGOGNE\",""),"BEAUJOLAIS\",""),"CHAMPAGNE ET EFFERVESCENTS\",""),"LANGUEDOC\",""),"LOIRE\",""),"PROVENCE\",""),"RHONE NORD\",""),"RHONE SUD\",""),"SPIRITUEUX\",""),"SUD OUEST\","")</f>
        <v/>
      </c>
      <c r="V56" s="19">
        <f t="shared" si="14"/>
        <v>0</v>
      </c>
      <c r="W56" s="20" t="e">
        <f>$X$1&amp;A56&amp;$Y$1&amp;T56&amp;$Z$1&amp;D56&amp;$AA$1&amp;E56&amp;#REF!&amp;G56&amp;$AB$1&amp;J56&amp;$AC$1&amp;L56&amp;$AD$1&amp;N56&amp;$AE$1&amp;P56&amp;$AF$1&amp;R56&amp;$AG$1&amp;#REF!&amp;$AI$1</f>
        <v>#REF!</v>
      </c>
    </row>
    <row r="57" spans="1:23" hidden="1" x14ac:dyDescent="0.25">
      <c r="A57" s="2" t="s">
        <v>462</v>
      </c>
      <c r="B57" s="2" t="s">
        <v>463</v>
      </c>
      <c r="C57" s="3"/>
      <c r="D57" s="23" t="str">
        <f t="shared" si="12"/>
        <v/>
      </c>
      <c r="E57" s="4">
        <v>22.4</v>
      </c>
      <c r="F57" s="2" t="s">
        <v>464</v>
      </c>
      <c r="G57" s="19" t="e">
        <f>VLOOKUP(F57,frs!$A$2:$E$41,2,FALSE)</f>
        <v>#N/A</v>
      </c>
      <c r="H57" s="2" t="b">
        <v>1</v>
      </c>
      <c r="I57" s="2" t="s">
        <v>4693</v>
      </c>
      <c r="J57" s="19">
        <f>VLOOKUP(I57,Families!$A$2:$B$11,2,FALSE)</f>
        <v>7</v>
      </c>
      <c r="K57" s="2"/>
      <c r="L57" s="19" t="str">
        <f>IFERROR(VLOOKUP(K57,Appellations!$A$2:$B$77,2,FALSE),"0")</f>
        <v>0</v>
      </c>
      <c r="M57" s="2" t="s">
        <v>4694</v>
      </c>
      <c r="N57" s="19">
        <f>IFERROR(VLOOKUP(M57,Regions!$A$2:$B$41,2,FALSE),"0")</f>
        <v>26</v>
      </c>
      <c r="O57" s="2"/>
      <c r="P57" s="19" t="str">
        <f>IFERROR(VLOOKUP(O57,Colors!$A$2:$B$11,2,FALSE),"0")</f>
        <v>0</v>
      </c>
      <c r="Q57" s="2" t="s">
        <v>4697</v>
      </c>
      <c r="R57" s="19">
        <f>IFERROR(VLOOKUP(Q57,Contenants!$A$2:$B$21,2,FALSE),"0")</f>
        <v>3</v>
      </c>
      <c r="S57" s="2"/>
      <c r="T57" s="50" t="s">
        <v>5105</v>
      </c>
      <c r="U57" s="19" t="str">
        <f>SUBSTITUTE(SUBSTITUTE(SUBSTITUTE(SUBSTITUTE(SUBSTITUTE(SUBSTITUTE(SUBSTITUTE(SUBSTITUTE(SUBSTITUTE(SUBSTITUTE(SUBSTITUTE(SUBSTITUTE(S57,"C:\Users\Admin\OneDrive\Site Internet\",""),"BAG-IN-BOX\",""),"BOURGOGNE\",""),"BEAUJOLAIS\",""),"CHAMPAGNE ET EFFERVESCENTS\",""),"LANGUEDOC\",""),"LOIRE\",""),"PROVENCE\",""),"RHONE NORD\",""),"RHONE SUD\",""),"SPIRITUEUX\",""),"SUD OUEST\","")</f>
        <v/>
      </c>
      <c r="V57" s="19">
        <f t="shared" si="14"/>
        <v>0</v>
      </c>
      <c r="W57" s="20" t="e">
        <f>$X$1&amp;A57&amp;$Y$1&amp;T57&amp;$Z$1&amp;D57&amp;$AA$1&amp;E57&amp;#REF!&amp;G57&amp;$AB$1&amp;J57&amp;$AC$1&amp;L57&amp;$AD$1&amp;N57&amp;$AE$1&amp;P57&amp;$AF$1&amp;R57&amp;$AG$1&amp;#REF!&amp;$AI$1</f>
        <v>#REF!</v>
      </c>
    </row>
    <row r="58" spans="1:23" hidden="1" x14ac:dyDescent="0.25">
      <c r="A58" s="2" t="s">
        <v>488</v>
      </c>
      <c r="B58" s="2" t="s">
        <v>489</v>
      </c>
      <c r="C58" s="3"/>
      <c r="D58" s="23" t="str">
        <f t="shared" si="12"/>
        <v/>
      </c>
      <c r="E58" s="4">
        <v>60.5</v>
      </c>
      <c r="F58" s="2" t="s">
        <v>464</v>
      </c>
      <c r="G58" s="19" t="e">
        <f>VLOOKUP(F58,frs!$A$2:$E$41,2,FALSE)</f>
        <v>#N/A</v>
      </c>
      <c r="H58" s="2" t="b">
        <v>1</v>
      </c>
      <c r="I58" s="2" t="s">
        <v>4693</v>
      </c>
      <c r="J58" s="19">
        <f>VLOOKUP(I58,Families!$A$2:$B$11,2,FALSE)</f>
        <v>7</v>
      </c>
      <c r="K58" s="2"/>
      <c r="L58" s="19" t="str">
        <f>IFERROR(VLOOKUP(K58,Appellations!$A$2:$B$77,2,FALSE),"0")</f>
        <v>0</v>
      </c>
      <c r="M58" s="2" t="s">
        <v>4698</v>
      </c>
      <c r="N58" s="19" t="str">
        <f>IFERROR(VLOOKUP(M58,Regions!$A$2:$B$41,2,FALSE),"0")</f>
        <v>0</v>
      </c>
      <c r="O58" s="2"/>
      <c r="P58" s="19" t="str">
        <f>IFERROR(VLOOKUP(O58,Colors!$A$2:$B$11,2,FALSE),"0")</f>
        <v>0</v>
      </c>
      <c r="Q58" s="2" t="s">
        <v>4696</v>
      </c>
      <c r="R58" s="19">
        <f>IFERROR(VLOOKUP(Q58,Contenants!$A$2:$B$21,2,FALSE),"0")</f>
        <v>15</v>
      </c>
      <c r="S58" s="2"/>
      <c r="T58" s="50" t="s">
        <v>5106</v>
      </c>
      <c r="U58" s="19" t="str">
        <f>SUBSTITUTE(SUBSTITUTE(SUBSTITUTE(SUBSTITUTE(SUBSTITUTE(SUBSTITUTE(SUBSTITUTE(SUBSTITUTE(SUBSTITUTE(SUBSTITUTE(SUBSTITUTE(SUBSTITUTE(S58,"C:\Users\Admin\OneDrive\Site Internet\",""),"BAG-IN-BOX\",""),"BOURGOGNE\",""),"BEAUJOLAIS\",""),"CHAMPAGNE ET EFFERVESCENTS\",""),"LANGUEDOC\",""),"LOIRE\",""),"PROVENCE\",""),"RHONE NORD\",""),"RHONE SUD\",""),"SPIRITUEUX\",""),"SUD OUEST\","")</f>
        <v/>
      </c>
      <c r="V58" s="19">
        <f t="shared" si="14"/>
        <v>0</v>
      </c>
      <c r="W58" s="20" t="e">
        <f>$X$1&amp;A58&amp;$Y$1&amp;T58&amp;$Z$1&amp;D58&amp;$AA$1&amp;E58&amp;#REF!&amp;G58&amp;$AB$1&amp;J58&amp;$AC$1&amp;L58&amp;$AD$1&amp;N58&amp;$AE$1&amp;P58&amp;$AF$1&amp;R58&amp;$AG$1&amp;#REF!&amp;$AI$1</f>
        <v>#REF!</v>
      </c>
    </row>
    <row r="59" spans="1:23" hidden="1" x14ac:dyDescent="0.25">
      <c r="A59" s="2" t="s">
        <v>2899</v>
      </c>
      <c r="B59" s="2" t="s">
        <v>2900</v>
      </c>
      <c r="C59" s="3"/>
      <c r="D59" s="34" t="str">
        <f t="shared" si="0"/>
        <v/>
      </c>
      <c r="E59" s="4">
        <v>129.9</v>
      </c>
      <c r="F59" s="2" t="s">
        <v>66</v>
      </c>
      <c r="G59" s="35">
        <f>VLOOKUP(F59,frs!$A$2:$E$41,2,FALSE)</f>
        <v>28</v>
      </c>
      <c r="H59" s="2" t="b">
        <v>0</v>
      </c>
      <c r="I59" s="2" t="s">
        <v>4693</v>
      </c>
      <c r="J59" s="35">
        <f>VLOOKUP(I59,Families!$A$2:$B$11,2,FALSE)</f>
        <v>7</v>
      </c>
      <c r="K59" s="2"/>
      <c r="L59" s="35" t="str">
        <f>IFERROR(VLOOKUP(K59,Appellations!$A$3:$B$77,3,FALSE),"")</f>
        <v/>
      </c>
      <c r="M59" s="2" t="s">
        <v>4699</v>
      </c>
      <c r="N59" s="35">
        <f>IFERROR(VLOOKUP(M59,Regions!$A$3:$B$41,2,FALSE),"")</f>
        <v>11</v>
      </c>
      <c r="O59" s="2"/>
      <c r="P59" s="35" t="str">
        <f>IFERROR(VLOOKUP(O59,Colors!$A$3:$B$11,2,FALSE),"")</f>
        <v/>
      </c>
      <c r="Q59" s="2" t="s">
        <v>4696</v>
      </c>
      <c r="R59" s="35">
        <f>IFERROR(VLOOKUP(Q59,Contenants!$A$3:$B$21,2,FALSE),"")</f>
        <v>15</v>
      </c>
      <c r="S59" s="2"/>
      <c r="T59" s="8" t="s">
        <v>1468</v>
      </c>
      <c r="U59" s="14" t="str">
        <f>SUBSTITUTE(SUBSTITUTE(SUBSTITUTE(SUBSTITUTE(SUBSTITUTE(SUBSTITUTE(SUBSTITUTE(SUBSTITUTE(SUBSTITUTE(SUBSTITUTE(SUBSTITUTE(SUBSTITUTE(S59,"C:\Users\Admin\OneDrive\Site Internet\",""),"BAG-IN-BOX\",""),"BOURGOGNE\",""),"BEAUJOLAIS\",""),"CHAMPAGNE ET EFFERVESCENTS\",""),"LANGUEDOC\",""),"LOIRE\",""),"PROVENCE\",""),"RHONE NORD\",""),"RHONE SUD\",""),"SPIRITUEUX\",""),"SUD OUEST\","")</f>
        <v/>
      </c>
      <c r="V59" s="14"/>
      <c r="W59" s="5" t="e">
        <f>$X$1&amp;A59&amp;$Y$1&amp;T59&amp;$Z$1&amp;C59&amp;$AA$1&amp;E59&amp;#REF!&amp;G59&amp;$AB$1&amp;J59&amp;$AC$1&amp;#REF!&amp;$AD$1&amp;L59&amp;$AE$1&amp;P59&amp;$AF$1&amp;R59&amp;$AF$1&amp;#REF!&amp;$AG$1</f>
        <v>#REF!</v>
      </c>
    </row>
    <row r="60" spans="1:23" ht="409.5" x14ac:dyDescent="0.25">
      <c r="A60" s="2" t="s">
        <v>560</v>
      </c>
      <c r="B60" s="2" t="s">
        <v>561</v>
      </c>
      <c r="C60" s="3" t="s">
        <v>5239</v>
      </c>
      <c r="D60" s="23" t="str">
        <f t="shared" ref="D60:D61" si="18">SUBSTITUTE(SUBSTITUTE(SUBSTITUTE(C60,CHAR(13),""),CHAR(10),"&lt;br&gt;"),". &amp;car(10)",".")</f>
        <v>Un Calvados 3ans à apprécier dans sa plus simple expression, idéal à déguster à l'apéritif, pur ou en cocktail.&lt;br&gt;&lt;br&gt;Provenance : France (Normandie)&lt;br&gt;&lt;br&gt;Vieillissement : double distillation au feu de bois + vieillissement de 3 ans en vieux fûts de chêne français.&lt;br&gt;&lt;br&gt;Dégustation : Robe orange clair ; Nez d’arômes intense de pomme fraîche acidulée ; Bouche oncteuse et douce, idéal en cocktail, digestif, givré ou à température ambiante.&lt;br&gt;&lt;br&gt;Situé sur les hauteur du Pays d’Auge à Saint Cyr du Ronceray, c’est en 1860 que Pierre Groult commença à distiller son cidre dans le but d’obtenir sa prope eau-de-vie. &lt;br&gt;Distillerie familiale, les traditions sont perpétuées car aujourd’hui ce sont Estelle, Charlotte et Jean-Roger qui gèrent la distillerie. Tout en maintenant certaines méthodes de production ancestrales telles la double distillation au feu de bois ou l'assemblage perpétuel.</v>
      </c>
      <c r="E60" s="4">
        <v>32.799999999999997</v>
      </c>
      <c r="F60" s="2" t="s">
        <v>66</v>
      </c>
      <c r="G60" s="19">
        <f>VLOOKUP(F60,frs!$A$2:$B$45,2,FALSE)</f>
        <v>28</v>
      </c>
      <c r="H60" s="2" t="b">
        <v>1</v>
      </c>
      <c r="I60" s="2" t="s">
        <v>4693</v>
      </c>
      <c r="J60" s="19">
        <f>VLOOKUP(I60,Families!$A$2:$B$11,2,FALSE)</f>
        <v>7</v>
      </c>
      <c r="K60" s="2"/>
      <c r="L60" s="19" t="str">
        <f>IFERROR(VLOOKUP(K60,Appellations!$A$2:$B$80,2,FALSE),"0")</f>
        <v>0</v>
      </c>
      <c r="M60" s="2" t="s">
        <v>4699</v>
      </c>
      <c r="N60" s="19">
        <f>IFERROR(VLOOKUP(M60,Regions!$A$2:$B$44,2,FALSE),"0")</f>
        <v>11</v>
      </c>
      <c r="O60" s="2"/>
      <c r="P60" s="19" t="str">
        <f>IFERROR(VLOOKUP(O60,Colors!$A$2:$B$11,2,FALSE),"0")</f>
        <v>0</v>
      </c>
      <c r="Q60" s="2" t="s">
        <v>4696</v>
      </c>
      <c r="R60" s="19">
        <f>IFERROR(VLOOKUP(Q60,Contenants!$A$2:$B$21,2,FALSE),"0")</f>
        <v>15</v>
      </c>
      <c r="S60" s="2" t="s">
        <v>5747</v>
      </c>
      <c r="T60" s="50" t="s">
        <v>5107</v>
      </c>
      <c r="U60" s="19" t="str">
        <f t="shared" ref="U60:U61" si="19">SUBSTITUTE(S60,"C:\Users\Admin\OneDrive\Site Internet\","")</f>
        <v>calvados_roger_groult_3_ans.png</v>
      </c>
      <c r="V60" s="19">
        <f t="shared" ref="V60:V61" si="20">IF(U60="",0,1)</f>
        <v>1</v>
      </c>
      <c r="W60" s="20" t="str">
        <f t="shared" ref="W60:W61" si="21">$X$1&amp;A60&amp;$Y$1&amp;T60&amp;$Z$1&amp;D60&amp;$AA$1&amp;G60&amp;$AB$1&amp;J60&amp;$AC$1&amp;L60&amp;$AD$1&amp;N60&amp;$AE$1&amp;P60&amp;$AF$1&amp;R60&amp;$AG$1&amp;U60&amp;$AH$1&amp;V60&amp;$AI$1</f>
        <v>("00059", "Calvados Pays d'Auge Roger Groult 3 ans", "Un Calvados 3ans à apprécier dans sa plus simple expression, idéal à déguster à l'apéritif, pur ou en cocktail.&lt;br&gt;&lt;br&gt;Provenance : France (Normandie)&lt;br&gt;&lt;br&gt;Vieillissement : double distillation au feu de bois + vieillissement de 3 ans en vieux fûts de chêne français.&lt;br&gt;&lt;br&gt;Dégustation : Robe orange clair ; Nez d’arômes intense de pomme fraîche acidulée ; Bouche oncteuse et douce, idéal en cocktail, digestif, givré ou à température ambiante.&lt;br&gt;&lt;br&gt;Situé sur les hauteur du Pays d’Auge à Saint Cyr du Ronceray, c’est en 1860 que Pierre Groult commença à distiller son cidre dans le but d’obtenir sa prope eau-de-vie. &lt;br&gt;Distillerie familiale, les traditions sont perpétuées car aujourd’hui ce sont Estelle, Charlotte et Jean-Roger qui gèrent la distillerie. Tout en maintenant certaines méthodes de production ancestrales telles la double distillation au feu de bois ou l'assemblage perpétuel.", "28", "7", "0", "11","0", "15", "calvados_roger_groult_3_ans.png", "1"),</v>
      </c>
    </row>
    <row r="61" spans="1:23" ht="409.5" x14ac:dyDescent="0.25">
      <c r="A61" s="2" t="s">
        <v>562</v>
      </c>
      <c r="B61" s="2" t="s">
        <v>563</v>
      </c>
      <c r="C61" s="3" t="s">
        <v>5240</v>
      </c>
      <c r="D61" s="23" t="str">
        <f t="shared" si="18"/>
        <v>Un Calvados 8 ans rond et gourmand. Idéal sur un plateau de fromage.&lt;br&gt;&lt;br&gt;Provenance : France (Normandie)&lt;br&gt;&lt;br&gt;Vieillissement : double distillation au feu de bois + vieillissement de 8 ans en vieux fûts de chêne français.&lt;br&gt;&lt;br&gt;Dégustation : Robe orange clair ; Nez d’arômes intense de pomme légèrement cuite, de vanille et canelle ; Bouche gourmande, aromatique et longue. Idéal en digestif, givré ou avec un plateau de fromages.&lt;br&gt;&lt;br&gt;Situé sur les hauteur du Pays d’Auge à Saint Cyr du Ronceray, c’est en 1860 que Pierre Groult commença à distiller son cidre dans le but d’obtenir sa prope eau-de-vie. &lt;br&gt;Distillerie familiale, les traditions sont perpétuées car aujourd’hui ce sont Estelle, Charlotte et Jean-Roger qui gèrent la distillerie. Tout en maintenant certaines méthodes de production ancestrales telles la double distillation au feu de bois ou l'assemblage perpétuel.</v>
      </c>
      <c r="E61" s="4">
        <v>52.45</v>
      </c>
      <c r="F61" s="2" t="s">
        <v>66</v>
      </c>
      <c r="G61" s="19">
        <f>VLOOKUP(F61,frs!$A$2:$B$45,2,FALSE)</f>
        <v>28</v>
      </c>
      <c r="H61" s="2" t="b">
        <v>1</v>
      </c>
      <c r="I61" s="2" t="s">
        <v>4693</v>
      </c>
      <c r="J61" s="19">
        <f>VLOOKUP(I61,Families!$A$2:$B$11,2,FALSE)</f>
        <v>7</v>
      </c>
      <c r="K61" s="2"/>
      <c r="L61" s="19" t="str">
        <f>IFERROR(VLOOKUP(K61,Appellations!$A$2:$B$80,2,FALSE),"0")</f>
        <v>0</v>
      </c>
      <c r="M61" s="2" t="s">
        <v>4699</v>
      </c>
      <c r="N61" s="19">
        <f>IFERROR(VLOOKUP(M61,Regions!$A$2:$B$44,2,FALSE),"0")</f>
        <v>11</v>
      </c>
      <c r="O61" s="2"/>
      <c r="P61" s="19" t="str">
        <f>IFERROR(VLOOKUP(O61,Colors!$A$2:$B$11,2,FALSE),"0")</f>
        <v>0</v>
      </c>
      <c r="Q61" s="2" t="s">
        <v>4696</v>
      </c>
      <c r="R61" s="19">
        <f>IFERROR(VLOOKUP(Q61,Contenants!$A$2:$B$21,2,FALSE),"0")</f>
        <v>15</v>
      </c>
      <c r="S61" s="2" t="s">
        <v>5748</v>
      </c>
      <c r="T61" s="50" t="s">
        <v>5108</v>
      </c>
      <c r="U61" s="19" t="str">
        <f t="shared" si="19"/>
        <v>calvados_roger_groult_8_ans.png</v>
      </c>
      <c r="V61" s="19">
        <f t="shared" si="20"/>
        <v>1</v>
      </c>
      <c r="W61" s="20" t="str">
        <f t="shared" si="21"/>
        <v>("00060", "Calvados Pays d'Auge Roger Groult 8 ans", "Un Calvados 8 ans rond et gourmand. Idéal sur un plateau de fromage.&lt;br&gt;&lt;br&gt;Provenance : France (Normandie)&lt;br&gt;&lt;br&gt;Vieillissement : double distillation au feu de bois + vieillissement de 8 ans en vieux fûts de chêne français.&lt;br&gt;&lt;br&gt;Dégustation : Robe orange clair ; Nez d’arômes intense de pomme légèrement cuite, de vanille et canelle ; Bouche gourmande, aromatique et longue. Idéal en digestif, givré ou avec un plateau de fromages.&lt;br&gt;&lt;br&gt;Situé sur les hauteur du Pays d’Auge à Saint Cyr du Ronceray, c’est en 1860 que Pierre Groult commença à distiller son cidre dans le but d’obtenir sa prope eau-de-vie. &lt;br&gt;Distillerie familiale, les traditions sont perpétuées car aujourd’hui ce sont Estelle, Charlotte et Jean-Roger qui gèrent la distillerie. Tout en maintenant certaines méthodes de production ancestrales telles la double distillation au feu de bois ou l'assemblage perpétuel.", "28", "7", "0", "11","0", "15", "calvados_roger_groult_8_ans.png", "1"),</v>
      </c>
    </row>
    <row r="62" spans="1:23" ht="29.25" hidden="1" x14ac:dyDescent="0.25">
      <c r="A62" s="2" t="s">
        <v>3265</v>
      </c>
      <c r="B62" s="2" t="s">
        <v>3266</v>
      </c>
      <c r="C62" s="3" t="s">
        <v>3267</v>
      </c>
      <c r="D62" s="25" t="str">
        <f t="shared" si="0"/>
        <v>COFFRET BELLE DE BRILLET 1 BT 35CL 30° + 2 VERRES</v>
      </c>
      <c r="E62" s="4">
        <v>34.1</v>
      </c>
      <c r="F62" s="2" t="s">
        <v>3268</v>
      </c>
      <c r="G62" s="26" t="e">
        <f>VLOOKUP(F62,frs!$A$2:$E$41,2,FALSE)</f>
        <v>#N/A</v>
      </c>
      <c r="H62" s="2" t="b">
        <v>0</v>
      </c>
      <c r="I62" s="2" t="s">
        <v>4693</v>
      </c>
      <c r="J62" s="26">
        <f>VLOOKUP(I62,Families!$A$2:$B$11,2,FALSE)</f>
        <v>7</v>
      </c>
      <c r="K62" s="2"/>
      <c r="L62" s="26" t="str">
        <f>IFERROR(VLOOKUP(K62,Appellations!$A$3:$B$77,3,FALSE),"")</f>
        <v/>
      </c>
      <c r="M62" s="2" t="s">
        <v>4694</v>
      </c>
      <c r="N62" s="26">
        <f>IFERROR(VLOOKUP(M62,Regions!$A$3:$B$41,2,FALSE),"")</f>
        <v>26</v>
      </c>
      <c r="O62" s="2"/>
      <c r="P62" s="26" t="str">
        <f>IFERROR(VLOOKUP(O62,Colors!$A$3:$B$11,2,FALSE),"")</f>
        <v/>
      </c>
      <c r="Q62" s="2" t="s">
        <v>4700</v>
      </c>
      <c r="R62" s="26">
        <f>IFERROR(VLOOKUP(Q62,Contenants!$A$3:$B$21,2,FALSE),"")</f>
        <v>9</v>
      </c>
      <c r="S62" s="2"/>
      <c r="T62" s="8" t="s">
        <v>1654</v>
      </c>
      <c r="U62" s="14" t="str">
        <f t="shared" ref="U62:U73" si="22">SUBSTITUTE(SUBSTITUTE(SUBSTITUTE(SUBSTITUTE(SUBSTITUTE(SUBSTITUTE(SUBSTITUTE(SUBSTITUTE(SUBSTITUTE(SUBSTITUTE(SUBSTITUTE(SUBSTITUTE(S62,"C:\Users\Admin\OneDrive\Site Internet\",""),"BAG-IN-BOX\",""),"BOURGOGNE\",""),"BEAUJOLAIS\",""),"CHAMPAGNE ET EFFERVESCENTS\",""),"LANGUEDOC\",""),"LOIRE\",""),"PROVENCE\",""),"RHONE NORD\",""),"RHONE SUD\",""),"SPIRITUEUX\",""),"SUD OUEST\","")</f>
        <v/>
      </c>
      <c r="V62" s="14"/>
      <c r="W62" s="5" t="e">
        <f>$X$1&amp;A62&amp;$Y$1&amp;T62&amp;$Z$1&amp;C62&amp;$AA$1&amp;E62&amp;#REF!&amp;G62&amp;$AB$1&amp;J62&amp;$AC$1&amp;#REF!&amp;$AD$1&amp;L62&amp;$AE$1&amp;P62&amp;$AF$1&amp;R62&amp;$AF$1&amp;#REF!&amp;$AG$1</f>
        <v>#REF!</v>
      </c>
    </row>
    <row r="63" spans="1:23" hidden="1" x14ac:dyDescent="0.25">
      <c r="A63" s="2" t="s">
        <v>3276</v>
      </c>
      <c r="B63" s="2" t="s">
        <v>3277</v>
      </c>
      <c r="C63" s="3"/>
      <c r="D63" s="16" t="str">
        <f t="shared" si="0"/>
        <v/>
      </c>
      <c r="E63" s="4">
        <v>48.85</v>
      </c>
      <c r="F63" s="2" t="s">
        <v>2221</v>
      </c>
      <c r="G63" s="13" t="e">
        <f>VLOOKUP(F63,frs!$A$2:$E$41,2,FALSE)</f>
        <v>#N/A</v>
      </c>
      <c r="H63" s="2" t="b">
        <v>0</v>
      </c>
      <c r="I63" s="2" t="s">
        <v>4693</v>
      </c>
      <c r="J63" s="13">
        <f>VLOOKUP(I63,Families!$A$2:$B$11,2,FALSE)</f>
        <v>7</v>
      </c>
      <c r="K63" s="2"/>
      <c r="L63" s="13" t="str">
        <f>IFERROR(VLOOKUP(K63,Appellations!$A$3:$B$77,3,FALSE),"")</f>
        <v/>
      </c>
      <c r="M63" s="2" t="s">
        <v>5926</v>
      </c>
      <c r="N63" s="13">
        <f>IFERROR(VLOOKUP(M63,Regions!$A$3:$B$41,2,FALSE),"")</f>
        <v>14</v>
      </c>
      <c r="O63" s="2"/>
      <c r="P63" s="13" t="str">
        <f>IFERROR(VLOOKUP(O63,Colors!$A$3:$B$11,2,FALSE),"")</f>
        <v/>
      </c>
      <c r="Q63" s="2"/>
      <c r="R63" s="13" t="str">
        <f>IFERROR(VLOOKUP(Q63,Contenants!$A$3:$B$21,2,FALSE),"")</f>
        <v/>
      </c>
      <c r="S63" s="2"/>
      <c r="T63" s="8" t="s">
        <v>1738</v>
      </c>
      <c r="U63" s="14" t="str">
        <f t="shared" si="22"/>
        <v/>
      </c>
      <c r="V63" s="14"/>
      <c r="W63" s="5" t="e">
        <f>$X$1&amp;A63&amp;$Y$1&amp;T63&amp;$Z$1&amp;C63&amp;$AA$1&amp;E63&amp;#REF!&amp;G63&amp;$AB$1&amp;J63&amp;$AC$1&amp;#REF!&amp;$AD$1&amp;L63&amp;$AE$1&amp;P63&amp;$AF$1&amp;R63&amp;$AF$1&amp;#REF!&amp;$AG$1</f>
        <v>#REF!</v>
      </c>
    </row>
    <row r="64" spans="1:23" hidden="1" x14ac:dyDescent="0.25">
      <c r="A64" s="2" t="s">
        <v>3278</v>
      </c>
      <c r="B64" s="2" t="s">
        <v>3279</v>
      </c>
      <c r="C64" s="3"/>
      <c r="D64" s="16" t="str">
        <f t="shared" si="0"/>
        <v/>
      </c>
      <c r="E64" s="4">
        <v>49.2</v>
      </c>
      <c r="F64" s="2" t="s">
        <v>66</v>
      </c>
      <c r="G64" s="13">
        <f>VLOOKUP(F64,frs!$A$2:$E$41,2,FALSE)</f>
        <v>28</v>
      </c>
      <c r="H64" s="2" t="b">
        <v>0</v>
      </c>
      <c r="I64" s="2" t="s">
        <v>4693</v>
      </c>
      <c r="J64" s="13">
        <f>VLOOKUP(I64,Families!$A$2:$B$11,2,FALSE)</f>
        <v>7</v>
      </c>
      <c r="K64" s="2"/>
      <c r="L64" s="13" t="str">
        <f>IFERROR(VLOOKUP(K64,Appellations!$A$3:$B$77,3,FALSE),"")</f>
        <v/>
      </c>
      <c r="M64" s="2" t="s">
        <v>5926</v>
      </c>
      <c r="N64" s="13">
        <f>IFERROR(VLOOKUP(M64,Regions!$A$3:$B$41,2,FALSE),"")</f>
        <v>14</v>
      </c>
      <c r="O64" s="2"/>
      <c r="P64" s="13" t="str">
        <f>IFERROR(VLOOKUP(O64,Colors!$A$3:$B$11,2,FALSE),"")</f>
        <v/>
      </c>
      <c r="Q64" s="2"/>
      <c r="R64" s="13" t="str">
        <f>IFERROR(VLOOKUP(Q64,Contenants!$A$3:$B$21,2,FALSE),"")</f>
        <v/>
      </c>
      <c r="S64" s="2"/>
      <c r="T64" s="8" t="s">
        <v>1745</v>
      </c>
      <c r="U64" s="14" t="str">
        <f t="shared" si="22"/>
        <v/>
      </c>
      <c r="V64" s="14"/>
      <c r="W64" s="5" t="e">
        <f>$X$1&amp;A64&amp;$Y$1&amp;T64&amp;$Z$1&amp;C64&amp;$AA$1&amp;E64&amp;#REF!&amp;G64&amp;$AB$1&amp;J64&amp;$AC$1&amp;#REF!&amp;$AD$1&amp;L64&amp;$AE$1&amp;P64&amp;$AF$1&amp;R64&amp;$AF$1&amp;#REF!&amp;$AG$1</f>
        <v>#REF!</v>
      </c>
    </row>
    <row r="65" spans="1:23" hidden="1" x14ac:dyDescent="0.25">
      <c r="A65" s="2" t="s">
        <v>3290</v>
      </c>
      <c r="B65" s="2" t="s">
        <v>3291</v>
      </c>
      <c r="C65" s="3"/>
      <c r="D65" s="16" t="str">
        <f t="shared" si="0"/>
        <v/>
      </c>
      <c r="E65" s="4">
        <v>109</v>
      </c>
      <c r="F65" s="2" t="s">
        <v>3292</v>
      </c>
      <c r="G65" s="13" t="e">
        <f>VLOOKUP(F65,frs!$A$2:$E$41,2,FALSE)</f>
        <v>#N/A</v>
      </c>
      <c r="H65" s="2" t="b">
        <v>0</v>
      </c>
      <c r="I65" s="2" t="s">
        <v>4693</v>
      </c>
      <c r="J65" s="13">
        <f>VLOOKUP(I65,Families!$A$2:$B$11,2,FALSE)</f>
        <v>7</v>
      </c>
      <c r="K65" s="2"/>
      <c r="L65" s="13" t="str">
        <f>IFERROR(VLOOKUP(K65,Appellations!$A$3:$B$77,3,FALSE),"")</f>
        <v/>
      </c>
      <c r="M65" s="2" t="s">
        <v>5926</v>
      </c>
      <c r="N65" s="13">
        <f>IFERROR(VLOOKUP(M65,Regions!$A$3:$B$41,2,FALSE),"")</f>
        <v>14</v>
      </c>
      <c r="O65" s="2"/>
      <c r="P65" s="13" t="str">
        <f>IFERROR(VLOOKUP(O65,Colors!$A$3:$B$11,2,FALSE),"")</f>
        <v/>
      </c>
      <c r="Q65" s="2"/>
      <c r="R65" s="13" t="str">
        <f>IFERROR(VLOOKUP(Q65,Contenants!$A$3:$B$21,2,FALSE),"")</f>
        <v/>
      </c>
      <c r="S65" s="2"/>
      <c r="T65" s="8" t="s">
        <v>1776</v>
      </c>
      <c r="U65" s="14" t="str">
        <f t="shared" si="22"/>
        <v/>
      </c>
      <c r="V65" s="14"/>
      <c r="W65" s="5" t="e">
        <f>$X$1&amp;A65&amp;$Y$1&amp;T65&amp;$Z$1&amp;C65&amp;$AA$1&amp;E65&amp;#REF!&amp;G65&amp;$AB$1&amp;J65&amp;$AC$1&amp;#REF!&amp;$AD$1&amp;L65&amp;$AE$1&amp;P65&amp;$AF$1&amp;R65&amp;$AF$1&amp;#REF!&amp;$AG$1</f>
        <v>#REF!</v>
      </c>
    </row>
    <row r="66" spans="1:23" hidden="1" x14ac:dyDescent="0.25">
      <c r="A66" s="2" t="s">
        <v>3293</v>
      </c>
      <c r="B66" s="2" t="s">
        <v>3294</v>
      </c>
      <c r="C66" s="3"/>
      <c r="D66" s="33" t="str">
        <f t="shared" ref="D66:D128" si="23">SUBSTITUTE(SUBSTITUTE(C66,CHAR(13),""),CHAR(10),"&lt;br&gt;")</f>
        <v/>
      </c>
      <c r="E66" s="4">
        <v>129.16999999999999</v>
      </c>
      <c r="F66" s="2" t="s">
        <v>3292</v>
      </c>
      <c r="G66" s="17" t="e">
        <f>VLOOKUP(F66,frs!$A$2:$E$41,2,FALSE)</f>
        <v>#N/A</v>
      </c>
      <c r="H66" s="2" t="b">
        <v>0</v>
      </c>
      <c r="I66" s="2" t="s">
        <v>4693</v>
      </c>
      <c r="J66" s="17">
        <f>VLOOKUP(I66,Families!$A$2:$B$11,2,FALSE)</f>
        <v>7</v>
      </c>
      <c r="K66" s="2"/>
      <c r="L66" s="17" t="str">
        <f>IFERROR(VLOOKUP(K66,Appellations!$A$3:$B$77,3,FALSE),"")</f>
        <v/>
      </c>
      <c r="M66" s="2" t="s">
        <v>5926</v>
      </c>
      <c r="N66" s="17">
        <f>IFERROR(VLOOKUP(M66,Regions!$A$3:$B$41,2,FALSE),"")</f>
        <v>14</v>
      </c>
      <c r="O66" s="2"/>
      <c r="P66" s="17" t="str">
        <f>IFERROR(VLOOKUP(O66,Colors!$A$3:$B$11,2,FALSE),"")</f>
        <v/>
      </c>
      <c r="Q66" s="2"/>
      <c r="R66" s="17" t="str">
        <f>IFERROR(VLOOKUP(Q66,Contenants!$A$3:$B$21,2,FALSE),"")</f>
        <v/>
      </c>
      <c r="S66" s="2"/>
      <c r="T66" s="8" t="s">
        <v>1782</v>
      </c>
      <c r="U66" s="14" t="str">
        <f t="shared" si="22"/>
        <v/>
      </c>
      <c r="V66" s="14"/>
      <c r="W66" s="5" t="e">
        <f>$X$1&amp;A66&amp;$Y$1&amp;T66&amp;$Z$1&amp;C66&amp;$AA$1&amp;E66&amp;#REF!&amp;G66&amp;$AB$1&amp;J66&amp;$AC$1&amp;#REF!&amp;$AD$1&amp;L66&amp;$AE$1&amp;P66&amp;$AF$1&amp;R66&amp;$AF$1&amp;#REF!&amp;$AG$1</f>
        <v>#REF!</v>
      </c>
    </row>
    <row r="67" spans="1:23" hidden="1" x14ac:dyDescent="0.25">
      <c r="A67" s="2" t="s">
        <v>1089</v>
      </c>
      <c r="B67" s="2" t="s">
        <v>1090</v>
      </c>
      <c r="C67" s="3"/>
      <c r="D67" s="23" t="str">
        <f t="shared" ref="D67:D68" si="24">SUBSTITUTE(SUBSTITUTE(SUBSTITUTE(C67,CHAR(13),""),CHAR(10),"&lt;br&gt;"),". &amp;car(10)",".")</f>
        <v/>
      </c>
      <c r="E67" s="4">
        <v>15.55</v>
      </c>
      <c r="F67" s="2" t="s">
        <v>469</v>
      </c>
      <c r="G67" s="19">
        <f>VLOOKUP(F67,frs!$A$2:$E$41,2,FALSE)</f>
        <v>24</v>
      </c>
      <c r="H67" s="2" t="b">
        <v>1</v>
      </c>
      <c r="I67" s="2" t="s">
        <v>4693</v>
      </c>
      <c r="J67" s="19">
        <f>VLOOKUP(I67,Families!$A$2:$B$11,2,FALSE)</f>
        <v>7</v>
      </c>
      <c r="K67" s="2"/>
      <c r="L67" s="19" t="str">
        <f>IFERROR(VLOOKUP(K67,Appellations!$A$2:$B$77,2,FALSE),"0")</f>
        <v>0</v>
      </c>
      <c r="M67" s="2" t="s">
        <v>4701</v>
      </c>
      <c r="N67" s="19">
        <f>IFERROR(VLOOKUP(M67,Regions!$A$2:$B$41,2,FALSE),"0")</f>
        <v>16</v>
      </c>
      <c r="O67" s="2"/>
      <c r="P67" s="19" t="str">
        <f>IFERROR(VLOOKUP(O67,Colors!$A$2:$B$11,2,FALSE),"0")</f>
        <v>0</v>
      </c>
      <c r="Q67" s="2" t="s">
        <v>4695</v>
      </c>
      <c r="R67" s="19">
        <f>IFERROR(VLOOKUP(Q67,Contenants!$A$2:$B$21,2,FALSE),"0")</f>
        <v>13</v>
      </c>
      <c r="S67" s="2"/>
      <c r="T67" s="50" t="s">
        <v>5109</v>
      </c>
      <c r="U67" s="19" t="str">
        <f t="shared" si="22"/>
        <v/>
      </c>
      <c r="V67" s="19">
        <f t="shared" ref="V67:V68" si="25">IF(U67="",0,1)</f>
        <v>0</v>
      </c>
      <c r="W67" s="20" t="e">
        <f>$X$1&amp;A67&amp;$Y$1&amp;T67&amp;$Z$1&amp;D67&amp;$AA$1&amp;E67&amp;#REF!&amp;G67&amp;$AB$1&amp;J67&amp;$AC$1&amp;L67&amp;$AD$1&amp;N67&amp;$AE$1&amp;P67&amp;$AF$1&amp;R67&amp;$AG$1&amp;#REF!&amp;$AI$1</f>
        <v>#REF!</v>
      </c>
    </row>
    <row r="68" spans="1:23" hidden="1" x14ac:dyDescent="0.25">
      <c r="A68" s="2" t="s">
        <v>1093</v>
      </c>
      <c r="B68" s="2" t="s">
        <v>1094</v>
      </c>
      <c r="C68" s="3"/>
      <c r="D68" s="23" t="str">
        <f t="shared" si="24"/>
        <v/>
      </c>
      <c r="E68" s="4">
        <v>16.600000000000001</v>
      </c>
      <c r="F68" s="2" t="s">
        <v>2217</v>
      </c>
      <c r="G68" s="19" t="e">
        <f>VLOOKUP(F68,frs!$A$2:$E$41,2,FALSE)</f>
        <v>#N/A</v>
      </c>
      <c r="H68" s="2" t="b">
        <v>1</v>
      </c>
      <c r="I68" s="2" t="s">
        <v>4693</v>
      </c>
      <c r="J68" s="19">
        <f>VLOOKUP(I68,Families!$A$2:$B$11,2,FALSE)</f>
        <v>7</v>
      </c>
      <c r="K68" s="2"/>
      <c r="L68" s="19" t="str">
        <f>IFERROR(VLOOKUP(K68,Appellations!$A$2:$B$77,2,FALSE),"0")</f>
        <v>0</v>
      </c>
      <c r="M68" s="2" t="s">
        <v>4701</v>
      </c>
      <c r="N68" s="19">
        <f>IFERROR(VLOOKUP(M68,Regions!$A$2:$B$41,2,FALSE),"0")</f>
        <v>16</v>
      </c>
      <c r="O68" s="2"/>
      <c r="P68" s="19" t="str">
        <f>IFERROR(VLOOKUP(O68,Colors!$A$2:$B$11,2,FALSE),"0")</f>
        <v>0</v>
      </c>
      <c r="Q68" s="2" t="s">
        <v>4696</v>
      </c>
      <c r="R68" s="19">
        <f>IFERROR(VLOOKUP(Q68,Contenants!$A$2:$B$21,2,FALSE),"0")</f>
        <v>15</v>
      </c>
      <c r="S68" s="2"/>
      <c r="T68" s="50" t="s">
        <v>5110</v>
      </c>
      <c r="U68" s="19" t="str">
        <f t="shared" si="22"/>
        <v/>
      </c>
      <c r="V68" s="19">
        <f t="shared" si="25"/>
        <v>0</v>
      </c>
      <c r="W68" s="20" t="e">
        <f>$X$1&amp;A68&amp;$Y$1&amp;T68&amp;$Z$1&amp;D68&amp;$AA$1&amp;E68&amp;#REF!&amp;G68&amp;$AB$1&amp;J68&amp;$AC$1&amp;L68&amp;$AD$1&amp;N68&amp;$AE$1&amp;P68&amp;$AF$1&amp;R68&amp;$AG$1&amp;#REF!&amp;$AI$1</f>
        <v>#REF!</v>
      </c>
    </row>
    <row r="69" spans="1:23" hidden="1" x14ac:dyDescent="0.25">
      <c r="A69" s="2" t="s">
        <v>3469</v>
      </c>
      <c r="B69" s="2" t="s">
        <v>3470</v>
      </c>
      <c r="C69" s="3"/>
      <c r="D69" s="34" t="str">
        <f t="shared" si="23"/>
        <v/>
      </c>
      <c r="E69" s="4">
        <v>21.34</v>
      </c>
      <c r="F69" s="2" t="s">
        <v>2217</v>
      </c>
      <c r="G69" s="35" t="e">
        <f>VLOOKUP(F69,frs!$A$2:$E$41,2,FALSE)</f>
        <v>#N/A</v>
      </c>
      <c r="H69" s="2" t="b">
        <v>0</v>
      </c>
      <c r="I69" s="2" t="s">
        <v>4693</v>
      </c>
      <c r="J69" s="35">
        <f>VLOOKUP(I69,Families!$A$2:$B$11,2,FALSE)</f>
        <v>7</v>
      </c>
      <c r="K69" s="2"/>
      <c r="L69" s="35" t="str">
        <f>IFERROR(VLOOKUP(K69,Appellations!$A$3:$B$77,3,FALSE),"")</f>
        <v/>
      </c>
      <c r="M69" s="2" t="s">
        <v>4701</v>
      </c>
      <c r="N69" s="35">
        <f>IFERROR(VLOOKUP(M69,Regions!$A$3:$B$41,2,FALSE),"")</f>
        <v>16</v>
      </c>
      <c r="O69" s="2"/>
      <c r="P69" s="35" t="str">
        <f>IFERROR(VLOOKUP(O69,Colors!$A$3:$B$11,2,FALSE),"")</f>
        <v/>
      </c>
      <c r="Q69" s="2"/>
      <c r="R69" s="35" t="str">
        <f>IFERROR(VLOOKUP(Q69,Contenants!$A$3:$B$21,2,FALSE),"")</f>
        <v/>
      </c>
      <c r="S69" s="2"/>
      <c r="T69" s="8" t="s">
        <v>2070</v>
      </c>
      <c r="U69" s="14" t="str">
        <f t="shared" si="22"/>
        <v/>
      </c>
      <c r="V69" s="14"/>
      <c r="W69" s="5" t="e">
        <f>$X$1&amp;A69&amp;$Y$1&amp;T69&amp;$Z$1&amp;C69&amp;$AA$1&amp;E69&amp;#REF!&amp;G69&amp;$AB$1&amp;J69&amp;$AC$1&amp;#REF!&amp;$AD$1&amp;L69&amp;$AE$1&amp;P69&amp;$AF$1&amp;R69&amp;$AF$1&amp;#REF!&amp;$AG$1</f>
        <v>#REF!</v>
      </c>
    </row>
    <row r="70" spans="1:23" hidden="1" x14ac:dyDescent="0.25">
      <c r="A70" s="2" t="s">
        <v>1210</v>
      </c>
      <c r="B70" s="2" t="s">
        <v>1211</v>
      </c>
      <c r="C70" s="3"/>
      <c r="D70" s="23" t="str">
        <f>SUBSTITUTE(SUBSTITUTE(SUBSTITUTE(C70,CHAR(13),""),CHAR(10),"&lt;br&gt;"),". &amp;car(10)",".")</f>
        <v/>
      </c>
      <c r="E70" s="4">
        <v>29.15</v>
      </c>
      <c r="F70" s="2" t="s">
        <v>2218</v>
      </c>
      <c r="G70" s="19" t="e">
        <f>VLOOKUP(F70,frs!$A$2:$E$41,2,FALSE)</f>
        <v>#N/A</v>
      </c>
      <c r="H70" s="2" t="b">
        <v>1</v>
      </c>
      <c r="I70" s="2" t="s">
        <v>4693</v>
      </c>
      <c r="J70" s="19">
        <f>VLOOKUP(I70,Families!$A$2:$B$11,2,FALSE)</f>
        <v>7</v>
      </c>
      <c r="K70" s="2"/>
      <c r="L70" s="19" t="str">
        <f>IFERROR(VLOOKUP(K70,Appellations!$A$2:$B$77,2,FALSE),"0")</f>
        <v>0</v>
      </c>
      <c r="M70" s="2" t="s">
        <v>4702</v>
      </c>
      <c r="N70" s="19">
        <f>IFERROR(VLOOKUP(M70,Regions!$A$2:$B$41,2,FALSE),"0")</f>
        <v>17</v>
      </c>
      <c r="O70" s="2"/>
      <c r="P70" s="19" t="str">
        <f>IFERROR(VLOOKUP(O70,Colors!$A$2:$B$11,2,FALSE),"0")</f>
        <v>0</v>
      </c>
      <c r="Q70" s="2" t="s">
        <v>4696</v>
      </c>
      <c r="R70" s="19">
        <f>IFERROR(VLOOKUP(Q70,Contenants!$A$2:$B$21,2,FALSE),"0")</f>
        <v>15</v>
      </c>
      <c r="S70" s="2"/>
      <c r="T70" s="50" t="s">
        <v>5111</v>
      </c>
      <c r="U70" s="19" t="str">
        <f t="shared" si="22"/>
        <v/>
      </c>
      <c r="V70" s="19">
        <f>IF(U70="",0,1)</f>
        <v>0</v>
      </c>
      <c r="W70" s="20" t="e">
        <f>$X$1&amp;A70&amp;$Y$1&amp;T70&amp;$Z$1&amp;D70&amp;$AA$1&amp;E70&amp;#REF!&amp;G70&amp;$AB$1&amp;J70&amp;$AC$1&amp;L70&amp;$AD$1&amp;N70&amp;$AE$1&amp;P70&amp;$AF$1&amp;R70&amp;$AG$1&amp;#REF!&amp;$AI$1</f>
        <v>#REF!</v>
      </c>
    </row>
    <row r="71" spans="1:23" hidden="1" x14ac:dyDescent="0.25">
      <c r="A71" s="2" t="s">
        <v>3540</v>
      </c>
      <c r="B71" s="2" t="s">
        <v>3541</v>
      </c>
      <c r="C71" s="3"/>
      <c r="D71" s="34" t="str">
        <f t="shared" si="23"/>
        <v/>
      </c>
      <c r="E71" s="4">
        <v>34.700000000000003</v>
      </c>
      <c r="F71" s="2" t="s">
        <v>464</v>
      </c>
      <c r="G71" s="35" t="e">
        <f>VLOOKUP(F71,frs!$A$2:$E$41,2,FALSE)</f>
        <v>#N/A</v>
      </c>
      <c r="H71" s="2" t="b">
        <v>0</v>
      </c>
      <c r="I71" s="2" t="s">
        <v>4693</v>
      </c>
      <c r="J71" s="35">
        <f>VLOOKUP(I71,Families!$A$2:$B$11,2,FALSE)</f>
        <v>7</v>
      </c>
      <c r="K71" s="2"/>
      <c r="L71" s="35" t="str">
        <f>IFERROR(VLOOKUP(K71,Appellations!$A$3:$B$77,3,FALSE),"")</f>
        <v/>
      </c>
      <c r="M71" s="2" t="s">
        <v>4703</v>
      </c>
      <c r="N71" s="35">
        <f>IFERROR(VLOOKUP(M71,Regions!$A$3:$B$41,2,FALSE),"")</f>
        <v>34</v>
      </c>
      <c r="O71" s="2"/>
      <c r="P71" s="35" t="str">
        <f>IFERROR(VLOOKUP(O71,Colors!$A$3:$B$11,2,FALSE),"")</f>
        <v/>
      </c>
      <c r="Q71" s="2"/>
      <c r="R71" s="35" t="str">
        <f>IFERROR(VLOOKUP(Q71,Contenants!$A$3:$B$21,2,FALSE),"")</f>
        <v/>
      </c>
      <c r="S71" s="2"/>
      <c r="T71" s="8" t="s">
        <v>2090</v>
      </c>
      <c r="U71" s="14" t="str">
        <f t="shared" si="22"/>
        <v/>
      </c>
      <c r="V71" s="14"/>
      <c r="W71" s="5" t="e">
        <f>$X$1&amp;A71&amp;$Y$1&amp;T71&amp;$Z$1&amp;C71&amp;$AA$1&amp;E71&amp;#REF!&amp;G71&amp;$AB$1&amp;J71&amp;$AC$1&amp;#REF!&amp;$AD$1&amp;L71&amp;$AE$1&amp;P71&amp;$AF$1&amp;R71&amp;$AF$1&amp;#REF!&amp;$AG$1</f>
        <v>#REF!</v>
      </c>
    </row>
    <row r="72" spans="1:23" hidden="1" x14ac:dyDescent="0.25">
      <c r="A72" s="2" t="s">
        <v>1170</v>
      </c>
      <c r="B72" s="2" t="s">
        <v>1171</v>
      </c>
      <c r="C72" s="3"/>
      <c r="D72" s="23" t="str">
        <f t="shared" ref="D72:D74" si="26">SUBSTITUTE(SUBSTITUTE(SUBSTITUTE(C72,CHAR(13),""),CHAR(10),"&lt;br&gt;"),". &amp;car(10)",".")</f>
        <v/>
      </c>
      <c r="E72" s="4">
        <v>15.6</v>
      </c>
      <c r="F72" s="2" t="s">
        <v>66</v>
      </c>
      <c r="G72" s="19">
        <f>VLOOKUP(F72,frs!$A$2:$E$41,2,FALSE)</f>
        <v>28</v>
      </c>
      <c r="H72" s="2" t="b">
        <v>1</v>
      </c>
      <c r="I72" s="2" t="s">
        <v>4693</v>
      </c>
      <c r="J72" s="19">
        <f>VLOOKUP(I72,Families!$A$2:$B$11,2,FALSE)</f>
        <v>7</v>
      </c>
      <c r="K72" s="2"/>
      <c r="L72" s="19" t="str">
        <f>IFERROR(VLOOKUP(K72,Appellations!$A$2:$B$77,2,FALSE),"0")</f>
        <v>0</v>
      </c>
      <c r="M72" s="2" t="s">
        <v>4704</v>
      </c>
      <c r="N72" s="19" t="str">
        <f>IFERROR(VLOOKUP(M72,Regions!$A$2:$B$41,2,FALSE),"0")</f>
        <v>0</v>
      </c>
      <c r="O72" s="2"/>
      <c r="P72" s="19" t="str">
        <f>IFERROR(VLOOKUP(O72,Colors!$A$2:$B$11,2,FALSE),"0")</f>
        <v>0</v>
      </c>
      <c r="Q72" s="2" t="s">
        <v>4688</v>
      </c>
      <c r="R72" s="19">
        <f>IFERROR(VLOOKUP(Q72,Contenants!$A$2:$B$21,2,FALSE),"0")</f>
        <v>16</v>
      </c>
      <c r="S72" s="2"/>
      <c r="T72" s="50" t="s">
        <v>5112</v>
      </c>
      <c r="U72" s="19" t="str">
        <f t="shared" si="22"/>
        <v/>
      </c>
      <c r="V72" s="19">
        <f t="shared" ref="V72:V74" si="27">IF(U72="",0,1)</f>
        <v>0</v>
      </c>
      <c r="W72" s="20" t="e">
        <f>$X$1&amp;A72&amp;$Y$1&amp;T72&amp;$Z$1&amp;D72&amp;$AA$1&amp;E72&amp;#REF!&amp;G72&amp;$AB$1&amp;J72&amp;$AC$1&amp;L72&amp;$AD$1&amp;N72&amp;$AE$1&amp;P72&amp;$AF$1&amp;R72&amp;$AG$1&amp;#REF!&amp;$AI$1</f>
        <v>#REF!</v>
      </c>
    </row>
    <row r="73" spans="1:23" hidden="1" x14ac:dyDescent="0.25">
      <c r="A73" s="2" t="s">
        <v>1172</v>
      </c>
      <c r="B73" s="2" t="s">
        <v>1173</v>
      </c>
      <c r="C73" s="3"/>
      <c r="D73" s="23" t="str">
        <f t="shared" si="26"/>
        <v/>
      </c>
      <c r="E73" s="4">
        <v>15.6</v>
      </c>
      <c r="F73" s="2" t="s">
        <v>66</v>
      </c>
      <c r="G73" s="19">
        <f>VLOOKUP(F73,frs!$A$2:$E$41,2,FALSE)</f>
        <v>28</v>
      </c>
      <c r="H73" s="2" t="b">
        <v>1</v>
      </c>
      <c r="I73" s="2" t="s">
        <v>4693</v>
      </c>
      <c r="J73" s="19">
        <f>VLOOKUP(I73,Families!$A$2:$B$11,2,FALSE)</f>
        <v>7</v>
      </c>
      <c r="K73" s="2"/>
      <c r="L73" s="19" t="str">
        <f>IFERROR(VLOOKUP(K73,Appellations!$A$2:$B$77,2,FALSE),"0")</f>
        <v>0</v>
      </c>
      <c r="M73" s="2" t="s">
        <v>4704</v>
      </c>
      <c r="N73" s="19" t="str">
        <f>IFERROR(VLOOKUP(M73,Regions!$A$2:$B$41,2,FALSE),"0")</f>
        <v>0</v>
      </c>
      <c r="O73" s="2"/>
      <c r="P73" s="19" t="str">
        <f>IFERROR(VLOOKUP(O73,Colors!$A$2:$B$11,2,FALSE),"0")</f>
        <v>0</v>
      </c>
      <c r="Q73" s="2"/>
      <c r="R73" s="19" t="str">
        <f>IFERROR(VLOOKUP(Q73,Contenants!$A$2:$B$21,2,FALSE),"0")</f>
        <v>0</v>
      </c>
      <c r="S73" s="2"/>
      <c r="T73" s="50" t="s">
        <v>5113</v>
      </c>
      <c r="U73" s="19" t="str">
        <f t="shared" si="22"/>
        <v/>
      </c>
      <c r="V73" s="19">
        <f t="shared" si="27"/>
        <v>0</v>
      </c>
      <c r="W73" s="20" t="e">
        <f>$X$1&amp;A73&amp;$Y$1&amp;T73&amp;$Z$1&amp;D73&amp;$AA$1&amp;E73&amp;#REF!&amp;G73&amp;$AB$1&amp;J73&amp;$AC$1&amp;L73&amp;$AD$1&amp;N73&amp;$AE$1&amp;P73&amp;$AF$1&amp;R73&amp;$AG$1&amp;#REF!&amp;$AI$1</f>
        <v>#REF!</v>
      </c>
    </row>
    <row r="74" spans="1:23" ht="409.5" x14ac:dyDescent="0.25">
      <c r="A74" s="2" t="s">
        <v>1200</v>
      </c>
      <c r="B74" s="2" t="s">
        <v>1201</v>
      </c>
      <c r="C74" s="3" t="s">
        <v>5319</v>
      </c>
      <c r="D74" s="23" t="str">
        <f t="shared" si="26"/>
        <v>Un Gin bourguignon qui dévoile toute sa fraîcheur pur sur glace ou dans un gin tonic ou dans un cocktail que vous aurez imaginé.&lt;br&gt;&lt;br&gt;Provenance : France (Bourgogne)&lt;br&gt;&lt;br&gt;Vieillissement : Macération de baies de genièvre de 3 origines dans un mélange eau et alcool pendant plusieurs jours avant distillation. La bouteille est en aluminium dont le faible poids diminue le bilan carbone et est recyclable à l’infini.&lt;br&gt;&lt;br&gt;Dégustation : Robe claire ; Nez de genièvre, de poivre et d’agrumes ; Bouche tendre, suave et grasse. A servir sur glace ou en cokctails.&lt;br&gt;&lt;br&gt;Malden Spirits est une aventure qui, depuis sa naissance, tutoie l’innovation, la disruptivité, la différenciation : elle est née au cœur de la Bourgogne, au cœur du vignoble bourguignon, et a été imaginée par l’équipe du Domaine Maldant-Pauvelot.</v>
      </c>
      <c r="E74" s="4">
        <v>42</v>
      </c>
      <c r="F74" s="2" t="s">
        <v>2219</v>
      </c>
      <c r="G74" s="19">
        <f>VLOOKUP(F74,frs!$A$2:$B$45,2,FALSE)</f>
        <v>23</v>
      </c>
      <c r="H74" s="2" t="b">
        <v>1</v>
      </c>
      <c r="I74" s="2" t="s">
        <v>4693</v>
      </c>
      <c r="J74" s="19">
        <f>VLOOKUP(I74,Families!$A$2:$B$11,2,FALSE)</f>
        <v>7</v>
      </c>
      <c r="K74" s="2"/>
      <c r="L74" s="19" t="str">
        <f>IFERROR(VLOOKUP(K74,Appellations!$A$2:$B$80,2,FALSE),"0")</f>
        <v>0</v>
      </c>
      <c r="M74" s="2" t="s">
        <v>4705</v>
      </c>
      <c r="N74" s="19">
        <f>IFERROR(VLOOKUP(M74,Regions!$A$2:$B$44,2,FALSE),"0")</f>
        <v>21</v>
      </c>
      <c r="O74" s="2"/>
      <c r="P74" s="19" t="str">
        <f>IFERROR(VLOOKUP(O74,Colors!$A$2:$B$11,2,FALSE),"0")</f>
        <v>0</v>
      </c>
      <c r="Q74" s="2" t="s">
        <v>4696</v>
      </c>
      <c r="R74" s="19">
        <f>IFERROR(VLOOKUP(Q74,Contenants!$A$2:$B$21,2,FALSE),"0")</f>
        <v>15</v>
      </c>
      <c r="S74" s="2" t="s">
        <v>5749</v>
      </c>
      <c r="T74" s="50" t="s">
        <v>5114</v>
      </c>
      <c r="U74" s="19" t="str">
        <f>SUBSTITUTE(S74,"C:\Users\Admin\OneDrive\Site Internet\","")</f>
        <v>gin_mac_malden.png</v>
      </c>
      <c r="V74" s="19">
        <f t="shared" si="27"/>
        <v>1</v>
      </c>
      <c r="W74" s="20" t="str">
        <f>$X$1&amp;A74&amp;$Y$1&amp;T74&amp;$Z$1&amp;D74&amp;$AA$1&amp;G74&amp;$AB$1&amp;J74&amp;$AC$1&amp;L74&amp;$AD$1&amp;N74&amp;$AE$1&amp;P74&amp;$AF$1&amp;R74&amp;$AG$1&amp;U74&amp;$AH$1&amp;V74&amp;$AI$1</f>
        <v>("00073", "Gin 42° Mac Malden", "Un Gin bourguignon qui dévoile toute sa fraîcheur pur sur glace ou dans un gin tonic ou dans un cocktail que vous aurez imaginé.&lt;br&gt;&lt;br&gt;Provenance : France (Bourgogne)&lt;br&gt;&lt;br&gt;Vieillissement : Macération de baies de genièvre de 3 origines dans un mélange eau et alcool pendant plusieurs jours avant distillation. La bouteille est en aluminium dont le faible poids diminue le bilan carbone et est recyclable à l’infini.&lt;br&gt;&lt;br&gt;Dégustation : Robe claire ; Nez de genièvre, de poivre et d’agrumes ; Bouche tendre, suave et grasse. A servir sur glace ou en cokctails.&lt;br&gt;&lt;br&gt;Malden Spirits est une aventure qui, depuis sa naissance, tutoie l’innovation, la disruptivité, la différenciation : elle est née au cœur de la Bourgogne, au cœur du vignoble bourguignon, et a été imaginée par l’équipe du Domaine Maldant-Pauvelot.", "23", "7", "0", "21","0", "15", "gin_mac_malden.png", "1"),</v>
      </c>
    </row>
    <row r="75" spans="1:23" hidden="1" x14ac:dyDescent="0.25">
      <c r="A75" s="2" t="s">
        <v>3739</v>
      </c>
      <c r="B75" s="2" t="s">
        <v>3740</v>
      </c>
      <c r="C75" s="3"/>
      <c r="D75" s="25" t="str">
        <f t="shared" si="23"/>
        <v/>
      </c>
      <c r="E75" s="4">
        <v>23.9</v>
      </c>
      <c r="F75" s="2" t="s">
        <v>2218</v>
      </c>
      <c r="G75" s="26" t="e">
        <f>VLOOKUP(F75,frs!$A$2:$E$41,2,FALSE)</f>
        <v>#N/A</v>
      </c>
      <c r="H75" s="2" t="b">
        <v>0</v>
      </c>
      <c r="I75" s="2" t="s">
        <v>4693</v>
      </c>
      <c r="J75" s="26">
        <f>VLOOKUP(I75,Families!$A$2:$B$11,2,FALSE)</f>
        <v>7</v>
      </c>
      <c r="K75" s="2"/>
      <c r="L75" s="26" t="str">
        <f>IFERROR(VLOOKUP(K75,Appellations!$A$3:$B$77,3,FALSE),"")</f>
        <v/>
      </c>
      <c r="M75" s="2" t="s">
        <v>4694</v>
      </c>
      <c r="N75" s="26">
        <f>IFERROR(VLOOKUP(M75,Regions!$A$3:$B$41,2,FALSE),"")</f>
        <v>26</v>
      </c>
      <c r="O75" s="2"/>
      <c r="P75" s="26" t="str">
        <f>IFERROR(VLOOKUP(O75,Colors!$A$3:$B$11,2,FALSE),"")</f>
        <v/>
      </c>
      <c r="Q75" s="2"/>
      <c r="R75" s="26" t="str">
        <f>IFERROR(VLOOKUP(Q75,Contenants!$A$3:$B$21,2,FALSE),"")</f>
        <v/>
      </c>
      <c r="S75" s="2"/>
      <c r="T75" s="8" t="s">
        <v>2108</v>
      </c>
      <c r="U75" s="14" t="str">
        <f t="shared" ref="U75:U80" si="28">SUBSTITUTE(SUBSTITUTE(SUBSTITUTE(SUBSTITUTE(SUBSTITUTE(SUBSTITUTE(SUBSTITUTE(SUBSTITUTE(SUBSTITUTE(SUBSTITUTE(SUBSTITUTE(SUBSTITUTE(S75,"C:\Users\Admin\OneDrive\Site Internet\",""),"BAG-IN-BOX\",""),"BOURGOGNE\",""),"BEAUJOLAIS\",""),"CHAMPAGNE ET EFFERVESCENTS\",""),"LANGUEDOC\",""),"LOIRE\",""),"PROVENCE\",""),"RHONE NORD\",""),"RHONE SUD\",""),"SPIRITUEUX\",""),"SUD OUEST\","")</f>
        <v/>
      </c>
      <c r="V75" s="14"/>
      <c r="W75" s="5" t="e">
        <f>$X$1&amp;A75&amp;$Y$1&amp;T75&amp;$Z$1&amp;C75&amp;$AA$1&amp;E75&amp;#REF!&amp;G75&amp;$AB$1&amp;J75&amp;$AC$1&amp;#REF!&amp;$AD$1&amp;L75&amp;$AE$1&amp;P75&amp;$AF$1&amp;R75&amp;$AF$1&amp;#REF!&amp;$AG$1</f>
        <v>#REF!</v>
      </c>
    </row>
    <row r="76" spans="1:23" hidden="1" x14ac:dyDescent="0.25">
      <c r="A76" s="2" t="s">
        <v>3751</v>
      </c>
      <c r="B76" s="2" t="s">
        <v>3752</v>
      </c>
      <c r="C76" s="3"/>
      <c r="D76" s="33" t="str">
        <f t="shared" si="23"/>
        <v/>
      </c>
      <c r="E76" s="4">
        <v>19.2</v>
      </c>
      <c r="F76" s="2" t="s">
        <v>2218</v>
      </c>
      <c r="G76" s="17" t="e">
        <f>VLOOKUP(F76,frs!$A$2:$E$41,2,FALSE)</f>
        <v>#N/A</v>
      </c>
      <c r="H76" s="2" t="b">
        <v>0</v>
      </c>
      <c r="I76" s="2" t="s">
        <v>4693</v>
      </c>
      <c r="J76" s="17">
        <f>VLOOKUP(I76,Families!$A$2:$B$11,2,FALSE)</f>
        <v>7</v>
      </c>
      <c r="K76" s="2"/>
      <c r="L76" s="17" t="str">
        <f>IFERROR(VLOOKUP(K76,Appellations!$A$3:$B$77,3,FALSE),"")</f>
        <v/>
      </c>
      <c r="M76" s="2" t="s">
        <v>4694</v>
      </c>
      <c r="N76" s="17">
        <f>IFERROR(VLOOKUP(M76,Regions!$A$3:$B$41,2,FALSE),"")</f>
        <v>26</v>
      </c>
      <c r="O76" s="2"/>
      <c r="P76" s="17" t="str">
        <f>IFERROR(VLOOKUP(O76,Colors!$A$3:$B$11,2,FALSE),"")</f>
        <v/>
      </c>
      <c r="Q76" s="2" t="s">
        <v>4695</v>
      </c>
      <c r="R76" s="17">
        <f>IFERROR(VLOOKUP(Q76,Contenants!$A$3:$B$21,2,FALSE),"")</f>
        <v>13</v>
      </c>
      <c r="S76" s="2"/>
      <c r="T76" s="8" t="s">
        <v>2114</v>
      </c>
      <c r="U76" s="14" t="str">
        <f t="shared" si="28"/>
        <v/>
      </c>
      <c r="V76" s="14"/>
      <c r="W76" s="5" t="e">
        <f>$X$1&amp;A76&amp;$Y$1&amp;T76&amp;$Z$1&amp;C76&amp;$AA$1&amp;E76&amp;#REF!&amp;G76&amp;$AB$1&amp;J76&amp;$AC$1&amp;#REF!&amp;$AD$1&amp;L76&amp;$AE$1&amp;P76&amp;$AF$1&amp;R76&amp;$AF$1&amp;#REF!&amp;$AG$1</f>
        <v>#REF!</v>
      </c>
    </row>
    <row r="77" spans="1:23" hidden="1" x14ac:dyDescent="0.25">
      <c r="A77" s="2" t="s">
        <v>1435</v>
      </c>
      <c r="B77" s="2" t="s">
        <v>1436</v>
      </c>
      <c r="C77" s="3"/>
      <c r="D77" s="23" t="str">
        <f t="shared" ref="D77:D81" si="29">SUBSTITUTE(SUBSTITUTE(SUBSTITUTE(C77,CHAR(13),""),CHAR(10),"&lt;br&gt;"),". &amp;car(10)",".")</f>
        <v/>
      </c>
      <c r="E77" s="4">
        <v>41.85</v>
      </c>
      <c r="F77" s="2" t="s">
        <v>2220</v>
      </c>
      <c r="G77" s="19" t="e">
        <f>VLOOKUP(F77,frs!$A$2:$E$41,2,FALSE)</f>
        <v>#N/A</v>
      </c>
      <c r="H77" s="2" t="b">
        <v>1</v>
      </c>
      <c r="I77" s="2" t="s">
        <v>4693</v>
      </c>
      <c r="J77" s="19">
        <f>VLOOKUP(I77,Families!$A$2:$B$11,2,FALSE)</f>
        <v>7</v>
      </c>
      <c r="K77" s="2"/>
      <c r="L77" s="19" t="str">
        <f>IFERROR(VLOOKUP(K77,Appellations!$A$2:$B$77,2,FALSE),"0")</f>
        <v>0</v>
      </c>
      <c r="M77" s="2" t="s">
        <v>4694</v>
      </c>
      <c r="N77" s="19">
        <f>IFERROR(VLOOKUP(M77,Regions!$A$2:$B$41,2,FALSE),"0")</f>
        <v>26</v>
      </c>
      <c r="O77" s="2"/>
      <c r="P77" s="19" t="str">
        <f>IFERROR(VLOOKUP(O77,Colors!$A$2:$B$11,2,FALSE),"0")</f>
        <v>0</v>
      </c>
      <c r="Q77" s="2" t="s">
        <v>4696</v>
      </c>
      <c r="R77" s="19">
        <f>IFERROR(VLOOKUP(Q77,Contenants!$A$2:$B$21,2,FALSE),"0")</f>
        <v>15</v>
      </c>
      <c r="S77" s="2"/>
      <c r="T77" s="50" t="s">
        <v>5115</v>
      </c>
      <c r="U77" s="19" t="str">
        <f t="shared" si="28"/>
        <v/>
      </c>
      <c r="V77" s="19">
        <f t="shared" ref="V77:V81" si="30">IF(U77="",0,1)</f>
        <v>0</v>
      </c>
      <c r="W77" s="20" t="e">
        <f>$X$1&amp;A77&amp;$Y$1&amp;T77&amp;$Z$1&amp;D77&amp;$AA$1&amp;E77&amp;#REF!&amp;G77&amp;$AB$1&amp;J77&amp;$AC$1&amp;L77&amp;$AD$1&amp;N77&amp;$AE$1&amp;P77&amp;$AF$1&amp;R77&amp;$AG$1&amp;#REF!&amp;$AI$1</f>
        <v>#REF!</v>
      </c>
    </row>
    <row r="78" spans="1:23" hidden="1" x14ac:dyDescent="0.25">
      <c r="A78" s="2" t="s">
        <v>1447</v>
      </c>
      <c r="B78" s="2" t="s">
        <v>1448</v>
      </c>
      <c r="C78" s="3"/>
      <c r="D78" s="23" t="str">
        <f t="shared" si="29"/>
        <v/>
      </c>
      <c r="E78" s="4">
        <v>32.950000000000003</v>
      </c>
      <c r="F78" s="2" t="s">
        <v>2218</v>
      </c>
      <c r="G78" s="19" t="e">
        <f>VLOOKUP(F78,frs!$A$2:$E$41,2,FALSE)</f>
        <v>#N/A</v>
      </c>
      <c r="H78" s="2" t="b">
        <v>1</v>
      </c>
      <c r="I78" s="2" t="s">
        <v>4693</v>
      </c>
      <c r="J78" s="19">
        <f>VLOOKUP(I78,Families!$A$2:$B$11,2,FALSE)</f>
        <v>7</v>
      </c>
      <c r="K78" s="2"/>
      <c r="L78" s="19" t="str">
        <f>IFERROR(VLOOKUP(K78,Appellations!$A$2:$B$77,2,FALSE),"0")</f>
        <v>0</v>
      </c>
      <c r="M78" s="2" t="s">
        <v>4694</v>
      </c>
      <c r="N78" s="19">
        <f>IFERROR(VLOOKUP(M78,Regions!$A$2:$B$41,2,FALSE),"0")</f>
        <v>26</v>
      </c>
      <c r="O78" s="2"/>
      <c r="P78" s="19" t="str">
        <f>IFERROR(VLOOKUP(O78,Colors!$A$2:$B$11,2,FALSE),"0")</f>
        <v>0</v>
      </c>
      <c r="Q78" s="2" t="s">
        <v>4695</v>
      </c>
      <c r="R78" s="19">
        <f>IFERROR(VLOOKUP(Q78,Contenants!$A$2:$B$21,2,FALSE),"0")</f>
        <v>13</v>
      </c>
      <c r="S78" s="2"/>
      <c r="T78" s="50" t="s">
        <v>5116</v>
      </c>
      <c r="U78" s="19" t="str">
        <f t="shared" si="28"/>
        <v/>
      </c>
      <c r="V78" s="19">
        <f t="shared" si="30"/>
        <v>0</v>
      </c>
      <c r="W78" s="20" t="e">
        <f>$X$1&amp;A78&amp;$Y$1&amp;T78&amp;$Z$1&amp;D78&amp;$AA$1&amp;E78&amp;#REF!&amp;G78&amp;$AB$1&amp;J78&amp;$AC$1&amp;L78&amp;$AD$1&amp;N78&amp;$AE$1&amp;P78&amp;$AF$1&amp;R78&amp;$AG$1&amp;#REF!&amp;$AI$1</f>
        <v>#REF!</v>
      </c>
    </row>
    <row r="79" spans="1:23" hidden="1" x14ac:dyDescent="0.25">
      <c r="A79" s="2" t="s">
        <v>1461</v>
      </c>
      <c r="B79" s="2" t="s">
        <v>1462</v>
      </c>
      <c r="C79" s="3"/>
      <c r="D79" s="23" t="str">
        <f t="shared" si="29"/>
        <v/>
      </c>
      <c r="E79" s="4">
        <v>21.15</v>
      </c>
      <c r="F79" s="2" t="s">
        <v>469</v>
      </c>
      <c r="G79" s="19">
        <f>VLOOKUP(F79,frs!$A$2:$E$41,2,FALSE)</f>
        <v>24</v>
      </c>
      <c r="H79" s="2" t="b">
        <v>1</v>
      </c>
      <c r="I79" s="2" t="s">
        <v>4693</v>
      </c>
      <c r="J79" s="19">
        <f>VLOOKUP(I79,Families!$A$2:$B$11,2,FALSE)</f>
        <v>7</v>
      </c>
      <c r="K79" s="2"/>
      <c r="L79" s="19" t="str">
        <f>IFERROR(VLOOKUP(K79,Appellations!$A$2:$B$77,2,FALSE),"0")</f>
        <v>0</v>
      </c>
      <c r="M79" s="2" t="s">
        <v>4694</v>
      </c>
      <c r="N79" s="19">
        <f>IFERROR(VLOOKUP(M79,Regions!$A$2:$B$41,2,FALSE),"0")</f>
        <v>26</v>
      </c>
      <c r="O79" s="2"/>
      <c r="P79" s="19" t="str">
        <f>IFERROR(VLOOKUP(O79,Colors!$A$2:$B$11,2,FALSE),"0")</f>
        <v>0</v>
      </c>
      <c r="Q79" s="2" t="s">
        <v>4695</v>
      </c>
      <c r="R79" s="19">
        <f>IFERROR(VLOOKUP(Q79,Contenants!$A$2:$B$21,2,FALSE),"0")</f>
        <v>13</v>
      </c>
      <c r="S79" s="2"/>
      <c r="T79" s="50" t="s">
        <v>5117</v>
      </c>
      <c r="U79" s="19" t="str">
        <f t="shared" si="28"/>
        <v/>
      </c>
      <c r="V79" s="19">
        <f t="shared" si="30"/>
        <v>0</v>
      </c>
      <c r="W79" s="20" t="e">
        <f>$X$1&amp;A79&amp;$Y$1&amp;T79&amp;$Z$1&amp;D79&amp;$AA$1&amp;E79&amp;#REF!&amp;G79&amp;$AB$1&amp;J79&amp;$AC$1&amp;L79&amp;$AD$1&amp;N79&amp;$AE$1&amp;P79&amp;$AF$1&amp;R79&amp;$AG$1&amp;#REF!&amp;$AI$1</f>
        <v>#REF!</v>
      </c>
    </row>
    <row r="80" spans="1:23" hidden="1" x14ac:dyDescent="0.25">
      <c r="A80" s="2" t="s">
        <v>1467</v>
      </c>
      <c r="B80" s="2" t="s">
        <v>1468</v>
      </c>
      <c r="C80" s="3"/>
      <c r="D80" s="23" t="str">
        <f t="shared" si="29"/>
        <v/>
      </c>
      <c r="E80" s="4">
        <v>20.75</v>
      </c>
      <c r="F80" s="2" t="s">
        <v>469</v>
      </c>
      <c r="G80" s="19">
        <f>VLOOKUP(F80,frs!$A$2:$E$41,2,FALSE)</f>
        <v>24</v>
      </c>
      <c r="H80" s="2" t="b">
        <v>1</v>
      </c>
      <c r="I80" s="2" t="s">
        <v>4693</v>
      </c>
      <c r="J80" s="19">
        <f>VLOOKUP(I80,Families!$A$2:$B$11,2,FALSE)</f>
        <v>7</v>
      </c>
      <c r="K80" s="2"/>
      <c r="L80" s="19" t="str">
        <f>IFERROR(VLOOKUP(K80,Appellations!$A$2:$B$77,2,FALSE),"0")</f>
        <v>0</v>
      </c>
      <c r="M80" s="2" t="s">
        <v>4694</v>
      </c>
      <c r="N80" s="19">
        <f>IFERROR(VLOOKUP(M80,Regions!$A$2:$B$41,2,FALSE),"0")</f>
        <v>26</v>
      </c>
      <c r="O80" s="2"/>
      <c r="P80" s="19" t="str">
        <f>IFERROR(VLOOKUP(O80,Colors!$A$2:$B$11,2,FALSE),"0")</f>
        <v>0</v>
      </c>
      <c r="Q80" s="2" t="s">
        <v>4695</v>
      </c>
      <c r="R80" s="19">
        <f>IFERROR(VLOOKUP(Q80,Contenants!$A$2:$B$21,2,FALSE),"0")</f>
        <v>13</v>
      </c>
      <c r="S80" s="2"/>
      <c r="T80" s="50" t="s">
        <v>5118</v>
      </c>
      <c r="U80" s="19" t="str">
        <f t="shared" si="28"/>
        <v/>
      </c>
      <c r="V80" s="19">
        <f t="shared" si="30"/>
        <v>0</v>
      </c>
      <c r="W80" s="20" t="e">
        <f>$X$1&amp;A80&amp;$Y$1&amp;T80&amp;$Z$1&amp;D80&amp;$AA$1&amp;E80&amp;#REF!&amp;G80&amp;$AB$1&amp;J80&amp;$AC$1&amp;L80&amp;$AD$1&amp;N80&amp;$AE$1&amp;P80&amp;$AF$1&amp;R80&amp;$AG$1&amp;#REF!&amp;$AI$1</f>
        <v>#REF!</v>
      </c>
    </row>
    <row r="81" spans="1:23" ht="409.5" x14ac:dyDescent="0.25">
      <c r="A81" s="2" t="s">
        <v>1469</v>
      </c>
      <c r="B81" s="2" t="s">
        <v>1470</v>
      </c>
      <c r="C81" s="3" t="s">
        <v>5374</v>
      </c>
      <c r="D81" s="23" t="str">
        <f t="shared" si="29"/>
        <v>Une liqueur de prunelle gourmande et généreuse. Idéal sur glace ou en cocktail.&lt;br&gt;&lt;br&gt;Provenance : France (Bourgogne)&lt;br&gt;&lt;br&gt;Dégustation : Robe dorée ; Nez aromatique sur le fruit à noyau ; Bouche généréeuse, ronde d’une sucrosité discrète aux notes de fruits à noyaux. Superbe longueur.&lt;br&gt;&lt;br&gt;La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v>
      </c>
      <c r="E81" s="4">
        <v>26.5</v>
      </c>
      <c r="F81" s="2" t="s">
        <v>469</v>
      </c>
      <c r="G81" s="19">
        <f>VLOOKUP(F81,frs!$A$2:$B$45,2,FALSE)</f>
        <v>24</v>
      </c>
      <c r="H81" s="2" t="b">
        <v>1</v>
      </c>
      <c r="I81" s="2" t="s">
        <v>4693</v>
      </c>
      <c r="J81" s="19">
        <f>VLOOKUP(I81,Families!$A$2:$B$11,2,FALSE)</f>
        <v>7</v>
      </c>
      <c r="K81" s="2"/>
      <c r="L81" s="19" t="str">
        <f>IFERROR(VLOOKUP(K81,Appellations!$A$2:$B$80,2,FALSE),"0")</f>
        <v>0</v>
      </c>
      <c r="M81" s="2" t="s">
        <v>4694</v>
      </c>
      <c r="N81" s="19">
        <f>IFERROR(VLOOKUP(M81,Regions!$A$2:$B$44,2,FALSE),"0")</f>
        <v>26</v>
      </c>
      <c r="O81" s="2"/>
      <c r="P81" s="19" t="str">
        <f>IFERROR(VLOOKUP(O81,Colors!$A$2:$B$11,2,FALSE),"0")</f>
        <v>0</v>
      </c>
      <c r="Q81" s="2" t="s">
        <v>4696</v>
      </c>
      <c r="R81" s="19">
        <f>IFERROR(VLOOKUP(Q81,Contenants!$A$2:$B$21,2,FALSE),"0")</f>
        <v>15</v>
      </c>
      <c r="S81" s="2" t="s">
        <v>5750</v>
      </c>
      <c r="T81" s="50" t="s">
        <v>5119</v>
      </c>
      <c r="U81" s="19" t="str">
        <f>SUBSTITUTE(S81,"C:\Users\Admin\OneDrive\Site Internet\","")</f>
        <v>joseph_cartron_liqueur_prunelle.png</v>
      </c>
      <c r="V81" s="19">
        <f t="shared" si="30"/>
        <v>1</v>
      </c>
      <c r="W81" s="20" t="str">
        <f>$X$1&amp;A81&amp;$Y$1&amp;T81&amp;$Z$1&amp;D81&amp;$AA$1&amp;G81&amp;$AB$1&amp;J81&amp;$AC$1&amp;L81&amp;$AD$1&amp;N81&amp;$AE$1&amp;P81&amp;$AF$1&amp;R81&amp;$AG$1&amp;U81&amp;$AH$1&amp;V81&amp;$AI$1</f>
        <v>("00080", "Liqueur Prunelle de Bourgogne Cartron 40°", "Une liqueur de prunelle gourmande et généreuse. Idéal sur glace ou en cocktail.&lt;br&gt;&lt;br&gt;Provenance : France (Bourgogne)&lt;br&gt;&lt;br&gt;Dégustation : Robe dorée ; Nez aromatique sur le fruit à noyau ; Bouche généréeuse, ronde d’une sucrosité discrète aux notes de fruits à noyaux. Superbe longueur.&lt;br&gt;&lt;br&gt;La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 "24", "7", "0", "26","0", "15", "joseph_cartron_liqueur_prunelle.png", "1"),</v>
      </c>
    </row>
    <row r="82" spans="1:23" hidden="1" x14ac:dyDescent="0.25">
      <c r="A82" s="2" t="s">
        <v>3808</v>
      </c>
      <c r="B82" s="2" t="s">
        <v>3809</v>
      </c>
      <c r="C82" s="3"/>
      <c r="D82" s="25" t="str">
        <f t="shared" si="23"/>
        <v/>
      </c>
      <c r="E82" s="4">
        <v>45.2</v>
      </c>
      <c r="F82" s="2" t="s">
        <v>2217</v>
      </c>
      <c r="G82" s="26" t="e">
        <f>VLOOKUP(F82,frs!$A$2:$E$41,2,FALSE)</f>
        <v>#N/A</v>
      </c>
      <c r="H82" s="2" t="b">
        <v>0</v>
      </c>
      <c r="I82" s="2" t="s">
        <v>4693</v>
      </c>
      <c r="J82" s="26">
        <f>VLOOKUP(I82,Families!$A$2:$B$11,2,FALSE)</f>
        <v>7</v>
      </c>
      <c r="K82" s="2"/>
      <c r="L82" s="26" t="str">
        <f>IFERROR(VLOOKUP(K82,Appellations!$A$3:$B$77,3,FALSE),"")</f>
        <v/>
      </c>
      <c r="M82" s="2" t="s">
        <v>4702</v>
      </c>
      <c r="N82" s="26">
        <f>IFERROR(VLOOKUP(M82,Regions!$A$3:$B$41,2,FALSE),"")</f>
        <v>17</v>
      </c>
      <c r="O82" s="2"/>
      <c r="P82" s="26" t="str">
        <f>IFERROR(VLOOKUP(O82,Colors!$A$3:$B$11,2,FALSE),"")</f>
        <v/>
      </c>
      <c r="Q82" s="2" t="s">
        <v>4688</v>
      </c>
      <c r="R82" s="26">
        <f>IFERROR(VLOOKUP(Q82,Contenants!$A$3:$B$21,2,FALSE),"")</f>
        <v>16</v>
      </c>
      <c r="S82" s="2"/>
      <c r="T82" s="8" t="s">
        <v>2185</v>
      </c>
      <c r="U82" s="14" t="str">
        <f t="shared" ref="U82:U101" si="31">SUBSTITUTE(SUBSTITUTE(SUBSTITUTE(SUBSTITUTE(SUBSTITUTE(SUBSTITUTE(SUBSTITUTE(SUBSTITUTE(SUBSTITUTE(SUBSTITUTE(SUBSTITUTE(SUBSTITUTE(S82,"C:\Users\Admin\OneDrive\Site Internet\",""),"BAG-IN-BOX\",""),"BOURGOGNE\",""),"BEAUJOLAIS\",""),"CHAMPAGNE ET EFFERVESCENTS\",""),"LANGUEDOC\",""),"LOIRE\",""),"PROVENCE\",""),"RHONE NORD\",""),"RHONE SUD\",""),"SPIRITUEUX\",""),"SUD OUEST\","")</f>
        <v/>
      </c>
      <c r="V82" s="14"/>
      <c r="W82" s="5" t="e">
        <f>$X$1&amp;A82&amp;$Y$1&amp;T82&amp;$Z$1&amp;C82&amp;$AA$1&amp;E82&amp;#REF!&amp;G82&amp;$AB$1&amp;J82&amp;$AC$1&amp;#REF!&amp;$AD$1&amp;L82&amp;$AE$1&amp;P82&amp;$AF$1&amp;R82&amp;$AF$1&amp;#REF!&amp;$AG$1</f>
        <v>#REF!</v>
      </c>
    </row>
    <row r="83" spans="1:23" hidden="1" x14ac:dyDescent="0.25">
      <c r="A83" s="2" t="s">
        <v>3921</v>
      </c>
      <c r="B83" s="2" t="s">
        <v>3922</v>
      </c>
      <c r="C83" s="3"/>
      <c r="D83" s="33" t="str">
        <f t="shared" si="23"/>
        <v/>
      </c>
      <c r="E83" s="4">
        <v>21.4</v>
      </c>
      <c r="F83" s="2" t="s">
        <v>3923</v>
      </c>
      <c r="G83" s="17" t="e">
        <f>VLOOKUP(F83,frs!$A$2:$E$41,2,FALSE)</f>
        <v>#N/A</v>
      </c>
      <c r="H83" s="2" t="b">
        <v>0</v>
      </c>
      <c r="I83" s="2" t="s">
        <v>4693</v>
      </c>
      <c r="J83" s="17">
        <f>VLOOKUP(I83,Families!$A$2:$B$11,2,FALSE)</f>
        <v>7</v>
      </c>
      <c r="K83" s="2"/>
      <c r="L83" s="17" t="str">
        <f>IFERROR(VLOOKUP(K83,Appellations!$A$3:$B$77,3,FALSE),"")</f>
        <v/>
      </c>
      <c r="M83" s="2" t="s">
        <v>4706</v>
      </c>
      <c r="N83" s="17" t="str">
        <f>IFERROR(VLOOKUP(M83,Regions!$A$3:$B$41,2,FALSE),"")</f>
        <v/>
      </c>
      <c r="O83" s="2"/>
      <c r="P83" s="17" t="str">
        <f>IFERROR(VLOOKUP(O83,Colors!$A$3:$B$11,2,FALSE),"")</f>
        <v/>
      </c>
      <c r="Q83" s="2" t="s">
        <v>574</v>
      </c>
      <c r="R83" s="17">
        <f>IFERROR(VLOOKUP(Q83,Contenants!$A$3:$B$21,2,FALSE),"")</f>
        <v>1</v>
      </c>
      <c r="S83" s="2"/>
      <c r="T83" s="8" t="s">
        <v>158</v>
      </c>
      <c r="U83" s="14" t="str">
        <f t="shared" si="31"/>
        <v/>
      </c>
      <c r="V83" s="14"/>
      <c r="W83" s="5" t="e">
        <f>$X$1&amp;A83&amp;$Y$1&amp;T83&amp;$Z$1&amp;C83&amp;$AA$1&amp;E83&amp;#REF!&amp;G83&amp;$AB$1&amp;J83&amp;$AC$1&amp;#REF!&amp;$AD$1&amp;L83&amp;$AE$1&amp;P83&amp;$AF$1&amp;R83&amp;$AF$1&amp;#REF!&amp;$AG$1</f>
        <v>#REF!</v>
      </c>
    </row>
    <row r="84" spans="1:23" hidden="1" x14ac:dyDescent="0.25">
      <c r="A84" s="2" t="s">
        <v>1604</v>
      </c>
      <c r="B84" s="2" t="s">
        <v>1605</v>
      </c>
      <c r="C84" s="3"/>
      <c r="D84" s="23" t="str">
        <f t="shared" ref="D84:D85" si="32">SUBSTITUTE(SUBSTITUTE(SUBSTITUTE(C84,CHAR(13),""),CHAR(10),"&lt;br&gt;"),". &amp;car(10)",".")</f>
        <v/>
      </c>
      <c r="E84" s="4">
        <v>21.5</v>
      </c>
      <c r="F84" s="2" t="s">
        <v>42</v>
      </c>
      <c r="G84" s="19" t="e">
        <f>VLOOKUP(F84,frs!$A$2:$E$41,2,FALSE)</f>
        <v>#N/A</v>
      </c>
      <c r="H84" s="2" t="b">
        <v>1</v>
      </c>
      <c r="I84" s="2" t="s">
        <v>4693</v>
      </c>
      <c r="J84" s="19">
        <f>VLOOKUP(I84,Families!$A$2:$B$11,2,FALSE)</f>
        <v>7</v>
      </c>
      <c r="K84" s="2"/>
      <c r="L84" s="19" t="str">
        <f>IFERROR(VLOOKUP(K84,Appellations!$A$2:$B$77,2,FALSE),"0")</f>
        <v>0</v>
      </c>
      <c r="M84" s="2" t="s">
        <v>4706</v>
      </c>
      <c r="N84" s="19" t="str">
        <f>IFERROR(VLOOKUP(M84,Regions!$A$2:$B$41,2,FALSE),"0")</f>
        <v>0</v>
      </c>
      <c r="O84" s="2"/>
      <c r="P84" s="19" t="str">
        <f>IFERROR(VLOOKUP(O84,Colors!$A$2:$B$11,2,FALSE),"0")</f>
        <v>0</v>
      </c>
      <c r="Q84" s="2" t="s">
        <v>574</v>
      </c>
      <c r="R84" s="19">
        <f>IFERROR(VLOOKUP(Q84,Contenants!$A$2:$B$21,2,FALSE),"0")</f>
        <v>1</v>
      </c>
      <c r="S84" s="2"/>
      <c r="T84" s="50" t="s">
        <v>5120</v>
      </c>
      <c r="U84" s="19" t="str">
        <f t="shared" si="31"/>
        <v/>
      </c>
      <c r="V84" s="19">
        <f t="shared" ref="V84:V85" si="33">IF(U84="",0,1)</f>
        <v>0</v>
      </c>
      <c r="W84" s="20" t="e">
        <f>$X$1&amp;A84&amp;$Y$1&amp;T84&amp;$Z$1&amp;D84&amp;$AA$1&amp;E84&amp;#REF!&amp;G84&amp;$AB$1&amp;J84&amp;$AC$1&amp;L84&amp;$AD$1&amp;N84&amp;$AE$1&amp;P84&amp;$AF$1&amp;R84&amp;$AG$1&amp;#REF!&amp;$AI$1</f>
        <v>#REF!</v>
      </c>
    </row>
    <row r="85" spans="1:23" hidden="1" x14ac:dyDescent="0.25">
      <c r="A85" s="2" t="s">
        <v>1653</v>
      </c>
      <c r="B85" s="2" t="s">
        <v>1654</v>
      </c>
      <c r="C85" s="3"/>
      <c r="D85" s="23" t="str">
        <f t="shared" si="32"/>
        <v/>
      </c>
      <c r="E85" s="4">
        <v>18.399999999999999</v>
      </c>
      <c r="F85" s="2" t="s">
        <v>938</v>
      </c>
      <c r="G85" s="19" t="e">
        <f>VLOOKUP(F85,frs!$A$2:$E$41,2,FALSE)</f>
        <v>#N/A</v>
      </c>
      <c r="H85" s="2" t="b">
        <v>1</v>
      </c>
      <c r="I85" s="2" t="s">
        <v>4693</v>
      </c>
      <c r="J85" s="19">
        <f>VLOOKUP(I85,Families!$A$2:$B$11,2,FALSE)</f>
        <v>7</v>
      </c>
      <c r="K85" s="2"/>
      <c r="L85" s="19" t="str">
        <f>IFERROR(VLOOKUP(K85,Appellations!$A$2:$B$77,2,FALSE),"0")</f>
        <v>0</v>
      </c>
      <c r="M85" s="2" t="s">
        <v>4704</v>
      </c>
      <c r="N85" s="19" t="str">
        <f>IFERROR(VLOOKUP(M85,Regions!$A$2:$B$41,2,FALSE),"0")</f>
        <v>0</v>
      </c>
      <c r="O85" s="2"/>
      <c r="P85" s="19" t="str">
        <f>IFERROR(VLOOKUP(O85,Colors!$A$2:$B$11,2,FALSE),"0")</f>
        <v>0</v>
      </c>
      <c r="Q85" s="2"/>
      <c r="R85" s="19" t="str">
        <f>IFERROR(VLOOKUP(Q85,Contenants!$A$2:$B$21,2,FALSE),"0")</f>
        <v>0</v>
      </c>
      <c r="S85" s="2"/>
      <c r="T85" s="50" t="s">
        <v>5121</v>
      </c>
      <c r="U85" s="19" t="str">
        <f t="shared" si="31"/>
        <v/>
      </c>
      <c r="V85" s="19">
        <f t="shared" si="33"/>
        <v>0</v>
      </c>
      <c r="W85" s="20" t="e">
        <f>$X$1&amp;A85&amp;$Y$1&amp;T85&amp;$Z$1&amp;D85&amp;$AA$1&amp;E85&amp;#REF!&amp;G85&amp;$AB$1&amp;J85&amp;$AC$1&amp;L85&amp;$AD$1&amp;N85&amp;$AE$1&amp;P85&amp;$AF$1&amp;R85&amp;$AG$1&amp;#REF!&amp;$AI$1</f>
        <v>#REF!</v>
      </c>
    </row>
    <row r="86" spans="1:23" hidden="1" x14ac:dyDescent="0.25">
      <c r="A86" s="2" t="s">
        <v>3986</v>
      </c>
      <c r="B86" s="2" t="s">
        <v>3987</v>
      </c>
      <c r="C86" s="3"/>
      <c r="D86" s="25" t="str">
        <f t="shared" si="23"/>
        <v/>
      </c>
      <c r="E86" s="4">
        <v>32.75</v>
      </c>
      <c r="F86" s="2" t="s">
        <v>464</v>
      </c>
      <c r="G86" s="26" t="e">
        <f>VLOOKUP(F86,frs!$A$2:$E$41,2,FALSE)</f>
        <v>#N/A</v>
      </c>
      <c r="H86" s="2" t="b">
        <v>0</v>
      </c>
      <c r="I86" s="2" t="s">
        <v>4693</v>
      </c>
      <c r="J86" s="26">
        <f>VLOOKUP(I86,Families!$A$2:$B$11,2,FALSE)</f>
        <v>7</v>
      </c>
      <c r="K86" s="2"/>
      <c r="L86" s="26" t="str">
        <f>IFERROR(VLOOKUP(K86,Appellations!$A$3:$B$77,3,FALSE),"")</f>
        <v/>
      </c>
      <c r="M86" s="2" t="s">
        <v>4707</v>
      </c>
      <c r="N86" s="26">
        <f>IFERROR(VLOOKUP(M86,Regions!$A$3:$B$41,2,FALSE),"")</f>
        <v>30</v>
      </c>
      <c r="O86" s="2"/>
      <c r="P86" s="26" t="str">
        <f>IFERROR(VLOOKUP(O86,Colors!$A$3:$B$11,2,FALSE),"")</f>
        <v/>
      </c>
      <c r="Q86" s="2" t="s">
        <v>4688</v>
      </c>
      <c r="R86" s="26">
        <f>IFERROR(VLOOKUP(Q86,Contenants!$A$3:$B$21,2,FALSE),"")</f>
        <v>16</v>
      </c>
      <c r="S86" s="2"/>
      <c r="T86" s="8" t="s">
        <v>1217</v>
      </c>
      <c r="U86" s="14" t="str">
        <f t="shared" si="31"/>
        <v/>
      </c>
      <c r="V86" s="14"/>
      <c r="W86" s="5" t="e">
        <f>$X$1&amp;A86&amp;$Y$1&amp;T86&amp;$Z$1&amp;C86&amp;$AA$1&amp;E86&amp;#REF!&amp;G86&amp;$AB$1&amp;J86&amp;$AC$1&amp;#REF!&amp;$AD$1&amp;L86&amp;$AE$1&amp;P86&amp;$AF$1&amp;R86&amp;$AF$1&amp;#REF!&amp;$AG$1</f>
        <v>#REF!</v>
      </c>
    </row>
    <row r="87" spans="1:23" hidden="1" x14ac:dyDescent="0.25">
      <c r="A87" s="2" t="s">
        <v>3988</v>
      </c>
      <c r="B87" s="2" t="s">
        <v>3989</v>
      </c>
      <c r="C87" s="3"/>
      <c r="D87" s="16" t="str">
        <f t="shared" si="23"/>
        <v/>
      </c>
      <c r="E87" s="4">
        <v>21.9</v>
      </c>
      <c r="F87" s="2" t="s">
        <v>464</v>
      </c>
      <c r="G87" s="13" t="e">
        <f>VLOOKUP(F87,frs!$A$2:$E$41,2,FALSE)</f>
        <v>#N/A</v>
      </c>
      <c r="H87" s="2" t="b">
        <v>0</v>
      </c>
      <c r="I87" s="2" t="s">
        <v>4693</v>
      </c>
      <c r="J87" s="13">
        <f>VLOOKUP(I87,Families!$A$2:$B$11,2,FALSE)</f>
        <v>7</v>
      </c>
      <c r="K87" s="2"/>
      <c r="L87" s="13" t="str">
        <f>IFERROR(VLOOKUP(K87,Appellations!$A$3:$B$77,3,FALSE),"")</f>
        <v/>
      </c>
      <c r="M87" s="2" t="s">
        <v>4707</v>
      </c>
      <c r="N87" s="13">
        <f>IFERROR(VLOOKUP(M87,Regions!$A$3:$B$41,2,FALSE),"")</f>
        <v>30</v>
      </c>
      <c r="O87" s="2"/>
      <c r="P87" s="13" t="str">
        <f>IFERROR(VLOOKUP(O87,Colors!$A$3:$B$11,2,FALSE),"")</f>
        <v/>
      </c>
      <c r="Q87" s="2"/>
      <c r="R87" s="13" t="str">
        <f>IFERROR(VLOOKUP(Q87,Contenants!$A$3:$B$21,2,FALSE),"")</f>
        <v/>
      </c>
      <c r="S87" s="2"/>
      <c r="T87" s="8" t="s">
        <v>1231</v>
      </c>
      <c r="U87" s="14" t="str">
        <f t="shared" si="31"/>
        <v/>
      </c>
      <c r="V87" s="14"/>
      <c r="W87" s="5" t="e">
        <f>$X$1&amp;A87&amp;$Y$1&amp;T87&amp;$Z$1&amp;C87&amp;$AA$1&amp;E87&amp;#REF!&amp;G87&amp;$AB$1&amp;J87&amp;$AC$1&amp;#REF!&amp;$AD$1&amp;L87&amp;$AE$1&amp;P87&amp;$AF$1&amp;R87&amp;$AF$1&amp;#REF!&amp;$AG$1</f>
        <v>#REF!</v>
      </c>
    </row>
    <row r="88" spans="1:23" hidden="1" x14ac:dyDescent="0.25">
      <c r="A88" s="2" t="s">
        <v>3990</v>
      </c>
      <c r="B88" s="2" t="s">
        <v>3991</v>
      </c>
      <c r="C88" s="3"/>
      <c r="D88" s="16" t="str">
        <f t="shared" si="23"/>
        <v/>
      </c>
      <c r="E88" s="4">
        <v>21.95</v>
      </c>
      <c r="F88" s="2" t="s">
        <v>464</v>
      </c>
      <c r="G88" s="13" t="e">
        <f>VLOOKUP(F88,frs!$A$2:$E$41,2,FALSE)</f>
        <v>#N/A</v>
      </c>
      <c r="H88" s="2" t="b">
        <v>0</v>
      </c>
      <c r="I88" s="2" t="s">
        <v>4693</v>
      </c>
      <c r="J88" s="13">
        <f>VLOOKUP(I88,Families!$A$2:$B$11,2,FALSE)</f>
        <v>7</v>
      </c>
      <c r="K88" s="2"/>
      <c r="L88" s="13" t="str">
        <f>IFERROR(VLOOKUP(K88,Appellations!$A$3:$B$77,3,FALSE),"")</f>
        <v/>
      </c>
      <c r="M88" s="2" t="s">
        <v>4707</v>
      </c>
      <c r="N88" s="13">
        <f>IFERROR(VLOOKUP(M88,Regions!$A$3:$B$41,2,FALSE),"")</f>
        <v>30</v>
      </c>
      <c r="O88" s="2"/>
      <c r="P88" s="13" t="str">
        <f>IFERROR(VLOOKUP(O88,Colors!$A$3:$B$11,2,FALSE),"")</f>
        <v/>
      </c>
      <c r="Q88" s="2"/>
      <c r="R88" s="13" t="str">
        <f>IFERROR(VLOOKUP(Q88,Contenants!$A$3:$B$21,2,FALSE),"")</f>
        <v/>
      </c>
      <c r="S88" s="2"/>
      <c r="T88" s="8" t="s">
        <v>1555</v>
      </c>
      <c r="U88" s="14" t="str">
        <f t="shared" si="31"/>
        <v/>
      </c>
      <c r="V88" s="14"/>
      <c r="W88" s="5" t="e">
        <f>$X$1&amp;A88&amp;$Y$1&amp;T88&amp;$Z$1&amp;C88&amp;$AA$1&amp;E88&amp;#REF!&amp;G88&amp;$AB$1&amp;J88&amp;$AC$1&amp;#REF!&amp;$AD$1&amp;L88&amp;$AE$1&amp;P88&amp;$AF$1&amp;R88&amp;$AF$1&amp;#REF!&amp;$AG$1</f>
        <v>#REF!</v>
      </c>
    </row>
    <row r="89" spans="1:23" hidden="1" x14ac:dyDescent="0.25">
      <c r="A89" s="2" t="s">
        <v>3992</v>
      </c>
      <c r="B89" s="2" t="s">
        <v>3993</v>
      </c>
      <c r="C89" s="3"/>
      <c r="D89" s="16" t="str">
        <f t="shared" si="23"/>
        <v/>
      </c>
      <c r="E89" s="4">
        <v>20.100000000000001</v>
      </c>
      <c r="F89" s="2" t="s">
        <v>2238</v>
      </c>
      <c r="G89" s="13" t="e">
        <f>VLOOKUP(F89,frs!$A$2:$E$41,2,FALSE)</f>
        <v>#N/A</v>
      </c>
      <c r="H89" s="2" t="b">
        <v>0</v>
      </c>
      <c r="I89" s="2" t="s">
        <v>4693</v>
      </c>
      <c r="J89" s="13">
        <f>VLOOKUP(I89,Families!$A$2:$B$11,2,FALSE)</f>
        <v>7</v>
      </c>
      <c r="K89" s="2"/>
      <c r="L89" s="13" t="str">
        <f>IFERROR(VLOOKUP(K89,Appellations!$A$3:$B$77,3,FALSE),"")</f>
        <v/>
      </c>
      <c r="M89" s="2" t="s">
        <v>4707</v>
      </c>
      <c r="N89" s="13">
        <f>IFERROR(VLOOKUP(M89,Regions!$A$3:$B$41,2,FALSE),"")</f>
        <v>30</v>
      </c>
      <c r="O89" s="2"/>
      <c r="P89" s="13" t="str">
        <f>IFERROR(VLOOKUP(O89,Colors!$A$3:$B$11,2,FALSE),"")</f>
        <v/>
      </c>
      <c r="Q89" s="2"/>
      <c r="R89" s="13" t="str">
        <f>IFERROR(VLOOKUP(Q89,Contenants!$A$3:$B$21,2,FALSE),"")</f>
        <v/>
      </c>
      <c r="S89" s="2"/>
      <c r="T89" s="8" t="s">
        <v>1633</v>
      </c>
      <c r="U89" s="14" t="str">
        <f t="shared" si="31"/>
        <v/>
      </c>
      <c r="V89" s="14"/>
      <c r="W89" s="5" t="e">
        <f>$X$1&amp;A89&amp;$Y$1&amp;T89&amp;$Z$1&amp;C89&amp;$AA$1&amp;E89&amp;#REF!&amp;G89&amp;$AB$1&amp;J89&amp;$AC$1&amp;#REF!&amp;$AD$1&amp;L89&amp;$AE$1&amp;P89&amp;$AF$1&amp;R89&amp;$AF$1&amp;#REF!&amp;$AG$1</f>
        <v>#REF!</v>
      </c>
    </row>
    <row r="90" spans="1:23" hidden="1" x14ac:dyDescent="0.25">
      <c r="A90" s="2" t="s">
        <v>4045</v>
      </c>
      <c r="B90" s="2" t="s">
        <v>4046</v>
      </c>
      <c r="C90" s="3"/>
      <c r="D90" s="16" t="str">
        <f t="shared" si="23"/>
        <v/>
      </c>
      <c r="E90" s="4">
        <v>12.7</v>
      </c>
      <c r="F90" s="2" t="s">
        <v>2227</v>
      </c>
      <c r="G90" s="13">
        <f>VLOOKUP(F90,frs!$A$2:$E$41,2,FALSE)</f>
        <v>25</v>
      </c>
      <c r="H90" s="2" t="b">
        <v>0</v>
      </c>
      <c r="I90" s="2" t="s">
        <v>4693</v>
      </c>
      <c r="J90" s="13">
        <f>VLOOKUP(I90,Families!$A$2:$B$11,2,FALSE)</f>
        <v>7</v>
      </c>
      <c r="K90" s="2"/>
      <c r="L90" s="13" t="str">
        <f>IFERROR(VLOOKUP(K90,Appellations!$A$3:$B$77,3,FALSE),"")</f>
        <v/>
      </c>
      <c r="M90" s="2" t="s">
        <v>4704</v>
      </c>
      <c r="N90" s="13" t="str">
        <f>IFERROR(VLOOKUP(M90,Regions!$A$3:$B$41,2,FALSE),"")</f>
        <v/>
      </c>
      <c r="O90" s="2"/>
      <c r="P90" s="13" t="str">
        <f>IFERROR(VLOOKUP(O90,Colors!$A$3:$B$11,2,FALSE),"")</f>
        <v/>
      </c>
      <c r="Q90" s="2"/>
      <c r="R90" s="13" t="str">
        <f>IFERROR(VLOOKUP(Q90,Contenants!$A$3:$B$21,2,FALSE),"")</f>
        <v/>
      </c>
      <c r="S90" s="2"/>
      <c r="T90" s="8" t="s">
        <v>1674</v>
      </c>
      <c r="U90" s="14" t="str">
        <f t="shared" si="31"/>
        <v/>
      </c>
      <c r="V90" s="14"/>
      <c r="W90" s="5" t="e">
        <f>$X$1&amp;A90&amp;$Y$1&amp;T90&amp;$Z$1&amp;C90&amp;$AA$1&amp;E90&amp;#REF!&amp;G90&amp;$AB$1&amp;J90&amp;$AC$1&amp;#REF!&amp;$AD$1&amp;L90&amp;$AE$1&amp;P90&amp;$AF$1&amp;R90&amp;$AF$1&amp;#REF!&amp;$AG$1</f>
        <v>#REF!</v>
      </c>
    </row>
    <row r="91" spans="1:23" hidden="1" x14ac:dyDescent="0.25">
      <c r="A91" s="2" t="s">
        <v>4047</v>
      </c>
      <c r="B91" s="2" t="s">
        <v>4048</v>
      </c>
      <c r="C91" s="3"/>
      <c r="D91" s="16" t="str">
        <f t="shared" si="23"/>
        <v/>
      </c>
      <c r="E91" s="4">
        <v>14.87</v>
      </c>
      <c r="F91" s="2" t="s">
        <v>2227</v>
      </c>
      <c r="G91" s="13">
        <f>VLOOKUP(F91,frs!$A$2:$E$41,2,FALSE)</f>
        <v>25</v>
      </c>
      <c r="H91" s="2" t="b">
        <v>0</v>
      </c>
      <c r="I91" s="2" t="s">
        <v>4693</v>
      </c>
      <c r="J91" s="13">
        <f>VLOOKUP(I91,Families!$A$2:$B$11,2,FALSE)</f>
        <v>7</v>
      </c>
      <c r="K91" s="2"/>
      <c r="L91" s="13" t="str">
        <f>IFERROR(VLOOKUP(K91,Appellations!$A$3:$B$77,3,FALSE),"")</f>
        <v/>
      </c>
      <c r="M91" s="2" t="s">
        <v>4704</v>
      </c>
      <c r="N91" s="13" t="str">
        <f>IFERROR(VLOOKUP(M91,Regions!$A$3:$B$41,2,FALSE),"")</f>
        <v/>
      </c>
      <c r="O91" s="2"/>
      <c r="P91" s="13" t="str">
        <f>IFERROR(VLOOKUP(O91,Colors!$A$3:$B$11,2,FALSE),"")</f>
        <v/>
      </c>
      <c r="Q91" s="2" t="s">
        <v>4688</v>
      </c>
      <c r="R91" s="13">
        <f>IFERROR(VLOOKUP(Q91,Contenants!$A$3:$B$21,2,FALSE),"")</f>
        <v>16</v>
      </c>
      <c r="S91" s="2"/>
      <c r="T91" s="8" t="s">
        <v>1868</v>
      </c>
      <c r="U91" s="14" t="str">
        <f t="shared" si="31"/>
        <v/>
      </c>
      <c r="V91" s="14"/>
      <c r="W91" s="5" t="e">
        <f>$X$1&amp;A91&amp;$Y$1&amp;T91&amp;$Z$1&amp;C91&amp;$AA$1&amp;E91&amp;#REF!&amp;G91&amp;$AB$1&amp;J91&amp;$AC$1&amp;#REF!&amp;$AD$1&amp;L91&amp;$AE$1&amp;P91&amp;$AF$1&amp;R91&amp;$AF$1&amp;#REF!&amp;$AG$1</f>
        <v>#REF!</v>
      </c>
    </row>
    <row r="92" spans="1:23" hidden="1" x14ac:dyDescent="0.25">
      <c r="A92" s="2" t="s">
        <v>4053</v>
      </c>
      <c r="B92" s="2" t="s">
        <v>4054</v>
      </c>
      <c r="C92" s="3"/>
      <c r="D92" s="16" t="str">
        <f t="shared" si="23"/>
        <v/>
      </c>
      <c r="E92" s="4">
        <v>73.5</v>
      </c>
      <c r="F92" s="2" t="s">
        <v>464</v>
      </c>
      <c r="G92" s="13" t="e">
        <f>VLOOKUP(F92,frs!$A$2:$E$41,2,FALSE)</f>
        <v>#N/A</v>
      </c>
      <c r="H92" s="2" t="b">
        <v>0</v>
      </c>
      <c r="I92" s="2" t="s">
        <v>4693</v>
      </c>
      <c r="J92" s="13">
        <f>VLOOKUP(I92,Families!$A$2:$B$11,2,FALSE)</f>
        <v>7</v>
      </c>
      <c r="K92" s="2"/>
      <c r="L92" s="13" t="str">
        <f>IFERROR(VLOOKUP(K92,Appellations!$A$3:$B$77,3,FALSE),"")</f>
        <v/>
      </c>
      <c r="M92" s="2" t="s">
        <v>4703</v>
      </c>
      <c r="N92" s="13">
        <f>IFERROR(VLOOKUP(M92,Regions!$A$3:$B$41,2,FALSE),"")</f>
        <v>34</v>
      </c>
      <c r="O92" s="2"/>
      <c r="P92" s="13" t="str">
        <f>IFERROR(VLOOKUP(O92,Colors!$A$3:$B$11,2,FALSE),"")</f>
        <v/>
      </c>
      <c r="Q92" s="2"/>
      <c r="R92" s="13" t="str">
        <f>IFERROR(VLOOKUP(Q92,Contenants!$A$3:$B$21,2,FALSE),"")</f>
        <v/>
      </c>
      <c r="S92" s="2"/>
      <c r="T92" s="8" t="s">
        <v>1872</v>
      </c>
      <c r="U92" s="14" t="str">
        <f t="shared" si="31"/>
        <v/>
      </c>
      <c r="V92" s="14"/>
      <c r="W92" s="5" t="e">
        <f>$X$1&amp;A92&amp;$Y$1&amp;T92&amp;$Z$1&amp;C92&amp;$AA$1&amp;E92&amp;#REF!&amp;G92&amp;$AB$1&amp;J92&amp;$AC$1&amp;#REF!&amp;$AD$1&amp;L92&amp;$AE$1&amp;P92&amp;$AF$1&amp;R92&amp;$AF$1&amp;#REF!&amp;$AG$1</f>
        <v>#REF!</v>
      </c>
    </row>
    <row r="93" spans="1:23" hidden="1" x14ac:dyDescent="0.25">
      <c r="A93" s="2" t="s">
        <v>4055</v>
      </c>
      <c r="B93" s="2" t="s">
        <v>4056</v>
      </c>
      <c r="C93" s="3"/>
      <c r="D93" s="16" t="str">
        <f t="shared" si="23"/>
        <v/>
      </c>
      <c r="E93" s="4">
        <v>49.5</v>
      </c>
      <c r="F93" s="2" t="s">
        <v>464</v>
      </c>
      <c r="G93" s="13" t="e">
        <f>VLOOKUP(F93,frs!$A$2:$E$41,2,FALSE)</f>
        <v>#N/A</v>
      </c>
      <c r="H93" s="2" t="b">
        <v>0</v>
      </c>
      <c r="I93" s="2" t="s">
        <v>4693</v>
      </c>
      <c r="J93" s="13">
        <f>VLOOKUP(I93,Families!$A$2:$B$11,2,FALSE)</f>
        <v>7</v>
      </c>
      <c r="K93" s="2"/>
      <c r="L93" s="13" t="str">
        <f>IFERROR(VLOOKUP(K93,Appellations!$A$3:$B$77,3,FALSE),"")</f>
        <v/>
      </c>
      <c r="M93" s="2" t="s">
        <v>4703</v>
      </c>
      <c r="N93" s="13">
        <f>IFERROR(VLOOKUP(M93,Regions!$A$3:$B$41,2,FALSE),"")</f>
        <v>34</v>
      </c>
      <c r="O93" s="2"/>
      <c r="P93" s="13" t="str">
        <f>IFERROR(VLOOKUP(O93,Colors!$A$3:$B$11,2,FALSE),"")</f>
        <v/>
      </c>
      <c r="Q93" s="2"/>
      <c r="R93" s="13" t="str">
        <f>IFERROR(VLOOKUP(Q93,Contenants!$A$3:$B$21,2,FALSE),"")</f>
        <v/>
      </c>
      <c r="S93" s="2"/>
      <c r="T93" s="8" t="s">
        <v>1866</v>
      </c>
      <c r="U93" s="14" t="str">
        <f t="shared" si="31"/>
        <v/>
      </c>
      <c r="V93" s="14"/>
      <c r="W93" s="5" t="e">
        <f>$X$1&amp;A93&amp;$Y$1&amp;T93&amp;$Z$1&amp;C93&amp;$AA$1&amp;E93&amp;#REF!&amp;G93&amp;$AB$1&amp;J93&amp;$AC$1&amp;#REF!&amp;$AD$1&amp;L93&amp;$AE$1&amp;P93&amp;$AF$1&amp;R93&amp;$AF$1&amp;#REF!&amp;$AG$1</f>
        <v>#REF!</v>
      </c>
    </row>
    <row r="94" spans="1:23" hidden="1" x14ac:dyDescent="0.25">
      <c r="A94" s="2" t="s">
        <v>4059</v>
      </c>
      <c r="B94" s="2" t="s">
        <v>4060</v>
      </c>
      <c r="C94" s="3"/>
      <c r="D94" s="16" t="str">
        <f t="shared" si="23"/>
        <v/>
      </c>
      <c r="E94" s="4">
        <v>49.15</v>
      </c>
      <c r="F94" s="2" t="s">
        <v>464</v>
      </c>
      <c r="G94" s="13" t="e">
        <f>VLOOKUP(F94,frs!$A$2:$E$41,2,FALSE)</f>
        <v>#N/A</v>
      </c>
      <c r="H94" s="2" t="b">
        <v>0</v>
      </c>
      <c r="I94" s="2" t="s">
        <v>4693</v>
      </c>
      <c r="J94" s="13">
        <f>VLOOKUP(I94,Families!$A$2:$B$11,2,FALSE)</f>
        <v>7</v>
      </c>
      <c r="K94" s="2"/>
      <c r="L94" s="13" t="str">
        <f>IFERROR(VLOOKUP(K94,Appellations!$A$3:$B$77,3,FALSE),"")</f>
        <v/>
      </c>
      <c r="M94" s="2" t="s">
        <v>4703</v>
      </c>
      <c r="N94" s="13">
        <f>IFERROR(VLOOKUP(M94,Regions!$A$3:$B$41,2,FALSE),"")</f>
        <v>34</v>
      </c>
      <c r="O94" s="2"/>
      <c r="P94" s="13" t="str">
        <f>IFERROR(VLOOKUP(O94,Colors!$A$3:$B$11,2,FALSE),"")</f>
        <v/>
      </c>
      <c r="Q94" s="2"/>
      <c r="R94" s="13" t="str">
        <f>IFERROR(VLOOKUP(Q94,Contenants!$A$3:$B$21,2,FALSE),"")</f>
        <v/>
      </c>
      <c r="S94" s="2"/>
      <c r="T94" s="8" t="s">
        <v>232</v>
      </c>
      <c r="U94" s="14" t="str">
        <f t="shared" si="31"/>
        <v/>
      </c>
      <c r="V94" s="14"/>
      <c r="W94" s="5" t="e">
        <f>$X$1&amp;A94&amp;$Y$1&amp;T94&amp;$Z$1&amp;C94&amp;$AA$1&amp;E94&amp;#REF!&amp;G94&amp;$AB$1&amp;J94&amp;$AC$1&amp;#REF!&amp;$AD$1&amp;L94&amp;$AE$1&amp;P94&amp;$AF$1&amp;R94&amp;$AF$1&amp;#REF!&amp;$AG$1</f>
        <v>#REF!</v>
      </c>
    </row>
    <row r="95" spans="1:23" hidden="1" x14ac:dyDescent="0.25">
      <c r="A95" s="2" t="s">
        <v>4063</v>
      </c>
      <c r="B95" s="2" t="s">
        <v>4064</v>
      </c>
      <c r="C95" s="3"/>
      <c r="D95" s="16" t="str">
        <f t="shared" si="23"/>
        <v/>
      </c>
      <c r="E95" s="4">
        <v>48.8</v>
      </c>
      <c r="F95" s="2" t="s">
        <v>464</v>
      </c>
      <c r="G95" s="13" t="e">
        <f>VLOOKUP(F95,frs!$A$2:$E$41,2,FALSE)</f>
        <v>#N/A</v>
      </c>
      <c r="H95" s="2" t="b">
        <v>0</v>
      </c>
      <c r="I95" s="2" t="s">
        <v>4693</v>
      </c>
      <c r="J95" s="13">
        <f>VLOOKUP(I95,Families!$A$2:$B$11,2,FALSE)</f>
        <v>7</v>
      </c>
      <c r="K95" s="2"/>
      <c r="L95" s="13" t="str">
        <f>IFERROR(VLOOKUP(K95,Appellations!$A$3:$B$77,3,FALSE),"")</f>
        <v/>
      </c>
      <c r="M95" s="2" t="s">
        <v>4703</v>
      </c>
      <c r="N95" s="13">
        <f>IFERROR(VLOOKUP(M95,Regions!$A$3:$B$41,2,FALSE),"")</f>
        <v>34</v>
      </c>
      <c r="O95" s="2"/>
      <c r="P95" s="13" t="str">
        <f>IFERROR(VLOOKUP(O95,Colors!$A$3:$B$11,2,FALSE),"")</f>
        <v/>
      </c>
      <c r="Q95" s="2"/>
      <c r="R95" s="13" t="str">
        <f>IFERROR(VLOOKUP(Q95,Contenants!$A$3:$B$21,2,FALSE),"")</f>
        <v/>
      </c>
      <c r="S95" s="2"/>
      <c r="T95" s="8" t="s">
        <v>234</v>
      </c>
      <c r="U95" s="14" t="str">
        <f t="shared" si="31"/>
        <v/>
      </c>
      <c r="V95" s="14"/>
      <c r="W95" s="5" t="e">
        <f>$X$1&amp;A95&amp;$Y$1&amp;T95&amp;$Z$1&amp;C95&amp;$AA$1&amp;E95&amp;#REF!&amp;G95&amp;$AB$1&amp;J95&amp;$AC$1&amp;#REF!&amp;$AD$1&amp;L95&amp;$AE$1&amp;P95&amp;$AF$1&amp;R95&amp;$AF$1&amp;#REF!&amp;$AG$1</f>
        <v>#REF!</v>
      </c>
    </row>
    <row r="96" spans="1:23" hidden="1" x14ac:dyDescent="0.25">
      <c r="A96" s="2" t="s">
        <v>4065</v>
      </c>
      <c r="B96" s="2" t="s">
        <v>4066</v>
      </c>
      <c r="C96" s="3"/>
      <c r="D96" s="16" t="str">
        <f t="shared" si="23"/>
        <v/>
      </c>
      <c r="E96" s="4">
        <v>46.85</v>
      </c>
      <c r="F96" s="2" t="s">
        <v>464</v>
      </c>
      <c r="G96" s="13" t="e">
        <f>VLOOKUP(F96,frs!$A$2:$E$41,2,FALSE)</f>
        <v>#N/A</v>
      </c>
      <c r="H96" s="2" t="b">
        <v>0</v>
      </c>
      <c r="I96" s="2" t="s">
        <v>4693</v>
      </c>
      <c r="J96" s="13">
        <f>VLOOKUP(I96,Families!$A$2:$B$11,2,FALSE)</f>
        <v>7</v>
      </c>
      <c r="K96" s="2"/>
      <c r="L96" s="13" t="str">
        <f>IFERROR(VLOOKUP(K96,Appellations!$A$3:$B$77,3,FALSE),"")</f>
        <v/>
      </c>
      <c r="M96" s="2" t="s">
        <v>4703</v>
      </c>
      <c r="N96" s="13">
        <f>IFERROR(VLOOKUP(M96,Regions!$A$3:$B$41,2,FALSE),"")</f>
        <v>34</v>
      </c>
      <c r="O96" s="2"/>
      <c r="P96" s="13" t="str">
        <f>IFERROR(VLOOKUP(O96,Colors!$A$3:$B$11,2,FALSE),"")</f>
        <v/>
      </c>
      <c r="Q96" s="2"/>
      <c r="R96" s="13" t="str">
        <f>IFERROR(VLOOKUP(Q96,Contenants!$A$3:$B$21,2,FALSE),"")</f>
        <v/>
      </c>
      <c r="S96" s="2"/>
      <c r="T96" s="8" t="s">
        <v>240</v>
      </c>
      <c r="U96" s="14" t="str">
        <f t="shared" si="31"/>
        <v/>
      </c>
      <c r="V96" s="14"/>
      <c r="W96" s="5" t="e">
        <f>$X$1&amp;A96&amp;$Y$1&amp;T96&amp;$Z$1&amp;C96&amp;$AA$1&amp;E96&amp;#REF!&amp;G96&amp;$AB$1&amp;J96&amp;$AC$1&amp;#REF!&amp;$AD$1&amp;L96&amp;$AE$1&amp;P96&amp;$AF$1&amp;R96&amp;$AF$1&amp;#REF!&amp;$AG$1</f>
        <v>#REF!</v>
      </c>
    </row>
    <row r="97" spans="1:23" hidden="1" x14ac:dyDescent="0.25">
      <c r="A97" s="2" t="s">
        <v>4084</v>
      </c>
      <c r="B97" s="2" t="s">
        <v>4085</v>
      </c>
      <c r="C97" s="3"/>
      <c r="D97" s="33" t="str">
        <f t="shared" si="23"/>
        <v/>
      </c>
      <c r="E97" s="4">
        <v>25.75</v>
      </c>
      <c r="F97" s="2" t="s">
        <v>464</v>
      </c>
      <c r="G97" s="17" t="e">
        <f>VLOOKUP(F97,frs!$A$2:$E$41,2,FALSE)</f>
        <v>#N/A</v>
      </c>
      <c r="H97" s="2" t="b">
        <v>0</v>
      </c>
      <c r="I97" s="2" t="s">
        <v>4693</v>
      </c>
      <c r="J97" s="17">
        <f>VLOOKUP(I97,Families!$A$2:$B$11,2,FALSE)</f>
        <v>7</v>
      </c>
      <c r="K97" s="2"/>
      <c r="L97" s="17" t="str">
        <f>IFERROR(VLOOKUP(K97,Appellations!$A$3:$B$77,3,FALSE),"")</f>
        <v/>
      </c>
      <c r="M97" s="2" t="s">
        <v>4703</v>
      </c>
      <c r="N97" s="17">
        <f>IFERROR(VLOOKUP(M97,Regions!$A$3:$B$41,2,FALSE),"")</f>
        <v>34</v>
      </c>
      <c r="O97" s="2"/>
      <c r="P97" s="17" t="str">
        <f>IFERROR(VLOOKUP(O97,Colors!$A$3:$B$11,2,FALSE),"")</f>
        <v/>
      </c>
      <c r="Q97" s="2"/>
      <c r="R97" s="17" t="str">
        <f>IFERROR(VLOOKUP(Q97,Contenants!$A$3:$B$21,2,FALSE),"")</f>
        <v/>
      </c>
      <c r="S97" s="2"/>
      <c r="T97" s="8" t="s">
        <v>238</v>
      </c>
      <c r="U97" s="14" t="str">
        <f t="shared" si="31"/>
        <v/>
      </c>
      <c r="V97" s="14"/>
      <c r="W97" s="5" t="e">
        <f>$X$1&amp;A97&amp;$Y$1&amp;T97&amp;$Z$1&amp;C97&amp;$AA$1&amp;E97&amp;#REF!&amp;G97&amp;$AB$1&amp;J97&amp;$AC$1&amp;#REF!&amp;$AD$1&amp;L97&amp;$AE$1&amp;P97&amp;$AF$1&amp;R97&amp;$AF$1&amp;#REF!&amp;$AG$1</f>
        <v>#REF!</v>
      </c>
    </row>
    <row r="98" spans="1:23" hidden="1" x14ac:dyDescent="0.25">
      <c r="A98" s="2" t="s">
        <v>1737</v>
      </c>
      <c r="B98" s="2" t="s">
        <v>1738</v>
      </c>
      <c r="C98" s="3"/>
      <c r="D98" s="23" t="str">
        <f t="shared" ref="D98:D99" si="34">SUBSTITUTE(SUBSTITUTE(SUBSTITUTE(C98,CHAR(13),""),CHAR(10),"&lt;br&gt;"),". &amp;car(10)",".")</f>
        <v/>
      </c>
      <c r="E98" s="4">
        <v>48.35</v>
      </c>
      <c r="F98" s="2" t="s">
        <v>464</v>
      </c>
      <c r="G98" s="19" t="e">
        <f>VLOOKUP(F98,frs!$A$2:$E$41,2,FALSE)</f>
        <v>#N/A</v>
      </c>
      <c r="H98" s="2" t="b">
        <v>1</v>
      </c>
      <c r="I98" s="2" t="s">
        <v>4693</v>
      </c>
      <c r="J98" s="19">
        <f>VLOOKUP(I98,Families!$A$2:$B$11,2,FALSE)</f>
        <v>7</v>
      </c>
      <c r="K98" s="2"/>
      <c r="L98" s="19" t="str">
        <f>IFERROR(VLOOKUP(K98,Appellations!$A$2:$B$77,2,FALSE),"0")</f>
        <v>0</v>
      </c>
      <c r="M98" s="2" t="s">
        <v>4703</v>
      </c>
      <c r="N98" s="19">
        <f>IFERROR(VLOOKUP(M98,Regions!$A$2:$B$41,2,FALSE),"0")</f>
        <v>34</v>
      </c>
      <c r="O98" s="2"/>
      <c r="P98" s="19" t="str">
        <f>IFERROR(VLOOKUP(O98,Colors!$A$2:$B$11,2,FALSE),"0")</f>
        <v>0</v>
      </c>
      <c r="Q98" s="2" t="s">
        <v>4696</v>
      </c>
      <c r="R98" s="19">
        <f>IFERROR(VLOOKUP(Q98,Contenants!$A$2:$B$21,2,FALSE),"0")</f>
        <v>15</v>
      </c>
      <c r="S98" s="2"/>
      <c r="T98" s="50" t="s">
        <v>5122</v>
      </c>
      <c r="U98" s="19" t="str">
        <f t="shared" si="31"/>
        <v/>
      </c>
      <c r="V98" s="19">
        <f t="shared" ref="V98:V99" si="35">IF(U98="",0,1)</f>
        <v>0</v>
      </c>
      <c r="W98" s="20" t="e">
        <f>$X$1&amp;A98&amp;$Y$1&amp;T98&amp;$Z$1&amp;D98&amp;$AA$1&amp;E98&amp;#REF!&amp;G98&amp;$AB$1&amp;J98&amp;$AC$1&amp;L98&amp;$AD$1&amp;N98&amp;$AE$1&amp;P98&amp;$AF$1&amp;R98&amp;$AG$1&amp;#REF!&amp;$AI$1</f>
        <v>#REF!</v>
      </c>
    </row>
    <row r="99" spans="1:23" hidden="1" x14ac:dyDescent="0.25">
      <c r="A99" s="2" t="s">
        <v>1744</v>
      </c>
      <c r="B99" s="2" t="s">
        <v>1745</v>
      </c>
      <c r="C99" s="3"/>
      <c r="D99" s="23" t="str">
        <f t="shared" si="34"/>
        <v/>
      </c>
      <c r="E99" s="4">
        <v>56.85</v>
      </c>
      <c r="F99" s="2" t="s">
        <v>464</v>
      </c>
      <c r="G99" s="19" t="e">
        <f>VLOOKUP(F99,frs!$A$2:$E$41,2,FALSE)</f>
        <v>#N/A</v>
      </c>
      <c r="H99" s="2" t="b">
        <v>1</v>
      </c>
      <c r="I99" s="2" t="s">
        <v>4693</v>
      </c>
      <c r="J99" s="19">
        <f>VLOOKUP(I99,Families!$A$2:$B$11,2,FALSE)</f>
        <v>7</v>
      </c>
      <c r="K99" s="2"/>
      <c r="L99" s="19" t="str">
        <f>IFERROR(VLOOKUP(K99,Appellations!$A$2:$B$77,2,FALSE),"0")</f>
        <v>0</v>
      </c>
      <c r="M99" s="2" t="s">
        <v>4703</v>
      </c>
      <c r="N99" s="19">
        <f>IFERROR(VLOOKUP(M99,Regions!$A$2:$B$41,2,FALSE),"0")</f>
        <v>34</v>
      </c>
      <c r="O99" s="2"/>
      <c r="P99" s="19" t="str">
        <f>IFERROR(VLOOKUP(O99,Colors!$A$2:$B$11,2,FALSE),"0")</f>
        <v>0</v>
      </c>
      <c r="Q99" s="2" t="s">
        <v>4696</v>
      </c>
      <c r="R99" s="19">
        <f>IFERROR(VLOOKUP(Q99,Contenants!$A$2:$B$21,2,FALSE),"0")</f>
        <v>15</v>
      </c>
      <c r="S99" s="2"/>
      <c r="T99" s="50" t="s">
        <v>5123</v>
      </c>
      <c r="U99" s="19" t="str">
        <f t="shared" si="31"/>
        <v/>
      </c>
      <c r="V99" s="19">
        <f t="shared" si="35"/>
        <v>0</v>
      </c>
      <c r="W99" s="20" t="e">
        <f>$X$1&amp;A99&amp;$Y$1&amp;T99&amp;$Z$1&amp;D99&amp;$AA$1&amp;E99&amp;#REF!&amp;G99&amp;$AB$1&amp;J99&amp;$AC$1&amp;L99&amp;$AD$1&amp;N99&amp;$AE$1&amp;P99&amp;$AF$1&amp;R99&amp;$AG$1&amp;#REF!&amp;$AI$1</f>
        <v>#REF!</v>
      </c>
    </row>
    <row r="100" spans="1:23" hidden="1" x14ac:dyDescent="0.25">
      <c r="A100" s="2" t="s">
        <v>4091</v>
      </c>
      <c r="B100" s="2" t="s">
        <v>4092</v>
      </c>
      <c r="C100" s="3"/>
      <c r="D100" s="25" t="str">
        <f t="shared" si="23"/>
        <v/>
      </c>
      <c r="E100" s="4">
        <v>54.4</v>
      </c>
      <c r="F100" s="2" t="s">
        <v>464</v>
      </c>
      <c r="G100" s="26" t="e">
        <f>VLOOKUP(F100,frs!$A$2:$E$41,2,FALSE)</f>
        <v>#N/A</v>
      </c>
      <c r="H100" s="2" t="b">
        <v>0</v>
      </c>
      <c r="I100" s="2" t="s">
        <v>4693</v>
      </c>
      <c r="J100" s="26">
        <f>VLOOKUP(I100,Families!$A$2:$B$11,2,FALSE)</f>
        <v>7</v>
      </c>
      <c r="K100" s="2"/>
      <c r="L100" s="26" t="str">
        <f>IFERROR(VLOOKUP(K100,Appellations!$A$3:$B$77,3,FALSE),"")</f>
        <v/>
      </c>
      <c r="M100" s="2" t="s">
        <v>4703</v>
      </c>
      <c r="N100" s="26">
        <f>IFERROR(VLOOKUP(M100,Regions!$A$3:$B$41,2,FALSE),"")</f>
        <v>34</v>
      </c>
      <c r="O100" s="2"/>
      <c r="P100" s="26" t="str">
        <f>IFERROR(VLOOKUP(O100,Colors!$A$3:$B$11,2,FALSE),"")</f>
        <v/>
      </c>
      <c r="Q100" s="2"/>
      <c r="R100" s="26" t="str">
        <f>IFERROR(VLOOKUP(Q100,Contenants!$A$3:$B$21,2,FALSE),"")</f>
        <v/>
      </c>
      <c r="S100" s="2"/>
      <c r="T100" s="8" t="s">
        <v>258</v>
      </c>
      <c r="U100" s="14" t="str">
        <f t="shared" si="31"/>
        <v/>
      </c>
      <c r="V100" s="14"/>
      <c r="W100" s="5" t="e">
        <f>$X$1&amp;A100&amp;$Y$1&amp;T100&amp;$Z$1&amp;C100&amp;$AA$1&amp;E100&amp;#REF!&amp;G100&amp;$AB$1&amp;J100&amp;$AC$1&amp;#REF!&amp;$AD$1&amp;L100&amp;$AE$1&amp;P100&amp;$AF$1&amp;R100&amp;$AF$1&amp;#REF!&amp;$AG$1</f>
        <v>#REF!</v>
      </c>
    </row>
    <row r="101" spans="1:23" hidden="1" x14ac:dyDescent="0.25">
      <c r="A101" s="2" t="s">
        <v>4101</v>
      </c>
      <c r="B101" s="2" t="s">
        <v>4102</v>
      </c>
      <c r="C101" s="3"/>
      <c r="D101" s="33" t="str">
        <f t="shared" si="23"/>
        <v/>
      </c>
      <c r="E101" s="4">
        <v>160.94999999999999</v>
      </c>
      <c r="F101" s="2" t="s">
        <v>469</v>
      </c>
      <c r="G101" s="17">
        <f>VLOOKUP(F101,frs!$A$2:$E$41,2,FALSE)</f>
        <v>24</v>
      </c>
      <c r="H101" s="2" t="b">
        <v>0</v>
      </c>
      <c r="I101" s="2" t="s">
        <v>4693</v>
      </c>
      <c r="J101" s="17">
        <f>VLOOKUP(I101,Families!$A$2:$B$11,2,FALSE)</f>
        <v>7</v>
      </c>
      <c r="K101" s="2"/>
      <c r="L101" s="17" t="str">
        <f>IFERROR(VLOOKUP(K101,Appellations!$A$3:$B$77,3,FALSE),"")</f>
        <v/>
      </c>
      <c r="M101" s="2" t="s">
        <v>4703</v>
      </c>
      <c r="N101" s="17">
        <f>IFERROR(VLOOKUP(M101,Regions!$A$3:$B$41,2,FALSE),"")</f>
        <v>34</v>
      </c>
      <c r="O101" s="2"/>
      <c r="P101" s="17" t="str">
        <f>IFERROR(VLOOKUP(O101,Colors!$A$3:$B$11,2,FALSE),"")</f>
        <v/>
      </c>
      <c r="Q101" s="2"/>
      <c r="R101" s="17" t="str">
        <f>IFERROR(VLOOKUP(Q101,Contenants!$A$3:$B$21,2,FALSE),"")</f>
        <v/>
      </c>
      <c r="S101" s="2"/>
      <c r="T101" s="8" t="s">
        <v>269</v>
      </c>
      <c r="U101" s="14" t="str">
        <f t="shared" si="31"/>
        <v/>
      </c>
      <c r="V101" s="14"/>
      <c r="W101" s="5" t="e">
        <f>$X$1&amp;A101&amp;$Y$1&amp;T101&amp;$Z$1&amp;C101&amp;$AA$1&amp;E101&amp;#REF!&amp;G101&amp;$AB$1&amp;J101&amp;$AC$1&amp;#REF!&amp;$AD$1&amp;L101&amp;$AE$1&amp;P101&amp;$AF$1&amp;R101&amp;$AF$1&amp;#REF!&amp;$AG$1</f>
        <v>#REF!</v>
      </c>
    </row>
    <row r="102" spans="1:23" ht="409.5" x14ac:dyDescent="0.25">
      <c r="A102" s="2" t="s">
        <v>1775</v>
      </c>
      <c r="B102" s="2" t="s">
        <v>1776</v>
      </c>
      <c r="C102" s="3" t="s">
        <v>5434</v>
      </c>
      <c r="D102" s="23" t="str">
        <f>SUBSTITUTE(SUBSTITUTE(SUBSTITUTE(C102,CHAR(13),""),CHAR(10),"&lt;br&gt;"),". &amp;car(10)",".")</f>
        <v>Un Rhum Agricole VSOP martiniquais boisé et torréfié. Idéal en apéritif, digestif ou sur un gâteau en chocolat.&lt;br&gt;&lt;br&gt;Provenance : Martinique&lt;br&gt;&lt;br&gt;Vieillissement : 3 ans en fûts neufs et en fûts d’ex-Bourbon + 1 an de finition en fûts de capacités et chauffes différentes&lt;br&gt;&lt;br&gt;Dégustation : Robe ambrée ; Nez boisé, vanillé aux notes de tabac, d’épices et d’agrumes ; Bouche boisée, fumée, torréfiée et épicée.&lt;br&gt;&lt;br&gt;Nichée au pied de la montagne Pelée dans un écrin luxuriant du Macouba à l’extrême-nord de la Martinique, la Distillerie J.M est reconnaissable à ses toits rouges. Considérées par la presse et les connaisseurs comme le meilleur rhum vieux du monde, les créations J.M ont une saveur unique. La richesse sauvage de ce terroir préservé, sa nature généreuse, son riche sol volcanique, son climat contrasté, son eau pure naturellement filtrée et sa canne à sucre ultra-fraîche donnent tout son caractère à ce AOC Rhum Agricole Martinique.</v>
      </c>
      <c r="E102" s="4">
        <v>59</v>
      </c>
      <c r="F102" s="2" t="s">
        <v>469</v>
      </c>
      <c r="G102" s="19">
        <f>VLOOKUP(F102,frs!$A$2:$B$45,2,FALSE)</f>
        <v>24</v>
      </c>
      <c r="H102" s="2" t="b">
        <v>1</v>
      </c>
      <c r="I102" s="2" t="s">
        <v>4693</v>
      </c>
      <c r="J102" s="19">
        <f>VLOOKUP(I102,Families!$A$2:$B$11,2,FALSE)</f>
        <v>7</v>
      </c>
      <c r="K102" s="2"/>
      <c r="L102" s="19" t="str">
        <f>IFERROR(VLOOKUP(K102,Appellations!$A$2:$B$80,2,FALSE),"0")</f>
        <v>0</v>
      </c>
      <c r="M102" s="2" t="s">
        <v>4703</v>
      </c>
      <c r="N102" s="19">
        <f>IFERROR(VLOOKUP(M102,Regions!$A$2:$B$44,2,FALSE),"0")</f>
        <v>34</v>
      </c>
      <c r="O102" s="2"/>
      <c r="P102" s="19" t="str">
        <f>IFERROR(VLOOKUP(O102,Colors!$A$2:$B$11,2,FALSE),"0")</f>
        <v>0</v>
      </c>
      <c r="Q102" s="2" t="s">
        <v>4696</v>
      </c>
      <c r="R102" s="19">
        <f>IFERROR(VLOOKUP(Q102,Contenants!$A$2:$B$21,2,FALSE),"0")</f>
        <v>15</v>
      </c>
      <c r="S102" s="2" t="s">
        <v>5880</v>
      </c>
      <c r="T102" s="50" t="s">
        <v>6426</v>
      </c>
      <c r="U102" s="19" t="str">
        <f>SUBSTITUTE(S102,"C:\Users\Admin\OneDrive\Site Internet\","")</f>
        <v>rhum_jm_vsop.png</v>
      </c>
      <c r="V102" s="19">
        <f>IF(U102="",0,1)</f>
        <v>1</v>
      </c>
      <c r="W102" s="20" t="str">
        <f>$X$1&amp;A102&amp;$Y$1&amp;T102&amp;$Z$1&amp;D102&amp;$AA$1&amp;G102&amp;$AB$1&amp;J102&amp;$AC$1&amp;L102&amp;$AD$1&amp;N102&amp;$AE$1&amp;P102&amp;$AF$1&amp;R102&amp;$AG$1&amp;U102&amp;$AH$1&amp;V102&amp;$AI$1</f>
        <v>("00101", "Rhum JM Vieux VSOP", "Un Rhum Agricole VSOP martiniquais boisé et torréfié. Idéal en apéritif, digestif ou sur un gâteau en chocolat.&lt;br&gt;&lt;br&gt;Provenance : Martinique&lt;br&gt;&lt;br&gt;Vieillissement : 3 ans en fûts neufs et en fûts d’ex-Bourbon + 1 an de finition en fûts de capacités et chauffes différentes&lt;br&gt;&lt;br&gt;Dégustation : Robe ambrée ; Nez boisé, vanillé aux notes de tabac, d’épices et d’agrumes ; Bouche boisée, fumée, torréfiée et épicée.&lt;br&gt;&lt;br&gt;Nichée au pied de la montagne Pelée dans un écrin luxuriant du Macouba à l’extrême-nord de la Martinique, la Distillerie J.M est reconnaissable à ses toits rouges. Considérées par la presse et les connaisseurs comme le meilleur rhum vieux du monde, les créations J.M ont une saveur unique. La richesse sauvage de ce terroir préservé, sa nature généreuse, son riche sol volcanique, son climat contrasté, son eau pure naturellement filtrée et sa canne à sucre ultra-fraîche donnent tout son caractère à ce AOC Rhum Agricole Martinique.", "24", "7", "0", "34","0", "15", "rhum_jm_vsop.png", "1"),</v>
      </c>
    </row>
    <row r="103" spans="1:23" hidden="1" x14ac:dyDescent="0.25">
      <c r="A103" s="2" t="s">
        <v>4105</v>
      </c>
      <c r="B103" s="2" t="s">
        <v>4106</v>
      </c>
      <c r="C103" s="3"/>
      <c r="D103" s="34" t="str">
        <f t="shared" si="23"/>
        <v/>
      </c>
      <c r="E103" s="4">
        <v>30.25</v>
      </c>
      <c r="F103" s="2" t="s">
        <v>464</v>
      </c>
      <c r="G103" s="35" t="e">
        <f>VLOOKUP(F103,frs!$A$2:$E$41,2,FALSE)</f>
        <v>#N/A</v>
      </c>
      <c r="H103" s="2" t="b">
        <v>0</v>
      </c>
      <c r="I103" s="2" t="s">
        <v>4693</v>
      </c>
      <c r="J103" s="35">
        <f>VLOOKUP(I103,Families!$A$2:$B$11,2,FALSE)</f>
        <v>7</v>
      </c>
      <c r="K103" s="2"/>
      <c r="L103" s="35" t="str">
        <f>IFERROR(VLOOKUP(K103,Appellations!$A$3:$B$77,3,FALSE),"")</f>
        <v/>
      </c>
      <c r="M103" s="2" t="s">
        <v>4703</v>
      </c>
      <c r="N103" s="35">
        <f>IFERROR(VLOOKUP(M103,Regions!$A$3:$B$41,2,FALSE),"")</f>
        <v>34</v>
      </c>
      <c r="O103" s="2"/>
      <c r="P103" s="35" t="str">
        <f>IFERROR(VLOOKUP(O103,Colors!$A$3:$B$11,2,FALSE),"")</f>
        <v/>
      </c>
      <c r="Q103" s="2"/>
      <c r="R103" s="35" t="str">
        <f>IFERROR(VLOOKUP(Q103,Contenants!$A$3:$B$21,2,FALSE),"")</f>
        <v/>
      </c>
      <c r="S103" s="2"/>
      <c r="T103" s="8" t="s">
        <v>273</v>
      </c>
      <c r="U103" s="14" t="str">
        <f t="shared" ref="U103:U117" si="36">SUBSTITUTE(SUBSTITUTE(SUBSTITUTE(SUBSTITUTE(SUBSTITUTE(SUBSTITUTE(SUBSTITUTE(SUBSTITUTE(SUBSTITUTE(SUBSTITUTE(SUBSTITUTE(SUBSTITUTE(S103,"C:\Users\Admin\OneDrive\Site Internet\",""),"BAG-IN-BOX\",""),"BOURGOGNE\",""),"BEAUJOLAIS\",""),"CHAMPAGNE ET EFFERVESCENTS\",""),"LANGUEDOC\",""),"LOIRE\",""),"PROVENCE\",""),"RHONE NORD\",""),"RHONE SUD\",""),"SPIRITUEUX\",""),"SUD OUEST\","")</f>
        <v/>
      </c>
      <c r="V103" s="14"/>
      <c r="W103" s="5" t="e">
        <f>$X$1&amp;A103&amp;$Y$1&amp;T103&amp;$Z$1&amp;C103&amp;$AA$1&amp;E103&amp;#REF!&amp;G103&amp;$AB$1&amp;J103&amp;$AC$1&amp;#REF!&amp;$AD$1&amp;L103&amp;$AE$1&amp;P103&amp;$AF$1&amp;R103&amp;$AF$1&amp;#REF!&amp;$AG$1</f>
        <v>#REF!</v>
      </c>
    </row>
    <row r="104" spans="1:23" hidden="1" x14ac:dyDescent="0.25">
      <c r="A104" s="2" t="s">
        <v>1781</v>
      </c>
      <c r="B104" s="2" t="s">
        <v>1782</v>
      </c>
      <c r="C104" s="3"/>
      <c r="D104" s="23" t="str">
        <f>SUBSTITUTE(SUBSTITUTE(SUBSTITUTE(C104,CHAR(13),""),CHAR(10),"&lt;br&gt;"),". &amp;car(10)",".")</f>
        <v/>
      </c>
      <c r="E104" s="4">
        <v>49</v>
      </c>
      <c r="F104" s="2" t="s">
        <v>464</v>
      </c>
      <c r="G104" s="19" t="e">
        <f>VLOOKUP(F104,frs!$A$2:$E$41,2,FALSE)</f>
        <v>#N/A</v>
      </c>
      <c r="H104" s="2" t="b">
        <v>1</v>
      </c>
      <c r="I104" s="2" t="s">
        <v>4693</v>
      </c>
      <c r="J104" s="19">
        <f>VLOOKUP(I104,Families!$A$2:$B$11,2,FALSE)</f>
        <v>7</v>
      </c>
      <c r="K104" s="2"/>
      <c r="L104" s="19" t="str">
        <f>IFERROR(VLOOKUP(K104,Appellations!$A$2:$B$77,2,FALSE),"0")</f>
        <v>0</v>
      </c>
      <c r="M104" s="2" t="s">
        <v>4703</v>
      </c>
      <c r="N104" s="19">
        <f>IFERROR(VLOOKUP(M104,Regions!$A$2:$B$41,2,FALSE),"0")</f>
        <v>34</v>
      </c>
      <c r="O104" s="2"/>
      <c r="P104" s="19" t="str">
        <f>IFERROR(VLOOKUP(O104,Colors!$A$2:$B$11,2,FALSE),"0")</f>
        <v>0</v>
      </c>
      <c r="Q104" s="2" t="s">
        <v>4696</v>
      </c>
      <c r="R104" s="19">
        <f>IFERROR(VLOOKUP(Q104,Contenants!$A$2:$B$21,2,FALSE),"0")</f>
        <v>15</v>
      </c>
      <c r="S104" s="2"/>
      <c r="T104" s="50" t="s">
        <v>5124</v>
      </c>
      <c r="U104" s="19" t="str">
        <f t="shared" si="36"/>
        <v/>
      </c>
      <c r="V104" s="19">
        <f>IF(U104="",0,1)</f>
        <v>0</v>
      </c>
      <c r="W104" s="20" t="e">
        <f>$X$1&amp;A104&amp;$Y$1&amp;T104&amp;$Z$1&amp;D104&amp;$AA$1&amp;E104&amp;#REF!&amp;G104&amp;$AB$1&amp;J104&amp;$AC$1&amp;L104&amp;$AD$1&amp;N104&amp;$AE$1&amp;P104&amp;$AF$1&amp;R104&amp;$AG$1&amp;#REF!&amp;$AI$1</f>
        <v>#REF!</v>
      </c>
    </row>
    <row r="105" spans="1:23" hidden="1" x14ac:dyDescent="0.25">
      <c r="A105" s="2" t="s">
        <v>4107</v>
      </c>
      <c r="B105" s="2" t="s">
        <v>4108</v>
      </c>
      <c r="C105" s="3"/>
      <c r="D105" s="34" t="str">
        <f t="shared" si="23"/>
        <v/>
      </c>
      <c r="E105" s="4">
        <v>54.45</v>
      </c>
      <c r="F105" s="2" t="s">
        <v>464</v>
      </c>
      <c r="G105" s="35" t="e">
        <f>VLOOKUP(F105,frs!$A$2:$E$41,2,FALSE)</f>
        <v>#N/A</v>
      </c>
      <c r="H105" s="2" t="b">
        <v>0</v>
      </c>
      <c r="I105" s="2" t="s">
        <v>4693</v>
      </c>
      <c r="J105" s="35">
        <f>VLOOKUP(I105,Families!$A$2:$B$11,2,FALSE)</f>
        <v>7</v>
      </c>
      <c r="K105" s="2"/>
      <c r="L105" s="35" t="str">
        <f>IFERROR(VLOOKUP(K105,Appellations!$A$3:$B$77,3,FALSE),"")</f>
        <v/>
      </c>
      <c r="M105" s="2" t="s">
        <v>4703</v>
      </c>
      <c r="N105" s="35">
        <f>IFERROR(VLOOKUP(M105,Regions!$A$3:$B$41,2,FALSE),"")</f>
        <v>34</v>
      </c>
      <c r="O105" s="2"/>
      <c r="P105" s="35" t="str">
        <f>IFERROR(VLOOKUP(O105,Colors!$A$3:$B$11,2,FALSE),"")</f>
        <v/>
      </c>
      <c r="Q105" s="2"/>
      <c r="R105" s="35" t="str">
        <f>IFERROR(VLOOKUP(Q105,Contenants!$A$3:$B$21,2,FALSE),"")</f>
        <v/>
      </c>
      <c r="S105" s="2"/>
      <c r="T105" s="8" t="s">
        <v>293</v>
      </c>
      <c r="U105" s="14" t="str">
        <f t="shared" si="36"/>
        <v/>
      </c>
      <c r="V105" s="14"/>
      <c r="W105" s="5" t="e">
        <f>$X$1&amp;A105&amp;$Y$1&amp;T105&amp;$Z$1&amp;C105&amp;$AA$1&amp;E105&amp;#REF!&amp;G105&amp;$AB$1&amp;J105&amp;$AC$1&amp;#REF!&amp;$AD$1&amp;L105&amp;$AE$1&amp;P105&amp;$AF$1&amp;R105&amp;$AF$1&amp;#REF!&amp;$AG$1</f>
        <v>#REF!</v>
      </c>
    </row>
    <row r="106" spans="1:23" hidden="1" x14ac:dyDescent="0.25">
      <c r="A106" s="2" t="s">
        <v>1739</v>
      </c>
      <c r="B106" s="2" t="s">
        <v>1740</v>
      </c>
      <c r="C106" s="3"/>
      <c r="D106" s="23" t="str">
        <f t="shared" ref="D106:D107" si="37">SUBSTITUTE(SUBSTITUTE(SUBSTITUTE(C106,CHAR(13),""),CHAR(10),"&lt;br&gt;"),". &amp;car(10)",".")</f>
        <v/>
      </c>
      <c r="E106" s="4">
        <v>51.9</v>
      </c>
      <c r="F106" s="2" t="s">
        <v>464</v>
      </c>
      <c r="G106" s="19" t="e">
        <f>VLOOKUP(F106,frs!$A$2:$E$41,2,FALSE)</f>
        <v>#N/A</v>
      </c>
      <c r="H106" s="2" t="b">
        <v>1</v>
      </c>
      <c r="I106" s="2" t="s">
        <v>4693</v>
      </c>
      <c r="J106" s="19">
        <f>VLOOKUP(I106,Families!$A$2:$B$11,2,FALSE)</f>
        <v>7</v>
      </c>
      <c r="K106" s="2"/>
      <c r="L106" s="19" t="str">
        <f>IFERROR(VLOOKUP(K106,Appellations!$A$2:$B$77,2,FALSE),"0")</f>
        <v>0</v>
      </c>
      <c r="M106" s="2" t="s">
        <v>4703</v>
      </c>
      <c r="N106" s="19">
        <f>IFERROR(VLOOKUP(M106,Regions!$A$2:$B$41,2,FALSE),"0")</f>
        <v>34</v>
      </c>
      <c r="O106" s="2"/>
      <c r="P106" s="19" t="str">
        <f>IFERROR(VLOOKUP(O106,Colors!$A$2:$B$11,2,FALSE),"0")</f>
        <v>0</v>
      </c>
      <c r="Q106" s="2" t="s">
        <v>4696</v>
      </c>
      <c r="R106" s="19">
        <f>IFERROR(VLOOKUP(Q106,Contenants!$A$2:$B$21,2,FALSE),"0")</f>
        <v>15</v>
      </c>
      <c r="S106" s="2"/>
      <c r="T106" s="50" t="s">
        <v>5125</v>
      </c>
      <c r="U106" s="19" t="str">
        <f t="shared" si="36"/>
        <v/>
      </c>
      <c r="V106" s="19">
        <f t="shared" ref="V106:V107" si="38">IF(U106="",0,1)</f>
        <v>0</v>
      </c>
      <c r="W106" s="20" t="e">
        <f>$X$1&amp;A106&amp;$Y$1&amp;T106&amp;$Z$1&amp;D106&amp;$AA$1&amp;E106&amp;#REF!&amp;G106&amp;$AB$1&amp;J106&amp;$AC$1&amp;L106&amp;$AD$1&amp;N106&amp;$AE$1&amp;P106&amp;$AF$1&amp;R106&amp;$AG$1&amp;#REF!&amp;$AI$1</f>
        <v>#REF!</v>
      </c>
    </row>
    <row r="107" spans="1:23" hidden="1" x14ac:dyDescent="0.25">
      <c r="A107" s="2" t="s">
        <v>1723</v>
      </c>
      <c r="B107" s="2" t="s">
        <v>1724</v>
      </c>
      <c r="C107" s="3"/>
      <c r="D107" s="23" t="str">
        <f t="shared" si="37"/>
        <v/>
      </c>
      <c r="E107" s="4">
        <v>49.9</v>
      </c>
      <c r="F107" s="2" t="s">
        <v>464</v>
      </c>
      <c r="G107" s="19" t="e">
        <f>VLOOKUP(F107,frs!$A$2:$E$41,2,FALSE)</f>
        <v>#N/A</v>
      </c>
      <c r="H107" s="2" t="b">
        <v>1</v>
      </c>
      <c r="I107" s="2" t="s">
        <v>4693</v>
      </c>
      <c r="J107" s="19">
        <f>VLOOKUP(I107,Families!$A$2:$B$11,2,FALSE)</f>
        <v>7</v>
      </c>
      <c r="K107" s="2"/>
      <c r="L107" s="19" t="str">
        <f>IFERROR(VLOOKUP(K107,Appellations!$A$2:$B$77,2,FALSE),"0")</f>
        <v>0</v>
      </c>
      <c r="M107" s="2" t="s">
        <v>4703</v>
      </c>
      <c r="N107" s="19">
        <f>IFERROR(VLOOKUP(M107,Regions!$A$2:$B$41,2,FALSE),"0")</f>
        <v>34</v>
      </c>
      <c r="O107" s="2"/>
      <c r="P107" s="19" t="str">
        <f>IFERROR(VLOOKUP(O107,Colors!$A$2:$B$11,2,FALSE),"0")</f>
        <v>0</v>
      </c>
      <c r="Q107" s="2" t="s">
        <v>4696</v>
      </c>
      <c r="R107" s="19">
        <f>IFERROR(VLOOKUP(Q107,Contenants!$A$2:$B$21,2,FALSE),"0")</f>
        <v>15</v>
      </c>
      <c r="S107" s="2"/>
      <c r="T107" s="50" t="s">
        <v>5126</v>
      </c>
      <c r="U107" s="19" t="str">
        <f t="shared" si="36"/>
        <v/>
      </c>
      <c r="V107" s="19">
        <f t="shared" si="38"/>
        <v>0</v>
      </c>
      <c r="W107" s="20" t="e">
        <f>$X$1&amp;A107&amp;$Y$1&amp;T107&amp;$Z$1&amp;D107&amp;$AA$1&amp;E107&amp;#REF!&amp;G107&amp;$AB$1&amp;J107&amp;$AC$1&amp;L107&amp;$AD$1&amp;N107&amp;$AE$1&amp;P107&amp;$AF$1&amp;R107&amp;$AG$1&amp;#REF!&amp;$AI$1</f>
        <v>#REF!</v>
      </c>
    </row>
    <row r="108" spans="1:23" hidden="1" x14ac:dyDescent="0.25">
      <c r="A108" s="2" t="s">
        <v>4081</v>
      </c>
      <c r="B108" s="2" t="s">
        <v>4082</v>
      </c>
      <c r="C108" s="3"/>
      <c r="D108" s="25" t="str">
        <f t="shared" si="23"/>
        <v/>
      </c>
      <c r="E108" s="4">
        <v>64.3</v>
      </c>
      <c r="F108" s="2" t="s">
        <v>4083</v>
      </c>
      <c r="G108" s="26" t="e">
        <f>VLOOKUP(F108,frs!$A$2:$E$41,2,FALSE)</f>
        <v>#N/A</v>
      </c>
      <c r="H108" s="2" t="b">
        <v>0</v>
      </c>
      <c r="I108" s="2" t="s">
        <v>4693</v>
      </c>
      <c r="J108" s="26">
        <f>VLOOKUP(I108,Families!$A$2:$B$11,2,FALSE)</f>
        <v>7</v>
      </c>
      <c r="K108" s="2"/>
      <c r="L108" s="26" t="str">
        <f>IFERROR(VLOOKUP(K108,Appellations!$A$3:$B$77,3,FALSE),"")</f>
        <v/>
      </c>
      <c r="M108" s="2" t="s">
        <v>4703</v>
      </c>
      <c r="N108" s="26">
        <f>IFERROR(VLOOKUP(M108,Regions!$A$3:$B$41,2,FALSE),"")</f>
        <v>34</v>
      </c>
      <c r="O108" s="2"/>
      <c r="P108" s="26" t="str">
        <f>IFERROR(VLOOKUP(O108,Colors!$A$3:$B$11,2,FALSE),"")</f>
        <v/>
      </c>
      <c r="Q108" s="2" t="s">
        <v>4696</v>
      </c>
      <c r="R108" s="26">
        <f>IFERROR(VLOOKUP(Q108,Contenants!$A$3:$B$21,2,FALSE),"")</f>
        <v>15</v>
      </c>
      <c r="S108" s="2"/>
      <c r="T108" s="8" t="s">
        <v>168</v>
      </c>
      <c r="U108" s="14" t="str">
        <f t="shared" si="36"/>
        <v/>
      </c>
      <c r="V108" s="14"/>
      <c r="W108" s="5" t="e">
        <f>$X$1&amp;A108&amp;$Y$1&amp;T108&amp;$Z$1&amp;C108&amp;$AA$1&amp;E108&amp;#REF!&amp;G108&amp;$AB$1&amp;J108&amp;$AC$1&amp;#REF!&amp;$AD$1&amp;L108&amp;$AE$1&amp;P108&amp;$AF$1&amp;R108&amp;$AF$1&amp;#REF!&amp;$AG$1</f>
        <v>#REF!</v>
      </c>
    </row>
    <row r="109" spans="1:23" hidden="1" x14ac:dyDescent="0.25">
      <c r="A109" s="2" t="s">
        <v>4139</v>
      </c>
      <c r="B109" s="2" t="s">
        <v>4140</v>
      </c>
      <c r="C109" s="3"/>
      <c r="D109" s="16" t="str">
        <f t="shared" si="23"/>
        <v/>
      </c>
      <c r="E109" s="4">
        <v>39.4</v>
      </c>
      <c r="F109" s="2" t="s">
        <v>464</v>
      </c>
      <c r="G109" s="13" t="e">
        <f>VLOOKUP(F109,frs!$A$2:$E$41,2,FALSE)</f>
        <v>#N/A</v>
      </c>
      <c r="H109" s="2" t="b">
        <v>0</v>
      </c>
      <c r="I109" s="2" t="s">
        <v>4693</v>
      </c>
      <c r="J109" s="13">
        <f>VLOOKUP(I109,Families!$A$2:$B$11,2,FALSE)</f>
        <v>7</v>
      </c>
      <c r="K109" s="2"/>
      <c r="L109" s="13" t="str">
        <f>IFERROR(VLOOKUP(K109,Appellations!$A$3:$B$77,3,FALSE),"")</f>
        <v/>
      </c>
      <c r="M109" s="2" t="s">
        <v>4703</v>
      </c>
      <c r="N109" s="13">
        <f>IFERROR(VLOOKUP(M109,Regions!$A$3:$B$41,2,FALSE),"")</f>
        <v>34</v>
      </c>
      <c r="O109" s="2"/>
      <c r="P109" s="13" t="str">
        <f>IFERROR(VLOOKUP(O109,Colors!$A$3:$B$11,2,FALSE),"")</f>
        <v/>
      </c>
      <c r="Q109" s="2"/>
      <c r="R109" s="13" t="str">
        <f>IFERROR(VLOOKUP(Q109,Contenants!$A$3:$B$21,2,FALSE),"")</f>
        <v/>
      </c>
      <c r="S109" s="2"/>
      <c r="T109" s="8" t="s">
        <v>493</v>
      </c>
      <c r="U109" s="14" t="str">
        <f t="shared" si="36"/>
        <v/>
      </c>
      <c r="V109" s="14"/>
      <c r="W109" s="5" t="e">
        <f>$X$1&amp;A109&amp;$Y$1&amp;T109&amp;$Z$1&amp;C109&amp;$AA$1&amp;E109&amp;#REF!&amp;G109&amp;$AB$1&amp;J109&amp;$AC$1&amp;#REF!&amp;$AD$1&amp;L109&amp;$AE$1&amp;P109&amp;$AF$1&amp;R109&amp;$AF$1&amp;#REF!&amp;$AG$1</f>
        <v>#REF!</v>
      </c>
    </row>
    <row r="110" spans="1:23" hidden="1" x14ac:dyDescent="0.25">
      <c r="A110" s="2" t="s">
        <v>4496</v>
      </c>
      <c r="B110" s="2" t="s">
        <v>4497</v>
      </c>
      <c r="C110" s="3"/>
      <c r="D110" s="16" t="str">
        <f t="shared" si="23"/>
        <v/>
      </c>
      <c r="E110" s="4">
        <v>29.95</v>
      </c>
      <c r="F110" s="2" t="s">
        <v>4495</v>
      </c>
      <c r="G110" s="13" t="e">
        <f>VLOOKUP(F110,frs!$A$2:$E$41,2,FALSE)</f>
        <v>#N/A</v>
      </c>
      <c r="H110" s="2" t="b">
        <v>0</v>
      </c>
      <c r="I110" s="2" t="s">
        <v>4693</v>
      </c>
      <c r="J110" s="13">
        <f>VLOOKUP(I110,Families!$A$2:$B$11,2,FALSE)</f>
        <v>7</v>
      </c>
      <c r="K110" s="2"/>
      <c r="L110" s="13" t="str">
        <f>IFERROR(VLOOKUP(K110,Appellations!$A$3:$B$77,3,FALSE),"")</f>
        <v/>
      </c>
      <c r="M110" s="2" t="s">
        <v>4694</v>
      </c>
      <c r="N110" s="13">
        <f>IFERROR(VLOOKUP(M110,Regions!$A$3:$B$41,2,FALSE),"")</f>
        <v>26</v>
      </c>
      <c r="O110" s="2"/>
      <c r="P110" s="13" t="str">
        <f>IFERROR(VLOOKUP(O110,Colors!$A$3:$B$11,2,FALSE),"")</f>
        <v/>
      </c>
      <c r="Q110" s="2" t="s">
        <v>4695</v>
      </c>
      <c r="R110" s="13">
        <f>IFERROR(VLOOKUP(Q110,Contenants!$A$3:$B$21,2,FALSE),"")</f>
        <v>13</v>
      </c>
      <c r="S110" s="2"/>
      <c r="T110" s="8" t="s">
        <v>35</v>
      </c>
      <c r="U110" s="14" t="str">
        <f t="shared" si="36"/>
        <v/>
      </c>
      <c r="V110" s="14"/>
      <c r="W110" s="5" t="e">
        <f>$X$1&amp;A110&amp;$Y$1&amp;T110&amp;$Z$1&amp;C110&amp;$AA$1&amp;E110&amp;#REF!&amp;G110&amp;$AB$1&amp;J110&amp;$AC$1&amp;#REF!&amp;$AD$1&amp;L110&amp;$AE$1&amp;P110&amp;$AF$1&amp;R110&amp;$AF$1&amp;#REF!&amp;$AG$1</f>
        <v>#REF!</v>
      </c>
    </row>
    <row r="111" spans="1:23" hidden="1" x14ac:dyDescent="0.25">
      <c r="A111" s="2" t="s">
        <v>4493</v>
      </c>
      <c r="B111" s="2" t="s">
        <v>4494</v>
      </c>
      <c r="C111" s="3"/>
      <c r="D111" s="16" t="str">
        <f t="shared" si="23"/>
        <v/>
      </c>
      <c r="E111" s="4">
        <v>31.95</v>
      </c>
      <c r="F111" s="2" t="s">
        <v>4495</v>
      </c>
      <c r="G111" s="13" t="e">
        <f>VLOOKUP(F111,frs!$A$2:$E$41,2,FALSE)</f>
        <v>#N/A</v>
      </c>
      <c r="H111" s="2" t="b">
        <v>0</v>
      </c>
      <c r="I111" s="2" t="s">
        <v>4693</v>
      </c>
      <c r="J111" s="13">
        <f>VLOOKUP(I111,Families!$A$2:$B$11,2,FALSE)</f>
        <v>7</v>
      </c>
      <c r="K111" s="2"/>
      <c r="L111" s="13" t="str">
        <f>IFERROR(VLOOKUP(K111,Appellations!$A$3:$B$77,3,FALSE),"")</f>
        <v/>
      </c>
      <c r="M111" s="2" t="s">
        <v>4694</v>
      </c>
      <c r="N111" s="13">
        <f>IFERROR(VLOOKUP(M111,Regions!$A$3:$B$41,2,FALSE),"")</f>
        <v>26</v>
      </c>
      <c r="O111" s="2"/>
      <c r="P111" s="13" t="str">
        <f>IFERROR(VLOOKUP(O111,Colors!$A$3:$B$11,2,FALSE),"")</f>
        <v/>
      </c>
      <c r="Q111" s="2"/>
      <c r="R111" s="13" t="str">
        <f>IFERROR(VLOOKUP(Q111,Contenants!$A$3:$B$21,2,FALSE),"")</f>
        <v/>
      </c>
      <c r="S111" s="2"/>
      <c r="T111" s="8" t="s">
        <v>201</v>
      </c>
      <c r="U111" s="14" t="str">
        <f t="shared" si="36"/>
        <v/>
      </c>
      <c r="V111" s="14"/>
      <c r="W111" s="5" t="e">
        <f>$X$1&amp;A111&amp;$Y$1&amp;T111&amp;$Z$1&amp;C111&amp;$AA$1&amp;E111&amp;#REF!&amp;G111&amp;$AB$1&amp;J111&amp;$AC$1&amp;#REF!&amp;$AD$1&amp;L111&amp;$AE$1&amp;P111&amp;$AF$1&amp;R111&amp;$AF$1&amp;#REF!&amp;$AG$1</f>
        <v>#REF!</v>
      </c>
    </row>
    <row r="112" spans="1:23" hidden="1" x14ac:dyDescent="0.25">
      <c r="A112" s="2" t="s">
        <v>4508</v>
      </c>
      <c r="B112" s="2" t="s">
        <v>4509</v>
      </c>
      <c r="C112" s="3"/>
      <c r="D112" s="33" t="str">
        <f t="shared" si="23"/>
        <v/>
      </c>
      <c r="E112" s="4">
        <v>23.82</v>
      </c>
      <c r="F112" s="2" t="s">
        <v>3923</v>
      </c>
      <c r="G112" s="17" t="e">
        <f>VLOOKUP(F112,frs!$A$2:$E$41,2,FALSE)</f>
        <v>#N/A</v>
      </c>
      <c r="H112" s="2" t="b">
        <v>0</v>
      </c>
      <c r="I112" s="2" t="s">
        <v>4693</v>
      </c>
      <c r="J112" s="17">
        <f>VLOOKUP(I112,Families!$A$2:$B$11,2,FALSE)</f>
        <v>7</v>
      </c>
      <c r="K112" s="2"/>
      <c r="L112" s="17" t="str">
        <f>IFERROR(VLOOKUP(K112,Appellations!$A$3:$B$77,3,FALSE),"")</f>
        <v/>
      </c>
      <c r="M112" s="2" t="s">
        <v>4708</v>
      </c>
      <c r="N112" s="17" t="str">
        <f>IFERROR(VLOOKUP(M112,Regions!$A$3:$B$41,2,FALSE),"")</f>
        <v/>
      </c>
      <c r="O112" s="2"/>
      <c r="P112" s="17" t="str">
        <f>IFERROR(VLOOKUP(O112,Colors!$A$3:$B$11,2,FALSE),"")</f>
        <v/>
      </c>
      <c r="Q112" s="2"/>
      <c r="R112" s="17" t="str">
        <f>IFERROR(VLOOKUP(Q112,Contenants!$A$3:$B$21,2,FALSE),"")</f>
        <v/>
      </c>
      <c r="S112" s="2"/>
      <c r="T112" s="8" t="s">
        <v>199</v>
      </c>
      <c r="U112" s="14" t="str">
        <f t="shared" si="36"/>
        <v/>
      </c>
      <c r="V112" s="14"/>
      <c r="W112" s="5" t="e">
        <f>$X$1&amp;A112&amp;$Y$1&amp;T112&amp;$Z$1&amp;C112&amp;$AA$1&amp;E112&amp;#REF!&amp;G112&amp;$AB$1&amp;J112&amp;$AC$1&amp;#REF!&amp;$AD$1&amp;L112&amp;$AE$1&amp;P112&amp;$AF$1&amp;R112&amp;$AF$1&amp;#REF!&amp;$AG$1</f>
        <v>#REF!</v>
      </c>
    </row>
    <row r="113" spans="1:23" hidden="1" x14ac:dyDescent="0.25">
      <c r="A113" s="2" t="s">
        <v>2069</v>
      </c>
      <c r="B113" s="2" t="s">
        <v>2070</v>
      </c>
      <c r="C113" s="3"/>
      <c r="D113" s="23" t="str">
        <f>SUBSTITUTE(SUBSTITUTE(SUBSTITUTE(C113,CHAR(13),""),CHAR(10),"&lt;br&gt;"),". &amp;car(10)",".")</f>
        <v/>
      </c>
      <c r="E113" s="4">
        <v>35.5</v>
      </c>
      <c r="F113" s="2" t="s">
        <v>2221</v>
      </c>
      <c r="G113" s="19" t="e">
        <f>VLOOKUP(F113,frs!$A$2:$E$41,2,FALSE)</f>
        <v>#N/A</v>
      </c>
      <c r="H113" s="2" t="b">
        <v>1</v>
      </c>
      <c r="I113" s="2" t="s">
        <v>4693</v>
      </c>
      <c r="J113" s="19">
        <f>VLOOKUP(I113,Families!$A$2:$B$11,2,FALSE)</f>
        <v>7</v>
      </c>
      <c r="K113" s="2"/>
      <c r="L113" s="19" t="str">
        <f>IFERROR(VLOOKUP(K113,Appellations!$A$2:$B$77,2,FALSE),"0")</f>
        <v>0</v>
      </c>
      <c r="M113" s="2" t="s">
        <v>4698</v>
      </c>
      <c r="N113" s="19" t="str">
        <f>IFERROR(VLOOKUP(M113,Regions!$A$2:$B$41,2,FALSE),"0")</f>
        <v>0</v>
      </c>
      <c r="O113" s="2"/>
      <c r="P113" s="19" t="str">
        <f>IFERROR(VLOOKUP(O113,Colors!$A$2:$B$11,2,FALSE),"0")</f>
        <v>0</v>
      </c>
      <c r="Q113" s="2" t="s">
        <v>4696</v>
      </c>
      <c r="R113" s="19">
        <f>IFERROR(VLOOKUP(Q113,Contenants!$A$2:$B$21,2,FALSE),"0")</f>
        <v>15</v>
      </c>
      <c r="S113" s="2"/>
      <c r="T113" s="50" t="s">
        <v>5127</v>
      </c>
      <c r="U113" s="19" t="str">
        <f t="shared" si="36"/>
        <v/>
      </c>
      <c r="V113" s="19">
        <f>IF(U113="",0,1)</f>
        <v>0</v>
      </c>
      <c r="W113" s="20" t="e">
        <f>$X$1&amp;A113&amp;$Y$1&amp;T113&amp;$Z$1&amp;D113&amp;$AA$1&amp;E113&amp;#REF!&amp;G113&amp;$AB$1&amp;J113&amp;$AC$1&amp;L113&amp;$AD$1&amp;N113&amp;$AE$1&amp;P113&amp;$AF$1&amp;R113&amp;$AG$1&amp;#REF!&amp;$AI$1</f>
        <v>#REF!</v>
      </c>
    </row>
    <row r="114" spans="1:23" hidden="1" x14ac:dyDescent="0.25">
      <c r="A114" s="2" t="s">
        <v>4637</v>
      </c>
      <c r="B114" s="2" t="s">
        <v>4638</v>
      </c>
      <c r="C114" s="3"/>
      <c r="D114" s="25" t="str">
        <f t="shared" si="23"/>
        <v/>
      </c>
      <c r="E114" s="4">
        <v>31.15</v>
      </c>
      <c r="F114" s="2" t="s">
        <v>464</v>
      </c>
      <c r="G114" s="26" t="e">
        <f>VLOOKUP(F114,frs!$A$2:$E$41,2,FALSE)</f>
        <v>#N/A</v>
      </c>
      <c r="H114" s="2" t="b">
        <v>0</v>
      </c>
      <c r="I114" s="2" t="s">
        <v>4693</v>
      </c>
      <c r="J114" s="26">
        <f>VLOOKUP(I114,Families!$A$2:$B$11,2,FALSE)</f>
        <v>7</v>
      </c>
      <c r="K114" s="2"/>
      <c r="L114" s="26" t="str">
        <f>IFERROR(VLOOKUP(K114,Appellations!$A$3:$B$77,3,FALSE),"")</f>
        <v/>
      </c>
      <c r="M114" s="2" t="s">
        <v>4698</v>
      </c>
      <c r="N114" s="26" t="str">
        <f>IFERROR(VLOOKUP(M114,Regions!$A$3:$B$41,2,FALSE),"")</f>
        <v/>
      </c>
      <c r="O114" s="2"/>
      <c r="P114" s="26" t="str">
        <f>IFERROR(VLOOKUP(O114,Colors!$A$3:$B$11,2,FALSE),"")</f>
        <v/>
      </c>
      <c r="Q114" s="2"/>
      <c r="R114" s="26" t="str">
        <f>IFERROR(VLOOKUP(Q114,Contenants!$A$3:$B$21,2,FALSE),"")</f>
        <v/>
      </c>
      <c r="S114" s="2"/>
      <c r="T114" s="8" t="s">
        <v>212</v>
      </c>
      <c r="U114" s="14" t="str">
        <f t="shared" si="36"/>
        <v/>
      </c>
      <c r="V114" s="14"/>
      <c r="W114" s="5" t="e">
        <f>$X$1&amp;A114&amp;$Y$1&amp;T114&amp;$Z$1&amp;C114&amp;$AA$1&amp;E114&amp;#REF!&amp;G114&amp;$AB$1&amp;J114&amp;$AC$1&amp;#REF!&amp;$AD$1&amp;L114&amp;$AE$1&amp;P114&amp;$AF$1&amp;R114&amp;$AF$1&amp;#REF!&amp;$AG$1</f>
        <v>#REF!</v>
      </c>
    </row>
    <row r="115" spans="1:23" hidden="1" x14ac:dyDescent="0.25">
      <c r="A115" s="2" t="s">
        <v>4552</v>
      </c>
      <c r="B115" s="2" t="s">
        <v>4553</v>
      </c>
      <c r="C115" s="3"/>
      <c r="D115" s="33" t="str">
        <f t="shared" si="23"/>
        <v/>
      </c>
      <c r="E115" s="4">
        <v>59.4</v>
      </c>
      <c r="F115" s="2" t="s">
        <v>464</v>
      </c>
      <c r="G115" s="17" t="e">
        <f>VLOOKUP(F115,frs!$A$2:$E$41,2,FALSE)</f>
        <v>#N/A</v>
      </c>
      <c r="H115" s="2" t="b">
        <v>0</v>
      </c>
      <c r="I115" s="2" t="s">
        <v>4693</v>
      </c>
      <c r="J115" s="17">
        <f>VLOOKUP(I115,Families!$A$2:$B$11,2,FALSE)</f>
        <v>7</v>
      </c>
      <c r="K115" s="2"/>
      <c r="L115" s="17" t="str">
        <f>IFERROR(VLOOKUP(K115,Appellations!$A$3:$B$77,3,FALSE),"")</f>
        <v/>
      </c>
      <c r="M115" s="2" t="s">
        <v>4698</v>
      </c>
      <c r="N115" s="17" t="str">
        <f>IFERROR(VLOOKUP(M115,Regions!$A$3:$B$41,2,FALSE),"")</f>
        <v/>
      </c>
      <c r="O115" s="2"/>
      <c r="P115" s="17" t="str">
        <f>IFERROR(VLOOKUP(O115,Colors!$A$3:$B$11,2,FALSE),"")</f>
        <v/>
      </c>
      <c r="Q115" s="2"/>
      <c r="R115" s="17" t="str">
        <f>IFERROR(VLOOKUP(Q115,Contenants!$A$3:$B$21,2,FALSE),"")</f>
        <v/>
      </c>
      <c r="S115" s="2"/>
      <c r="T115" s="8" t="s">
        <v>214</v>
      </c>
      <c r="U115" s="14" t="str">
        <f t="shared" si="36"/>
        <v/>
      </c>
      <c r="V115" s="14"/>
      <c r="W115" s="5" t="e">
        <f>$X$1&amp;A115&amp;$Y$1&amp;T115&amp;$Z$1&amp;C115&amp;$AA$1&amp;E115&amp;#REF!&amp;G115&amp;$AB$1&amp;J115&amp;$AC$1&amp;#REF!&amp;$AD$1&amp;L115&amp;$AE$1&amp;P115&amp;$AF$1&amp;R115&amp;$AF$1&amp;#REF!&amp;$AG$1</f>
        <v>#REF!</v>
      </c>
    </row>
    <row r="116" spans="1:23" hidden="1" x14ac:dyDescent="0.25">
      <c r="A116" s="2" t="s">
        <v>2087</v>
      </c>
      <c r="B116" s="2" t="s">
        <v>2088</v>
      </c>
      <c r="C116" s="3"/>
      <c r="D116" s="23" t="str">
        <f t="shared" ref="D116:D118" si="39">SUBSTITUTE(SUBSTITUTE(SUBSTITUTE(C116,CHAR(13),""),CHAR(10),"&lt;br&gt;"),". &amp;car(10)",".")</f>
        <v/>
      </c>
      <c r="E116" s="4">
        <v>57.9</v>
      </c>
      <c r="F116" s="2" t="s">
        <v>464</v>
      </c>
      <c r="G116" s="19" t="e">
        <f>VLOOKUP(F116,frs!$A$2:$E$41,2,FALSE)</f>
        <v>#N/A</v>
      </c>
      <c r="H116" s="2" t="b">
        <v>1</v>
      </c>
      <c r="I116" s="2" t="s">
        <v>4693</v>
      </c>
      <c r="J116" s="19">
        <f>VLOOKUP(I116,Families!$A$2:$B$11,2,FALSE)</f>
        <v>7</v>
      </c>
      <c r="K116" s="2"/>
      <c r="L116" s="19" t="str">
        <f>IFERROR(VLOOKUP(K116,Appellations!$A$2:$B$77,2,FALSE),"0")</f>
        <v>0</v>
      </c>
      <c r="M116" s="2" t="s">
        <v>4698</v>
      </c>
      <c r="N116" s="19" t="str">
        <f>IFERROR(VLOOKUP(M116,Regions!$A$2:$B$41,2,FALSE),"0")</f>
        <v>0</v>
      </c>
      <c r="O116" s="2"/>
      <c r="P116" s="19" t="str">
        <f>IFERROR(VLOOKUP(O116,Colors!$A$2:$B$11,2,FALSE),"0")</f>
        <v>0</v>
      </c>
      <c r="Q116" s="2" t="s">
        <v>4696</v>
      </c>
      <c r="R116" s="19">
        <f>IFERROR(VLOOKUP(Q116,Contenants!$A$2:$B$21,2,FALSE),"0")</f>
        <v>15</v>
      </c>
      <c r="S116" s="2"/>
      <c r="T116" s="50" t="s">
        <v>5128</v>
      </c>
      <c r="U116" s="19" t="str">
        <f t="shared" si="36"/>
        <v/>
      </c>
      <c r="V116" s="19">
        <f t="shared" ref="V116:V118" si="40">IF(U116="",0,1)</f>
        <v>0</v>
      </c>
      <c r="W116" s="20" t="e">
        <f>$X$1&amp;A116&amp;$Y$1&amp;T116&amp;$Z$1&amp;D116&amp;$AA$1&amp;E116&amp;#REF!&amp;G116&amp;$AB$1&amp;J116&amp;$AC$1&amp;L116&amp;$AD$1&amp;N116&amp;$AE$1&amp;P116&amp;$AF$1&amp;R116&amp;$AG$1&amp;#REF!&amp;$AI$1</f>
        <v>#REF!</v>
      </c>
    </row>
    <row r="117" spans="1:23" hidden="1" x14ac:dyDescent="0.25">
      <c r="A117" s="2" t="s">
        <v>2089</v>
      </c>
      <c r="B117" s="2" t="s">
        <v>2090</v>
      </c>
      <c r="C117" s="3"/>
      <c r="D117" s="23" t="str">
        <f t="shared" si="39"/>
        <v/>
      </c>
      <c r="E117" s="4">
        <v>143.9</v>
      </c>
      <c r="F117" s="2" t="s">
        <v>464</v>
      </c>
      <c r="G117" s="19" t="e">
        <f>VLOOKUP(F117,frs!$A$2:$E$41,2,FALSE)</f>
        <v>#N/A</v>
      </c>
      <c r="H117" s="2" t="b">
        <v>1</v>
      </c>
      <c r="I117" s="2" t="s">
        <v>4693</v>
      </c>
      <c r="J117" s="19">
        <f>VLOOKUP(I117,Families!$A$2:$B$11,2,FALSE)</f>
        <v>7</v>
      </c>
      <c r="K117" s="2"/>
      <c r="L117" s="19" t="str">
        <f>IFERROR(VLOOKUP(K117,Appellations!$A$2:$B$77,2,FALSE),"0")</f>
        <v>0</v>
      </c>
      <c r="M117" s="2" t="s">
        <v>4698</v>
      </c>
      <c r="N117" s="19" t="str">
        <f>IFERROR(VLOOKUP(M117,Regions!$A$2:$B$41,2,FALSE),"0")</f>
        <v>0</v>
      </c>
      <c r="O117" s="2"/>
      <c r="P117" s="19" t="str">
        <f>IFERROR(VLOOKUP(O117,Colors!$A$2:$B$11,2,FALSE),"0")</f>
        <v>0</v>
      </c>
      <c r="Q117" s="2" t="s">
        <v>4696</v>
      </c>
      <c r="R117" s="19">
        <f>IFERROR(VLOOKUP(Q117,Contenants!$A$2:$B$21,2,FALSE),"0")</f>
        <v>15</v>
      </c>
      <c r="S117" s="2"/>
      <c r="T117" s="50" t="s">
        <v>5129</v>
      </c>
      <c r="U117" s="19" t="str">
        <f t="shared" si="36"/>
        <v/>
      </c>
      <c r="V117" s="19">
        <f t="shared" si="40"/>
        <v>0</v>
      </c>
      <c r="W117" s="20" t="e">
        <f>$X$1&amp;A117&amp;$Y$1&amp;T117&amp;$Z$1&amp;D117&amp;$AA$1&amp;E117&amp;#REF!&amp;G117&amp;$AB$1&amp;J117&amp;$AC$1&amp;L117&amp;$AD$1&amp;N117&amp;$AE$1&amp;P117&amp;$AF$1&amp;R117&amp;$AG$1&amp;#REF!&amp;$AI$1</f>
        <v>#REF!</v>
      </c>
    </row>
    <row r="118" spans="1:23" ht="409.5" x14ac:dyDescent="0.25">
      <c r="A118" s="2" t="s">
        <v>2091</v>
      </c>
      <c r="B118" s="2" t="s">
        <v>2092</v>
      </c>
      <c r="C118" s="3" t="s">
        <v>5483</v>
      </c>
      <c r="D118" s="23" t="str">
        <f t="shared" si="39"/>
        <v>Un Whisky écossais blended fin, élégant et très subtil. Idéal en digestif ou sur une tarte aux fruits.&lt;br&gt;&lt;br&gt;Provenance : Ecosse&lt;br&gt;&lt;br&gt;Vieillissement : en fût de Bourbon et affiné en fût de Corton-Renardes (Bourgogne).&lt;br&gt;&lt;br&gt;Dégustation : Robe ambrée ; Nez subtile et gourmand sur la mirabelle, la fraise et la noisette torréfiée ; Bouche ample, complexe sur des notes de gingembre, pamplemousse. Finale d’une grande finesse et longue.&lt;br&gt;&lt;br&gt;Malden Spirits est une aventure qui, depuis sa naissance, tutoie l’innovation, la disruptivité, la différenciation : elle est née au cœur de la Bourgogne, au cœur du vignoble bourguignon, et a été imaginée par l’équipe du Domaine Maldant-Pauvelot.</v>
      </c>
      <c r="E118" s="4">
        <v>59</v>
      </c>
      <c r="F118" s="2" t="s">
        <v>2219</v>
      </c>
      <c r="G118" s="19">
        <f>VLOOKUP(F118,frs!$A$2:$B$45,2,FALSE)</f>
        <v>23</v>
      </c>
      <c r="H118" s="2" t="b">
        <v>1</v>
      </c>
      <c r="I118" s="2" t="s">
        <v>4693</v>
      </c>
      <c r="J118" s="19">
        <f>VLOOKUP(I118,Families!$A$2:$B$11,2,FALSE)</f>
        <v>7</v>
      </c>
      <c r="K118" s="2"/>
      <c r="L118" s="19" t="str">
        <f>IFERROR(VLOOKUP(K118,Appellations!$A$2:$B$80,2,FALSE),"0")</f>
        <v>0</v>
      </c>
      <c r="M118" s="2" t="s">
        <v>4698</v>
      </c>
      <c r="N118" s="19">
        <f>IFERROR(VLOOKUP(M118,Regions!$A$2:$B$44,2,FALSE),"0")</f>
        <v>42</v>
      </c>
      <c r="O118" s="2"/>
      <c r="P118" s="19" t="str">
        <f>IFERROR(VLOOKUP(O118,Colors!$A$2:$B$11,2,FALSE),"0")</f>
        <v>0</v>
      </c>
      <c r="Q118" s="2" t="s">
        <v>4695</v>
      </c>
      <c r="R118" s="19">
        <f>IFERROR(VLOOKUP(Q118,Contenants!$A$2:$B$21,2,FALSE),"0")</f>
        <v>13</v>
      </c>
      <c r="S118" s="2" t="s">
        <v>5873</v>
      </c>
      <c r="T118" s="50" t="s">
        <v>5130</v>
      </c>
      <c r="U118" s="19" t="str">
        <f>SUBSTITUTE(S118,"C:\Users\Admin\OneDrive\Site Internet\","")</f>
        <v>whisky_mac_malden_charolais.png</v>
      </c>
      <c r="V118" s="19">
        <f t="shared" si="40"/>
        <v>1</v>
      </c>
      <c r="W118" s="20" t="str">
        <f>$X$1&amp;A118&amp;$Y$1&amp;T118&amp;$Z$1&amp;D118&amp;$AA$1&amp;G118&amp;$AB$1&amp;J118&amp;$AC$1&amp;L118&amp;$AD$1&amp;N118&amp;$AE$1&amp;P118&amp;$AF$1&amp;R118&amp;$AG$1&amp;U118&amp;$AH$1&amp;V118&amp;$AI$1</f>
        <v>("00118", "Whisky Charolais Mac Malden 12 ans 50 cl", "Un Whisky écossais blended fin, élégant et très subtil. Idéal en digestif ou sur une tarte aux fruits.&lt;br&gt;&lt;br&gt;Provenance : Ecosse&lt;br&gt;&lt;br&gt;Vieillissement : en fût de Bourbon et affiné en fût de Corton-Renardes (Bourgogne).&lt;br&gt;&lt;br&gt;Dégustation : Robe ambrée ; Nez subtile et gourmand sur la mirabelle, la fraise et la noisette torréfiée ; Bouche ample, complexe sur des notes de gingembre, pamplemousse. Finale d’une grande finesse et longue.&lt;br&gt;&lt;br&gt;Malden Spirits est une aventure qui, depuis sa naissance, tutoie l’innovation, la disruptivité, la différenciation : elle est née au cœur de la Bourgogne, au cœur du vignoble bourguignon, et a été imaginée par l’équipe du Domaine Maldant-Pauvelot.", "23", "7", "0", "42","0", "13", "whisky_mac_malden_charolais.png", "1"),</v>
      </c>
    </row>
    <row r="119" spans="1:23" hidden="1" x14ac:dyDescent="0.25">
      <c r="A119" s="2" t="s">
        <v>4554</v>
      </c>
      <c r="B119" s="2" t="s">
        <v>4555</v>
      </c>
      <c r="C119" s="3"/>
      <c r="D119" s="25" t="str">
        <f t="shared" si="23"/>
        <v/>
      </c>
      <c r="E119" s="4">
        <v>49.3</v>
      </c>
      <c r="F119" s="2" t="s">
        <v>464</v>
      </c>
      <c r="G119" s="26" t="e">
        <f>VLOOKUP(F119,frs!$A$2:$E$41,2,FALSE)</f>
        <v>#N/A</v>
      </c>
      <c r="H119" s="2" t="b">
        <v>0</v>
      </c>
      <c r="I119" s="2" t="s">
        <v>4693</v>
      </c>
      <c r="J119" s="26">
        <f>VLOOKUP(I119,Families!$A$2:$B$11,2,FALSE)</f>
        <v>7</v>
      </c>
      <c r="K119" s="2"/>
      <c r="L119" s="26" t="str">
        <f>IFERROR(VLOOKUP(K119,Appellations!$A$3:$B$77,3,FALSE),"")</f>
        <v/>
      </c>
      <c r="M119" s="2" t="s">
        <v>4698</v>
      </c>
      <c r="N119" s="26" t="str">
        <f>IFERROR(VLOOKUP(M119,Regions!$A$3:$B$41,2,FALSE),"")</f>
        <v/>
      </c>
      <c r="O119" s="2"/>
      <c r="P119" s="26" t="str">
        <f>IFERROR(VLOOKUP(O119,Colors!$A$3:$B$11,2,FALSE),"")</f>
        <v/>
      </c>
      <c r="Q119" s="2"/>
      <c r="R119" s="26" t="str">
        <f>IFERROR(VLOOKUP(Q119,Contenants!$A$3:$B$21,2,FALSE),"")</f>
        <v/>
      </c>
      <c r="S119" s="2"/>
      <c r="T119" s="8" t="s">
        <v>1407</v>
      </c>
      <c r="U119" s="14" t="str">
        <f>SUBSTITUTE(SUBSTITUTE(SUBSTITUTE(SUBSTITUTE(SUBSTITUTE(SUBSTITUTE(SUBSTITUTE(SUBSTITUTE(SUBSTITUTE(SUBSTITUTE(SUBSTITUTE(SUBSTITUTE(S119,"C:\Users\Admin\OneDrive\Site Internet\",""),"BAG-IN-BOX\",""),"BOURGOGNE\",""),"BEAUJOLAIS\",""),"CHAMPAGNE ET EFFERVESCENTS\",""),"LANGUEDOC\",""),"LOIRE\",""),"PROVENCE\",""),"RHONE NORD\",""),"RHONE SUD\",""),"SPIRITUEUX\",""),"SUD OUEST\","")</f>
        <v/>
      </c>
      <c r="V119" s="14"/>
      <c r="W119" s="5" t="e">
        <f>$X$1&amp;A119&amp;$Y$1&amp;T119&amp;$Z$1&amp;C119&amp;$AA$1&amp;E119&amp;#REF!&amp;G119&amp;$AB$1&amp;J119&amp;$AC$1&amp;#REF!&amp;$AD$1&amp;L119&amp;$AE$1&amp;P119&amp;$AF$1&amp;R119&amp;$AF$1&amp;#REF!&amp;$AG$1</f>
        <v>#REF!</v>
      </c>
    </row>
    <row r="120" spans="1:23" hidden="1" x14ac:dyDescent="0.25">
      <c r="A120" s="2" t="s">
        <v>4558</v>
      </c>
      <c r="B120" s="2" t="s">
        <v>4559</v>
      </c>
      <c r="C120" s="3"/>
      <c r="D120" s="33" t="str">
        <f t="shared" si="23"/>
        <v/>
      </c>
      <c r="E120" s="4">
        <v>93.5</v>
      </c>
      <c r="F120" s="2" t="s">
        <v>464</v>
      </c>
      <c r="G120" s="17" t="e">
        <f>VLOOKUP(F120,frs!$A$2:$E$41,2,FALSE)</f>
        <v>#N/A</v>
      </c>
      <c r="H120" s="2" t="b">
        <v>0</v>
      </c>
      <c r="I120" s="2" t="s">
        <v>4693</v>
      </c>
      <c r="J120" s="17">
        <f>VLOOKUP(I120,Families!$A$2:$B$11,2,FALSE)</f>
        <v>7</v>
      </c>
      <c r="K120" s="2"/>
      <c r="L120" s="17" t="str">
        <f>IFERROR(VLOOKUP(K120,Appellations!$A$3:$B$77,3,FALSE),"")</f>
        <v/>
      </c>
      <c r="M120" s="2" t="s">
        <v>4698</v>
      </c>
      <c r="N120" s="17" t="str">
        <f>IFERROR(VLOOKUP(M120,Regions!$A$3:$B$41,2,FALSE),"")</f>
        <v/>
      </c>
      <c r="O120" s="2"/>
      <c r="P120" s="17" t="str">
        <f>IFERROR(VLOOKUP(O120,Colors!$A$3:$B$11,2,FALSE),"")</f>
        <v/>
      </c>
      <c r="Q120" s="2"/>
      <c r="R120" s="17" t="str">
        <f>IFERROR(VLOOKUP(Q120,Contenants!$A$3:$B$21,2,FALSE),"")</f>
        <v/>
      </c>
      <c r="S120" s="2"/>
      <c r="T120" s="8" t="s">
        <v>1838</v>
      </c>
      <c r="U120" s="14" t="str">
        <f>SUBSTITUTE(SUBSTITUTE(SUBSTITUTE(SUBSTITUTE(SUBSTITUTE(SUBSTITUTE(SUBSTITUTE(SUBSTITUTE(SUBSTITUTE(SUBSTITUTE(SUBSTITUTE(SUBSTITUTE(S120,"C:\Users\Admin\OneDrive\Site Internet\",""),"BAG-IN-BOX\",""),"BOURGOGNE\",""),"BEAUJOLAIS\",""),"CHAMPAGNE ET EFFERVESCENTS\",""),"LANGUEDOC\",""),"LOIRE\",""),"PROVENCE\",""),"RHONE NORD\",""),"RHONE SUD\",""),"SPIRITUEUX\",""),"SUD OUEST\","")</f>
        <v/>
      </c>
      <c r="V120" s="14"/>
      <c r="W120" s="5" t="e">
        <f>$X$1&amp;A120&amp;$Y$1&amp;T120&amp;$Z$1&amp;C120&amp;$AA$1&amp;E120&amp;#REF!&amp;G120&amp;$AB$1&amp;J120&amp;$AC$1&amp;#REF!&amp;$AD$1&amp;L120&amp;$AE$1&amp;P120&amp;$AF$1&amp;R120&amp;$AF$1&amp;#REF!&amp;$AG$1</f>
        <v>#REF!</v>
      </c>
    </row>
    <row r="121" spans="1:23" hidden="1" x14ac:dyDescent="0.25">
      <c r="A121" s="2" t="s">
        <v>2095</v>
      </c>
      <c r="B121" s="2" t="s">
        <v>2096</v>
      </c>
      <c r="C121" s="3"/>
      <c r="D121" s="23" t="str">
        <f>SUBSTITUTE(SUBSTITUTE(SUBSTITUTE(C121,CHAR(13),""),CHAR(10),"&lt;br&gt;"),". &amp;car(10)",".")</f>
        <v/>
      </c>
      <c r="E121" s="4">
        <v>69</v>
      </c>
      <c r="F121" s="2" t="s">
        <v>2221</v>
      </c>
      <c r="G121" s="19" t="e">
        <f>VLOOKUP(F121,frs!$A$2:$E$41,2,FALSE)</f>
        <v>#N/A</v>
      </c>
      <c r="H121" s="2" t="b">
        <v>1</v>
      </c>
      <c r="I121" s="2" t="s">
        <v>4693</v>
      </c>
      <c r="J121" s="19">
        <f>VLOOKUP(I121,Families!$A$2:$B$11,2,FALSE)</f>
        <v>7</v>
      </c>
      <c r="K121" s="2"/>
      <c r="L121" s="19" t="str">
        <f>IFERROR(VLOOKUP(K121,Appellations!$A$2:$B$77,2,FALSE),"0")</f>
        <v>0</v>
      </c>
      <c r="M121" s="2" t="s">
        <v>4698</v>
      </c>
      <c r="N121" s="19" t="str">
        <f>IFERROR(VLOOKUP(M121,Regions!$A$2:$B$41,2,FALSE),"0")</f>
        <v>0</v>
      </c>
      <c r="O121" s="2"/>
      <c r="P121" s="19" t="str">
        <f>IFERROR(VLOOKUP(O121,Colors!$A$2:$B$11,2,FALSE),"0")</f>
        <v>0</v>
      </c>
      <c r="Q121" s="2" t="s">
        <v>4696</v>
      </c>
      <c r="R121" s="19">
        <f>IFERROR(VLOOKUP(Q121,Contenants!$A$2:$B$21,2,FALSE),"0")</f>
        <v>15</v>
      </c>
      <c r="S121" s="2"/>
      <c r="T121" s="50" t="s">
        <v>5131</v>
      </c>
      <c r="U121" s="19" t="str">
        <f>SUBSTITUTE(SUBSTITUTE(SUBSTITUTE(SUBSTITUTE(SUBSTITUTE(SUBSTITUTE(SUBSTITUTE(SUBSTITUTE(SUBSTITUTE(SUBSTITUTE(SUBSTITUTE(SUBSTITUTE(S121,"C:\Users\Admin\OneDrive\Site Internet\",""),"BAG-IN-BOX\",""),"BOURGOGNE\",""),"BEAUJOLAIS\",""),"CHAMPAGNE ET EFFERVESCENTS\",""),"LANGUEDOC\",""),"LOIRE\",""),"PROVENCE\",""),"RHONE NORD\",""),"RHONE SUD\",""),"SPIRITUEUX\",""),"SUD OUEST\","")</f>
        <v/>
      </c>
      <c r="V121" s="19">
        <f>IF(U121="",0,1)</f>
        <v>0</v>
      </c>
      <c r="W121" s="20" t="e">
        <f>$X$1&amp;A121&amp;$Y$1&amp;T121&amp;$Z$1&amp;D121&amp;$AA$1&amp;E121&amp;#REF!&amp;G121&amp;$AB$1&amp;J121&amp;$AC$1&amp;L121&amp;$AD$1&amp;N121&amp;$AE$1&amp;P121&amp;$AF$1&amp;R121&amp;$AG$1&amp;#REF!&amp;$AI$1</f>
        <v>#REF!</v>
      </c>
    </row>
    <row r="122" spans="1:23" hidden="1" x14ac:dyDescent="0.25">
      <c r="A122" s="2" t="s">
        <v>4562</v>
      </c>
      <c r="B122" s="2" t="s">
        <v>4563</v>
      </c>
      <c r="C122" s="3"/>
      <c r="D122" s="34" t="str">
        <f t="shared" si="23"/>
        <v/>
      </c>
      <c r="E122" s="4">
        <v>28.95</v>
      </c>
      <c r="F122" s="2" t="s">
        <v>4564</v>
      </c>
      <c r="G122" s="35" t="e">
        <f>VLOOKUP(F122,frs!$A$2:$E$41,2,FALSE)</f>
        <v>#N/A</v>
      </c>
      <c r="H122" s="2" t="b">
        <v>0</v>
      </c>
      <c r="I122" s="2" t="s">
        <v>4693</v>
      </c>
      <c r="J122" s="35">
        <f>VLOOKUP(I122,Families!$A$2:$B$11,2,FALSE)</f>
        <v>7</v>
      </c>
      <c r="K122" s="2"/>
      <c r="L122" s="35" t="str">
        <f>IFERROR(VLOOKUP(K122,Appellations!$A$3:$B$77,3,FALSE),"")</f>
        <v/>
      </c>
      <c r="M122" s="2" t="s">
        <v>4698</v>
      </c>
      <c r="N122" s="35" t="str">
        <f>IFERROR(VLOOKUP(M122,Regions!$A$3:$B$41,2,FALSE),"")</f>
        <v/>
      </c>
      <c r="O122" s="2"/>
      <c r="P122" s="35" t="str">
        <f>IFERROR(VLOOKUP(O122,Colors!$A$3:$B$11,2,FALSE),"")</f>
        <v/>
      </c>
      <c r="Q122" s="2"/>
      <c r="R122" s="35" t="str">
        <f>IFERROR(VLOOKUP(Q122,Contenants!$A$3:$B$21,2,FALSE),"")</f>
        <v/>
      </c>
      <c r="S122" s="2"/>
      <c r="T122" s="8" t="s">
        <v>845</v>
      </c>
      <c r="U122" s="14" t="str">
        <f>SUBSTITUTE(SUBSTITUTE(SUBSTITUTE(SUBSTITUTE(SUBSTITUTE(SUBSTITUTE(SUBSTITUTE(SUBSTITUTE(SUBSTITUTE(SUBSTITUTE(SUBSTITUTE(SUBSTITUTE(S122,"C:\Users\Admin\OneDrive\Site Internet\",""),"BAG-IN-BOX\",""),"BOURGOGNE\",""),"BEAUJOLAIS\",""),"CHAMPAGNE ET EFFERVESCENTS\",""),"LANGUEDOC\",""),"LOIRE\",""),"PROVENCE\",""),"RHONE NORD\",""),"RHONE SUD\",""),"SPIRITUEUX\",""),"SUD OUEST\","")</f>
        <v/>
      </c>
      <c r="V122" s="14"/>
      <c r="W122" s="5" t="e">
        <f>$X$1&amp;A122&amp;$Y$1&amp;T122&amp;$Z$1&amp;C122&amp;$AA$1&amp;E122&amp;#REF!&amp;G122&amp;$AB$1&amp;J122&amp;$AC$1&amp;#REF!&amp;$AD$1&amp;L122&amp;$AE$1&amp;P122&amp;$AF$1&amp;R122&amp;$AF$1&amp;#REF!&amp;$AG$1</f>
        <v>#REF!</v>
      </c>
    </row>
    <row r="123" spans="1:23" ht="409.5" x14ac:dyDescent="0.25">
      <c r="A123" s="2" t="s">
        <v>2103</v>
      </c>
      <c r="B123" s="2" t="s">
        <v>2104</v>
      </c>
      <c r="C123" s="3" t="s">
        <v>5484</v>
      </c>
      <c r="D123" s="23" t="str">
        <f>SUBSTITUTE(SUBSTITUTE(SUBSTITUTE(C123,CHAR(13),""),CHAR(10),"&lt;br&gt;"),". &amp;car(10)",".")</f>
        <v>Un Whisky écossais blended généreux et légèrement iodé. Idéal en apéritif ou sur une tarte aux fruits.&lt;br&gt;&lt;br&gt;Provenance : Ecosse&lt;br&gt;&lt;br&gt;Vieillissement : en fût de Bourbon&lt;br&gt;&lt;br&gt;Dégustation : Robe or ; Nez vanillée et maltée ; Bouche gourmande, épicée et légèrement iodée. Finale saline et ronde.&lt;br&gt;&lt;br&gt;Malden Spirits est une aventure qui, depuis sa naissance, tutoie l’innovation, la disruptivité, la différenciation : elle est née au cœur de la Bourgogne, au cœur du vignoble bourguignon, et a été imaginée par l’équipe du Domaine Maldant-Pauvelot.</v>
      </c>
      <c r="E123" s="4">
        <v>41</v>
      </c>
      <c r="F123" s="2" t="s">
        <v>2219</v>
      </c>
      <c r="G123" s="19">
        <f>VLOOKUP(F123,frs!$A$2:$B$45,2,FALSE)</f>
        <v>23</v>
      </c>
      <c r="H123" s="2" t="b">
        <v>1</v>
      </c>
      <c r="I123" s="2" t="s">
        <v>4693</v>
      </c>
      <c r="J123" s="19">
        <f>VLOOKUP(I123,Families!$A$2:$B$11,2,FALSE)</f>
        <v>7</v>
      </c>
      <c r="K123" s="2"/>
      <c r="L123" s="19" t="str">
        <f>IFERROR(VLOOKUP(K123,Appellations!$A$2:$B$80,2,FALSE),"0")</f>
        <v>0</v>
      </c>
      <c r="M123" s="2" t="s">
        <v>4698</v>
      </c>
      <c r="N123" s="19">
        <f>IFERROR(VLOOKUP(M123,Regions!$A$2:$B$44,2,FALSE),"0")</f>
        <v>42</v>
      </c>
      <c r="O123" s="2"/>
      <c r="P123" s="19" t="str">
        <f>IFERROR(VLOOKUP(O123,Colors!$A$2:$B$11,2,FALSE),"0")</f>
        <v>0</v>
      </c>
      <c r="Q123" s="2" t="s">
        <v>4696</v>
      </c>
      <c r="R123" s="19">
        <f>IFERROR(VLOOKUP(Q123,Contenants!$A$2:$B$21,2,FALSE),"0")</f>
        <v>15</v>
      </c>
      <c r="S123" s="2" t="s">
        <v>5874</v>
      </c>
      <c r="T123" s="50" t="s">
        <v>5132</v>
      </c>
      <c r="U123" s="19" t="str">
        <f>SUBSTITUTE(S123,"C:\Users\Admin\OneDrive\Site Internet\","")</f>
        <v>whisky_mac_malden_froggy.png</v>
      </c>
      <c r="V123" s="19">
        <f>IF(U123="",0,1)</f>
        <v>1</v>
      </c>
      <c r="W123" s="20" t="str">
        <f>$X$1&amp;A123&amp;$Y$1&amp;T123&amp;$Z$1&amp;D123&amp;$AA$1&amp;G123&amp;$AB$1&amp;J123&amp;$AC$1&amp;L123&amp;$AD$1&amp;N123&amp;$AE$1&amp;P123&amp;$AF$1&amp;R123&amp;$AG$1&amp;U123&amp;$AH$1&amp;V123&amp;$AI$1</f>
        <v>("00123", "Whisky Froggy Mac Malden 70 cl", "Un Whisky écossais blended généreux et légèrement iodé. Idéal en apéritif ou sur une tarte aux fruits.&lt;br&gt;&lt;br&gt;Provenance : Ecosse&lt;br&gt;&lt;br&gt;Vieillissement : en fût de Bourbon&lt;br&gt;&lt;br&gt;Dégustation : Robe or ; Nez vanillée et maltée ; Bouche gourmande, épicée et légèrement iodée. Finale saline et ronde.&lt;br&gt;&lt;br&gt;Malden Spirits est une aventure qui, depuis sa naissance, tutoie l’innovation, la disruptivité, la différenciation : elle est née au cœur de la Bourgogne, au cœur du vignoble bourguignon, et a été imaginée par l’équipe du Domaine Maldant-Pauvelot.", "23", "7", "0", "42","0", "15", "whisky_mac_malden_froggy.png", "1"),</v>
      </c>
    </row>
    <row r="124" spans="1:23" hidden="1" x14ac:dyDescent="0.25">
      <c r="A124" s="2" t="s">
        <v>4575</v>
      </c>
      <c r="B124" s="2" t="s">
        <v>4576</v>
      </c>
      <c r="C124" s="3"/>
      <c r="D124" s="25" t="str">
        <f t="shared" si="23"/>
        <v/>
      </c>
      <c r="E124" s="4">
        <v>39</v>
      </c>
      <c r="F124" s="2" t="s">
        <v>464</v>
      </c>
      <c r="G124" s="26" t="e">
        <f>VLOOKUP(F124,frs!$A$2:$E$41,2,FALSE)</f>
        <v>#N/A</v>
      </c>
      <c r="H124" s="2" t="b">
        <v>0</v>
      </c>
      <c r="I124" s="2" t="s">
        <v>4693</v>
      </c>
      <c r="J124" s="26">
        <f>VLOOKUP(I124,Families!$A$2:$B$11,2,FALSE)</f>
        <v>7</v>
      </c>
      <c r="K124" s="2"/>
      <c r="L124" s="26" t="str">
        <f>IFERROR(VLOOKUP(K124,Appellations!$A$3:$B$77,3,FALSE),"")</f>
        <v/>
      </c>
      <c r="M124" s="2" t="s">
        <v>4698</v>
      </c>
      <c r="N124" s="26" t="str">
        <f>IFERROR(VLOOKUP(M124,Regions!$A$3:$B$41,2,FALSE),"")</f>
        <v/>
      </c>
      <c r="O124" s="2"/>
      <c r="P124" s="26" t="str">
        <f>IFERROR(VLOOKUP(O124,Colors!$A$3:$B$11,2,FALSE),"")</f>
        <v/>
      </c>
      <c r="Q124" s="2"/>
      <c r="R124" s="26" t="str">
        <f>IFERROR(VLOOKUP(Q124,Contenants!$A$3:$B$21,2,FALSE),"")</f>
        <v/>
      </c>
      <c r="S124" s="2"/>
      <c r="T124" s="8" t="s">
        <v>889</v>
      </c>
      <c r="U124" s="14" t="str">
        <f t="shared" ref="U124:U133" si="41">SUBSTITUTE(SUBSTITUTE(SUBSTITUTE(SUBSTITUTE(SUBSTITUTE(SUBSTITUTE(SUBSTITUTE(SUBSTITUTE(SUBSTITUTE(SUBSTITUTE(SUBSTITUTE(SUBSTITUTE(S124,"C:\Users\Admin\OneDrive\Site Internet\",""),"BAG-IN-BOX\",""),"BOURGOGNE\",""),"BEAUJOLAIS\",""),"CHAMPAGNE ET EFFERVESCENTS\",""),"LANGUEDOC\",""),"LOIRE\",""),"PROVENCE\",""),"RHONE NORD\",""),"RHONE SUD\",""),"SPIRITUEUX\",""),"SUD OUEST\","")</f>
        <v/>
      </c>
      <c r="V124" s="14"/>
      <c r="W124" s="5" t="e">
        <f>$X$1&amp;A124&amp;$Y$1&amp;T124&amp;$Z$1&amp;C124&amp;$AA$1&amp;E124&amp;#REF!&amp;G124&amp;$AB$1&amp;J124&amp;$AC$1&amp;#REF!&amp;$AD$1&amp;L124&amp;$AE$1&amp;P124&amp;$AF$1&amp;R124&amp;$AF$1&amp;#REF!&amp;$AG$1</f>
        <v>#REF!</v>
      </c>
    </row>
    <row r="125" spans="1:23" hidden="1" x14ac:dyDescent="0.25">
      <c r="A125" s="2" t="s">
        <v>4577</v>
      </c>
      <c r="B125" s="2" t="s">
        <v>4578</v>
      </c>
      <c r="C125" s="3"/>
      <c r="D125" s="16" t="str">
        <f t="shared" si="23"/>
        <v/>
      </c>
      <c r="E125" s="4">
        <v>53.45</v>
      </c>
      <c r="F125" s="2" t="s">
        <v>464</v>
      </c>
      <c r="G125" s="13" t="e">
        <f>VLOOKUP(F125,frs!$A$2:$E$41,2,FALSE)</f>
        <v>#N/A</v>
      </c>
      <c r="H125" s="2" t="b">
        <v>0</v>
      </c>
      <c r="I125" s="2" t="s">
        <v>4693</v>
      </c>
      <c r="J125" s="13">
        <f>VLOOKUP(I125,Families!$A$2:$B$11,2,FALSE)</f>
        <v>7</v>
      </c>
      <c r="K125" s="2"/>
      <c r="L125" s="13" t="str">
        <f>IFERROR(VLOOKUP(K125,Appellations!$A$3:$B$77,3,FALSE),"")</f>
        <v/>
      </c>
      <c r="M125" s="2" t="s">
        <v>4698</v>
      </c>
      <c r="N125" s="13" t="str">
        <f>IFERROR(VLOOKUP(M125,Regions!$A$3:$B$41,2,FALSE),"")</f>
        <v/>
      </c>
      <c r="O125" s="2"/>
      <c r="P125" s="13" t="str">
        <f>IFERROR(VLOOKUP(O125,Colors!$A$3:$B$11,2,FALSE),"")</f>
        <v/>
      </c>
      <c r="Q125" s="2"/>
      <c r="R125" s="13" t="str">
        <f>IFERROR(VLOOKUP(Q125,Contenants!$A$3:$B$21,2,FALSE),"")</f>
        <v/>
      </c>
      <c r="S125" s="2"/>
      <c r="T125" s="8" t="s">
        <v>899</v>
      </c>
      <c r="U125" s="14" t="str">
        <f t="shared" si="41"/>
        <v/>
      </c>
      <c r="V125" s="14"/>
      <c r="W125" s="5" t="e">
        <f>$X$1&amp;A125&amp;$Y$1&amp;T125&amp;$Z$1&amp;C125&amp;$AA$1&amp;E125&amp;#REF!&amp;G125&amp;$AB$1&amp;J125&amp;$AC$1&amp;#REF!&amp;$AD$1&amp;L125&amp;$AE$1&amp;P125&amp;$AF$1&amp;R125&amp;$AF$1&amp;#REF!&amp;$AG$1</f>
        <v>#REF!</v>
      </c>
    </row>
    <row r="126" spans="1:23" hidden="1" x14ac:dyDescent="0.25">
      <c r="A126" s="2" t="s">
        <v>4579</v>
      </c>
      <c r="B126" s="2" t="s">
        <v>4580</v>
      </c>
      <c r="C126" s="3"/>
      <c r="D126" s="16" t="str">
        <f t="shared" si="23"/>
        <v/>
      </c>
      <c r="E126" s="4">
        <v>75</v>
      </c>
      <c r="F126" s="2" t="s">
        <v>464</v>
      </c>
      <c r="G126" s="13" t="e">
        <f>VLOOKUP(F126,frs!$A$2:$E$41,2,FALSE)</f>
        <v>#N/A</v>
      </c>
      <c r="H126" s="2" t="b">
        <v>0</v>
      </c>
      <c r="I126" s="2" t="s">
        <v>4693</v>
      </c>
      <c r="J126" s="13">
        <f>VLOOKUP(I126,Families!$A$2:$B$11,2,FALSE)</f>
        <v>7</v>
      </c>
      <c r="K126" s="2"/>
      <c r="L126" s="13" t="str">
        <f>IFERROR(VLOOKUP(K126,Appellations!$A$3:$B$77,3,FALSE),"")</f>
        <v/>
      </c>
      <c r="M126" s="2" t="s">
        <v>4698</v>
      </c>
      <c r="N126" s="13" t="str">
        <f>IFERROR(VLOOKUP(M126,Regions!$A$3:$B$41,2,FALSE),"")</f>
        <v/>
      </c>
      <c r="O126" s="2"/>
      <c r="P126" s="13" t="str">
        <f>IFERROR(VLOOKUP(O126,Colors!$A$3:$B$11,2,FALSE),"")</f>
        <v/>
      </c>
      <c r="Q126" s="2"/>
      <c r="R126" s="13" t="str">
        <f>IFERROR(VLOOKUP(Q126,Contenants!$A$3:$B$21,2,FALSE),"")</f>
        <v/>
      </c>
      <c r="S126" s="2"/>
      <c r="T126" s="8" t="s">
        <v>909</v>
      </c>
      <c r="U126" s="14" t="str">
        <f t="shared" si="41"/>
        <v/>
      </c>
      <c r="V126" s="14"/>
      <c r="W126" s="5" t="e">
        <f>$X$1&amp;A126&amp;$Y$1&amp;T126&amp;$Z$1&amp;C126&amp;$AA$1&amp;E126&amp;#REF!&amp;G126&amp;$AB$1&amp;J126&amp;$AC$1&amp;#REF!&amp;$AD$1&amp;L126&amp;$AE$1&amp;P126&amp;$AF$1&amp;R126&amp;$AF$1&amp;#REF!&amp;$AG$1</f>
        <v>#REF!</v>
      </c>
    </row>
    <row r="127" spans="1:23" hidden="1" x14ac:dyDescent="0.25">
      <c r="A127" s="2" t="s">
        <v>4583</v>
      </c>
      <c r="B127" s="2" t="s">
        <v>4584</v>
      </c>
      <c r="C127" s="3"/>
      <c r="D127" s="16" t="str">
        <f t="shared" si="23"/>
        <v/>
      </c>
      <c r="E127" s="4">
        <v>45.3</v>
      </c>
      <c r="F127" s="2" t="s">
        <v>464</v>
      </c>
      <c r="G127" s="13" t="e">
        <f>VLOOKUP(F127,frs!$A$2:$E$41,2,FALSE)</f>
        <v>#N/A</v>
      </c>
      <c r="H127" s="2" t="b">
        <v>0</v>
      </c>
      <c r="I127" s="2" t="s">
        <v>4693</v>
      </c>
      <c r="J127" s="13">
        <f>VLOOKUP(I127,Families!$A$2:$B$11,2,FALSE)</f>
        <v>7</v>
      </c>
      <c r="K127" s="2"/>
      <c r="L127" s="13" t="str">
        <f>IFERROR(VLOOKUP(K127,Appellations!$A$3:$B$77,3,FALSE),"")</f>
        <v/>
      </c>
      <c r="M127" s="2" t="s">
        <v>4698</v>
      </c>
      <c r="N127" s="13" t="str">
        <f>IFERROR(VLOOKUP(M127,Regions!$A$3:$B$41,2,FALSE),"")</f>
        <v/>
      </c>
      <c r="O127" s="2"/>
      <c r="P127" s="13" t="str">
        <f>IFERROR(VLOOKUP(O127,Colors!$A$3:$B$11,2,FALSE),"")</f>
        <v/>
      </c>
      <c r="Q127" s="2"/>
      <c r="R127" s="13" t="str">
        <f>IFERROR(VLOOKUP(Q127,Contenants!$A$3:$B$21,2,FALSE),"")</f>
        <v/>
      </c>
      <c r="S127" s="2"/>
      <c r="T127" s="8" t="s">
        <v>911</v>
      </c>
      <c r="U127" s="14" t="str">
        <f t="shared" si="41"/>
        <v/>
      </c>
      <c r="V127" s="14"/>
      <c r="W127" s="5" t="e">
        <f>$X$1&amp;A127&amp;$Y$1&amp;T127&amp;$Z$1&amp;C127&amp;$AA$1&amp;E127&amp;#REF!&amp;G127&amp;$AB$1&amp;J127&amp;$AC$1&amp;#REF!&amp;$AD$1&amp;L127&amp;$AE$1&amp;P127&amp;$AF$1&amp;R127&amp;$AF$1&amp;#REF!&amp;$AG$1</f>
        <v>#REF!</v>
      </c>
    </row>
    <row r="128" spans="1:23" hidden="1" x14ac:dyDescent="0.25">
      <c r="A128" s="2" t="s">
        <v>4587</v>
      </c>
      <c r="B128" s="2" t="s">
        <v>4588</v>
      </c>
      <c r="C128" s="3"/>
      <c r="D128" s="33" t="str">
        <f t="shared" si="23"/>
        <v/>
      </c>
      <c r="E128" s="4">
        <v>44.25</v>
      </c>
      <c r="F128" s="2" t="s">
        <v>464</v>
      </c>
      <c r="G128" s="17" t="e">
        <f>VLOOKUP(F128,frs!$A$2:$E$41,2,FALSE)</f>
        <v>#N/A</v>
      </c>
      <c r="H128" s="2" t="b">
        <v>0</v>
      </c>
      <c r="I128" s="2" t="s">
        <v>4693</v>
      </c>
      <c r="J128" s="17">
        <f>VLOOKUP(I128,Families!$A$2:$B$11,2,FALSE)</f>
        <v>7</v>
      </c>
      <c r="K128" s="2"/>
      <c r="L128" s="17" t="str">
        <f>IFERROR(VLOOKUP(K128,Appellations!$A$3:$B$77,3,FALSE),"")</f>
        <v/>
      </c>
      <c r="M128" s="2" t="s">
        <v>4698</v>
      </c>
      <c r="N128" s="17" t="str">
        <f>IFERROR(VLOOKUP(M128,Regions!$A$3:$B$41,2,FALSE),"")</f>
        <v/>
      </c>
      <c r="O128" s="2"/>
      <c r="P128" s="17" t="str">
        <f>IFERROR(VLOOKUP(O128,Colors!$A$3:$B$11,2,FALSE),"")</f>
        <v/>
      </c>
      <c r="Q128" s="2"/>
      <c r="R128" s="17" t="str">
        <f>IFERROR(VLOOKUP(Q128,Contenants!$A$3:$B$21,2,FALSE),"")</f>
        <v/>
      </c>
      <c r="S128" s="2"/>
      <c r="T128" s="8" t="s">
        <v>1086</v>
      </c>
      <c r="U128" s="14" t="str">
        <f t="shared" si="41"/>
        <v/>
      </c>
      <c r="V128" s="14"/>
      <c r="W128" s="5" t="e">
        <f>$X$1&amp;A128&amp;$Y$1&amp;T128&amp;$Z$1&amp;C128&amp;$AA$1&amp;E128&amp;#REF!&amp;G128&amp;$AB$1&amp;J128&amp;$AC$1&amp;#REF!&amp;$AD$1&amp;L128&amp;$AE$1&amp;P128&amp;$AF$1&amp;R128&amp;$AF$1&amp;#REF!&amp;$AG$1</f>
        <v>#REF!</v>
      </c>
    </row>
    <row r="129" spans="1:23" hidden="1" x14ac:dyDescent="0.25">
      <c r="A129" s="2" t="s">
        <v>2107</v>
      </c>
      <c r="B129" s="2" t="s">
        <v>2108</v>
      </c>
      <c r="C129" s="3"/>
      <c r="D129" s="23" t="str">
        <f>SUBSTITUTE(SUBSTITUTE(SUBSTITUTE(C129,CHAR(13),""),CHAR(10),"&lt;br&gt;"),". &amp;car(10)",".")</f>
        <v/>
      </c>
      <c r="E129" s="4">
        <v>50.7</v>
      </c>
      <c r="F129" s="2" t="s">
        <v>464</v>
      </c>
      <c r="G129" s="19" t="e">
        <f>VLOOKUP(F129,frs!$A$2:$E$41,2,FALSE)</f>
        <v>#N/A</v>
      </c>
      <c r="H129" s="2" t="b">
        <v>1</v>
      </c>
      <c r="I129" s="2" t="s">
        <v>4693</v>
      </c>
      <c r="J129" s="19">
        <f>VLOOKUP(I129,Families!$A$2:$B$11,2,FALSE)</f>
        <v>7</v>
      </c>
      <c r="K129" s="2"/>
      <c r="L129" s="19" t="str">
        <f>IFERROR(VLOOKUP(K129,Appellations!$A$2:$B$77,2,FALSE),"0")</f>
        <v>0</v>
      </c>
      <c r="M129" s="2" t="s">
        <v>4698</v>
      </c>
      <c r="N129" s="19" t="str">
        <f>IFERROR(VLOOKUP(M129,Regions!$A$2:$B$41,2,FALSE),"0")</f>
        <v>0</v>
      </c>
      <c r="O129" s="2"/>
      <c r="P129" s="19" t="str">
        <f>IFERROR(VLOOKUP(O129,Colors!$A$2:$B$11,2,FALSE),"0")</f>
        <v>0</v>
      </c>
      <c r="Q129" s="2" t="s">
        <v>4696</v>
      </c>
      <c r="R129" s="19">
        <f>IFERROR(VLOOKUP(Q129,Contenants!$A$2:$B$21,2,FALSE),"0")</f>
        <v>15</v>
      </c>
      <c r="S129" s="2"/>
      <c r="T129" s="50" t="s">
        <v>5133</v>
      </c>
      <c r="U129" s="19" t="str">
        <f t="shared" si="41"/>
        <v/>
      </c>
      <c r="V129" s="19">
        <f>IF(U129="",0,1)</f>
        <v>0</v>
      </c>
      <c r="W129" s="20" t="e">
        <f>$X$1&amp;A129&amp;$Y$1&amp;T129&amp;$Z$1&amp;D129&amp;$AA$1&amp;E129&amp;#REF!&amp;G129&amp;$AB$1&amp;J129&amp;$AC$1&amp;L129&amp;$AD$1&amp;N129&amp;$AE$1&amp;P129&amp;$AF$1&amp;R129&amp;$AG$1&amp;#REF!&amp;$AI$1</f>
        <v>#REF!</v>
      </c>
    </row>
    <row r="130" spans="1:23" hidden="1" x14ac:dyDescent="0.25">
      <c r="A130" s="2" t="s">
        <v>4597</v>
      </c>
      <c r="B130" s="2" t="s">
        <v>4598</v>
      </c>
      <c r="C130" s="3"/>
      <c r="D130" s="25" t="str">
        <f t="shared" ref="D130:D193" si="42">SUBSTITUTE(SUBSTITUTE(C130,CHAR(13),""),CHAR(10),"&lt;br&gt;")</f>
        <v/>
      </c>
      <c r="E130" s="4">
        <v>62.95</v>
      </c>
      <c r="F130" s="2" t="s">
        <v>464</v>
      </c>
      <c r="G130" s="26" t="e">
        <f>VLOOKUP(F130,frs!$A$2:$E$41,2,FALSE)</f>
        <v>#N/A</v>
      </c>
      <c r="H130" s="2" t="b">
        <v>0</v>
      </c>
      <c r="I130" s="2" t="s">
        <v>4693</v>
      </c>
      <c r="J130" s="26">
        <f>VLOOKUP(I130,Families!$A$2:$B$11,2,FALSE)</f>
        <v>7</v>
      </c>
      <c r="K130" s="2"/>
      <c r="L130" s="26" t="str">
        <f>IFERROR(VLOOKUP(K130,Appellations!$A$3:$B$77,3,FALSE),"")</f>
        <v/>
      </c>
      <c r="M130" s="2" t="s">
        <v>4698</v>
      </c>
      <c r="N130" s="26" t="str">
        <f>IFERROR(VLOOKUP(M130,Regions!$A$3:$B$41,2,FALSE),"")</f>
        <v/>
      </c>
      <c r="O130" s="2"/>
      <c r="P130" s="26" t="str">
        <f>IFERROR(VLOOKUP(O130,Colors!$A$3:$B$11,2,FALSE),"")</f>
        <v/>
      </c>
      <c r="Q130" s="2"/>
      <c r="R130" s="26" t="str">
        <f>IFERROR(VLOOKUP(Q130,Contenants!$A$3:$B$21,2,FALSE),"")</f>
        <v/>
      </c>
      <c r="S130" s="2"/>
      <c r="T130" s="8" t="s">
        <v>63</v>
      </c>
      <c r="U130" s="14" t="str">
        <f t="shared" si="41"/>
        <v/>
      </c>
      <c r="V130" s="14"/>
      <c r="W130" s="5" t="e">
        <f>$X$1&amp;A130&amp;$Y$1&amp;T130&amp;$Z$1&amp;C130&amp;$AA$1&amp;E130&amp;#REF!&amp;G130&amp;$AB$1&amp;J130&amp;$AC$1&amp;#REF!&amp;$AD$1&amp;L130&amp;$AE$1&amp;P130&amp;$AF$1&amp;R130&amp;$AF$1&amp;#REF!&amp;$AG$1</f>
        <v>#REF!</v>
      </c>
    </row>
    <row r="131" spans="1:23" hidden="1" x14ac:dyDescent="0.25">
      <c r="A131" s="2" t="s">
        <v>4605</v>
      </c>
      <c r="B131" s="2" t="s">
        <v>4606</v>
      </c>
      <c r="C131" s="3"/>
      <c r="D131" s="16" t="str">
        <f t="shared" si="42"/>
        <v/>
      </c>
      <c r="E131" s="4">
        <v>24.98</v>
      </c>
      <c r="F131" s="2" t="s">
        <v>2217</v>
      </c>
      <c r="G131" s="13" t="e">
        <f>VLOOKUP(F131,frs!$A$2:$E$41,2,FALSE)</f>
        <v>#N/A</v>
      </c>
      <c r="H131" s="2" t="b">
        <v>0</v>
      </c>
      <c r="I131" s="2" t="s">
        <v>4693</v>
      </c>
      <c r="J131" s="13">
        <f>VLOOKUP(I131,Families!$A$2:$B$11,2,FALSE)</f>
        <v>7</v>
      </c>
      <c r="K131" s="2"/>
      <c r="L131" s="13" t="str">
        <f>IFERROR(VLOOKUP(K131,Appellations!$A$3:$B$77,3,FALSE),"")</f>
        <v/>
      </c>
      <c r="M131" s="2" t="s">
        <v>4698</v>
      </c>
      <c r="N131" s="13" t="str">
        <f>IFERROR(VLOOKUP(M131,Regions!$A$3:$B$41,2,FALSE),"")</f>
        <v/>
      </c>
      <c r="O131" s="2"/>
      <c r="P131" s="13" t="str">
        <f>IFERROR(VLOOKUP(O131,Colors!$A$3:$B$11,2,FALSE),"")</f>
        <v/>
      </c>
      <c r="Q131" s="2"/>
      <c r="R131" s="13" t="str">
        <f>IFERROR(VLOOKUP(Q131,Contenants!$A$3:$B$21,2,FALSE),"")</f>
        <v/>
      </c>
      <c r="S131" s="2"/>
      <c r="T131" s="8" t="s">
        <v>177</v>
      </c>
      <c r="U131" s="14" t="str">
        <f t="shared" si="41"/>
        <v/>
      </c>
      <c r="V131" s="14"/>
      <c r="W131" s="5" t="e">
        <f>$X$1&amp;A131&amp;$Y$1&amp;T131&amp;$Z$1&amp;C131&amp;$AA$1&amp;E131&amp;#REF!&amp;G131&amp;$AB$1&amp;J131&amp;$AC$1&amp;#REF!&amp;$AD$1&amp;L131&amp;$AE$1&amp;P131&amp;$AF$1&amp;R131&amp;$AF$1&amp;#REF!&amp;$AG$1</f>
        <v>#REF!</v>
      </c>
    </row>
    <row r="132" spans="1:23" hidden="1" x14ac:dyDescent="0.25">
      <c r="A132" s="2" t="s">
        <v>4607</v>
      </c>
      <c r="B132" s="2" t="s">
        <v>4608</v>
      </c>
      <c r="C132" s="3"/>
      <c r="D132" s="16" t="str">
        <f t="shared" si="42"/>
        <v/>
      </c>
      <c r="E132" s="4">
        <v>28.05</v>
      </c>
      <c r="F132" s="2" t="s">
        <v>2217</v>
      </c>
      <c r="G132" s="13" t="e">
        <f>VLOOKUP(F132,frs!$A$2:$E$41,2,FALSE)</f>
        <v>#N/A</v>
      </c>
      <c r="H132" s="2" t="b">
        <v>0</v>
      </c>
      <c r="I132" s="2" t="s">
        <v>4693</v>
      </c>
      <c r="J132" s="13">
        <f>VLOOKUP(I132,Families!$A$2:$B$11,2,FALSE)</f>
        <v>7</v>
      </c>
      <c r="K132" s="2"/>
      <c r="L132" s="13" t="str">
        <f>IFERROR(VLOOKUP(K132,Appellations!$A$3:$B$77,3,FALSE),"")</f>
        <v/>
      </c>
      <c r="M132" s="2" t="s">
        <v>4698</v>
      </c>
      <c r="N132" s="13" t="str">
        <f>IFERROR(VLOOKUP(M132,Regions!$A$3:$B$41,2,FALSE),"")</f>
        <v/>
      </c>
      <c r="O132" s="2"/>
      <c r="P132" s="13" t="str">
        <f>IFERROR(VLOOKUP(O132,Colors!$A$3:$B$11,2,FALSE),"")</f>
        <v/>
      </c>
      <c r="Q132" s="2"/>
      <c r="R132" s="13" t="str">
        <f>IFERROR(VLOOKUP(Q132,Contenants!$A$3:$B$21,2,FALSE),"")</f>
        <v/>
      </c>
      <c r="S132" s="2"/>
      <c r="T132" s="8" t="s">
        <v>593</v>
      </c>
      <c r="U132" s="14" t="str">
        <f t="shared" si="41"/>
        <v/>
      </c>
      <c r="V132" s="14"/>
      <c r="W132" s="5" t="e">
        <f>$X$1&amp;A132&amp;$Y$1&amp;T132&amp;$Z$1&amp;C132&amp;$AA$1&amp;E132&amp;#REF!&amp;G132&amp;$AB$1&amp;J132&amp;$AC$1&amp;#REF!&amp;$AD$1&amp;L132&amp;$AE$1&amp;P132&amp;$AF$1&amp;R132&amp;$AF$1&amp;#REF!&amp;$AG$1</f>
        <v>#REF!</v>
      </c>
    </row>
    <row r="133" spans="1:23" hidden="1" x14ac:dyDescent="0.25">
      <c r="A133" s="2" t="s">
        <v>4603</v>
      </c>
      <c r="B133" s="2" t="s">
        <v>4604</v>
      </c>
      <c r="C133" s="3"/>
      <c r="D133" s="33" t="str">
        <f t="shared" si="42"/>
        <v/>
      </c>
      <c r="E133" s="4">
        <v>60.5</v>
      </c>
      <c r="F133" s="2" t="s">
        <v>66</v>
      </c>
      <c r="G133" s="17">
        <f>VLOOKUP(F133,frs!$A$2:$E$41,2,FALSE)</f>
        <v>28</v>
      </c>
      <c r="H133" s="2" t="b">
        <v>0</v>
      </c>
      <c r="I133" s="2" t="s">
        <v>4693</v>
      </c>
      <c r="J133" s="17">
        <f>VLOOKUP(I133,Families!$A$2:$B$11,2,FALSE)</f>
        <v>7</v>
      </c>
      <c r="K133" s="2"/>
      <c r="L133" s="17" t="str">
        <f>IFERROR(VLOOKUP(K133,Appellations!$A$3:$B$77,3,FALSE),"")</f>
        <v/>
      </c>
      <c r="M133" s="2" t="s">
        <v>4698</v>
      </c>
      <c r="N133" s="17" t="str">
        <f>IFERROR(VLOOKUP(M133,Regions!$A$3:$B$41,2,FALSE),"")</f>
        <v/>
      </c>
      <c r="O133" s="2"/>
      <c r="P133" s="17" t="str">
        <f>IFERROR(VLOOKUP(O133,Colors!$A$3:$B$11,2,FALSE),"")</f>
        <v/>
      </c>
      <c r="Q133" s="2"/>
      <c r="R133" s="17" t="str">
        <f>IFERROR(VLOOKUP(Q133,Contenants!$A$3:$B$21,2,FALSE),"")</f>
        <v/>
      </c>
      <c r="S133" s="2"/>
      <c r="T133" s="8" t="s">
        <v>595</v>
      </c>
      <c r="U133" s="14" t="str">
        <f t="shared" si="41"/>
        <v/>
      </c>
      <c r="V133" s="14"/>
      <c r="W133" s="5" t="e">
        <f>$X$1&amp;A133&amp;$Y$1&amp;T133&amp;$Z$1&amp;C133&amp;$AA$1&amp;E133&amp;#REF!&amp;G133&amp;$AB$1&amp;J133&amp;$AC$1&amp;#REF!&amp;$AD$1&amp;L133&amp;$AE$1&amp;P133&amp;$AF$1&amp;R133&amp;$AF$1&amp;#REF!&amp;$AG$1</f>
        <v>#REF!</v>
      </c>
    </row>
    <row r="134" spans="1:23" ht="409.5" x14ac:dyDescent="0.25">
      <c r="A134" s="2" t="s">
        <v>2113</v>
      </c>
      <c r="B134" s="2" t="s">
        <v>2114</v>
      </c>
      <c r="C134" s="3" t="s">
        <v>5487</v>
      </c>
      <c r="D134" s="23" t="str">
        <f>SUBSTITUTE(SUBSTITUTE(SUBSTITUTE(C134,CHAR(13),""),CHAR(10),"&lt;br&gt;"),". &amp;car(10)",".")</f>
        <v>Un Whisky français single malt généreux et élégant. Il pourra accompagner une langoustine ou un dessert aux fruits frais.&lt;br&gt;&lt;br&gt;Provenance : France (Alsace)&lt;br&gt;&lt;br&gt;Vieillissement : 18 mois en fûts de Bourbon et 18 mois en fûts de vins blancs de Bourgogne.&lt;br&gt;&lt;br&gt;Dégustation : Robe ambrée acajou ; Nez floral et fruité aux notes d’agrumes et légèrement vanillé ; Bouche souple, boisée aux saveurs de vanille, caramel. Finale longue et épicée.&lt;br&gt;&lt;br&gt;La Distillerie de Yannick Hepp est situé à Uberach, au cœur de cette partie de l'Alsace où les arbres fruitiers prospèrent. Et c’est depuis toujours qu’elle s’impose comme l’un des leaders de la production Française. Forte de son succès sur le réseau traditionnel, elle franchit un nouveau cap en 2022 avec le lancement de single malts de 8ans et de 11ans.</v>
      </c>
      <c r="E134" s="4">
        <v>49.4</v>
      </c>
      <c r="F134" s="2" t="s">
        <v>66</v>
      </c>
      <c r="G134" s="19">
        <f>VLOOKUP(F134,frs!$A$2:$B$45,2,FALSE)</f>
        <v>28</v>
      </c>
      <c r="H134" s="2" t="b">
        <v>1</v>
      </c>
      <c r="I134" s="2" t="s">
        <v>4693</v>
      </c>
      <c r="J134" s="19">
        <f>VLOOKUP(I134,Families!$A$2:$B$11,2,FALSE)</f>
        <v>7</v>
      </c>
      <c r="K134" s="2"/>
      <c r="L134" s="19" t="str">
        <f>IFERROR(VLOOKUP(K134,Appellations!$A$2:$B$80,2,FALSE),"0")</f>
        <v>0</v>
      </c>
      <c r="M134" s="2" t="s">
        <v>4698</v>
      </c>
      <c r="N134" s="19">
        <f>IFERROR(VLOOKUP(M134,Regions!$A$2:$B$44,2,FALSE),"0")</f>
        <v>42</v>
      </c>
      <c r="O134" s="2"/>
      <c r="P134" s="19" t="str">
        <f>IFERROR(VLOOKUP(O134,Colors!$A$2:$B$11,2,FALSE),"0")</f>
        <v>0</v>
      </c>
      <c r="Q134" s="2" t="s">
        <v>4696</v>
      </c>
      <c r="R134" s="19">
        <f>IFERROR(VLOOKUP(Q134,Contenants!$A$2:$B$21,2,FALSE),"0")</f>
        <v>15</v>
      </c>
      <c r="S134" s="2" t="s">
        <v>5832</v>
      </c>
      <c r="T134" s="50" t="s">
        <v>5134</v>
      </c>
      <c r="U134" s="19" t="str">
        <f>SUBSTITUTE(S134,"C:\Users\Admin\OneDrive\Site Internet\","")</f>
        <v>whisky_hepp_johnny_hepp.png</v>
      </c>
      <c r="V134" s="19">
        <f>IF(U134="",0,1)</f>
        <v>1</v>
      </c>
      <c r="W134" s="20" t="str">
        <f>$X$1&amp;A134&amp;$Y$1&amp;T134&amp;$Z$1&amp;D134&amp;$AA$1&amp;G134&amp;$AB$1&amp;J134&amp;$AC$1&amp;L134&amp;$AD$1&amp;N134&amp;$AE$1&amp;P134&amp;$AF$1&amp;R134&amp;$AG$1&amp;U134&amp;$AH$1&amp;V134&amp;$AI$1</f>
        <v>("00134", "Whisky Johnny Hepp Single Malt", "Un Whisky français single malt généreux et élégant. Il pourra accompagner une langoustine ou un dessert aux fruits frais.&lt;br&gt;&lt;br&gt;Provenance : France (Alsace)&lt;br&gt;&lt;br&gt;Vieillissement : 18 mois en fûts de Bourbon et 18 mois en fûts de vins blancs de Bourgogne.&lt;br&gt;&lt;br&gt;Dégustation : Robe ambrée acajou ; Nez floral et fruité aux notes d’agrumes et légèrement vanillé ; Bouche souple, boisée aux saveurs de vanille, caramel. Finale longue et épicée.&lt;br&gt;&lt;br&gt;La Distillerie de Yannick Hepp est situé à Uberach, au cœur de cette partie de l'Alsace où les arbres fruitiers prospèrent. Et c’est depuis toujours qu’elle s’impose comme l’un des leaders de la production Française. Forte de son succès sur le réseau traditionnel, elle franchit un nouveau cap en 2022 avec le lancement de single malts de 8ans et de 11ans.", "28", "7", "0", "42","0", "15", "whisky_hepp_johnny_hepp.png", "1"),</v>
      </c>
    </row>
    <row r="135" spans="1:23" hidden="1" x14ac:dyDescent="0.25">
      <c r="A135" s="2" t="s">
        <v>4621</v>
      </c>
      <c r="B135" s="2" t="s">
        <v>4622</v>
      </c>
      <c r="C135" s="3"/>
      <c r="D135" s="25" t="str">
        <f t="shared" si="42"/>
        <v/>
      </c>
      <c r="E135" s="4">
        <v>60.2</v>
      </c>
      <c r="F135" s="2" t="s">
        <v>4083</v>
      </c>
      <c r="G135" s="26" t="e">
        <f>VLOOKUP(F135,frs!$A$2:$E$41,2,FALSE)</f>
        <v>#N/A</v>
      </c>
      <c r="H135" s="2" t="b">
        <v>0</v>
      </c>
      <c r="I135" s="2" t="s">
        <v>4693</v>
      </c>
      <c r="J135" s="26">
        <f>VLOOKUP(I135,Families!$A$2:$B$11,2,FALSE)</f>
        <v>7</v>
      </c>
      <c r="K135" s="2"/>
      <c r="L135" s="26" t="str">
        <f>IFERROR(VLOOKUP(K135,Appellations!$A$3:$B$77,3,FALSE),"")</f>
        <v/>
      </c>
      <c r="M135" s="2" t="s">
        <v>4698</v>
      </c>
      <c r="N135" s="26" t="str">
        <f>IFERROR(VLOOKUP(M135,Regions!$A$3:$B$41,2,FALSE),"")</f>
        <v/>
      </c>
      <c r="O135" s="2"/>
      <c r="P135" s="26" t="str">
        <f>IFERROR(VLOOKUP(O135,Colors!$A$3:$B$11,2,FALSE),"")</f>
        <v/>
      </c>
      <c r="Q135" s="2"/>
      <c r="R135" s="26" t="str">
        <f>IFERROR(VLOOKUP(Q135,Contenants!$A$3:$B$21,2,FALSE),"")</f>
        <v/>
      </c>
      <c r="S135" s="2"/>
      <c r="T135" s="8" t="s">
        <v>599</v>
      </c>
      <c r="U135" s="14" t="str">
        <f t="shared" ref="U135:U149" si="43">SUBSTITUTE(SUBSTITUTE(SUBSTITUTE(SUBSTITUTE(SUBSTITUTE(SUBSTITUTE(SUBSTITUTE(SUBSTITUTE(SUBSTITUTE(SUBSTITUTE(SUBSTITUTE(SUBSTITUTE(S135,"C:\Users\Admin\OneDrive\Site Internet\",""),"BAG-IN-BOX\",""),"BOURGOGNE\",""),"BEAUJOLAIS\",""),"CHAMPAGNE ET EFFERVESCENTS\",""),"LANGUEDOC\",""),"LOIRE\",""),"PROVENCE\",""),"RHONE NORD\",""),"RHONE SUD\",""),"SPIRITUEUX\",""),"SUD OUEST\","")</f>
        <v/>
      </c>
      <c r="V135" s="14"/>
      <c r="W135" s="5" t="e">
        <f>$X$1&amp;A135&amp;$Y$1&amp;T135&amp;$Z$1&amp;C135&amp;$AA$1&amp;E135&amp;#REF!&amp;G135&amp;$AB$1&amp;J135&amp;$AC$1&amp;#REF!&amp;$AD$1&amp;L135&amp;$AE$1&amp;P135&amp;$AF$1&amp;R135&amp;$AF$1&amp;#REF!&amp;$AG$1</f>
        <v>#REF!</v>
      </c>
    </row>
    <row r="136" spans="1:23" hidden="1" x14ac:dyDescent="0.25">
      <c r="A136" s="2" t="s">
        <v>4623</v>
      </c>
      <c r="B136" s="2" t="s">
        <v>4624</v>
      </c>
      <c r="C136" s="3"/>
      <c r="D136" s="33" t="str">
        <f t="shared" si="42"/>
        <v/>
      </c>
      <c r="E136" s="4">
        <v>48.5</v>
      </c>
      <c r="F136" s="2" t="s">
        <v>464</v>
      </c>
      <c r="G136" s="17" t="e">
        <f>VLOOKUP(F136,frs!$A$2:$E$41,2,FALSE)</f>
        <v>#N/A</v>
      </c>
      <c r="H136" s="2" t="b">
        <v>0</v>
      </c>
      <c r="I136" s="2" t="s">
        <v>4693</v>
      </c>
      <c r="J136" s="17">
        <f>VLOOKUP(I136,Families!$A$2:$B$11,2,FALSE)</f>
        <v>7</v>
      </c>
      <c r="K136" s="2"/>
      <c r="L136" s="17" t="str">
        <f>IFERROR(VLOOKUP(K136,Appellations!$A$3:$B$77,3,FALSE),"")</f>
        <v/>
      </c>
      <c r="M136" s="2" t="s">
        <v>4698</v>
      </c>
      <c r="N136" s="17" t="str">
        <f>IFERROR(VLOOKUP(M136,Regions!$A$3:$B$41,2,FALSE),"")</f>
        <v/>
      </c>
      <c r="O136" s="2"/>
      <c r="P136" s="17" t="str">
        <f>IFERROR(VLOOKUP(O136,Colors!$A$3:$B$11,2,FALSE),"")</f>
        <v/>
      </c>
      <c r="Q136" s="2"/>
      <c r="R136" s="17" t="str">
        <f>IFERROR(VLOOKUP(Q136,Contenants!$A$3:$B$21,2,FALSE),"")</f>
        <v/>
      </c>
      <c r="S136" s="2"/>
      <c r="T136" s="8" t="s">
        <v>681</v>
      </c>
      <c r="U136" s="14" t="str">
        <f t="shared" si="43"/>
        <v/>
      </c>
      <c r="V136" s="14"/>
      <c r="W136" s="5" t="e">
        <f>$X$1&amp;A136&amp;$Y$1&amp;T136&amp;$Z$1&amp;C136&amp;$AA$1&amp;E136&amp;#REF!&amp;G136&amp;$AB$1&amp;J136&amp;$AC$1&amp;#REF!&amp;$AD$1&amp;L136&amp;$AE$1&amp;P136&amp;$AF$1&amp;R136&amp;$AF$1&amp;#REF!&amp;$AG$1</f>
        <v>#REF!</v>
      </c>
    </row>
    <row r="137" spans="1:23" hidden="1" x14ac:dyDescent="0.25">
      <c r="A137" s="2" t="s">
        <v>2154</v>
      </c>
      <c r="B137" s="2" t="s">
        <v>2155</v>
      </c>
      <c r="C137" s="3"/>
      <c r="D137" s="23" t="str">
        <f t="shared" ref="D137:D138" si="44">SUBSTITUTE(SUBSTITUTE(SUBSTITUTE(C137,CHAR(13),""),CHAR(10),"&lt;br&gt;"),". &amp;car(10)",".")</f>
        <v/>
      </c>
      <c r="E137" s="4">
        <v>70.55</v>
      </c>
      <c r="F137" s="2" t="s">
        <v>2221</v>
      </c>
      <c r="G137" s="19" t="e">
        <f>VLOOKUP(F137,frs!$A$2:$E$41,2,FALSE)</f>
        <v>#N/A</v>
      </c>
      <c r="H137" s="2" t="b">
        <v>1</v>
      </c>
      <c r="I137" s="2" t="s">
        <v>4693</v>
      </c>
      <c r="J137" s="19">
        <f>VLOOKUP(I137,Families!$A$2:$B$11,2,FALSE)</f>
        <v>7</v>
      </c>
      <c r="K137" s="2"/>
      <c r="L137" s="19" t="str">
        <f>IFERROR(VLOOKUP(K137,Appellations!$A$2:$B$77,2,FALSE),"0")</f>
        <v>0</v>
      </c>
      <c r="M137" s="2" t="s">
        <v>4698</v>
      </c>
      <c r="N137" s="19" t="str">
        <f>IFERROR(VLOOKUP(M137,Regions!$A$2:$B$41,2,FALSE),"0")</f>
        <v>0</v>
      </c>
      <c r="O137" s="2"/>
      <c r="P137" s="19" t="str">
        <f>IFERROR(VLOOKUP(O137,Colors!$A$2:$B$11,2,FALSE),"0")</f>
        <v>0</v>
      </c>
      <c r="Q137" s="2" t="s">
        <v>4696</v>
      </c>
      <c r="R137" s="19">
        <f>IFERROR(VLOOKUP(Q137,Contenants!$A$2:$B$21,2,FALSE),"0")</f>
        <v>15</v>
      </c>
      <c r="S137" s="2"/>
      <c r="T137" s="50" t="s">
        <v>5135</v>
      </c>
      <c r="U137" s="19" t="str">
        <f t="shared" si="43"/>
        <v/>
      </c>
      <c r="V137" s="19">
        <f t="shared" ref="V137:V138" si="45">IF(U137="",0,1)</f>
        <v>0</v>
      </c>
      <c r="W137" s="20" t="e">
        <f>$X$1&amp;A137&amp;$Y$1&amp;T137&amp;$Z$1&amp;D137&amp;$AA$1&amp;E137&amp;#REF!&amp;G137&amp;$AB$1&amp;J137&amp;$AC$1&amp;L137&amp;$AD$1&amp;N137&amp;$AE$1&amp;P137&amp;$AF$1&amp;R137&amp;$AG$1&amp;#REF!&amp;$AI$1</f>
        <v>#REF!</v>
      </c>
    </row>
    <row r="138" spans="1:23" hidden="1" x14ac:dyDescent="0.25">
      <c r="A138" s="2" t="s">
        <v>2156</v>
      </c>
      <c r="B138" s="2" t="s">
        <v>2157</v>
      </c>
      <c r="C138" s="3"/>
      <c r="D138" s="23" t="str">
        <f t="shared" si="44"/>
        <v/>
      </c>
      <c r="E138" s="4">
        <v>65.349999999999994</v>
      </c>
      <c r="F138" s="2" t="s">
        <v>2222</v>
      </c>
      <c r="G138" s="19">
        <f>VLOOKUP(F138,frs!$A$2:$E$41,2,FALSE)</f>
        <v>9</v>
      </c>
      <c r="H138" s="2" t="b">
        <v>1</v>
      </c>
      <c r="I138" s="2" t="s">
        <v>4693</v>
      </c>
      <c r="J138" s="19">
        <f>VLOOKUP(I138,Families!$A$2:$B$11,2,FALSE)</f>
        <v>7</v>
      </c>
      <c r="K138" s="2"/>
      <c r="L138" s="19" t="str">
        <f>IFERROR(VLOOKUP(K138,Appellations!$A$2:$B$77,2,FALSE),"0")</f>
        <v>0</v>
      </c>
      <c r="M138" s="2" t="s">
        <v>4698</v>
      </c>
      <c r="N138" s="19" t="str">
        <f>IFERROR(VLOOKUP(M138,Regions!$A$2:$B$41,2,FALSE),"0")</f>
        <v>0</v>
      </c>
      <c r="O138" s="2"/>
      <c r="P138" s="19" t="str">
        <f>IFERROR(VLOOKUP(O138,Colors!$A$2:$B$11,2,FALSE),"0")</f>
        <v>0</v>
      </c>
      <c r="Q138" s="2" t="s">
        <v>4696</v>
      </c>
      <c r="R138" s="19">
        <f>IFERROR(VLOOKUP(Q138,Contenants!$A$2:$B$21,2,FALSE),"0")</f>
        <v>15</v>
      </c>
      <c r="S138" s="2"/>
      <c r="T138" s="50" t="s">
        <v>5136</v>
      </c>
      <c r="U138" s="19" t="str">
        <f t="shared" si="43"/>
        <v/>
      </c>
      <c r="V138" s="19">
        <f t="shared" si="45"/>
        <v>0</v>
      </c>
      <c r="W138" s="20" t="e">
        <f>$X$1&amp;A138&amp;$Y$1&amp;T138&amp;$Z$1&amp;D138&amp;$AA$1&amp;E138&amp;#REF!&amp;G138&amp;$AB$1&amp;J138&amp;$AC$1&amp;L138&amp;$AD$1&amp;N138&amp;$AE$1&amp;P138&amp;$AF$1&amp;R138&amp;$AG$1&amp;#REF!&amp;$AI$1</f>
        <v>#REF!</v>
      </c>
    </row>
    <row r="139" spans="1:23" hidden="1" x14ac:dyDescent="0.25">
      <c r="A139" s="2" t="s">
        <v>4627</v>
      </c>
      <c r="B139" s="2" t="s">
        <v>4628</v>
      </c>
      <c r="C139" s="3"/>
      <c r="D139" s="25" t="str">
        <f t="shared" si="42"/>
        <v/>
      </c>
      <c r="E139" s="4">
        <v>30.9</v>
      </c>
      <c r="F139" s="2" t="s">
        <v>464</v>
      </c>
      <c r="G139" s="26" t="e">
        <f>VLOOKUP(F139,frs!$A$2:$E$41,2,FALSE)</f>
        <v>#N/A</v>
      </c>
      <c r="H139" s="2" t="b">
        <v>0</v>
      </c>
      <c r="I139" s="2" t="s">
        <v>4693</v>
      </c>
      <c r="J139" s="26">
        <f>VLOOKUP(I139,Families!$A$2:$B$11,2,FALSE)</f>
        <v>7</v>
      </c>
      <c r="K139" s="2"/>
      <c r="L139" s="26" t="str">
        <f>IFERROR(VLOOKUP(K139,Appellations!$A$3:$B$77,3,FALSE),"")</f>
        <v/>
      </c>
      <c r="M139" s="2" t="s">
        <v>4698</v>
      </c>
      <c r="N139" s="26" t="str">
        <f>IFERROR(VLOOKUP(M139,Regions!$A$3:$B$41,2,FALSE),"")</f>
        <v/>
      </c>
      <c r="O139" s="2"/>
      <c r="P139" s="26" t="str">
        <f>IFERROR(VLOOKUP(O139,Colors!$A$3:$B$11,2,FALSE),"")</f>
        <v/>
      </c>
      <c r="Q139" s="2"/>
      <c r="R139" s="26" t="str">
        <f>IFERROR(VLOOKUP(Q139,Contenants!$A$3:$B$21,2,FALSE),"")</f>
        <v/>
      </c>
      <c r="S139" s="2"/>
      <c r="T139" s="8" t="s">
        <v>687</v>
      </c>
      <c r="U139" s="14" t="str">
        <f t="shared" si="43"/>
        <v/>
      </c>
      <c r="V139" s="14"/>
      <c r="W139" s="5" t="e">
        <f>$X$1&amp;A139&amp;$Y$1&amp;T139&amp;$Z$1&amp;C139&amp;$AA$1&amp;E139&amp;#REF!&amp;G139&amp;$AB$1&amp;J139&amp;$AC$1&amp;#REF!&amp;$AD$1&amp;L139&amp;$AE$1&amp;P139&amp;$AF$1&amp;R139&amp;$AF$1&amp;#REF!&amp;$AG$1</f>
        <v>#REF!</v>
      </c>
    </row>
    <row r="140" spans="1:23" hidden="1" x14ac:dyDescent="0.25">
      <c r="A140" s="2" t="s">
        <v>4631</v>
      </c>
      <c r="B140" s="2" t="s">
        <v>4632</v>
      </c>
      <c r="C140" s="3"/>
      <c r="D140" s="16" t="str">
        <f t="shared" si="42"/>
        <v/>
      </c>
      <c r="E140" s="4">
        <v>33.200000000000003</v>
      </c>
      <c r="F140" s="2" t="s">
        <v>464</v>
      </c>
      <c r="G140" s="13" t="e">
        <f>VLOOKUP(F140,frs!$A$2:$E$41,2,FALSE)</f>
        <v>#N/A</v>
      </c>
      <c r="H140" s="2" t="b">
        <v>0</v>
      </c>
      <c r="I140" s="2" t="s">
        <v>4693</v>
      </c>
      <c r="J140" s="13">
        <f>VLOOKUP(I140,Families!$A$2:$B$11,2,FALSE)</f>
        <v>7</v>
      </c>
      <c r="K140" s="2"/>
      <c r="L140" s="13" t="str">
        <f>IFERROR(VLOOKUP(K140,Appellations!$A$3:$B$77,3,FALSE),"")</f>
        <v/>
      </c>
      <c r="M140" s="2" t="s">
        <v>4698</v>
      </c>
      <c r="N140" s="13" t="str">
        <f>IFERROR(VLOOKUP(M140,Regions!$A$3:$B$41,2,FALSE),"")</f>
        <v/>
      </c>
      <c r="O140" s="2"/>
      <c r="P140" s="13" t="str">
        <f>IFERROR(VLOOKUP(O140,Colors!$A$3:$B$11,2,FALSE),"")</f>
        <v/>
      </c>
      <c r="Q140" s="2"/>
      <c r="R140" s="13" t="str">
        <f>IFERROR(VLOOKUP(Q140,Contenants!$A$3:$B$21,2,FALSE),"")</f>
        <v/>
      </c>
      <c r="S140" s="2"/>
      <c r="T140" s="8" t="s">
        <v>1678</v>
      </c>
      <c r="U140" s="14" t="str">
        <f t="shared" si="43"/>
        <v/>
      </c>
      <c r="V140" s="14"/>
      <c r="W140" s="5" t="e">
        <f>$X$1&amp;A140&amp;$Y$1&amp;T140&amp;$Z$1&amp;C140&amp;$AA$1&amp;E140&amp;#REF!&amp;G140&amp;$AB$1&amp;J140&amp;$AC$1&amp;#REF!&amp;$AD$1&amp;L140&amp;$AE$1&amp;P140&amp;$AF$1&amp;R140&amp;$AF$1&amp;#REF!&amp;$AG$1</f>
        <v>#REF!</v>
      </c>
    </row>
    <row r="141" spans="1:23" hidden="1" x14ac:dyDescent="0.25">
      <c r="A141" s="2" t="s">
        <v>4635</v>
      </c>
      <c r="B141" s="2" t="s">
        <v>4636</v>
      </c>
      <c r="C141" s="3"/>
      <c r="D141" s="33" t="str">
        <f t="shared" si="42"/>
        <v/>
      </c>
      <c r="E141" s="4">
        <v>48.95</v>
      </c>
      <c r="F141" s="2" t="s">
        <v>464</v>
      </c>
      <c r="G141" s="17" t="e">
        <f>VLOOKUP(F141,frs!$A$2:$E$41,2,FALSE)</f>
        <v>#N/A</v>
      </c>
      <c r="H141" s="2" t="b">
        <v>0</v>
      </c>
      <c r="I141" s="2" t="s">
        <v>4693</v>
      </c>
      <c r="J141" s="17">
        <f>VLOOKUP(I141,Families!$A$2:$B$11,2,FALSE)</f>
        <v>7</v>
      </c>
      <c r="K141" s="2"/>
      <c r="L141" s="17" t="str">
        <f>IFERROR(VLOOKUP(K141,Appellations!$A$3:$B$77,3,FALSE),"")</f>
        <v/>
      </c>
      <c r="M141" s="2" t="s">
        <v>4698</v>
      </c>
      <c r="N141" s="17" t="str">
        <f>IFERROR(VLOOKUP(M141,Regions!$A$3:$B$41,2,FALSE),"")</f>
        <v/>
      </c>
      <c r="O141" s="2"/>
      <c r="P141" s="17" t="str">
        <f>IFERROR(VLOOKUP(O141,Colors!$A$3:$B$11,2,FALSE),"")</f>
        <v/>
      </c>
      <c r="Q141" s="2"/>
      <c r="R141" s="17" t="str">
        <f>IFERROR(VLOOKUP(Q141,Contenants!$A$3:$B$21,2,FALSE),"")</f>
        <v/>
      </c>
      <c r="S141" s="2"/>
      <c r="T141" s="8" t="s">
        <v>723</v>
      </c>
      <c r="U141" s="14" t="str">
        <f t="shared" si="43"/>
        <v/>
      </c>
      <c r="V141" s="14"/>
      <c r="W141" s="5" t="e">
        <f>$X$1&amp;A141&amp;$Y$1&amp;T141&amp;$Z$1&amp;C141&amp;$AA$1&amp;E141&amp;#REF!&amp;G141&amp;$AB$1&amp;J141&amp;$AC$1&amp;#REF!&amp;$AD$1&amp;L141&amp;$AE$1&amp;P141&amp;$AF$1&amp;R141&amp;$AF$1&amp;#REF!&amp;$AG$1</f>
        <v>#REF!</v>
      </c>
    </row>
    <row r="142" spans="1:23" hidden="1" x14ac:dyDescent="0.25">
      <c r="A142" s="2" t="s">
        <v>2162</v>
      </c>
      <c r="B142" s="2" t="s">
        <v>2163</v>
      </c>
      <c r="C142" s="3"/>
      <c r="D142" s="23" t="str">
        <f>SUBSTITUTE(SUBSTITUTE(SUBSTITUTE(C142,CHAR(13),""),CHAR(10),"&lt;br&gt;"),". &amp;car(10)",".")</f>
        <v/>
      </c>
      <c r="E142" s="4">
        <v>33.950000000000003</v>
      </c>
      <c r="F142" s="2" t="s">
        <v>464</v>
      </c>
      <c r="G142" s="19" t="e">
        <f>VLOOKUP(F142,frs!$A$2:$E$41,2,FALSE)</f>
        <v>#N/A</v>
      </c>
      <c r="H142" s="2" t="b">
        <v>1</v>
      </c>
      <c r="I142" s="2" t="s">
        <v>4693</v>
      </c>
      <c r="J142" s="19">
        <f>VLOOKUP(I142,Families!$A$2:$B$11,2,FALSE)</f>
        <v>7</v>
      </c>
      <c r="K142" s="2"/>
      <c r="L142" s="19" t="str">
        <f>IFERROR(VLOOKUP(K142,Appellations!$A$2:$B$77,2,FALSE),"0")</f>
        <v>0</v>
      </c>
      <c r="M142" s="2" t="s">
        <v>4698</v>
      </c>
      <c r="N142" s="19" t="str">
        <f>IFERROR(VLOOKUP(M142,Regions!$A$2:$B$41,2,FALSE),"0")</f>
        <v>0</v>
      </c>
      <c r="O142" s="2"/>
      <c r="P142" s="19" t="str">
        <f>IFERROR(VLOOKUP(O142,Colors!$A$2:$B$11,2,FALSE),"0")</f>
        <v>0</v>
      </c>
      <c r="Q142" s="2" t="s">
        <v>4696</v>
      </c>
      <c r="R142" s="19">
        <f>IFERROR(VLOOKUP(Q142,Contenants!$A$2:$B$21,2,FALSE),"0")</f>
        <v>15</v>
      </c>
      <c r="S142" s="2"/>
      <c r="T142" s="50" t="s">
        <v>5137</v>
      </c>
      <c r="U142" s="19" t="str">
        <f t="shared" si="43"/>
        <v/>
      </c>
      <c r="V142" s="19">
        <f>IF(U142="",0,1)</f>
        <v>0</v>
      </c>
      <c r="W142" s="20" t="e">
        <f>$X$1&amp;A142&amp;$Y$1&amp;T142&amp;$Z$1&amp;D142&amp;$AA$1&amp;E142&amp;#REF!&amp;G142&amp;$AB$1&amp;J142&amp;$AC$1&amp;L142&amp;$AD$1&amp;N142&amp;$AE$1&amp;P142&amp;$AF$1&amp;R142&amp;$AG$1&amp;#REF!&amp;$AI$1</f>
        <v>#REF!</v>
      </c>
    </row>
    <row r="143" spans="1:23" hidden="1" x14ac:dyDescent="0.25">
      <c r="A143" s="2" t="s">
        <v>4633</v>
      </c>
      <c r="B143" s="2" t="s">
        <v>4634</v>
      </c>
      <c r="C143" s="3"/>
      <c r="D143" s="34" t="str">
        <f t="shared" si="42"/>
        <v/>
      </c>
      <c r="E143" s="4">
        <v>89.5</v>
      </c>
      <c r="F143" s="2" t="s">
        <v>464</v>
      </c>
      <c r="G143" s="35" t="e">
        <f>VLOOKUP(F143,frs!$A$2:$E$41,2,FALSE)</f>
        <v>#N/A</v>
      </c>
      <c r="H143" s="2" t="b">
        <v>0</v>
      </c>
      <c r="I143" s="2" t="s">
        <v>4693</v>
      </c>
      <c r="J143" s="35">
        <f>VLOOKUP(I143,Families!$A$2:$B$11,2,FALSE)</f>
        <v>7</v>
      </c>
      <c r="K143" s="2"/>
      <c r="L143" s="35" t="str">
        <f>IFERROR(VLOOKUP(K143,Appellations!$A$3:$B$77,3,FALSE),"")</f>
        <v/>
      </c>
      <c r="M143" s="2" t="s">
        <v>4698</v>
      </c>
      <c r="N143" s="35" t="str">
        <f>IFERROR(VLOOKUP(M143,Regions!$A$3:$B$41,2,FALSE),"")</f>
        <v/>
      </c>
      <c r="O143" s="2"/>
      <c r="P143" s="35" t="str">
        <f>IFERROR(VLOOKUP(O143,Colors!$A$3:$B$11,2,FALSE),"")</f>
        <v/>
      </c>
      <c r="Q143" s="2"/>
      <c r="R143" s="35" t="str">
        <f>IFERROR(VLOOKUP(Q143,Contenants!$A$3:$B$21,2,FALSE),"")</f>
        <v/>
      </c>
      <c r="S143" s="2"/>
      <c r="T143" s="8" t="s">
        <v>727</v>
      </c>
      <c r="U143" s="14" t="str">
        <f t="shared" si="43"/>
        <v/>
      </c>
      <c r="V143" s="14"/>
      <c r="W143" s="5" t="e">
        <f>$X$1&amp;A143&amp;$Y$1&amp;T143&amp;$Z$1&amp;C143&amp;$AA$1&amp;E143&amp;#REF!&amp;G143&amp;$AB$1&amp;J143&amp;$AC$1&amp;#REF!&amp;$AD$1&amp;L143&amp;$AE$1&amp;P143&amp;$AF$1&amp;R143&amp;$AF$1&amp;#REF!&amp;$AG$1</f>
        <v>#REF!</v>
      </c>
    </row>
    <row r="144" spans="1:23" hidden="1" x14ac:dyDescent="0.25">
      <c r="A144" s="2" t="s">
        <v>2174</v>
      </c>
      <c r="B144" s="2" t="s">
        <v>2175</v>
      </c>
      <c r="C144" s="3"/>
      <c r="D144" s="23" t="str">
        <f>SUBSTITUTE(SUBSTITUTE(SUBSTITUTE(C144,CHAR(13),""),CHAR(10),"&lt;br&gt;"),". &amp;car(10)",".")</f>
        <v/>
      </c>
      <c r="E144" s="4">
        <v>58.95</v>
      </c>
      <c r="F144" s="2" t="s">
        <v>464</v>
      </c>
      <c r="G144" s="19" t="e">
        <f>VLOOKUP(F144,frs!$A$2:$E$41,2,FALSE)</f>
        <v>#N/A</v>
      </c>
      <c r="H144" s="2" t="b">
        <v>1</v>
      </c>
      <c r="I144" s="2" t="s">
        <v>4693</v>
      </c>
      <c r="J144" s="19">
        <f>VLOOKUP(I144,Families!$A$2:$B$11,2,FALSE)</f>
        <v>7</v>
      </c>
      <c r="K144" s="2"/>
      <c r="L144" s="19" t="str">
        <f>IFERROR(VLOOKUP(K144,Appellations!$A$2:$B$77,2,FALSE),"0")</f>
        <v>0</v>
      </c>
      <c r="M144" s="2" t="s">
        <v>4698</v>
      </c>
      <c r="N144" s="19" t="str">
        <f>IFERROR(VLOOKUP(M144,Regions!$A$2:$B$41,2,FALSE),"0")</f>
        <v>0</v>
      </c>
      <c r="O144" s="2"/>
      <c r="P144" s="19" t="str">
        <f>IFERROR(VLOOKUP(O144,Colors!$A$2:$B$11,2,FALSE),"0")</f>
        <v>0</v>
      </c>
      <c r="Q144" s="2" t="s">
        <v>4696</v>
      </c>
      <c r="R144" s="19">
        <f>IFERROR(VLOOKUP(Q144,Contenants!$A$2:$B$21,2,FALSE),"0")</f>
        <v>15</v>
      </c>
      <c r="S144" s="2"/>
      <c r="T144" s="50" t="s">
        <v>5138</v>
      </c>
      <c r="U144" s="19" t="str">
        <f t="shared" si="43"/>
        <v/>
      </c>
      <c r="V144" s="19">
        <f>IF(U144="",0,1)</f>
        <v>0</v>
      </c>
      <c r="W144" s="20" t="e">
        <f>$X$1&amp;A144&amp;$Y$1&amp;T144&amp;$Z$1&amp;D144&amp;$AA$1&amp;E144&amp;#REF!&amp;G144&amp;$AB$1&amp;J144&amp;$AC$1&amp;L144&amp;$AD$1&amp;N144&amp;$AE$1&amp;P144&amp;$AF$1&amp;R144&amp;$AG$1&amp;#REF!&amp;$AI$1</f>
        <v>#REF!</v>
      </c>
    </row>
    <row r="145" spans="1:23" hidden="1" x14ac:dyDescent="0.25">
      <c r="A145" s="2" t="s">
        <v>4643</v>
      </c>
      <c r="B145" s="2" t="s">
        <v>4644</v>
      </c>
      <c r="C145" s="3"/>
      <c r="D145" s="25" t="str">
        <f t="shared" si="42"/>
        <v/>
      </c>
      <c r="E145" s="4">
        <v>74.25</v>
      </c>
      <c r="F145" s="2" t="s">
        <v>464</v>
      </c>
      <c r="G145" s="26" t="e">
        <f>VLOOKUP(F145,frs!$A$2:$E$41,2,FALSE)</f>
        <v>#N/A</v>
      </c>
      <c r="H145" s="2" t="b">
        <v>0</v>
      </c>
      <c r="I145" s="2" t="s">
        <v>4693</v>
      </c>
      <c r="J145" s="26">
        <f>VLOOKUP(I145,Families!$A$2:$B$11,2,FALSE)</f>
        <v>7</v>
      </c>
      <c r="K145" s="2"/>
      <c r="L145" s="26" t="str">
        <f>IFERROR(VLOOKUP(K145,Appellations!$A$3:$B$77,3,FALSE),"")</f>
        <v/>
      </c>
      <c r="M145" s="2" t="s">
        <v>4698</v>
      </c>
      <c r="N145" s="26" t="str">
        <f>IFERROR(VLOOKUP(M145,Regions!$A$3:$B$41,2,FALSE),"")</f>
        <v/>
      </c>
      <c r="O145" s="2"/>
      <c r="P145" s="26" t="str">
        <f>IFERROR(VLOOKUP(O145,Colors!$A$3:$B$11,2,FALSE),"")</f>
        <v/>
      </c>
      <c r="Q145" s="2"/>
      <c r="R145" s="26" t="str">
        <f>IFERROR(VLOOKUP(Q145,Contenants!$A$3:$B$21,2,FALSE),"")</f>
        <v/>
      </c>
      <c r="S145" s="2"/>
      <c r="T145" s="8" t="s">
        <v>757</v>
      </c>
      <c r="U145" s="14" t="str">
        <f t="shared" si="43"/>
        <v/>
      </c>
      <c r="V145" s="14"/>
      <c r="W145" s="5" t="e">
        <f>$X$1&amp;A145&amp;$Y$1&amp;T145&amp;$Z$1&amp;C145&amp;$AA$1&amp;E145&amp;#REF!&amp;G145&amp;$AB$1&amp;J145&amp;$AC$1&amp;#REF!&amp;$AD$1&amp;L145&amp;$AE$1&amp;P145&amp;$AF$1&amp;R145&amp;$AF$1&amp;#REF!&amp;$AG$1</f>
        <v>#REF!</v>
      </c>
    </row>
    <row r="146" spans="1:23" hidden="1" x14ac:dyDescent="0.25">
      <c r="A146" s="2" t="s">
        <v>4647</v>
      </c>
      <c r="B146" s="2" t="s">
        <v>4648</v>
      </c>
      <c r="C146" s="3"/>
      <c r="D146" s="16" t="str">
        <f t="shared" si="42"/>
        <v/>
      </c>
      <c r="E146" s="4">
        <v>63.6</v>
      </c>
      <c r="F146" s="2" t="s">
        <v>464</v>
      </c>
      <c r="G146" s="13" t="e">
        <f>VLOOKUP(F146,frs!$A$2:$E$41,2,FALSE)</f>
        <v>#N/A</v>
      </c>
      <c r="H146" s="2" t="b">
        <v>0</v>
      </c>
      <c r="I146" s="2" t="s">
        <v>4693</v>
      </c>
      <c r="J146" s="13">
        <f>VLOOKUP(I146,Families!$A$2:$B$11,2,FALSE)</f>
        <v>7</v>
      </c>
      <c r="K146" s="2"/>
      <c r="L146" s="13" t="str">
        <f>IFERROR(VLOOKUP(K146,Appellations!$A$3:$B$77,3,FALSE),"")</f>
        <v/>
      </c>
      <c r="M146" s="2" t="s">
        <v>4698</v>
      </c>
      <c r="N146" s="13" t="str">
        <f>IFERROR(VLOOKUP(M146,Regions!$A$3:$B$41,2,FALSE),"")</f>
        <v/>
      </c>
      <c r="O146" s="2"/>
      <c r="P146" s="13" t="str">
        <f>IFERROR(VLOOKUP(O146,Colors!$A$3:$B$11,2,FALSE),"")</f>
        <v/>
      </c>
      <c r="Q146" s="2"/>
      <c r="R146" s="13" t="str">
        <f>IFERROR(VLOOKUP(Q146,Contenants!$A$3:$B$21,2,FALSE),"")</f>
        <v/>
      </c>
      <c r="S146" s="2"/>
      <c r="T146" s="8" t="s">
        <v>759</v>
      </c>
      <c r="U146" s="14" t="str">
        <f t="shared" si="43"/>
        <v/>
      </c>
      <c r="V146" s="14"/>
      <c r="W146" s="5" t="e">
        <f>$X$1&amp;A146&amp;$Y$1&amp;T146&amp;$Z$1&amp;C146&amp;$AA$1&amp;E146&amp;#REF!&amp;G146&amp;$AB$1&amp;J146&amp;$AC$1&amp;#REF!&amp;$AD$1&amp;L146&amp;$AE$1&amp;P146&amp;$AF$1&amp;R146&amp;$AF$1&amp;#REF!&amp;$AG$1</f>
        <v>#REF!</v>
      </c>
    </row>
    <row r="147" spans="1:23" hidden="1" x14ac:dyDescent="0.25">
      <c r="A147" s="2" t="s">
        <v>4655</v>
      </c>
      <c r="B147" s="2" t="s">
        <v>4656</v>
      </c>
      <c r="C147" s="3"/>
      <c r="D147" s="16" t="str">
        <f t="shared" si="42"/>
        <v/>
      </c>
      <c r="E147" s="4">
        <v>40.200000000000003</v>
      </c>
      <c r="F147" s="2" t="s">
        <v>464</v>
      </c>
      <c r="G147" s="13" t="e">
        <f>VLOOKUP(F147,frs!$A$2:$E$41,2,FALSE)</f>
        <v>#N/A</v>
      </c>
      <c r="H147" s="2" t="b">
        <v>0</v>
      </c>
      <c r="I147" s="2" t="s">
        <v>4693</v>
      </c>
      <c r="J147" s="13">
        <f>VLOOKUP(I147,Families!$A$2:$B$11,2,FALSE)</f>
        <v>7</v>
      </c>
      <c r="K147" s="2"/>
      <c r="L147" s="13" t="str">
        <f>IFERROR(VLOOKUP(K147,Appellations!$A$3:$B$77,3,FALSE),"")</f>
        <v/>
      </c>
      <c r="M147" s="2" t="s">
        <v>4698</v>
      </c>
      <c r="N147" s="13" t="str">
        <f>IFERROR(VLOOKUP(M147,Regions!$A$3:$B$41,2,FALSE),"")</f>
        <v/>
      </c>
      <c r="O147" s="2"/>
      <c r="P147" s="13" t="str">
        <f>IFERROR(VLOOKUP(O147,Colors!$A$3:$B$11,2,FALSE),"")</f>
        <v/>
      </c>
      <c r="Q147" s="2"/>
      <c r="R147" s="13" t="str">
        <f>IFERROR(VLOOKUP(Q147,Contenants!$A$3:$B$21,2,FALSE),"")</f>
        <v/>
      </c>
      <c r="S147" s="2"/>
      <c r="T147" s="8" t="s">
        <v>763</v>
      </c>
      <c r="U147" s="14" t="str">
        <f t="shared" si="43"/>
        <v/>
      </c>
      <c r="V147" s="14"/>
      <c r="W147" s="5" t="e">
        <f>$X$1&amp;A147&amp;$Y$1&amp;T147&amp;$Z$1&amp;C147&amp;$AA$1&amp;E147&amp;#REF!&amp;G147&amp;$AB$1&amp;J147&amp;$AC$1&amp;#REF!&amp;$AD$1&amp;L147&amp;$AE$1&amp;P147&amp;$AF$1&amp;R147&amp;$AF$1&amp;#REF!&amp;$AG$1</f>
        <v>#REF!</v>
      </c>
    </row>
    <row r="148" spans="1:23" hidden="1" x14ac:dyDescent="0.25">
      <c r="A148" s="2" t="s">
        <v>4657</v>
      </c>
      <c r="B148" s="2" t="s">
        <v>4658</v>
      </c>
      <c r="C148" s="3"/>
      <c r="D148" s="33" t="str">
        <f t="shared" si="42"/>
        <v/>
      </c>
      <c r="E148" s="4">
        <v>59.75</v>
      </c>
      <c r="F148" s="2" t="s">
        <v>464</v>
      </c>
      <c r="G148" s="17" t="e">
        <f>VLOOKUP(F148,frs!$A$2:$E$41,2,FALSE)</f>
        <v>#N/A</v>
      </c>
      <c r="H148" s="2" t="b">
        <v>0</v>
      </c>
      <c r="I148" s="2" t="s">
        <v>4693</v>
      </c>
      <c r="J148" s="17">
        <f>VLOOKUP(I148,Families!$A$2:$B$11,2,FALSE)</f>
        <v>7</v>
      </c>
      <c r="K148" s="2"/>
      <c r="L148" s="17" t="str">
        <f>IFERROR(VLOOKUP(K148,Appellations!$A$3:$B$77,3,FALSE),"")</f>
        <v/>
      </c>
      <c r="M148" s="2" t="s">
        <v>4698</v>
      </c>
      <c r="N148" s="17" t="str">
        <f>IFERROR(VLOOKUP(M148,Regions!$A$3:$B$41,2,FALSE),"")</f>
        <v/>
      </c>
      <c r="O148" s="2"/>
      <c r="P148" s="17" t="str">
        <f>IFERROR(VLOOKUP(O148,Colors!$A$3:$B$11,2,FALSE),"")</f>
        <v/>
      </c>
      <c r="Q148" s="2"/>
      <c r="R148" s="17" t="str">
        <f>IFERROR(VLOOKUP(Q148,Contenants!$A$3:$B$21,2,FALSE),"")</f>
        <v/>
      </c>
      <c r="S148" s="2"/>
      <c r="T148" s="8" t="s">
        <v>779</v>
      </c>
      <c r="U148" s="14" t="str">
        <f t="shared" si="43"/>
        <v/>
      </c>
      <c r="V148" s="14"/>
      <c r="W148" s="5" t="e">
        <f>$X$1&amp;A148&amp;$Y$1&amp;T148&amp;$Z$1&amp;C148&amp;$AA$1&amp;E148&amp;#REF!&amp;G148&amp;$AB$1&amp;J148&amp;$AC$1&amp;#REF!&amp;$AD$1&amp;L148&amp;$AE$1&amp;P148&amp;$AF$1&amp;R148&amp;$AF$1&amp;#REF!&amp;$AG$1</f>
        <v>#REF!</v>
      </c>
    </row>
    <row r="149" spans="1:23" hidden="1" x14ac:dyDescent="0.25">
      <c r="A149" s="2" t="s">
        <v>2182</v>
      </c>
      <c r="B149" s="2" t="s">
        <v>2183</v>
      </c>
      <c r="C149" s="3"/>
      <c r="D149" s="23" t="str">
        <f t="shared" ref="D149:D150" si="46">SUBSTITUTE(SUBSTITUTE(SUBSTITUTE(C149,CHAR(13),""),CHAR(10),"&lt;br&gt;"),". &amp;car(10)",".")</f>
        <v/>
      </c>
      <c r="E149" s="4">
        <v>78.599999999999994</v>
      </c>
      <c r="F149" s="2" t="s">
        <v>2221</v>
      </c>
      <c r="G149" s="19" t="e">
        <f>VLOOKUP(F149,frs!$A$2:$E$41,2,FALSE)</f>
        <v>#N/A</v>
      </c>
      <c r="H149" s="2" t="b">
        <v>1</v>
      </c>
      <c r="I149" s="2" t="s">
        <v>4693</v>
      </c>
      <c r="J149" s="19">
        <f>VLOOKUP(I149,Families!$A$2:$B$11,2,FALSE)</f>
        <v>7</v>
      </c>
      <c r="K149" s="2"/>
      <c r="L149" s="19" t="str">
        <f>IFERROR(VLOOKUP(K149,Appellations!$A$2:$B$77,2,FALSE),"0")</f>
        <v>0</v>
      </c>
      <c r="M149" s="2" t="s">
        <v>4698</v>
      </c>
      <c r="N149" s="19" t="str">
        <f>IFERROR(VLOOKUP(M149,Regions!$A$2:$B$41,2,FALSE),"0")</f>
        <v>0</v>
      </c>
      <c r="O149" s="2"/>
      <c r="P149" s="19" t="str">
        <f>IFERROR(VLOOKUP(O149,Colors!$A$2:$B$11,2,FALSE),"0")</f>
        <v>0</v>
      </c>
      <c r="Q149" s="2" t="s">
        <v>4696</v>
      </c>
      <c r="R149" s="19">
        <f>IFERROR(VLOOKUP(Q149,Contenants!$A$2:$B$21,2,FALSE),"0")</f>
        <v>15</v>
      </c>
      <c r="S149" s="2"/>
      <c r="T149" s="50" t="s">
        <v>5139</v>
      </c>
      <c r="U149" s="19" t="str">
        <f t="shared" si="43"/>
        <v/>
      </c>
      <c r="V149" s="19">
        <f t="shared" ref="V149:V150" si="47">IF(U149="",0,1)</f>
        <v>0</v>
      </c>
      <c r="W149" s="20" t="e">
        <f>$X$1&amp;A149&amp;$Y$1&amp;T149&amp;$Z$1&amp;D149&amp;$AA$1&amp;E149&amp;#REF!&amp;G149&amp;$AB$1&amp;J149&amp;$AC$1&amp;L149&amp;$AD$1&amp;N149&amp;$AE$1&amp;P149&amp;$AF$1&amp;R149&amp;$AG$1&amp;#REF!&amp;$AI$1</f>
        <v>#REF!</v>
      </c>
    </row>
    <row r="150" spans="1:23" ht="409.5" x14ac:dyDescent="0.25">
      <c r="A150" s="2" t="s">
        <v>2184</v>
      </c>
      <c r="B150" s="2" t="s">
        <v>2185</v>
      </c>
      <c r="C150" s="3" t="s">
        <v>5509</v>
      </c>
      <c r="D150" s="23" t="str">
        <f t="shared" si="46"/>
        <v>Un Whisky écossais blended complexe et chaleureux. Parfait en apéritif, en digestif ou sur un plateau d’huitres.&lt;br&gt;&lt;br&gt;Provenance : Ecosse&lt;br&gt;&lt;br&gt;Vieillissement : en fût de Chardonnay (Bourgogne)&lt;br&gt;&lt;br&gt;Dégustation : Robe jaune pâle ; Nez riche et concentré sur la poire, le miel ; Bouche gourmande aux notes de pâte d’amande, de chocolat, de citron confit. Finale lègerement saline, longue et fraîche.&lt;br&gt;&lt;br&gt;Malden Spirits est une aventure qui, depuis sa naissance, tutoie l’innovation, la disruptivité, la différenciation : elle est née au cœur de la Bourgogne, au cœur du vignoble bourguignon, et a été imaginée par l’équipe du Domaine Maldant-Pauvelot.</v>
      </c>
      <c r="E150" s="4">
        <v>54</v>
      </c>
      <c r="F150" s="2" t="s">
        <v>2219</v>
      </c>
      <c r="G150" s="19">
        <f>VLOOKUP(F150,frs!$A$2:$B$45,2,FALSE)</f>
        <v>23</v>
      </c>
      <c r="H150" s="2" t="b">
        <v>1</v>
      </c>
      <c r="I150" s="2" t="s">
        <v>4693</v>
      </c>
      <c r="J150" s="19">
        <f>VLOOKUP(I150,Families!$A$2:$B$11,2,FALSE)</f>
        <v>7</v>
      </c>
      <c r="K150" s="2"/>
      <c r="L150" s="19" t="str">
        <f>IFERROR(VLOOKUP(K150,Appellations!$A$2:$B$80,2,FALSE),"0")</f>
        <v>0</v>
      </c>
      <c r="M150" s="2" t="s">
        <v>4698</v>
      </c>
      <c r="N150" s="19">
        <f>IFERROR(VLOOKUP(M150,Regions!$A$2:$B$44,2,FALSE),"0")</f>
        <v>42</v>
      </c>
      <c r="O150" s="2"/>
      <c r="P150" s="19" t="str">
        <f>IFERROR(VLOOKUP(O150,Colors!$A$2:$B$11,2,FALSE),"0")</f>
        <v>0</v>
      </c>
      <c r="Q150" s="2" t="s">
        <v>4695</v>
      </c>
      <c r="R150" s="19">
        <f>IFERROR(VLOOKUP(Q150,Contenants!$A$2:$B$21,2,FALSE),"0")</f>
        <v>13</v>
      </c>
      <c r="S150" s="2" t="s">
        <v>5875</v>
      </c>
      <c r="T150" s="50" t="s">
        <v>5140</v>
      </c>
      <c r="U150" s="19" t="str">
        <f>SUBSTITUTE(S150,"C:\Users\Admin\OneDrive\Site Internet\","")</f>
        <v>whisky_mac_malden_white_bresse.png</v>
      </c>
      <c r="V150" s="19">
        <f t="shared" si="47"/>
        <v>1</v>
      </c>
      <c r="W150" s="20" t="str">
        <f>$X$1&amp;A150&amp;$Y$1&amp;T150&amp;$Z$1&amp;D150&amp;$AA$1&amp;G150&amp;$AB$1&amp;J150&amp;$AC$1&amp;L150&amp;$AD$1&amp;N150&amp;$AE$1&amp;P150&amp;$AF$1&amp;R150&amp;$AG$1&amp;U150&amp;$AH$1&amp;V150&amp;$AI$1</f>
        <v>("00150", "Whisky White Bresse Mac Malden 50 cl", "Un Whisky écossais blended complexe et chaleureux. Parfait en apéritif, en digestif ou sur un plateau d’huitres.&lt;br&gt;&lt;br&gt;Provenance : Ecosse&lt;br&gt;&lt;br&gt;Vieillissement : en fût de Chardonnay (Bourgogne)&lt;br&gt;&lt;br&gt;Dégustation : Robe jaune pâle ; Nez riche et concentré sur la poire, le miel ; Bouche gourmande aux notes de pâte d’amande, de chocolat, de citron confit. Finale lègerement saline, longue et fraîche.&lt;br&gt;&lt;br&gt;Malden Spirits est une aventure qui, depuis sa naissance, tutoie l’innovation, la disruptivité, la différenciation : elle est née au cœur de la Bourgogne, au cœur du vignoble bourguignon, et a été imaginée par l’équipe du Domaine Maldant-Pauvelot.", "23", "7", "0", "42","0", "13", "whisky_mac_malden_white_bresse.png", "1"),</v>
      </c>
    </row>
    <row r="151" spans="1:23" hidden="1" x14ac:dyDescent="0.25">
      <c r="A151" s="2" t="s">
        <v>4683</v>
      </c>
      <c r="B151" s="2" t="s">
        <v>4684</v>
      </c>
      <c r="C151" s="3"/>
      <c r="D151" s="25" t="str">
        <f t="shared" si="42"/>
        <v/>
      </c>
      <c r="E151" s="4">
        <v>58.61</v>
      </c>
      <c r="F151" s="2" t="s">
        <v>4083</v>
      </c>
      <c r="G151" s="26" t="e">
        <f>VLOOKUP(F151,frs!$A$2:$E$41,2,FALSE)</f>
        <v>#N/A</v>
      </c>
      <c r="H151" s="2" t="b">
        <v>0</v>
      </c>
      <c r="I151" s="2" t="s">
        <v>4693</v>
      </c>
      <c r="J151" s="26">
        <f>VLOOKUP(I151,Families!$A$2:$B$11,2,FALSE)</f>
        <v>7</v>
      </c>
      <c r="K151" s="2"/>
      <c r="L151" s="26" t="str">
        <f>IFERROR(VLOOKUP(K151,Appellations!$A$3:$B$77,3,FALSE),"")</f>
        <v/>
      </c>
      <c r="M151" s="2" t="s">
        <v>4698</v>
      </c>
      <c r="N151" s="26" t="str">
        <f>IFERROR(VLOOKUP(M151,Regions!$A$3:$B$41,2,FALSE),"")</f>
        <v/>
      </c>
      <c r="O151" s="2"/>
      <c r="P151" s="26" t="str">
        <f>IFERROR(VLOOKUP(O151,Colors!$A$3:$B$11,2,FALSE),"")</f>
        <v/>
      </c>
      <c r="Q151" s="2"/>
      <c r="R151" s="26" t="str">
        <f>IFERROR(VLOOKUP(Q151,Contenants!$A$3:$B$21,2,FALSE),"")</f>
        <v/>
      </c>
      <c r="S151" s="2"/>
      <c r="T151" s="8" t="s">
        <v>1017</v>
      </c>
      <c r="U151" s="14" t="str">
        <f t="shared" ref="U151:U160" si="48">SUBSTITUTE(SUBSTITUTE(SUBSTITUTE(SUBSTITUTE(SUBSTITUTE(SUBSTITUTE(SUBSTITUTE(SUBSTITUTE(SUBSTITUTE(SUBSTITUTE(SUBSTITUTE(SUBSTITUTE(S151,"C:\Users\Admin\OneDrive\Site Internet\",""),"BAG-IN-BOX\",""),"BOURGOGNE\",""),"BEAUJOLAIS\",""),"CHAMPAGNE ET EFFERVESCENTS\",""),"LANGUEDOC\",""),"LOIRE\",""),"PROVENCE\",""),"RHONE NORD\",""),"RHONE SUD\",""),"SPIRITUEUX\",""),"SUD OUEST\","")</f>
        <v/>
      </c>
      <c r="V151" s="14"/>
      <c r="W151" s="5" t="e">
        <f>$X$1&amp;A151&amp;$Y$1&amp;T151&amp;$Z$1&amp;C151&amp;$AA$1&amp;E151&amp;#REF!&amp;G151&amp;$AB$1&amp;J151&amp;$AC$1&amp;#REF!&amp;$AD$1&amp;L151&amp;$AE$1&amp;P151&amp;$AF$1&amp;R151&amp;$AF$1&amp;#REF!&amp;$AG$1</f>
        <v>#REF!</v>
      </c>
    </row>
    <row r="152" spans="1:23" hidden="1" x14ac:dyDescent="0.25">
      <c r="A152" s="2" t="s">
        <v>2326</v>
      </c>
      <c r="B152" s="2" t="s">
        <v>2327</v>
      </c>
      <c r="C152" s="3"/>
      <c r="D152" s="16" t="str">
        <f t="shared" si="42"/>
        <v/>
      </c>
      <c r="E152" s="4">
        <v>11.3</v>
      </c>
      <c r="F152" s="2" t="s">
        <v>2328</v>
      </c>
      <c r="G152" s="13" t="e">
        <f>VLOOKUP(F152,frs!$A$2:$E$41,2,FALSE)</f>
        <v>#N/A</v>
      </c>
      <c r="H152" s="2" t="b">
        <v>0</v>
      </c>
      <c r="I152" s="2" t="s">
        <v>4709</v>
      </c>
      <c r="J152" s="13">
        <f>VLOOKUP(I152,Families!$A$2:$B$11,2,FALSE)</f>
        <v>2</v>
      </c>
      <c r="K152" s="2"/>
      <c r="L152" s="13" t="str">
        <f>IFERROR(VLOOKUP(K152,Appellations!$A$3:$B$77,3,FALSE),"")</f>
        <v/>
      </c>
      <c r="M152" s="2" t="s">
        <v>4710</v>
      </c>
      <c r="N152" s="13" t="str">
        <f>IFERROR(VLOOKUP(M152,Regions!$A$3:$B$41,2,FALSE),"")</f>
        <v/>
      </c>
      <c r="O152" s="2" t="s">
        <v>4689</v>
      </c>
      <c r="P152" s="13">
        <f>IFERROR(VLOOKUP(O152,Colors!$A$3:$B$11,2,FALSE),"")</f>
        <v>2</v>
      </c>
      <c r="Q152" s="2" t="s">
        <v>4688</v>
      </c>
      <c r="R152" s="13">
        <f>IFERROR(VLOOKUP(Q152,Contenants!$A$3:$B$21,2,FALSE),"")</f>
        <v>16</v>
      </c>
      <c r="S152" s="2"/>
      <c r="T152" s="8" t="s">
        <v>1025</v>
      </c>
      <c r="U152" s="14" t="str">
        <f t="shared" si="48"/>
        <v/>
      </c>
      <c r="V152" s="14"/>
      <c r="W152" s="5" t="e">
        <f>$X$1&amp;A152&amp;$Y$1&amp;T152&amp;$Z$1&amp;C152&amp;$AA$1&amp;E152&amp;#REF!&amp;G152&amp;$AB$1&amp;J152&amp;$AC$1&amp;#REF!&amp;$AD$1&amp;L152&amp;$AE$1&amp;P152&amp;$AF$1&amp;R152&amp;$AF$1&amp;#REF!&amp;$AG$1</f>
        <v>#REF!</v>
      </c>
    </row>
    <row r="153" spans="1:23" hidden="1" x14ac:dyDescent="0.25">
      <c r="A153" s="2" t="s">
        <v>2341</v>
      </c>
      <c r="B153" s="2" t="s">
        <v>2342</v>
      </c>
      <c r="C153" s="3"/>
      <c r="D153" s="16" t="str">
        <f t="shared" si="42"/>
        <v/>
      </c>
      <c r="E153" s="4">
        <v>13.71</v>
      </c>
      <c r="F153" s="2" t="s">
        <v>2328</v>
      </c>
      <c r="G153" s="13" t="e">
        <f>VLOOKUP(F153,frs!$A$2:$E$41,2,FALSE)</f>
        <v>#N/A</v>
      </c>
      <c r="H153" s="2" t="b">
        <v>0</v>
      </c>
      <c r="I153" s="2" t="s">
        <v>4709</v>
      </c>
      <c r="J153" s="13">
        <f>VLOOKUP(I153,Families!$A$2:$B$11,2,FALSE)</f>
        <v>2</v>
      </c>
      <c r="K153" s="2" t="s">
        <v>4711</v>
      </c>
      <c r="L153" s="13" t="str">
        <f>IFERROR(VLOOKUP(K153,Appellations!$A$3:$B$77,3,FALSE),"")</f>
        <v/>
      </c>
      <c r="M153" s="2" t="s">
        <v>4710</v>
      </c>
      <c r="N153" s="13" t="str">
        <f>IFERROR(VLOOKUP(M153,Regions!$A$3:$B$41,2,FALSE),"")</f>
        <v/>
      </c>
      <c r="O153" s="2" t="s">
        <v>4689</v>
      </c>
      <c r="P153" s="13">
        <f>IFERROR(VLOOKUP(O153,Colors!$A$3:$B$11,2,FALSE),"")</f>
        <v>2</v>
      </c>
      <c r="Q153" s="2" t="s">
        <v>4688</v>
      </c>
      <c r="R153" s="13">
        <f>IFERROR(VLOOKUP(Q153,Contenants!$A$3:$B$21,2,FALSE),"")</f>
        <v>16</v>
      </c>
      <c r="S153" s="2"/>
      <c r="T153" s="8" t="s">
        <v>1039</v>
      </c>
      <c r="U153" s="14" t="str">
        <f t="shared" si="48"/>
        <v/>
      </c>
      <c r="V153" s="14"/>
      <c r="W153" s="5" t="e">
        <f>$X$1&amp;A153&amp;$Y$1&amp;T153&amp;$Z$1&amp;C153&amp;$AA$1&amp;E153&amp;#REF!&amp;G153&amp;$AB$1&amp;J153&amp;$AC$1&amp;#REF!&amp;$AD$1&amp;L153&amp;$AE$1&amp;P153&amp;$AF$1&amp;R153&amp;$AF$1&amp;#REF!&amp;$AG$1</f>
        <v>#REF!</v>
      </c>
    </row>
    <row r="154" spans="1:23" hidden="1" x14ac:dyDescent="0.25">
      <c r="A154" s="2" t="s">
        <v>2333</v>
      </c>
      <c r="B154" s="2" t="s">
        <v>2334</v>
      </c>
      <c r="C154" s="3"/>
      <c r="D154" s="16" t="str">
        <f t="shared" si="42"/>
        <v/>
      </c>
      <c r="E154" s="4">
        <v>23.75</v>
      </c>
      <c r="F154" s="2" t="s">
        <v>2328</v>
      </c>
      <c r="G154" s="13" t="e">
        <f>VLOOKUP(F154,frs!$A$2:$E$41,2,FALSE)</f>
        <v>#N/A</v>
      </c>
      <c r="H154" s="2" t="b">
        <v>0</v>
      </c>
      <c r="I154" s="2" t="s">
        <v>4709</v>
      </c>
      <c r="J154" s="13">
        <f>VLOOKUP(I154,Families!$A$2:$B$11,2,FALSE)</f>
        <v>2</v>
      </c>
      <c r="K154" s="2" t="s">
        <v>4712</v>
      </c>
      <c r="L154" s="13" t="str">
        <f>IFERROR(VLOOKUP(K154,Appellations!$A$3:$B$77,3,FALSE),"")</f>
        <v/>
      </c>
      <c r="M154" s="2" t="s">
        <v>4710</v>
      </c>
      <c r="N154" s="13" t="str">
        <f>IFERROR(VLOOKUP(M154,Regions!$A$3:$B$41,2,FALSE),"")</f>
        <v/>
      </c>
      <c r="O154" s="2" t="s">
        <v>4689</v>
      </c>
      <c r="P154" s="13">
        <f>IFERROR(VLOOKUP(O154,Colors!$A$3:$B$11,2,FALSE),"")</f>
        <v>2</v>
      </c>
      <c r="Q154" s="2" t="s">
        <v>4688</v>
      </c>
      <c r="R154" s="13">
        <f>IFERROR(VLOOKUP(Q154,Contenants!$A$3:$B$21,2,FALSE),"")</f>
        <v>16</v>
      </c>
      <c r="S154" s="2"/>
      <c r="T154" s="8" t="s">
        <v>1009</v>
      </c>
      <c r="U154" s="14" t="str">
        <f t="shared" si="48"/>
        <v/>
      </c>
      <c r="V154" s="14"/>
      <c r="W154" s="5" t="e">
        <f>$X$1&amp;A154&amp;$Y$1&amp;T154&amp;$Z$1&amp;C154&amp;$AA$1&amp;E154&amp;#REF!&amp;G154&amp;$AB$1&amp;J154&amp;$AC$1&amp;#REF!&amp;$AD$1&amp;L154&amp;$AE$1&amp;P154&amp;$AF$1&amp;R154&amp;$AF$1&amp;#REF!&amp;$AG$1</f>
        <v>#REF!</v>
      </c>
    </row>
    <row r="155" spans="1:23" hidden="1" x14ac:dyDescent="0.25">
      <c r="A155" s="2" t="s">
        <v>2337</v>
      </c>
      <c r="B155" s="2" t="s">
        <v>2338</v>
      </c>
      <c r="C155" s="3"/>
      <c r="D155" s="16" t="str">
        <f t="shared" si="42"/>
        <v/>
      </c>
      <c r="E155" s="4">
        <v>17.399999999999999</v>
      </c>
      <c r="F155" s="2" t="s">
        <v>2328</v>
      </c>
      <c r="G155" s="13" t="e">
        <f>VLOOKUP(F155,frs!$A$2:$E$41,2,FALSE)</f>
        <v>#N/A</v>
      </c>
      <c r="H155" s="2" t="b">
        <v>0</v>
      </c>
      <c r="I155" s="2" t="s">
        <v>4709</v>
      </c>
      <c r="J155" s="13">
        <f>VLOOKUP(I155,Families!$A$2:$B$11,2,FALSE)</f>
        <v>2</v>
      </c>
      <c r="K155" s="2" t="s">
        <v>4712</v>
      </c>
      <c r="L155" s="13" t="str">
        <f>IFERROR(VLOOKUP(K155,Appellations!$A$3:$B$77,3,FALSE),"")</f>
        <v/>
      </c>
      <c r="M155" s="2" t="s">
        <v>4710</v>
      </c>
      <c r="N155" s="13" t="str">
        <f>IFERROR(VLOOKUP(M155,Regions!$A$3:$B$41,2,FALSE),"")</f>
        <v/>
      </c>
      <c r="O155" s="2" t="s">
        <v>4689</v>
      </c>
      <c r="P155" s="13">
        <f>IFERROR(VLOOKUP(O155,Colors!$A$3:$B$11,2,FALSE),"")</f>
        <v>2</v>
      </c>
      <c r="Q155" s="2" t="s">
        <v>4688</v>
      </c>
      <c r="R155" s="13">
        <f>IFERROR(VLOOKUP(Q155,Contenants!$A$3:$B$21,2,FALSE),"")</f>
        <v>16</v>
      </c>
      <c r="S155" s="2"/>
      <c r="T155" s="8" t="s">
        <v>1074</v>
      </c>
      <c r="U155" s="14" t="str">
        <f t="shared" si="48"/>
        <v/>
      </c>
      <c r="V155" s="14"/>
      <c r="W155" s="5" t="e">
        <f>$X$1&amp;A155&amp;$Y$1&amp;T155&amp;$Z$1&amp;C155&amp;$AA$1&amp;E155&amp;#REF!&amp;G155&amp;$AB$1&amp;J155&amp;$AC$1&amp;#REF!&amp;$AD$1&amp;L155&amp;$AE$1&amp;P155&amp;$AF$1&amp;R155&amp;$AF$1&amp;#REF!&amp;$AG$1</f>
        <v>#REF!</v>
      </c>
    </row>
    <row r="156" spans="1:23" hidden="1" x14ac:dyDescent="0.25">
      <c r="A156" s="2" t="s">
        <v>2339</v>
      </c>
      <c r="B156" s="2" t="s">
        <v>2340</v>
      </c>
      <c r="C156" s="3"/>
      <c r="D156" s="16" t="str">
        <f t="shared" si="42"/>
        <v/>
      </c>
      <c r="E156" s="4">
        <v>31.35</v>
      </c>
      <c r="F156" s="2" t="s">
        <v>2328</v>
      </c>
      <c r="G156" s="13" t="e">
        <f>VLOOKUP(F156,frs!$A$2:$E$41,2,FALSE)</f>
        <v>#N/A</v>
      </c>
      <c r="H156" s="2" t="b">
        <v>0</v>
      </c>
      <c r="I156" s="2" t="s">
        <v>4709</v>
      </c>
      <c r="J156" s="13">
        <f>VLOOKUP(I156,Families!$A$2:$B$11,2,FALSE)</f>
        <v>2</v>
      </c>
      <c r="K156" s="2" t="s">
        <v>4713</v>
      </c>
      <c r="L156" s="13" t="str">
        <f>IFERROR(VLOOKUP(K156,Appellations!$A$3:$B$77,3,FALSE),"")</f>
        <v/>
      </c>
      <c r="M156" s="2" t="s">
        <v>4710</v>
      </c>
      <c r="N156" s="13" t="str">
        <f>IFERROR(VLOOKUP(M156,Regions!$A$3:$B$41,2,FALSE),"")</f>
        <v/>
      </c>
      <c r="O156" s="2" t="s">
        <v>4689</v>
      </c>
      <c r="P156" s="13">
        <f>IFERROR(VLOOKUP(O156,Colors!$A$3:$B$11,2,FALSE),"")</f>
        <v>2</v>
      </c>
      <c r="Q156" s="2" t="s">
        <v>4688</v>
      </c>
      <c r="R156" s="13">
        <f>IFERROR(VLOOKUP(Q156,Contenants!$A$3:$B$21,2,FALSE),"")</f>
        <v>16</v>
      </c>
      <c r="S156" s="2"/>
      <c r="T156" s="8" t="s">
        <v>1070</v>
      </c>
      <c r="U156" s="14" t="str">
        <f t="shared" si="48"/>
        <v/>
      </c>
      <c r="V156" s="14"/>
      <c r="W156" s="5" t="e">
        <f>$X$1&amp;A156&amp;$Y$1&amp;T156&amp;$Z$1&amp;C156&amp;$AA$1&amp;E156&amp;#REF!&amp;G156&amp;$AB$1&amp;J156&amp;$AC$1&amp;#REF!&amp;$AD$1&amp;L156&amp;$AE$1&amp;P156&amp;$AF$1&amp;R156&amp;$AF$1&amp;#REF!&amp;$AG$1</f>
        <v>#REF!</v>
      </c>
    </row>
    <row r="157" spans="1:23" hidden="1" x14ac:dyDescent="0.25">
      <c r="A157" s="2" t="s">
        <v>2348</v>
      </c>
      <c r="B157" s="2" t="s">
        <v>2349</v>
      </c>
      <c r="C157" s="3"/>
      <c r="D157" s="16" t="str">
        <f t="shared" si="42"/>
        <v/>
      </c>
      <c r="E157" s="4">
        <v>18.399999999999999</v>
      </c>
      <c r="F157" s="2" t="s">
        <v>2328</v>
      </c>
      <c r="G157" s="13" t="e">
        <f>VLOOKUP(F157,frs!$A$2:$E$41,2,FALSE)</f>
        <v>#N/A</v>
      </c>
      <c r="H157" s="2" t="b">
        <v>0</v>
      </c>
      <c r="I157" s="2" t="s">
        <v>4709</v>
      </c>
      <c r="J157" s="13">
        <f>VLOOKUP(I157,Families!$A$2:$B$11,2,FALSE)</f>
        <v>2</v>
      </c>
      <c r="K157" s="2" t="s">
        <v>4714</v>
      </c>
      <c r="L157" s="13" t="str">
        <f>IFERROR(VLOOKUP(K157,Appellations!$A$3:$B$77,3,FALSE),"")</f>
        <v/>
      </c>
      <c r="M157" s="2" t="s">
        <v>4710</v>
      </c>
      <c r="N157" s="13" t="str">
        <f>IFERROR(VLOOKUP(M157,Regions!$A$3:$B$41,2,FALSE),"")</f>
        <v/>
      </c>
      <c r="O157" s="2" t="s">
        <v>4689</v>
      </c>
      <c r="P157" s="13">
        <f>IFERROR(VLOOKUP(O157,Colors!$A$3:$B$11,2,FALSE),"")</f>
        <v>2</v>
      </c>
      <c r="Q157" s="2" t="s">
        <v>4688</v>
      </c>
      <c r="R157" s="13">
        <f>IFERROR(VLOOKUP(Q157,Contenants!$A$3:$B$21,2,FALSE),"")</f>
        <v>16</v>
      </c>
      <c r="S157" s="2"/>
      <c r="T157" s="8" t="s">
        <v>1072</v>
      </c>
      <c r="U157" s="14" t="str">
        <f t="shared" si="48"/>
        <v/>
      </c>
      <c r="V157" s="14"/>
      <c r="W157" s="5" t="e">
        <f>$X$1&amp;A157&amp;$Y$1&amp;T157&amp;$Z$1&amp;C157&amp;$AA$1&amp;E157&amp;#REF!&amp;G157&amp;$AB$1&amp;J157&amp;$AC$1&amp;#REF!&amp;$AD$1&amp;L157&amp;$AE$1&amp;P157&amp;$AF$1&amp;R157&amp;$AF$1&amp;#REF!&amp;$AG$1</f>
        <v>#REF!</v>
      </c>
    </row>
    <row r="158" spans="1:23" hidden="1" x14ac:dyDescent="0.25">
      <c r="A158" s="2" t="s">
        <v>2350</v>
      </c>
      <c r="B158" s="2" t="s">
        <v>2351</v>
      </c>
      <c r="C158" s="3"/>
      <c r="D158" s="16" t="str">
        <f t="shared" si="42"/>
        <v/>
      </c>
      <c r="E158" s="4">
        <v>12.75</v>
      </c>
      <c r="F158" s="2" t="s">
        <v>2328</v>
      </c>
      <c r="G158" s="13" t="e">
        <f>VLOOKUP(F158,frs!$A$2:$E$41,2,FALSE)</f>
        <v>#N/A</v>
      </c>
      <c r="H158" s="2" t="b">
        <v>0</v>
      </c>
      <c r="I158" s="2" t="s">
        <v>4709</v>
      </c>
      <c r="J158" s="13">
        <f>VLOOKUP(I158,Families!$A$2:$B$11,2,FALSE)</f>
        <v>2</v>
      </c>
      <c r="K158" s="2" t="s">
        <v>4715</v>
      </c>
      <c r="L158" s="13" t="str">
        <f>IFERROR(VLOOKUP(K158,Appellations!$A$3:$B$77,3,FALSE),"")</f>
        <v/>
      </c>
      <c r="M158" s="2" t="s">
        <v>4710</v>
      </c>
      <c r="N158" s="13" t="str">
        <f>IFERROR(VLOOKUP(M158,Regions!$A$3:$B$41,2,FALSE),"")</f>
        <v/>
      </c>
      <c r="O158" s="2" t="s">
        <v>4689</v>
      </c>
      <c r="P158" s="13">
        <f>IFERROR(VLOOKUP(O158,Colors!$A$3:$B$11,2,FALSE),"")</f>
        <v>2</v>
      </c>
      <c r="Q158" s="2" t="s">
        <v>4688</v>
      </c>
      <c r="R158" s="13">
        <f>IFERROR(VLOOKUP(Q158,Contenants!$A$3:$B$21,2,FALSE),"")</f>
        <v>16</v>
      </c>
      <c r="S158" s="2"/>
      <c r="T158" s="8" t="s">
        <v>1273</v>
      </c>
      <c r="U158" s="14" t="str">
        <f t="shared" si="48"/>
        <v/>
      </c>
      <c r="V158" s="14"/>
      <c r="W158" s="5" t="e">
        <f>$X$1&amp;A158&amp;$Y$1&amp;T158&amp;$Z$1&amp;C158&amp;$AA$1&amp;E158&amp;#REF!&amp;G158&amp;$AB$1&amp;J158&amp;$AC$1&amp;#REF!&amp;$AD$1&amp;L158&amp;$AE$1&amp;P158&amp;$AF$1&amp;R158&amp;$AF$1&amp;#REF!&amp;$AG$1</f>
        <v>#REF!</v>
      </c>
    </row>
    <row r="159" spans="1:23" hidden="1" x14ac:dyDescent="0.25">
      <c r="A159" s="2" t="s">
        <v>2309</v>
      </c>
      <c r="B159" s="2" t="s">
        <v>2310</v>
      </c>
      <c r="C159" s="3"/>
      <c r="D159" s="16" t="str">
        <f t="shared" si="42"/>
        <v/>
      </c>
      <c r="E159" s="4">
        <v>8.6</v>
      </c>
      <c r="F159" s="2" t="s">
        <v>2311</v>
      </c>
      <c r="G159" s="13" t="e">
        <f>VLOOKUP(F159,frs!$A$2:$E$41,2,FALSE)</f>
        <v>#N/A</v>
      </c>
      <c r="H159" s="2" t="b">
        <v>0</v>
      </c>
      <c r="I159" s="2" t="s">
        <v>4716</v>
      </c>
      <c r="J159" s="13">
        <f>VLOOKUP(I159,Families!$A$2:$B$11,2,FALSE)</f>
        <v>1</v>
      </c>
      <c r="K159" s="2" t="s">
        <v>4717</v>
      </c>
      <c r="L159" s="13" t="str">
        <f>IFERROR(VLOOKUP(K159,Appellations!$A$3:$B$77,3,FALSE),"")</f>
        <v/>
      </c>
      <c r="M159" s="2" t="s">
        <v>4718</v>
      </c>
      <c r="N159" s="13">
        <f>IFERROR(VLOOKUP(M159,Regions!$A$3:$B$41,2,FALSE),"")</f>
        <v>8</v>
      </c>
      <c r="O159" s="2" t="s">
        <v>4719</v>
      </c>
      <c r="P159" s="13">
        <f>IFERROR(VLOOKUP(O159,Colors!$A$3:$B$11,2,FALSE),"")</f>
        <v>8</v>
      </c>
      <c r="Q159" s="2" t="s">
        <v>4688</v>
      </c>
      <c r="R159" s="13">
        <f>IFERROR(VLOOKUP(Q159,Contenants!$A$3:$B$21,2,FALSE),"")</f>
        <v>16</v>
      </c>
      <c r="S159" s="2"/>
      <c r="T159" s="8" t="s">
        <v>1247</v>
      </c>
      <c r="U159" s="14" t="str">
        <f t="shared" si="48"/>
        <v/>
      </c>
      <c r="V159" s="14"/>
      <c r="W159" s="5" t="e">
        <f>$X$1&amp;A159&amp;$Y$1&amp;T159&amp;$Z$1&amp;C159&amp;$AA$1&amp;E159&amp;#REF!&amp;G159&amp;$AB$1&amp;J159&amp;$AC$1&amp;#REF!&amp;$AD$1&amp;L159&amp;$AE$1&amp;P159&amp;$AF$1&amp;R159&amp;$AF$1&amp;#REF!&amp;$AG$1</f>
        <v>#REF!</v>
      </c>
    </row>
    <row r="160" spans="1:23" hidden="1" x14ac:dyDescent="0.25">
      <c r="A160" s="2" t="s">
        <v>2312</v>
      </c>
      <c r="B160" s="2" t="s">
        <v>2313</v>
      </c>
      <c r="C160" s="3"/>
      <c r="D160" s="33" t="str">
        <f t="shared" si="42"/>
        <v/>
      </c>
      <c r="E160" s="4">
        <v>15.85</v>
      </c>
      <c r="F160" s="2" t="s">
        <v>2311</v>
      </c>
      <c r="G160" s="17" t="e">
        <f>VLOOKUP(F160,frs!$A$2:$E$41,2,FALSE)</f>
        <v>#N/A</v>
      </c>
      <c r="H160" s="2" t="b">
        <v>0</v>
      </c>
      <c r="I160" s="2" t="s">
        <v>4716</v>
      </c>
      <c r="J160" s="17">
        <f>VLOOKUP(I160,Families!$A$2:$B$11,2,FALSE)</f>
        <v>1</v>
      </c>
      <c r="K160" s="2" t="s">
        <v>4717</v>
      </c>
      <c r="L160" s="17" t="str">
        <f>IFERROR(VLOOKUP(K160,Appellations!$A$3:$B$77,3,FALSE),"")</f>
        <v/>
      </c>
      <c r="M160" s="2" t="s">
        <v>4718</v>
      </c>
      <c r="N160" s="17">
        <f>IFERROR(VLOOKUP(M160,Regions!$A$3:$B$41,2,FALSE),"")</f>
        <v>8</v>
      </c>
      <c r="O160" s="2" t="s">
        <v>4719</v>
      </c>
      <c r="P160" s="17">
        <f>IFERROR(VLOOKUP(O160,Colors!$A$3:$B$11,2,FALSE),"")</f>
        <v>8</v>
      </c>
      <c r="Q160" s="2" t="s">
        <v>4688</v>
      </c>
      <c r="R160" s="17">
        <f>IFERROR(VLOOKUP(Q160,Contenants!$A$3:$B$21,2,FALSE),"")</f>
        <v>16</v>
      </c>
      <c r="S160" s="2"/>
      <c r="T160" s="8" t="s">
        <v>1249</v>
      </c>
      <c r="U160" s="14" t="str">
        <f t="shared" si="48"/>
        <v/>
      </c>
      <c r="V160" s="14"/>
      <c r="W160" s="5" t="e">
        <f>$X$1&amp;A160&amp;$Y$1&amp;T160&amp;$Z$1&amp;C160&amp;$AA$1&amp;E160&amp;#REF!&amp;G160&amp;$AB$1&amp;J160&amp;$AC$1&amp;#REF!&amp;$AD$1&amp;L160&amp;$AE$1&amp;P160&amp;$AF$1&amp;R160&amp;$AF$1&amp;#REF!&amp;$AG$1</f>
        <v>#REF!</v>
      </c>
    </row>
    <row r="161" spans="1:23" ht="409.5" x14ac:dyDescent="0.25">
      <c r="A161" s="2" t="s">
        <v>157</v>
      </c>
      <c r="B161" s="2" t="s">
        <v>158</v>
      </c>
      <c r="C161" s="3" t="s">
        <v>5173</v>
      </c>
      <c r="D161" s="23" t="str">
        <f t="shared" ref="D161:D162" si="49">SUBSTITUTE(SUBSTITUTE(SUBSTITUTE(C161,CHAR(13),""),CHAR(10),"&lt;br&gt;"),". &amp;car(10)",".")</f>
        <v>Un Bordeaux blanc sec, vif et aromatique. Idéal sur un plateau de fruits de mer.&lt;br&gt;&lt;br&gt;Encépagement : Sauvignon&lt;br&gt;&lt;br&gt;Dégustation : Robe jaune pâle ; Nez aux notes d’agrumes (citron, pamplemousse) ; Bouche fraîche, tendue et minérale sur des arômes de citron.&lt;br&gt;Accord mets/vin : poissons, viande blanche.&lt;br&gt;&lt;br&gt;La Maison Dourthe est de rassemblement de vignerons et à travers de ses Châteaux, la maison s’investit sur des sols variés et riches.&lt;br&gt;La Maison Dourthe produit ainsi de grands vins sincères, qui expriment librement toute la personnalité des terroirs de la région dans le respect de l’environnement, de sa biodiversité et des hommes, pour offrir au plus grand nombre des moments de plaisirs authentiques et partagés.</v>
      </c>
      <c r="E161" s="4">
        <v>9.9499999999999993</v>
      </c>
      <c r="F161" s="2" t="s">
        <v>2222</v>
      </c>
      <c r="G161" s="19">
        <f>VLOOKUP(F161,frs!$A$2:$B$45,2,FALSE)</f>
        <v>9</v>
      </c>
      <c r="H161" s="2" t="b">
        <v>1</v>
      </c>
      <c r="I161" s="2" t="s">
        <v>4709</v>
      </c>
      <c r="J161" s="19">
        <f>VLOOKUP(I161,Families!$A$2:$B$11,2,FALSE)</f>
        <v>2</v>
      </c>
      <c r="K161" s="2" t="s">
        <v>4720</v>
      </c>
      <c r="L161" s="19">
        <f>IFERROR(VLOOKUP(K161,Appellations!$A$2:$B$80,2,FALSE),"0")</f>
        <v>7</v>
      </c>
      <c r="M161" s="2" t="s">
        <v>4718</v>
      </c>
      <c r="N161" s="19">
        <f>IFERROR(VLOOKUP(M161,Regions!$A$2:$B$44,2,FALSE),"0")</f>
        <v>8</v>
      </c>
      <c r="O161" s="2" t="s">
        <v>4689</v>
      </c>
      <c r="P161" s="19">
        <f>IFERROR(VLOOKUP(O161,Colors!$A$2:$B$11,2,FALSE),"0")</f>
        <v>2</v>
      </c>
      <c r="Q161" s="2" t="s">
        <v>4688</v>
      </c>
      <c r="R161" s="19">
        <f>IFERROR(VLOOKUP(Q161,Contenants!$A$2:$B$21,2,FALSE),"0")</f>
        <v>16</v>
      </c>
      <c r="S161" s="2" t="s">
        <v>5593</v>
      </c>
      <c r="T161" s="50" t="s">
        <v>6063</v>
      </c>
      <c r="U161" s="19" t="str">
        <f t="shared" ref="U161:U162" si="50">SUBSTITUTE(S161,"C:\Users\Admin\OneDrive\Site Internet\","")</f>
        <v>dourthe_numero_un_blanc.png</v>
      </c>
      <c r="V161" s="19">
        <f t="shared" ref="V161:V162" si="51">IF(U161="",0,1)</f>
        <v>1</v>
      </c>
      <c r="W161" s="20" t="str">
        <f t="shared" ref="W161:W162" si="52">$X$1&amp;A161&amp;$Y$1&amp;T161&amp;$Z$1&amp;D161&amp;$AA$1&amp;G161&amp;$AB$1&amp;J161&amp;$AC$1&amp;L161&amp;$AD$1&amp;N161&amp;$AE$1&amp;P161&amp;$AF$1&amp;R161&amp;$AG$1&amp;U161&amp;$AH$1&amp;V161&amp;$AI$1</f>
        <v>("00161", "Dourthe n°1 Blanc", "Un Bordeaux blanc sec, vif et aromatique. Idéal sur un plateau de fruits de mer.&lt;br&gt;&lt;br&gt;Encépagement : Sauvignon&lt;br&gt;&lt;br&gt;Dégustation : Robe jaune pâle ; Nez aux notes d’agrumes (citron, pamplemousse) ; Bouche fraîche, tendue et minérale sur des arômes de citron.&lt;br&gt;Accord mets/vin : poissons, viande blanche.&lt;br&gt;&lt;br&gt;La Maison Dourthe est de rassemblement de vignerons et à travers de ses Châteaux, la maison s’investit sur des sols variés et riches.&lt;br&gt;La Maison Dourthe produit ainsi de grands vins sincères, qui expriment librement toute la personnalité des terroirs de la région dans le respect de l’environnement, de sa biodiversité et des hommes, pour offrir au plus grand nombre des moments de plaisirs authentiques et partagés.", "9", "2", "7", "8","2", "16", "dourthe_numero_un_blanc.png", "1"),</v>
      </c>
    </row>
    <row r="162" spans="1:23" ht="409.5" x14ac:dyDescent="0.25">
      <c r="A162" s="2" t="s">
        <v>159</v>
      </c>
      <c r="B162" s="2" t="s">
        <v>160</v>
      </c>
      <c r="C162" s="3" t="s">
        <v>5174</v>
      </c>
      <c r="D162" s="23" t="str">
        <f t="shared" si="49"/>
        <v>Un Bordeaux rouge léger et fruité. Idéal sur un faux filet grillée avec ses frites.&lt;br&gt;&lt;br&gt;Encépagement : Merlot, Cabernet sauvignon, Cabernet franc&lt;br&gt;&lt;br&gt;Dégustation : Robe rouge rubis ; Nez aux notes de fruits rouges et noirs ; Bouche ample sur des arômes de fruits rouges et de poivre noir.&lt;br&gt;Accord mets/vin : viande grillée, viande blanche.&lt;br&gt;&lt;br&gt;La Maison Dourthe est de rassemblement de vignerons et à travers de ses Châteaux, la maison s’investit sur des sols variés et riches.&lt;br&gt;La Maison Dourthe produit ainsi de grands vins sincères, qui expriment librement toute la personnalité des terroirs de la région dans le respect de l’environnement, de sa biodiversité et des hommes, pour offrir au plus grand nombre des moments de plaisirs authentiques et partagés.</v>
      </c>
      <c r="E162" s="4">
        <v>11.45</v>
      </c>
      <c r="F162" s="2" t="s">
        <v>2222</v>
      </c>
      <c r="G162" s="19">
        <f>VLOOKUP(F162,frs!$A$2:$B$45,2,FALSE)</f>
        <v>9</v>
      </c>
      <c r="H162" s="2" t="b">
        <v>1</v>
      </c>
      <c r="I162" s="2" t="s">
        <v>4716</v>
      </c>
      <c r="J162" s="19">
        <f>VLOOKUP(I162,Families!$A$2:$B$11,2,FALSE)</f>
        <v>1</v>
      </c>
      <c r="K162" s="2" t="s">
        <v>4720</v>
      </c>
      <c r="L162" s="19">
        <f>IFERROR(VLOOKUP(K162,Appellations!$A$2:$B$80,2,FALSE),"0")</f>
        <v>7</v>
      </c>
      <c r="M162" s="2" t="s">
        <v>4718</v>
      </c>
      <c r="N162" s="19">
        <f>IFERROR(VLOOKUP(M162,Regions!$A$2:$B$44,2,FALSE),"0")</f>
        <v>8</v>
      </c>
      <c r="O162" s="2" t="s">
        <v>4719</v>
      </c>
      <c r="P162" s="19">
        <f>IFERROR(VLOOKUP(O162,Colors!$A$2:$B$11,2,FALSE),"0")</f>
        <v>8</v>
      </c>
      <c r="Q162" s="2" t="s">
        <v>4688</v>
      </c>
      <c r="R162" s="19">
        <f>IFERROR(VLOOKUP(Q162,Contenants!$A$2:$B$21,2,FALSE),"0")</f>
        <v>16</v>
      </c>
      <c r="S162" s="2" t="s">
        <v>5594</v>
      </c>
      <c r="T162" s="50" t="s">
        <v>6064</v>
      </c>
      <c r="U162" s="19" t="str">
        <f t="shared" si="50"/>
        <v>dourthe_numero_un_rouge.png</v>
      </c>
      <c r="V162" s="19">
        <f t="shared" si="51"/>
        <v>1</v>
      </c>
      <c r="W162" s="20" t="str">
        <f t="shared" si="52"/>
        <v>("00162", "Dourthe n°1 Rouge", "Un Bordeaux rouge léger et fruité. Idéal sur un faux filet grillée avec ses frites.&lt;br&gt;&lt;br&gt;Encépagement : Merlot, Cabernet sauvignon, Cabernet franc&lt;br&gt;&lt;br&gt;Dégustation : Robe rouge rubis ; Nez aux notes de fruits rouges et noirs ; Bouche ample sur des arômes de fruits rouges et de poivre noir.&lt;br&gt;Accord mets/vin : viande grillée, viande blanche.&lt;br&gt;&lt;br&gt;La Maison Dourthe est de rassemblement de vignerons et à travers de ses Châteaux, la maison s’investit sur des sols variés et riches.&lt;br&gt;La Maison Dourthe produit ainsi de grands vins sincères, qui expriment librement toute la personnalité des terroirs de la région dans le respect de l’environnement, de sa biodiversité et des hommes, pour offrir au plus grand nombre des moments de plaisirs authentiques et partagés.", "9", "1", "7", "8","8", "16", "dourthe_numero_un_rouge.png", "1"),</v>
      </c>
    </row>
    <row r="163" spans="1:23" hidden="1" x14ac:dyDescent="0.25">
      <c r="A163" s="2" t="s">
        <v>2430</v>
      </c>
      <c r="B163" s="2" t="s">
        <v>2431</v>
      </c>
      <c r="C163" s="3"/>
      <c r="D163" s="25" t="str">
        <f t="shared" si="42"/>
        <v/>
      </c>
      <c r="E163" s="4">
        <v>7</v>
      </c>
      <c r="F163" s="2" t="s">
        <v>2311</v>
      </c>
      <c r="G163" s="26" t="e">
        <f>VLOOKUP(F163,frs!$A$2:$E$41,2,FALSE)</f>
        <v>#N/A</v>
      </c>
      <c r="H163" s="2" t="b">
        <v>0</v>
      </c>
      <c r="I163" s="2" t="s">
        <v>4709</v>
      </c>
      <c r="J163" s="26">
        <f>VLOOKUP(I163,Families!$A$2:$B$11,2,FALSE)</f>
        <v>2</v>
      </c>
      <c r="K163" s="2" t="s">
        <v>4721</v>
      </c>
      <c r="L163" s="26" t="str">
        <f>IFERROR(VLOOKUP(K163,Appellations!$A$3:$B$77,3,FALSE),"")</f>
        <v/>
      </c>
      <c r="M163" s="2" t="s">
        <v>4718</v>
      </c>
      <c r="N163" s="26">
        <f>IFERROR(VLOOKUP(M163,Regions!$A$3:$B$41,2,FALSE),"")</f>
        <v>8</v>
      </c>
      <c r="O163" s="2" t="s">
        <v>4689</v>
      </c>
      <c r="P163" s="26">
        <f>IFERROR(VLOOKUP(O163,Colors!$A$3:$B$11,2,FALSE),"")</f>
        <v>2</v>
      </c>
      <c r="Q163" s="2" t="s">
        <v>4688</v>
      </c>
      <c r="R163" s="26">
        <f>IFERROR(VLOOKUP(Q163,Contenants!$A$3:$B$21,2,FALSE),"")</f>
        <v>16</v>
      </c>
      <c r="S163" s="2"/>
      <c r="T163" s="8" t="s">
        <v>1275</v>
      </c>
      <c r="U163" s="14" t="str">
        <f t="shared" ref="U163:U168" si="53">SUBSTITUTE(SUBSTITUTE(SUBSTITUTE(SUBSTITUTE(SUBSTITUTE(SUBSTITUTE(SUBSTITUTE(SUBSTITUTE(SUBSTITUTE(SUBSTITUTE(SUBSTITUTE(SUBSTITUTE(S163,"C:\Users\Admin\OneDrive\Site Internet\",""),"BAG-IN-BOX\",""),"BOURGOGNE\",""),"BEAUJOLAIS\",""),"CHAMPAGNE ET EFFERVESCENTS\",""),"LANGUEDOC\",""),"LOIRE\",""),"PROVENCE\",""),"RHONE NORD\",""),"RHONE SUD\",""),"SPIRITUEUX\",""),"SUD OUEST\","")</f>
        <v/>
      </c>
      <c r="V163" s="14"/>
      <c r="W163" s="5" t="e">
        <f>$X$1&amp;A163&amp;$Y$1&amp;T163&amp;$Z$1&amp;C163&amp;$AA$1&amp;E163&amp;#REF!&amp;G163&amp;$AB$1&amp;J163&amp;$AC$1&amp;#REF!&amp;$AD$1&amp;L163&amp;$AE$1&amp;P163&amp;$AF$1&amp;R163&amp;$AF$1&amp;#REF!&amp;$AG$1</f>
        <v>#REF!</v>
      </c>
    </row>
    <row r="164" spans="1:23" hidden="1" x14ac:dyDescent="0.25">
      <c r="A164" s="2" t="s">
        <v>2434</v>
      </c>
      <c r="B164" s="2" t="s">
        <v>2435</v>
      </c>
      <c r="C164" s="3"/>
      <c r="D164" s="16" t="str">
        <f t="shared" si="42"/>
        <v/>
      </c>
      <c r="E164" s="4">
        <v>7.3</v>
      </c>
      <c r="F164" s="2" t="s">
        <v>2436</v>
      </c>
      <c r="G164" s="13" t="e">
        <f>VLOOKUP(F164,frs!$A$2:$E$41,2,FALSE)</f>
        <v>#N/A</v>
      </c>
      <c r="H164" s="2" t="b">
        <v>0</v>
      </c>
      <c r="I164" s="2" t="s">
        <v>4716</v>
      </c>
      <c r="J164" s="13">
        <f>VLOOKUP(I164,Families!$A$2:$B$11,2,FALSE)</f>
        <v>1</v>
      </c>
      <c r="K164" s="2" t="s">
        <v>4720</v>
      </c>
      <c r="L164" s="13" t="str">
        <f>IFERROR(VLOOKUP(K164,Appellations!$A$3:$B$77,3,FALSE),"")</f>
        <v/>
      </c>
      <c r="M164" s="2" t="s">
        <v>4718</v>
      </c>
      <c r="N164" s="13">
        <f>IFERROR(VLOOKUP(M164,Regions!$A$3:$B$41,2,FALSE),"")</f>
        <v>8</v>
      </c>
      <c r="O164" s="2" t="s">
        <v>4719</v>
      </c>
      <c r="P164" s="13">
        <f>IFERROR(VLOOKUP(O164,Colors!$A$3:$B$11,2,FALSE),"")</f>
        <v>8</v>
      </c>
      <c r="Q164" s="2" t="s">
        <v>4688</v>
      </c>
      <c r="R164" s="13">
        <f>IFERROR(VLOOKUP(Q164,Contenants!$A$3:$B$21,2,FALSE),"")</f>
        <v>16</v>
      </c>
      <c r="S164" s="2"/>
      <c r="T164" s="8" t="s">
        <v>1279</v>
      </c>
      <c r="U164" s="14" t="str">
        <f t="shared" si="53"/>
        <v/>
      </c>
      <c r="V164" s="14"/>
      <c r="W164" s="5" t="e">
        <f>$X$1&amp;A164&amp;$Y$1&amp;T164&amp;$Z$1&amp;C164&amp;$AA$1&amp;E164&amp;#REF!&amp;G164&amp;$AB$1&amp;J164&amp;$AC$1&amp;#REF!&amp;$AD$1&amp;L164&amp;$AE$1&amp;P164&amp;$AF$1&amp;R164&amp;$AF$1&amp;#REF!&amp;$AG$1</f>
        <v>#REF!</v>
      </c>
    </row>
    <row r="165" spans="1:23" hidden="1" x14ac:dyDescent="0.25">
      <c r="A165" s="2" t="s">
        <v>2426</v>
      </c>
      <c r="B165" s="2" t="s">
        <v>2427</v>
      </c>
      <c r="C165" s="3"/>
      <c r="D165" s="16" t="str">
        <f t="shared" si="42"/>
        <v/>
      </c>
      <c r="E165" s="4">
        <v>8.24</v>
      </c>
      <c r="F165" s="2" t="s">
        <v>2222</v>
      </c>
      <c r="G165" s="13">
        <f>VLOOKUP(F165,frs!$A$2:$E$41,2,FALSE)</f>
        <v>9</v>
      </c>
      <c r="H165" s="2" t="b">
        <v>0</v>
      </c>
      <c r="I165" s="2" t="s">
        <v>4716</v>
      </c>
      <c r="J165" s="13">
        <f>VLOOKUP(I165,Families!$A$2:$B$11,2,FALSE)</f>
        <v>1</v>
      </c>
      <c r="K165" s="2" t="s">
        <v>4720</v>
      </c>
      <c r="L165" s="13" t="str">
        <f>IFERROR(VLOOKUP(K165,Appellations!$A$3:$B$77,3,FALSE),"")</f>
        <v/>
      </c>
      <c r="M165" s="2" t="s">
        <v>4718</v>
      </c>
      <c r="N165" s="13">
        <f>IFERROR(VLOOKUP(M165,Regions!$A$3:$B$41,2,FALSE),"")</f>
        <v>8</v>
      </c>
      <c r="O165" s="2" t="s">
        <v>4719</v>
      </c>
      <c r="P165" s="13">
        <f>IFERROR(VLOOKUP(O165,Colors!$A$3:$B$11,2,FALSE),"")</f>
        <v>8</v>
      </c>
      <c r="Q165" s="2" t="s">
        <v>4688</v>
      </c>
      <c r="R165" s="13">
        <f>IFERROR(VLOOKUP(Q165,Contenants!$A$3:$B$21,2,FALSE),"")</f>
        <v>16</v>
      </c>
      <c r="S165" s="2"/>
      <c r="T165" s="8" t="s">
        <v>1289</v>
      </c>
      <c r="U165" s="14" t="str">
        <f t="shared" si="53"/>
        <v/>
      </c>
      <c r="V165" s="14"/>
      <c r="W165" s="5" t="e">
        <f>$X$1&amp;A165&amp;$Y$1&amp;T165&amp;$Z$1&amp;C165&amp;$AA$1&amp;E165&amp;#REF!&amp;G165&amp;$AB$1&amp;J165&amp;$AC$1&amp;#REF!&amp;$AD$1&amp;L165&amp;$AE$1&amp;P165&amp;$AF$1&amp;R165&amp;$AF$1&amp;#REF!&amp;$AG$1</f>
        <v>#REF!</v>
      </c>
    </row>
    <row r="166" spans="1:23" hidden="1" x14ac:dyDescent="0.25">
      <c r="A166" s="2" t="s">
        <v>2801</v>
      </c>
      <c r="B166" s="2" t="s">
        <v>2802</v>
      </c>
      <c r="C166" s="3"/>
      <c r="D166" s="16" t="str">
        <f t="shared" si="42"/>
        <v/>
      </c>
      <c r="E166" s="4">
        <v>9.94</v>
      </c>
      <c r="F166" s="2" t="s">
        <v>2222</v>
      </c>
      <c r="G166" s="13">
        <f>VLOOKUP(F166,frs!$A$2:$E$41,2,FALSE)</f>
        <v>9</v>
      </c>
      <c r="H166" s="2" t="b">
        <v>0</v>
      </c>
      <c r="I166" s="2" t="s">
        <v>4716</v>
      </c>
      <c r="J166" s="13">
        <f>VLOOKUP(I166,Families!$A$2:$B$11,2,FALSE)</f>
        <v>1</v>
      </c>
      <c r="K166" s="2" t="s">
        <v>4722</v>
      </c>
      <c r="L166" s="13" t="str">
        <f>IFERROR(VLOOKUP(K166,Appellations!$A$3:$B$77,3,FALSE),"")</f>
        <v/>
      </c>
      <c r="M166" s="2" t="s">
        <v>4718</v>
      </c>
      <c r="N166" s="13">
        <f>IFERROR(VLOOKUP(M166,Regions!$A$3:$B$41,2,FALSE),"")</f>
        <v>8</v>
      </c>
      <c r="O166" s="2" t="s">
        <v>4719</v>
      </c>
      <c r="P166" s="13">
        <f>IFERROR(VLOOKUP(O166,Colors!$A$3:$B$11,2,FALSE),"")</f>
        <v>8</v>
      </c>
      <c r="Q166" s="2" t="s">
        <v>4688</v>
      </c>
      <c r="R166" s="13">
        <f>IFERROR(VLOOKUP(Q166,Contenants!$A$3:$B$21,2,FALSE),"")</f>
        <v>16</v>
      </c>
      <c r="S166" s="2"/>
      <c r="T166" s="8" t="s">
        <v>1291</v>
      </c>
      <c r="U166" s="14" t="str">
        <f t="shared" si="53"/>
        <v/>
      </c>
      <c r="V166" s="14"/>
      <c r="W166" s="5" t="e">
        <f>$X$1&amp;A166&amp;$Y$1&amp;T166&amp;$Z$1&amp;C166&amp;$AA$1&amp;E166&amp;#REF!&amp;G166&amp;$AB$1&amp;J166&amp;$AC$1&amp;#REF!&amp;$AD$1&amp;L166&amp;$AE$1&amp;P166&amp;$AF$1&amp;R166&amp;$AF$1&amp;#REF!&amp;$AG$1</f>
        <v>#REF!</v>
      </c>
    </row>
    <row r="167" spans="1:23" hidden="1" x14ac:dyDescent="0.25">
      <c r="A167" s="2" t="s">
        <v>2428</v>
      </c>
      <c r="B167" s="2" t="s">
        <v>2429</v>
      </c>
      <c r="C167" s="3"/>
      <c r="D167" s="16" t="str">
        <f t="shared" si="42"/>
        <v/>
      </c>
      <c r="E167" s="4">
        <v>11.5</v>
      </c>
      <c r="F167" s="2" t="s">
        <v>2222</v>
      </c>
      <c r="G167" s="13">
        <f>VLOOKUP(F167,frs!$A$2:$E$41,2,FALSE)</f>
        <v>9</v>
      </c>
      <c r="H167" s="2" t="b">
        <v>0</v>
      </c>
      <c r="I167" s="2" t="s">
        <v>4716</v>
      </c>
      <c r="J167" s="13">
        <f>VLOOKUP(I167,Families!$A$2:$B$11,2,FALSE)</f>
        <v>1</v>
      </c>
      <c r="K167" s="2" t="s">
        <v>4723</v>
      </c>
      <c r="L167" s="13" t="str">
        <f>IFERROR(VLOOKUP(K167,Appellations!$A$3:$B$77,3,FALSE),"")</f>
        <v/>
      </c>
      <c r="M167" s="2" t="s">
        <v>4718</v>
      </c>
      <c r="N167" s="13">
        <f>IFERROR(VLOOKUP(M167,Regions!$A$3:$B$41,2,FALSE),"")</f>
        <v>8</v>
      </c>
      <c r="O167" s="2" t="s">
        <v>4719</v>
      </c>
      <c r="P167" s="13">
        <f>IFERROR(VLOOKUP(O167,Colors!$A$3:$B$11,2,FALSE),"")</f>
        <v>8</v>
      </c>
      <c r="Q167" s="2" t="s">
        <v>4688</v>
      </c>
      <c r="R167" s="13">
        <f>IFERROR(VLOOKUP(Q167,Contenants!$A$3:$B$21,2,FALSE),"")</f>
        <v>16</v>
      </c>
      <c r="S167" s="2"/>
      <c r="T167" s="8" t="s">
        <v>1331</v>
      </c>
      <c r="U167" s="14" t="str">
        <f t="shared" si="53"/>
        <v/>
      </c>
      <c r="V167" s="14"/>
      <c r="W167" s="5" t="e">
        <f>$X$1&amp;A167&amp;$Y$1&amp;T167&amp;$Z$1&amp;C167&amp;$AA$1&amp;E167&amp;#REF!&amp;G167&amp;$AB$1&amp;J167&amp;$AC$1&amp;#REF!&amp;$AD$1&amp;L167&amp;$AE$1&amp;P167&amp;$AF$1&amp;R167&amp;$AF$1&amp;#REF!&amp;$AG$1</f>
        <v>#REF!</v>
      </c>
    </row>
    <row r="168" spans="1:23" hidden="1" x14ac:dyDescent="0.25">
      <c r="A168" s="2" t="s">
        <v>3599</v>
      </c>
      <c r="B168" s="2" t="s">
        <v>3600</v>
      </c>
      <c r="C168" s="3"/>
      <c r="D168" s="33" t="str">
        <f t="shared" si="42"/>
        <v/>
      </c>
      <c r="E168" s="4">
        <v>29.98</v>
      </c>
      <c r="F168" s="2" t="s">
        <v>2436</v>
      </c>
      <c r="G168" s="17" t="e">
        <f>VLOOKUP(F168,frs!$A$2:$E$41,2,FALSE)</f>
        <v>#N/A</v>
      </c>
      <c r="H168" s="2" t="b">
        <v>0</v>
      </c>
      <c r="I168" s="2" t="s">
        <v>4716</v>
      </c>
      <c r="J168" s="17">
        <f>VLOOKUP(I168,Families!$A$2:$B$11,2,FALSE)</f>
        <v>1</v>
      </c>
      <c r="K168" s="2" t="s">
        <v>4724</v>
      </c>
      <c r="L168" s="17" t="str">
        <f>IFERROR(VLOOKUP(K168,Appellations!$A$3:$B$77,3,FALSE),"")</f>
        <v/>
      </c>
      <c r="M168" s="2" t="s">
        <v>4718</v>
      </c>
      <c r="N168" s="17">
        <f>IFERROR(VLOOKUP(M168,Regions!$A$3:$B$41,2,FALSE),"")</f>
        <v>8</v>
      </c>
      <c r="O168" s="2" t="s">
        <v>4719</v>
      </c>
      <c r="P168" s="17">
        <f>IFERROR(VLOOKUP(O168,Colors!$A$3:$B$11,2,FALSE),"")</f>
        <v>8</v>
      </c>
      <c r="Q168" s="2" t="s">
        <v>4688</v>
      </c>
      <c r="R168" s="17">
        <f>IFERROR(VLOOKUP(Q168,Contenants!$A$3:$B$21,2,FALSE),"")</f>
        <v>16</v>
      </c>
      <c r="S168" s="2"/>
      <c r="T168" s="8" t="s">
        <v>1335</v>
      </c>
      <c r="U168" s="14" t="str">
        <f t="shared" si="53"/>
        <v/>
      </c>
      <c r="V168" s="14"/>
      <c r="W168" s="5" t="e">
        <f>$X$1&amp;A168&amp;$Y$1&amp;T168&amp;$Z$1&amp;C168&amp;$AA$1&amp;E168&amp;#REF!&amp;G168&amp;$AB$1&amp;J168&amp;$AC$1&amp;#REF!&amp;$AD$1&amp;L168&amp;$AE$1&amp;P168&amp;$AF$1&amp;R168&amp;$AF$1&amp;#REF!&amp;$AG$1</f>
        <v>#REF!</v>
      </c>
    </row>
    <row r="169" spans="1:23" ht="409.5" x14ac:dyDescent="0.25">
      <c r="A169" s="2" t="s">
        <v>1212</v>
      </c>
      <c r="B169" s="2" t="s">
        <v>1213</v>
      </c>
      <c r="C169" s="3" t="s">
        <v>5321</v>
      </c>
      <c r="D169" s="23" t="str">
        <f t="shared" ref="D169:D170" si="54">SUBSTITUTE(SUBSTITUTE(SUBSTITUTE(C169,CHAR(13),""),CHAR(10),"&lt;br&gt;"),". &amp;car(10)",".")</f>
        <v>Un Graves blanc sec, rond et minérale. Idéal sur un plateau de frtuits mer.&lt;br&gt;&lt;br&gt;Encépagement : Sauvignon Blanc, Sauvignon Gris, Sémillon&lt;br&gt;&lt;br&gt;Dégustation : Robe jaune pâle ; Nez fin et fruité aux notes d'agrumes et fruits blancs ; Bouche ronde et équilibrée qui révèle des arômes d'agrumes (citron). Un vin blanc d'une belle minéralité avec une finale longue et fraîche.&lt;br&gt;Accord mets/vin : Fruits de mer, poissons grillés et fromages affinés.&lt;br&gt;&lt;br&gt;Après avoir été détruit et abandonné, le Château Haut Selve est devenu l'unique création viticole du XXème sièvle en bordelais.&lt;br&gt;La propriété résulte d'une démarche esthétique et sensuelle. Chaque étape a été pensée comme une oeuvre, alliant contemporanéité et classicisme. La culture et l'art du vin marquent ici la singularité de cette propriété qui est reconnue pour être parmi les plus réputées de son appellation.</v>
      </c>
      <c r="E169" s="4">
        <v>16.2</v>
      </c>
      <c r="F169" s="2" t="s">
        <v>66</v>
      </c>
      <c r="G169" s="19">
        <f>VLOOKUP(F169,frs!$A$2:$B$45,2,FALSE)</f>
        <v>28</v>
      </c>
      <c r="H169" s="2" t="b">
        <v>1</v>
      </c>
      <c r="I169" s="2" t="s">
        <v>4709</v>
      </c>
      <c r="J169" s="19">
        <f>VLOOKUP(I169,Families!$A$2:$B$11,2,FALSE)</f>
        <v>2</v>
      </c>
      <c r="K169" s="2" t="s">
        <v>4724</v>
      </c>
      <c r="L169" s="19">
        <f>IFERROR(VLOOKUP(K169,Appellations!$A$2:$B$80,2,FALSE),"0")</f>
        <v>35</v>
      </c>
      <c r="M169" s="2" t="s">
        <v>4718</v>
      </c>
      <c r="N169" s="19">
        <f>IFERROR(VLOOKUP(M169,Regions!$A$2:$B$44,2,FALSE),"0")</f>
        <v>8</v>
      </c>
      <c r="O169" s="2" t="s">
        <v>4689</v>
      </c>
      <c r="P169" s="19">
        <f>IFERROR(VLOOKUP(O169,Colors!$A$2:$B$11,2,FALSE),"0")</f>
        <v>2</v>
      </c>
      <c r="Q169" s="2" t="s">
        <v>4688</v>
      </c>
      <c r="R169" s="19">
        <f>IFERROR(VLOOKUP(Q169,Contenants!$A$2:$B$21,2,FALSE),"0")</f>
        <v>16</v>
      </c>
      <c r="S169" s="2" t="s">
        <v>5595</v>
      </c>
      <c r="T169" s="50" t="s">
        <v>6065</v>
      </c>
      <c r="U169" s="19" t="str">
        <f t="shared" ref="U169:U170" si="55">SUBSTITUTE(S169,"C:\Users\Admin\OneDrive\Site Internet\","")</f>
        <v>chateau_haut_selve_graves_blanc.png</v>
      </c>
      <c r="V169" s="19">
        <f t="shared" ref="V169:V170" si="56">IF(U169="",0,1)</f>
        <v>1</v>
      </c>
      <c r="W169" s="20" t="str">
        <f t="shared" ref="W169:W170" si="57">$X$1&amp;A169&amp;$Y$1&amp;T169&amp;$Z$1&amp;D169&amp;$AA$1&amp;G169&amp;$AB$1&amp;J169&amp;$AC$1&amp;L169&amp;$AD$1&amp;N169&amp;$AE$1&amp;P169&amp;$AF$1&amp;R169&amp;$AG$1&amp;U169&amp;$AH$1&amp;V169&amp;$AI$1</f>
        <v>("00169", "Château Haut Selve Blanc", "Un Graves blanc sec, rond et minérale. Idéal sur un plateau de frtuits mer.&lt;br&gt;&lt;br&gt;Encépagement : Sauvignon Blanc, Sauvignon Gris, Sémillon&lt;br&gt;&lt;br&gt;Dégustation : Robe jaune pâle ; Nez fin et fruité aux notes d'agrumes et fruits blancs ; Bouche ronde et équilibrée qui révèle des arômes d'agrumes (citron). Un vin blanc d'une belle minéralité avec une finale longue et fraîche.&lt;br&gt;Accord mets/vin : Fruits de mer, poissons grillés et fromages affinés.&lt;br&gt;&lt;br&gt;Après avoir été détruit et abandonné, le Château Haut Selve est devenu l'unique création viticole du XXème sièvle en bordelais.&lt;br&gt;La propriété résulte d'une démarche esthétique et sensuelle. Chaque étape a été pensée comme une oeuvre, alliant contemporanéité et classicisme. La culture et l'art du vin marquent ici la singularité de cette propriété qui est reconnue pour être parmi les plus réputées de son appellation.", "28", "2", "35", "8","2", "16", "chateau_haut_selve_graves_blanc.png", "1"),</v>
      </c>
    </row>
    <row r="170" spans="1:23" ht="409.5" x14ac:dyDescent="0.25">
      <c r="A170" s="2" t="s">
        <v>1216</v>
      </c>
      <c r="B170" s="2" t="s">
        <v>1217</v>
      </c>
      <c r="C170" s="3" t="s">
        <v>5323</v>
      </c>
      <c r="D170" s="23" t="str">
        <f t="shared" si="54"/>
        <v>Un Graves rouge puissant, charnue et boisé. Parfait sur une côtes de boeuf grillée.&lt;br&gt;&lt;br&gt;Encépagement : Merlot, Cabernet sauvignon&lt;br&gt;&lt;br&gt;Dégustation : Robe rouge brillante ; Nez de garrigue et d'épices ; Bouche ronde et aux notes de fruits noirs, un peu épicé (poivré). Des tannins fins et soyeux avec une finale longue et fruitée.&lt;br&gt;Accord mets/vin : viande rouge, gibier.&lt;br&gt;&lt;br&gt;Existe en Magnum et en Jéroboam.&lt;br&gt;&lt;br&gt;Après avoir été détruit et abandonné, le Château Haut Selve est devenu l'unique création viticole du XXème sièvle en bordelais.&lt;br&gt;La propriété résulte d'une démarche esthétique et sensuelle. Chaque étape a été pensée comme une oeuvre, alliant contemporanéité et classicisme. La culture et l'art du vin marquent ici la singularité de cette propriété qui est reconnue pour être parmi les plus réputées de son appellation.</v>
      </c>
      <c r="E170" s="4">
        <v>17.8</v>
      </c>
      <c r="F170" s="2" t="s">
        <v>66</v>
      </c>
      <c r="G170" s="19">
        <f>VLOOKUP(F170,frs!$A$2:$B$45,2,FALSE)</f>
        <v>28</v>
      </c>
      <c r="H170" s="2" t="b">
        <v>1</v>
      </c>
      <c r="I170" s="2" t="s">
        <v>4716</v>
      </c>
      <c r="J170" s="19">
        <f>VLOOKUP(I170,Families!$A$2:$B$11,2,FALSE)</f>
        <v>1</v>
      </c>
      <c r="K170" s="2" t="s">
        <v>4724</v>
      </c>
      <c r="L170" s="19">
        <f>IFERROR(VLOOKUP(K170,Appellations!$A$2:$B$80,2,FALSE),"0")</f>
        <v>35</v>
      </c>
      <c r="M170" s="2" t="s">
        <v>4718</v>
      </c>
      <c r="N170" s="19">
        <f>IFERROR(VLOOKUP(M170,Regions!$A$2:$B$44,2,FALSE),"0")</f>
        <v>8</v>
      </c>
      <c r="O170" s="2" t="s">
        <v>4719</v>
      </c>
      <c r="P170" s="19">
        <f>IFERROR(VLOOKUP(O170,Colors!$A$2:$B$11,2,FALSE),"0")</f>
        <v>8</v>
      </c>
      <c r="Q170" s="2" t="s">
        <v>4688</v>
      </c>
      <c r="R170" s="19">
        <f>IFERROR(VLOOKUP(Q170,Contenants!$A$2:$B$21,2,FALSE),"0")</f>
        <v>16</v>
      </c>
      <c r="S170" s="2" t="s">
        <v>5596</v>
      </c>
      <c r="T170" s="50" t="s">
        <v>6066</v>
      </c>
      <c r="U170" s="19" t="str">
        <f t="shared" si="55"/>
        <v>chateau_haut_selve_graves_rouge.png</v>
      </c>
      <c r="V170" s="19">
        <f t="shared" si="56"/>
        <v>1</v>
      </c>
      <c r="W170" s="20" t="str">
        <f t="shared" si="57"/>
        <v>("00170", "Château Haut Selve Rouge", "Un Graves rouge puissant, charnue et boisé. Parfait sur une côtes de boeuf grillée.&lt;br&gt;&lt;br&gt;Encépagement : Merlot, Cabernet sauvignon&lt;br&gt;&lt;br&gt;Dégustation : Robe rouge brillante ; Nez de garrigue et d'épices ; Bouche ronde et aux notes de fruits noirs, un peu épicé (poivré). Des tannins fins et soyeux avec une finale longue et fruitée.&lt;br&gt;Accord mets/vin : viande rouge, gibier.&lt;br&gt;&lt;br&gt;Existe en Magnum et en Jéroboam.&lt;br&gt;&lt;br&gt;Après avoir été détruit et abandonné, le Château Haut Selve est devenu l'unique création viticole du XXème sièvle en bordelais.&lt;br&gt;La propriété résulte d'une démarche esthétique et sensuelle. Chaque étape a été pensée comme une oeuvre, alliant contemporanéité et classicisme. La culture et l'art du vin marquent ici la singularité de cette propriété qui est reconnue pour être parmi les plus réputées de son appellation.", "28", "1", "35", "8","8", "16", "chateau_haut_selve_graves_rouge.png", "1"),</v>
      </c>
    </row>
    <row r="171" spans="1:23" hidden="1" x14ac:dyDescent="0.25">
      <c r="A171" s="2" t="s">
        <v>3617</v>
      </c>
      <c r="B171" s="2" t="s">
        <v>3618</v>
      </c>
      <c r="C171" s="3"/>
      <c r="D171" s="25" t="str">
        <f t="shared" si="42"/>
        <v/>
      </c>
      <c r="E171" s="4">
        <v>50.6</v>
      </c>
      <c r="F171" s="2" t="s">
        <v>2222</v>
      </c>
      <c r="G171" s="26">
        <f>VLOOKUP(F171,frs!$A$2:$E$41,2,FALSE)</f>
        <v>9</v>
      </c>
      <c r="H171" s="2" t="b">
        <v>0</v>
      </c>
      <c r="I171" s="2" t="s">
        <v>4716</v>
      </c>
      <c r="J171" s="26">
        <f>VLOOKUP(I171,Families!$A$2:$B$11,2,FALSE)</f>
        <v>1</v>
      </c>
      <c r="K171" s="2" t="s">
        <v>4725</v>
      </c>
      <c r="L171" s="26" t="str">
        <f>IFERROR(VLOOKUP(K171,Appellations!$A$3:$B$77,3,FALSE),"")</f>
        <v/>
      </c>
      <c r="M171" s="2" t="s">
        <v>4718</v>
      </c>
      <c r="N171" s="26">
        <f>IFERROR(VLOOKUP(M171,Regions!$A$3:$B$41,2,FALSE),"")</f>
        <v>8</v>
      </c>
      <c r="O171" s="2" t="s">
        <v>4719</v>
      </c>
      <c r="P171" s="26">
        <f>IFERROR(VLOOKUP(O171,Colors!$A$3:$B$11,2,FALSE),"")</f>
        <v>8</v>
      </c>
      <c r="Q171" s="2" t="s">
        <v>4688</v>
      </c>
      <c r="R171" s="26">
        <f>IFERROR(VLOOKUP(Q171,Contenants!$A$3:$B$21,2,FALSE),"")</f>
        <v>16</v>
      </c>
      <c r="S171" s="2"/>
      <c r="T171" s="8" t="s">
        <v>479</v>
      </c>
      <c r="U171" s="14" t="str">
        <f>SUBSTITUTE(SUBSTITUTE(SUBSTITUTE(SUBSTITUTE(SUBSTITUTE(SUBSTITUTE(SUBSTITUTE(SUBSTITUTE(SUBSTITUTE(SUBSTITUTE(SUBSTITUTE(SUBSTITUTE(S171,"C:\Users\Admin\OneDrive\Site Internet\",""),"BAG-IN-BOX\",""),"BOURGOGNE\",""),"BEAUJOLAIS\",""),"CHAMPAGNE ET EFFERVESCENTS\",""),"LANGUEDOC\",""),"LOIRE\",""),"PROVENCE\",""),"RHONE NORD\",""),"RHONE SUD\",""),"SPIRITUEUX\",""),"SUD OUEST\","")</f>
        <v/>
      </c>
      <c r="V171" s="14"/>
      <c r="W171" s="5" t="e">
        <f>$X$1&amp;A171&amp;$Y$1&amp;T171&amp;$Z$1&amp;C171&amp;$AA$1&amp;E171&amp;#REF!&amp;G171&amp;$AB$1&amp;J171&amp;$AC$1&amp;#REF!&amp;$AD$1&amp;L171&amp;$AE$1&amp;P171&amp;$AF$1&amp;R171&amp;$AF$1&amp;#REF!&amp;$AG$1</f>
        <v>#REF!</v>
      </c>
    </row>
    <row r="172" spans="1:23" hidden="1" x14ac:dyDescent="0.25">
      <c r="A172" s="2" t="s">
        <v>3615</v>
      </c>
      <c r="B172" s="2" t="s">
        <v>3616</v>
      </c>
      <c r="C172" s="3"/>
      <c r="D172" s="33" t="str">
        <f t="shared" si="42"/>
        <v/>
      </c>
      <c r="E172" s="4">
        <v>49</v>
      </c>
      <c r="F172" s="2" t="s">
        <v>2222</v>
      </c>
      <c r="G172" s="17">
        <f>VLOOKUP(F172,frs!$A$2:$E$41,2,FALSE)</f>
        <v>9</v>
      </c>
      <c r="H172" s="2" t="b">
        <v>0</v>
      </c>
      <c r="I172" s="2" t="s">
        <v>4716</v>
      </c>
      <c r="J172" s="17">
        <f>VLOOKUP(I172,Families!$A$2:$B$11,2,FALSE)</f>
        <v>1</v>
      </c>
      <c r="K172" s="2" t="s">
        <v>4725</v>
      </c>
      <c r="L172" s="17" t="str">
        <f>IFERROR(VLOOKUP(K172,Appellations!$A$3:$B$77,3,FALSE),"")</f>
        <v/>
      </c>
      <c r="M172" s="2" t="s">
        <v>4718</v>
      </c>
      <c r="N172" s="17">
        <f>IFERROR(VLOOKUP(M172,Regions!$A$3:$B$41,2,FALSE),"")</f>
        <v>8</v>
      </c>
      <c r="O172" s="2" t="s">
        <v>4719</v>
      </c>
      <c r="P172" s="17">
        <f>IFERROR(VLOOKUP(O172,Colors!$A$3:$B$11,2,FALSE),"")</f>
        <v>8</v>
      </c>
      <c r="Q172" s="2" t="s">
        <v>4688</v>
      </c>
      <c r="R172" s="17">
        <f>IFERROR(VLOOKUP(Q172,Contenants!$A$3:$B$21,2,FALSE),"")</f>
        <v>16</v>
      </c>
      <c r="S172" s="2"/>
      <c r="T172" s="8" t="s">
        <v>967</v>
      </c>
      <c r="U172" s="14" t="str">
        <f>SUBSTITUTE(SUBSTITUTE(SUBSTITUTE(SUBSTITUTE(SUBSTITUTE(SUBSTITUTE(SUBSTITUTE(SUBSTITUTE(SUBSTITUTE(SUBSTITUTE(SUBSTITUTE(SUBSTITUTE(S172,"C:\Users\Admin\OneDrive\Site Internet\",""),"BAG-IN-BOX\",""),"BOURGOGNE\",""),"BEAUJOLAIS\",""),"CHAMPAGNE ET EFFERVESCENTS\",""),"LANGUEDOC\",""),"LOIRE\",""),"PROVENCE\",""),"RHONE NORD\",""),"RHONE SUD\",""),"SPIRITUEUX\",""),"SUD OUEST\","")</f>
        <v/>
      </c>
      <c r="V172" s="14"/>
      <c r="W172" s="5" t="e">
        <f>$X$1&amp;A172&amp;$Y$1&amp;T172&amp;$Z$1&amp;C172&amp;$AA$1&amp;E172&amp;#REF!&amp;G172&amp;$AB$1&amp;J172&amp;$AC$1&amp;#REF!&amp;$AD$1&amp;L172&amp;$AE$1&amp;P172&amp;$AF$1&amp;R172&amp;$AF$1&amp;#REF!&amp;$AG$1</f>
        <v>#REF!</v>
      </c>
    </row>
    <row r="173" spans="1:23" ht="409.5" x14ac:dyDescent="0.25">
      <c r="A173" s="2" t="s">
        <v>1230</v>
      </c>
      <c r="B173" s="2" t="s">
        <v>1231</v>
      </c>
      <c r="C173" s="3" t="s">
        <v>5329</v>
      </c>
      <c r="D173" s="23" t="str">
        <f>SUBSTITUTE(SUBSTITUTE(SUBSTITUTE(C173,CHAR(13),""),CHAR(10),"&lt;br&gt;"),". &amp;car(10)",".")</f>
        <v xml:space="preserve">Un Haut Médoc rouge gourmand et généreux. Parfait sur une daube de sanglier.&lt;br&gt;&lt;br&gt;Encépagement : Merlot, Cabernet sauvignon&lt;br&gt;&lt;br&gt;Dégustation : Robe rouge rubis ; Nez frais aux notes de fruits mûrs avec des touches poivrées et boisées ; Bouche charnue et ronde offre un bel équilibre entre le fruit, les tannins mûrs et un boisé fondu. Un vin riche avec une belle longueur en bouche.  &lt;br&gt;&lt;br&gt;Accord mets/vin : viande rouge, gibier.&lt;br&gt;&lt;br&gt;Grâce aux études menées sur la propriété pour comprendre le comportement de la vigne suivant la nature du sous-sol et de son alimentation en eau, l'équipe du Château Belgrave a acquis une connaissance parfaite du vignoble. Les travaux viticoles, associés à la protection raisonnée, ainsi que les vendanges ont été adaptés à cette cartographie. </v>
      </c>
      <c r="E173" s="4">
        <v>21.7</v>
      </c>
      <c r="F173" s="2" t="s">
        <v>2222</v>
      </c>
      <c r="G173" s="19">
        <f>VLOOKUP(F173,frs!$A$2:$B$45,2,FALSE)</f>
        <v>9</v>
      </c>
      <c r="H173" s="2" t="b">
        <v>1</v>
      </c>
      <c r="I173" s="2" t="s">
        <v>4716</v>
      </c>
      <c r="J173" s="19">
        <f>VLOOKUP(I173,Families!$A$2:$B$11,2,FALSE)</f>
        <v>1</v>
      </c>
      <c r="K173" s="2" t="s">
        <v>4725</v>
      </c>
      <c r="L173" s="19">
        <f>IFERROR(VLOOKUP(K173,Appellations!$A$2:$B$80,2,FALSE),"0")</f>
        <v>36</v>
      </c>
      <c r="M173" s="2" t="s">
        <v>4718</v>
      </c>
      <c r="N173" s="19">
        <f>IFERROR(VLOOKUP(M173,Regions!$A$2:$B$44,2,FALSE),"0")</f>
        <v>8</v>
      </c>
      <c r="O173" s="2" t="s">
        <v>4719</v>
      </c>
      <c r="P173" s="19">
        <f>IFERROR(VLOOKUP(O173,Colors!$A$2:$B$11,2,FALSE),"0")</f>
        <v>8</v>
      </c>
      <c r="Q173" s="2" t="s">
        <v>4688</v>
      </c>
      <c r="R173" s="19">
        <f>IFERROR(VLOOKUP(Q173,Contenants!$A$2:$B$21,2,FALSE),"0")</f>
        <v>16</v>
      </c>
      <c r="S173" s="2" t="s">
        <v>5597</v>
      </c>
      <c r="T173" s="50" t="s">
        <v>6067</v>
      </c>
      <c r="U173" s="19" t="str">
        <f>SUBSTITUTE(S173,"C:\Users\Admin\OneDrive\Site Internet\","")</f>
        <v>chateau_belgrave_haut_medoc_diane_de_belgrave_rouge.png</v>
      </c>
      <c r="V173" s="19">
        <f>IF(U173="",0,1)</f>
        <v>1</v>
      </c>
      <c r="W173" s="20" t="str">
        <f>$X$1&amp;A173&amp;$Y$1&amp;T173&amp;$Z$1&amp;D173&amp;$AA$1&amp;G173&amp;$AB$1&amp;J173&amp;$AC$1&amp;L173&amp;$AD$1&amp;N173&amp;$AE$1&amp;P173&amp;$AF$1&amp;R173&amp;$AG$1&amp;U173&amp;$AH$1&amp;V173&amp;$AI$1</f>
        <v>("00173", "Diane de Belgrave Rouge 2015", "Un Haut Médoc rouge gourmand et généreux. Parfait sur une daube de sanglier.&lt;br&gt;&lt;br&gt;Encépagement : Merlot, Cabernet sauvignon&lt;br&gt;&lt;br&gt;Dégustation : Robe rouge rubis ; Nez frais aux notes de fruits mûrs avec des touches poivrées et boisées ; Bouche charnue et ronde offre un bel équilibre entre le fruit, les tannins mûrs et un boisé fondu. Un vin riche avec une belle longueur en bouche.  &lt;br&gt;&lt;br&gt;Accord mets/vin : viande rouge, gibier.&lt;br&gt;&lt;br&gt;Grâce aux études menées sur la propriété pour comprendre le comportement de la vigne suivant la nature du sous-sol et de son alimentation en eau, l'équipe du Château Belgrave a acquis une connaissance parfaite du vignoble. Les travaux viticoles, associés à la protection raisonnée, ainsi que les vendanges ont été adaptés à cette cartographie. ", "9", "1", "36", "8","8", "16", "chateau_belgrave_haut_medoc_diane_de_belgrave_rouge.png", "1"),</v>
      </c>
    </row>
    <row r="174" spans="1:23" hidden="1" x14ac:dyDescent="0.25">
      <c r="A174" s="2" t="s">
        <v>3729</v>
      </c>
      <c r="B174" s="2" t="s">
        <v>3730</v>
      </c>
      <c r="C174" s="3"/>
      <c r="D174" s="25" t="str">
        <f t="shared" si="42"/>
        <v/>
      </c>
      <c r="E174" s="4">
        <v>19.350000000000001</v>
      </c>
      <c r="F174" s="2" t="s">
        <v>2311</v>
      </c>
      <c r="G174" s="26" t="e">
        <f>VLOOKUP(F174,frs!$A$2:$E$41,2,FALSE)</f>
        <v>#N/A</v>
      </c>
      <c r="H174" s="2" t="b">
        <v>0</v>
      </c>
      <c r="I174" s="2" t="s">
        <v>4716</v>
      </c>
      <c r="J174" s="26">
        <f>VLOOKUP(I174,Families!$A$2:$B$11,2,FALSE)</f>
        <v>1</v>
      </c>
      <c r="K174" s="2" t="s">
        <v>4726</v>
      </c>
      <c r="L174" s="26" t="str">
        <f>IFERROR(VLOOKUP(K174,Appellations!$A$3:$B$77,3,FALSE),"")</f>
        <v/>
      </c>
      <c r="M174" s="2" t="s">
        <v>4718</v>
      </c>
      <c r="N174" s="26">
        <f>IFERROR(VLOOKUP(M174,Regions!$A$3:$B$41,2,FALSE),"")</f>
        <v>8</v>
      </c>
      <c r="O174" s="2" t="s">
        <v>4719</v>
      </c>
      <c r="P174" s="26">
        <f>IFERROR(VLOOKUP(O174,Colors!$A$3:$B$11,2,FALSE),"")</f>
        <v>8</v>
      </c>
      <c r="Q174" s="2" t="s">
        <v>4688</v>
      </c>
      <c r="R174" s="26">
        <f>IFERROR(VLOOKUP(Q174,Contenants!$A$3:$B$21,2,FALSE),"")</f>
        <v>16</v>
      </c>
      <c r="S174" s="2"/>
      <c r="T174" s="8" t="s">
        <v>1309</v>
      </c>
      <c r="U174" s="14" t="str">
        <f t="shared" ref="U174:U180" si="58">SUBSTITUTE(SUBSTITUTE(SUBSTITUTE(SUBSTITUTE(SUBSTITUTE(SUBSTITUTE(SUBSTITUTE(SUBSTITUTE(SUBSTITUTE(SUBSTITUTE(SUBSTITUTE(SUBSTITUTE(S174,"C:\Users\Admin\OneDrive\Site Internet\",""),"BAG-IN-BOX\",""),"BOURGOGNE\",""),"BEAUJOLAIS\",""),"CHAMPAGNE ET EFFERVESCENTS\",""),"LANGUEDOC\",""),"LOIRE\",""),"PROVENCE\",""),"RHONE NORD\",""),"RHONE SUD\",""),"SPIRITUEUX\",""),"SUD OUEST\","")</f>
        <v/>
      </c>
      <c r="V174" s="14"/>
      <c r="W174" s="5" t="e">
        <f>$X$1&amp;A174&amp;$Y$1&amp;T174&amp;$Z$1&amp;C174&amp;$AA$1&amp;E174&amp;#REF!&amp;G174&amp;$AB$1&amp;J174&amp;$AC$1&amp;#REF!&amp;$AD$1&amp;L174&amp;$AE$1&amp;P174&amp;$AF$1&amp;R174&amp;$AF$1&amp;#REF!&amp;$AG$1</f>
        <v>#REF!</v>
      </c>
    </row>
    <row r="175" spans="1:23" hidden="1" x14ac:dyDescent="0.25">
      <c r="A175" s="2" t="s">
        <v>3810</v>
      </c>
      <c r="B175" s="2" t="s">
        <v>3811</v>
      </c>
      <c r="C175" s="3"/>
      <c r="D175" s="16" t="str">
        <f t="shared" si="42"/>
        <v/>
      </c>
      <c r="E175" s="4">
        <v>42.32</v>
      </c>
      <c r="F175" s="2" t="s">
        <v>3812</v>
      </c>
      <c r="G175" s="13" t="e">
        <f>VLOOKUP(F175,frs!$A$2:$E$41,2,FALSE)</f>
        <v>#N/A</v>
      </c>
      <c r="H175" s="2" t="b">
        <v>0</v>
      </c>
      <c r="I175" s="2" t="s">
        <v>4716</v>
      </c>
      <c r="J175" s="13">
        <f>VLOOKUP(I175,Families!$A$2:$B$11,2,FALSE)</f>
        <v>1</v>
      </c>
      <c r="K175" s="2" t="s">
        <v>4727</v>
      </c>
      <c r="L175" s="13" t="str">
        <f>IFERROR(VLOOKUP(K175,Appellations!$A$3:$B$77,3,FALSE),"")</f>
        <v/>
      </c>
      <c r="M175" s="2" t="s">
        <v>4718</v>
      </c>
      <c r="N175" s="13">
        <f>IFERROR(VLOOKUP(M175,Regions!$A$3:$B$41,2,FALSE),"")</f>
        <v>8</v>
      </c>
      <c r="O175" s="2" t="s">
        <v>4719</v>
      </c>
      <c r="P175" s="13">
        <f>IFERROR(VLOOKUP(O175,Colors!$A$3:$B$11,2,FALSE),"")</f>
        <v>8</v>
      </c>
      <c r="Q175" s="2" t="s">
        <v>4688</v>
      </c>
      <c r="R175" s="13">
        <f>IFERROR(VLOOKUP(Q175,Contenants!$A$3:$B$21,2,FALSE),"")</f>
        <v>16</v>
      </c>
      <c r="S175" s="2"/>
      <c r="T175" s="8" t="s">
        <v>2001</v>
      </c>
      <c r="U175" s="14" t="str">
        <f t="shared" si="58"/>
        <v/>
      </c>
      <c r="V175" s="14"/>
      <c r="W175" s="5" t="e">
        <f>$X$1&amp;A175&amp;$Y$1&amp;T175&amp;$Z$1&amp;C175&amp;$AA$1&amp;E175&amp;#REF!&amp;G175&amp;$AB$1&amp;J175&amp;$AC$1&amp;#REF!&amp;$AD$1&amp;L175&amp;$AE$1&amp;P175&amp;$AF$1&amp;R175&amp;$AF$1&amp;#REF!&amp;$AG$1</f>
        <v>#REF!</v>
      </c>
    </row>
    <row r="176" spans="1:23" hidden="1" x14ac:dyDescent="0.25">
      <c r="A176" s="2" t="s">
        <v>3813</v>
      </c>
      <c r="B176" s="2" t="s">
        <v>3814</v>
      </c>
      <c r="C176" s="3"/>
      <c r="D176" s="16" t="str">
        <f t="shared" si="42"/>
        <v/>
      </c>
      <c r="E176" s="4">
        <v>39.75</v>
      </c>
      <c r="F176" s="2" t="s">
        <v>2311</v>
      </c>
      <c r="G176" s="13" t="e">
        <f>VLOOKUP(F176,frs!$A$2:$E$41,2,FALSE)</f>
        <v>#N/A</v>
      </c>
      <c r="H176" s="2" t="b">
        <v>0</v>
      </c>
      <c r="I176" s="2" t="s">
        <v>4716</v>
      </c>
      <c r="J176" s="13">
        <f>VLOOKUP(I176,Families!$A$2:$B$11,2,FALSE)</f>
        <v>1</v>
      </c>
      <c r="K176" s="2" t="s">
        <v>4727</v>
      </c>
      <c r="L176" s="13" t="str">
        <f>IFERROR(VLOOKUP(K176,Appellations!$A$3:$B$77,3,FALSE),"")</f>
        <v/>
      </c>
      <c r="M176" s="2" t="s">
        <v>4718</v>
      </c>
      <c r="N176" s="13">
        <f>IFERROR(VLOOKUP(M176,Regions!$A$3:$B$41,2,FALSE),"")</f>
        <v>8</v>
      </c>
      <c r="O176" s="2" t="s">
        <v>4719</v>
      </c>
      <c r="P176" s="13">
        <f>IFERROR(VLOOKUP(O176,Colors!$A$3:$B$11,2,FALSE),"")</f>
        <v>8</v>
      </c>
      <c r="Q176" s="2" t="s">
        <v>4688</v>
      </c>
      <c r="R176" s="13">
        <f>IFERROR(VLOOKUP(Q176,Contenants!$A$3:$B$21,2,FALSE),"")</f>
        <v>16</v>
      </c>
      <c r="S176" s="2"/>
      <c r="T176" s="8" t="s">
        <v>837</v>
      </c>
      <c r="U176" s="14" t="str">
        <f t="shared" si="58"/>
        <v/>
      </c>
      <c r="V176" s="14"/>
      <c r="W176" s="5" t="e">
        <f>$X$1&amp;A176&amp;$Y$1&amp;T176&amp;$Z$1&amp;C176&amp;$AA$1&amp;E176&amp;#REF!&amp;G176&amp;$AB$1&amp;J176&amp;$AC$1&amp;#REF!&amp;$AD$1&amp;L176&amp;$AE$1&amp;P176&amp;$AF$1&amp;R176&amp;$AF$1&amp;#REF!&amp;$AG$1</f>
        <v>#REF!</v>
      </c>
    </row>
    <row r="177" spans="1:23" hidden="1" x14ac:dyDescent="0.25">
      <c r="A177" s="2" t="s">
        <v>3825</v>
      </c>
      <c r="B177" s="2" t="s">
        <v>3826</v>
      </c>
      <c r="C177" s="3"/>
      <c r="D177" s="16" t="str">
        <f t="shared" si="42"/>
        <v/>
      </c>
      <c r="E177" s="4">
        <v>13.8</v>
      </c>
      <c r="F177" s="2" t="s">
        <v>2311</v>
      </c>
      <c r="G177" s="13" t="e">
        <f>VLOOKUP(F177,frs!$A$2:$E$41,2,FALSE)</f>
        <v>#N/A</v>
      </c>
      <c r="H177" s="2" t="b">
        <v>0</v>
      </c>
      <c r="I177" s="2" t="s">
        <v>4716</v>
      </c>
      <c r="J177" s="13">
        <f>VLOOKUP(I177,Families!$A$2:$B$11,2,FALSE)</f>
        <v>1</v>
      </c>
      <c r="K177" s="2" t="s">
        <v>4728</v>
      </c>
      <c r="L177" s="13" t="str">
        <f>IFERROR(VLOOKUP(K177,Appellations!$A$3:$B$77,3,FALSE),"")</f>
        <v/>
      </c>
      <c r="M177" s="2" t="s">
        <v>4718</v>
      </c>
      <c r="N177" s="13">
        <f>IFERROR(VLOOKUP(M177,Regions!$A$3:$B$41,2,FALSE),"")</f>
        <v>8</v>
      </c>
      <c r="O177" s="2" t="s">
        <v>4719</v>
      </c>
      <c r="P177" s="13">
        <f>IFERROR(VLOOKUP(O177,Colors!$A$3:$B$11,2,FALSE),"")</f>
        <v>8</v>
      </c>
      <c r="Q177" s="2" t="s">
        <v>4688</v>
      </c>
      <c r="R177" s="13">
        <f>IFERROR(VLOOKUP(Q177,Contenants!$A$3:$B$21,2,FALSE),"")</f>
        <v>16</v>
      </c>
      <c r="S177" s="2"/>
      <c r="T177" s="8" t="s">
        <v>2003</v>
      </c>
      <c r="U177" s="14" t="str">
        <f t="shared" si="58"/>
        <v/>
      </c>
      <c r="V177" s="14"/>
      <c r="W177" s="5" t="e">
        <f>$X$1&amp;A177&amp;$Y$1&amp;T177&amp;$Z$1&amp;C177&amp;$AA$1&amp;E177&amp;#REF!&amp;G177&amp;$AB$1&amp;J177&amp;$AC$1&amp;#REF!&amp;$AD$1&amp;L177&amp;$AE$1&amp;P177&amp;$AF$1&amp;R177&amp;$AF$1&amp;#REF!&amp;$AG$1</f>
        <v>#REF!</v>
      </c>
    </row>
    <row r="178" spans="1:23" hidden="1" x14ac:dyDescent="0.25">
      <c r="A178" s="2" t="s">
        <v>3823</v>
      </c>
      <c r="B178" s="2" t="s">
        <v>3824</v>
      </c>
      <c r="C178" s="3"/>
      <c r="D178" s="16" t="str">
        <f t="shared" si="42"/>
        <v/>
      </c>
      <c r="E178" s="4">
        <v>15.2</v>
      </c>
      <c r="F178" s="2" t="s">
        <v>2436</v>
      </c>
      <c r="G178" s="13" t="e">
        <f>VLOOKUP(F178,frs!$A$2:$E$41,2,FALSE)</f>
        <v>#N/A</v>
      </c>
      <c r="H178" s="2" t="b">
        <v>0</v>
      </c>
      <c r="I178" s="2" t="s">
        <v>4716</v>
      </c>
      <c r="J178" s="13">
        <f>VLOOKUP(I178,Families!$A$2:$B$11,2,FALSE)</f>
        <v>1</v>
      </c>
      <c r="K178" s="2" t="s">
        <v>4728</v>
      </c>
      <c r="L178" s="13" t="str">
        <f>IFERROR(VLOOKUP(K178,Appellations!$A$3:$B$77,3,FALSE),"")</f>
        <v/>
      </c>
      <c r="M178" s="2" t="s">
        <v>4718</v>
      </c>
      <c r="N178" s="13">
        <f>IFERROR(VLOOKUP(M178,Regions!$A$3:$B$41,2,FALSE),"")</f>
        <v>8</v>
      </c>
      <c r="O178" s="2" t="s">
        <v>4719</v>
      </c>
      <c r="P178" s="13">
        <f>IFERROR(VLOOKUP(O178,Colors!$A$3:$B$11,2,FALSE),"")</f>
        <v>8</v>
      </c>
      <c r="Q178" s="2" t="s">
        <v>4688</v>
      </c>
      <c r="R178" s="13">
        <f>IFERROR(VLOOKUP(Q178,Contenants!$A$3:$B$21,2,FALSE),"")</f>
        <v>16</v>
      </c>
      <c r="S178" s="2"/>
      <c r="T178" s="8" t="s">
        <v>1524</v>
      </c>
      <c r="U178" s="14" t="str">
        <f t="shared" si="58"/>
        <v/>
      </c>
      <c r="V178" s="14"/>
      <c r="W178" s="5" t="e">
        <f>$X$1&amp;A178&amp;$Y$1&amp;T178&amp;$Z$1&amp;C178&amp;$AA$1&amp;E178&amp;#REF!&amp;G178&amp;$AB$1&amp;J178&amp;$AC$1&amp;#REF!&amp;$AD$1&amp;L178&amp;$AE$1&amp;P178&amp;$AF$1&amp;R178&amp;$AF$1&amp;#REF!&amp;$AG$1</f>
        <v>#REF!</v>
      </c>
    </row>
    <row r="179" spans="1:23" hidden="1" x14ac:dyDescent="0.25">
      <c r="A179" s="2" t="s">
        <v>3827</v>
      </c>
      <c r="B179" s="2" t="s">
        <v>3828</v>
      </c>
      <c r="C179" s="3"/>
      <c r="D179" s="16" t="str">
        <f t="shared" si="42"/>
        <v/>
      </c>
      <c r="E179" s="4">
        <v>16.41</v>
      </c>
      <c r="F179" s="2" t="s">
        <v>3812</v>
      </c>
      <c r="G179" s="13" t="e">
        <f>VLOOKUP(F179,frs!$A$2:$E$41,2,FALSE)</f>
        <v>#N/A</v>
      </c>
      <c r="H179" s="2" t="b">
        <v>0</v>
      </c>
      <c r="I179" s="2" t="s">
        <v>4716</v>
      </c>
      <c r="J179" s="13">
        <f>VLOOKUP(I179,Families!$A$2:$B$11,2,FALSE)</f>
        <v>1</v>
      </c>
      <c r="K179" s="2" t="s">
        <v>4728</v>
      </c>
      <c r="L179" s="13" t="str">
        <f>IFERROR(VLOOKUP(K179,Appellations!$A$3:$B$77,3,FALSE),"")</f>
        <v/>
      </c>
      <c r="M179" s="2" t="s">
        <v>4718</v>
      </c>
      <c r="N179" s="13">
        <f>IFERROR(VLOOKUP(M179,Regions!$A$3:$B$41,2,FALSE),"")</f>
        <v>8</v>
      </c>
      <c r="O179" s="2" t="s">
        <v>4719</v>
      </c>
      <c r="P179" s="13">
        <f>IFERROR(VLOOKUP(O179,Colors!$A$3:$B$11,2,FALSE),"")</f>
        <v>8</v>
      </c>
      <c r="Q179" s="2" t="s">
        <v>4688</v>
      </c>
      <c r="R179" s="13">
        <f>IFERROR(VLOOKUP(Q179,Contenants!$A$3:$B$21,2,FALSE),"")</f>
        <v>16</v>
      </c>
      <c r="S179" s="2"/>
      <c r="T179" s="8" t="s">
        <v>2005</v>
      </c>
      <c r="U179" s="14" t="str">
        <f t="shared" si="58"/>
        <v/>
      </c>
      <c r="V179" s="14"/>
      <c r="W179" s="5" t="e">
        <f>$X$1&amp;A179&amp;$Y$1&amp;T179&amp;$Z$1&amp;C179&amp;$AA$1&amp;E179&amp;#REF!&amp;G179&amp;$AB$1&amp;J179&amp;$AC$1&amp;#REF!&amp;$AD$1&amp;L179&amp;$AE$1&amp;P179&amp;$AF$1&amp;R179&amp;$AF$1&amp;#REF!&amp;$AG$1</f>
        <v>#REF!</v>
      </c>
    </row>
    <row r="180" spans="1:23" hidden="1" x14ac:dyDescent="0.25">
      <c r="A180" s="2" t="s">
        <v>3861</v>
      </c>
      <c r="B180" s="2" t="s">
        <v>3862</v>
      </c>
      <c r="C180" s="3"/>
      <c r="D180" s="33" t="str">
        <f t="shared" si="42"/>
        <v/>
      </c>
      <c r="E180" s="4">
        <v>35.1</v>
      </c>
      <c r="F180" s="2" t="s">
        <v>2311</v>
      </c>
      <c r="G180" s="17" t="e">
        <f>VLOOKUP(F180,frs!$A$2:$E$41,2,FALSE)</f>
        <v>#N/A</v>
      </c>
      <c r="H180" s="2" t="b">
        <v>0</v>
      </c>
      <c r="I180" s="2" t="s">
        <v>4716</v>
      </c>
      <c r="J180" s="17">
        <f>VLOOKUP(I180,Families!$A$2:$B$11,2,FALSE)</f>
        <v>1</v>
      </c>
      <c r="K180" s="2" t="s">
        <v>4729</v>
      </c>
      <c r="L180" s="17" t="str">
        <f>IFERROR(VLOOKUP(K180,Appellations!$A$3:$B$77,3,FALSE),"")</f>
        <v/>
      </c>
      <c r="M180" s="2" t="s">
        <v>4718</v>
      </c>
      <c r="N180" s="17">
        <f>IFERROR(VLOOKUP(M180,Regions!$A$3:$B$41,2,FALSE),"")</f>
        <v>8</v>
      </c>
      <c r="O180" s="2" t="s">
        <v>4719</v>
      </c>
      <c r="P180" s="17">
        <f>IFERROR(VLOOKUP(O180,Colors!$A$3:$B$11,2,FALSE),"")</f>
        <v>8</v>
      </c>
      <c r="Q180" s="2" t="s">
        <v>4688</v>
      </c>
      <c r="R180" s="17">
        <f>IFERROR(VLOOKUP(Q180,Contenants!$A$3:$B$21,2,FALSE),"")</f>
        <v>16</v>
      </c>
      <c r="S180" s="2"/>
      <c r="T180" s="8" t="s">
        <v>555</v>
      </c>
      <c r="U180" s="14" t="str">
        <f t="shared" si="58"/>
        <v/>
      </c>
      <c r="V180" s="14"/>
      <c r="W180" s="5" t="e">
        <f>$X$1&amp;A180&amp;$Y$1&amp;T180&amp;$Z$1&amp;C180&amp;$AA$1&amp;E180&amp;#REF!&amp;G180&amp;$AB$1&amp;J180&amp;$AC$1&amp;#REF!&amp;$AD$1&amp;L180&amp;$AE$1&amp;P180&amp;$AF$1&amp;R180&amp;$AF$1&amp;#REF!&amp;$AG$1</f>
        <v>#REF!</v>
      </c>
    </row>
    <row r="181" spans="1:23" ht="409.5" x14ac:dyDescent="0.25">
      <c r="A181" s="2" t="s">
        <v>1554</v>
      </c>
      <c r="B181" s="2" t="s">
        <v>1555</v>
      </c>
      <c r="C181" s="3" t="s">
        <v>5385</v>
      </c>
      <c r="D181" s="23" t="str">
        <f>SUBSTITUTE(SUBSTITUTE(SUBSTITUTE(C181,CHAR(13),""),CHAR(10),"&lt;br&gt;"),". &amp;car(10)",".")</f>
        <v>Un Montagne Saint Emilion (satellite de l’apellation Saint Emilion) rouge boisé, fruité et plein de finesse. Idéal sur un bœuf bourguignon.&lt;br&gt;&lt;br&gt;Encépagement : Merlot, Cabernet franc&lt;br&gt;&lt;br&gt;Dégustation : Robe rouge rubis ; Nez boisé aux notes de fruits rouges ; Bouche ronde et fruitée sur une finale longue et délicate.&lt;br&gt;Accord mets/vin : viande grillée ou en sauce, gibier.&lt;br&gt;&lt;br&gt;Cet ancien vignoble, qui remonte au XVème siècle, est idéalement situé à l’un des points les plus hauts d’un tertre argilo-calcaire à quelques kilomètres au nord-est de Saint-Emilion.&lt;br&gt;Antoine Darquey, gérant depuis 1993 et son cousin Thomas Durand-Teyssier, Directeur d’Exploitation depuis 2007, représentent la quatrième génération à la tête de cette magnifique propriété.</v>
      </c>
      <c r="E181" s="4">
        <v>20.9</v>
      </c>
      <c r="F181" s="2" t="s">
        <v>2222</v>
      </c>
      <c r="G181" s="19">
        <f>VLOOKUP(F181,frs!$A$2:$B$45,2,FALSE)</f>
        <v>9</v>
      </c>
      <c r="H181" s="2" t="b">
        <v>1</v>
      </c>
      <c r="I181" s="2" t="s">
        <v>4716</v>
      </c>
      <c r="J181" s="19">
        <f>VLOOKUP(I181,Families!$A$2:$B$11,2,FALSE)</f>
        <v>1</v>
      </c>
      <c r="K181" s="2" t="s">
        <v>4729</v>
      </c>
      <c r="L181" s="19">
        <f>IFERROR(VLOOKUP(K181,Appellations!$A$2:$B$80,2,FALSE),"0")</f>
        <v>52</v>
      </c>
      <c r="M181" s="2" t="s">
        <v>4718</v>
      </c>
      <c r="N181" s="19">
        <f>IFERROR(VLOOKUP(M181,Regions!$A$2:$B$44,2,FALSE),"0")</f>
        <v>8</v>
      </c>
      <c r="O181" s="2" t="s">
        <v>4719</v>
      </c>
      <c r="P181" s="19">
        <f>IFERROR(VLOOKUP(O181,Colors!$A$2:$B$11,2,FALSE),"0")</f>
        <v>8</v>
      </c>
      <c r="Q181" s="2" t="s">
        <v>4688</v>
      </c>
      <c r="R181" s="19">
        <f>IFERROR(VLOOKUP(Q181,Contenants!$A$2:$B$21,2,FALSE),"0")</f>
        <v>16</v>
      </c>
      <c r="S181" s="2" t="s">
        <v>5598</v>
      </c>
      <c r="T181" s="50" t="s">
        <v>6068</v>
      </c>
      <c r="U181" s="19" t="str">
        <f>SUBSTITUTE(S181,"C:\Users\Admin\OneDrive\Site Internet\","")</f>
        <v>chateau_teyssier_montagne_saint_emilion_rouge.png</v>
      </c>
      <c r="V181" s="19">
        <f>IF(U181="",0,1)</f>
        <v>1</v>
      </c>
      <c r="W181" s="20" t="str">
        <f>$X$1&amp;A181&amp;$Y$1&amp;T181&amp;$Z$1&amp;D181&amp;$AA$1&amp;G181&amp;$AB$1&amp;J181&amp;$AC$1&amp;L181&amp;$AD$1&amp;N181&amp;$AE$1&amp;P181&amp;$AF$1&amp;R181&amp;$AG$1&amp;U181&amp;$AH$1&amp;V181&amp;$AI$1</f>
        <v>("00181", " Château Teyssier Rouge 2018", "Un Montagne Saint Emilion (satellite de l’apellation Saint Emilion) rouge boisé, fruité et plein de finesse. Idéal sur un bœuf bourguignon.&lt;br&gt;&lt;br&gt;Encépagement : Merlot, Cabernet franc&lt;br&gt;&lt;br&gt;Dégustation : Robe rouge rubis ; Nez boisé aux notes de fruits rouges ; Bouche ronde et fruitée sur une finale longue et délicate.&lt;br&gt;Accord mets/vin : viande grillée ou en sauce, gibier.&lt;br&gt;&lt;br&gt;Cet ancien vignoble, qui remonte au XVème siècle, est idéalement situé à l’un des points les plus hauts d’un tertre argilo-calcaire à quelques kilomètres au nord-est de Saint-Emilion.&lt;br&gt;Antoine Darquey, gérant depuis 1993 et son cousin Thomas Durand-Teyssier, Directeur d’Exploitation depuis 2007, représentent la quatrième génération à la tête de cette magnifique propriété.", "9", "1", "52", "8","8", "16", "chateau_teyssier_montagne_saint_emilion_rouge.png", "1"),</v>
      </c>
    </row>
    <row r="182" spans="1:23" hidden="1" x14ac:dyDescent="0.25">
      <c r="A182" s="2" t="s">
        <v>3883</v>
      </c>
      <c r="B182" s="2" t="s">
        <v>3884</v>
      </c>
      <c r="C182" s="3"/>
      <c r="D182" s="25" t="str">
        <f t="shared" si="42"/>
        <v/>
      </c>
      <c r="E182" s="4">
        <v>53.98</v>
      </c>
      <c r="F182" s="2" t="s">
        <v>3812</v>
      </c>
      <c r="G182" s="26" t="e">
        <f>VLOOKUP(F182,frs!$A$2:$E$41,2,FALSE)</f>
        <v>#N/A</v>
      </c>
      <c r="H182" s="2" t="b">
        <v>0</v>
      </c>
      <c r="I182" s="2" t="s">
        <v>4716</v>
      </c>
      <c r="J182" s="26">
        <f>VLOOKUP(I182,Families!$A$2:$B$11,2,FALSE)</f>
        <v>1</v>
      </c>
      <c r="K182" s="2" t="s">
        <v>4730</v>
      </c>
      <c r="L182" s="26" t="str">
        <f>IFERROR(VLOOKUP(K182,Appellations!$A$3:$B$77,3,FALSE),"")</f>
        <v/>
      </c>
      <c r="M182" s="2" t="s">
        <v>4718</v>
      </c>
      <c r="N182" s="26">
        <f>IFERROR(VLOOKUP(M182,Regions!$A$3:$B$41,2,FALSE),"")</f>
        <v>8</v>
      </c>
      <c r="O182" s="2" t="s">
        <v>4719</v>
      </c>
      <c r="P182" s="26">
        <f>IFERROR(VLOOKUP(O182,Colors!$A$3:$B$11,2,FALSE),"")</f>
        <v>8</v>
      </c>
      <c r="Q182" s="2" t="s">
        <v>4688</v>
      </c>
      <c r="R182" s="26">
        <f>IFERROR(VLOOKUP(Q182,Contenants!$A$3:$B$21,2,FALSE),"")</f>
        <v>16</v>
      </c>
      <c r="S182" s="2"/>
      <c r="T182" s="8" t="s">
        <v>252</v>
      </c>
      <c r="U182" s="14" t="str">
        <f>SUBSTITUTE(SUBSTITUTE(SUBSTITUTE(SUBSTITUTE(SUBSTITUTE(SUBSTITUTE(SUBSTITUTE(SUBSTITUTE(SUBSTITUTE(SUBSTITUTE(SUBSTITUTE(SUBSTITUTE(S182,"C:\Users\Admin\OneDrive\Site Internet\",""),"BAG-IN-BOX\",""),"BOURGOGNE\",""),"BEAUJOLAIS\",""),"CHAMPAGNE ET EFFERVESCENTS\",""),"LANGUEDOC\",""),"LOIRE\",""),"PROVENCE\",""),"RHONE NORD\",""),"RHONE SUD\",""),"SPIRITUEUX\",""),"SUD OUEST\","")</f>
        <v/>
      </c>
      <c r="V182" s="14"/>
      <c r="W182" s="5" t="e">
        <f>$X$1&amp;A182&amp;$Y$1&amp;T182&amp;$Z$1&amp;C182&amp;$AA$1&amp;E182&amp;#REF!&amp;G182&amp;$AB$1&amp;J182&amp;$AC$1&amp;#REF!&amp;$AD$1&amp;L182&amp;$AE$1&amp;P182&amp;$AF$1&amp;R182&amp;$AF$1&amp;#REF!&amp;$AG$1</f>
        <v>#REF!</v>
      </c>
    </row>
    <row r="183" spans="1:23" hidden="1" x14ac:dyDescent="0.25">
      <c r="A183" s="2" t="s">
        <v>3930</v>
      </c>
      <c r="B183" s="2" t="s">
        <v>3931</v>
      </c>
      <c r="C183" s="3"/>
      <c r="D183" s="16" t="str">
        <f t="shared" si="42"/>
        <v/>
      </c>
      <c r="E183" s="4">
        <v>27.98</v>
      </c>
      <c r="F183" s="2" t="s">
        <v>3812</v>
      </c>
      <c r="G183" s="13" t="e">
        <f>VLOOKUP(F183,frs!$A$2:$E$41,2,FALSE)</f>
        <v>#N/A</v>
      </c>
      <c r="H183" s="2" t="b">
        <v>0</v>
      </c>
      <c r="I183" s="2" t="s">
        <v>4716</v>
      </c>
      <c r="J183" s="13">
        <f>VLOOKUP(I183,Families!$A$2:$B$11,2,FALSE)</f>
        <v>1</v>
      </c>
      <c r="K183" s="2" t="s">
        <v>4731</v>
      </c>
      <c r="L183" s="13" t="str">
        <f>IFERROR(VLOOKUP(K183,Appellations!$A$3:$B$77,3,FALSE),"")</f>
        <v/>
      </c>
      <c r="M183" s="2" t="s">
        <v>4718</v>
      </c>
      <c r="N183" s="13">
        <f>IFERROR(VLOOKUP(M183,Regions!$A$3:$B$41,2,FALSE),"")</f>
        <v>8</v>
      </c>
      <c r="O183" s="2" t="s">
        <v>4719</v>
      </c>
      <c r="P183" s="13">
        <f>IFERROR(VLOOKUP(O183,Colors!$A$3:$B$11,2,FALSE),"")</f>
        <v>8</v>
      </c>
      <c r="Q183" s="2" t="s">
        <v>4688</v>
      </c>
      <c r="R183" s="13">
        <f>IFERROR(VLOOKUP(Q183,Contenants!$A$3:$B$21,2,FALSE),"")</f>
        <v>16</v>
      </c>
      <c r="S183" s="2"/>
      <c r="T183" s="8" t="s">
        <v>789</v>
      </c>
      <c r="U183" s="14" t="str">
        <f>SUBSTITUTE(SUBSTITUTE(SUBSTITUTE(SUBSTITUTE(SUBSTITUTE(SUBSTITUTE(SUBSTITUTE(SUBSTITUTE(SUBSTITUTE(SUBSTITUTE(SUBSTITUTE(SUBSTITUTE(S183,"C:\Users\Admin\OneDrive\Site Internet\",""),"BAG-IN-BOX\",""),"BOURGOGNE\",""),"BEAUJOLAIS\",""),"CHAMPAGNE ET EFFERVESCENTS\",""),"LANGUEDOC\",""),"LOIRE\",""),"PROVENCE\",""),"RHONE NORD\",""),"RHONE SUD\",""),"SPIRITUEUX\",""),"SUD OUEST\","")</f>
        <v/>
      </c>
      <c r="V183" s="14"/>
      <c r="W183" s="5" t="e">
        <f>$X$1&amp;A183&amp;$Y$1&amp;T183&amp;$Z$1&amp;C183&amp;$AA$1&amp;E183&amp;#REF!&amp;G183&amp;$AB$1&amp;J183&amp;$AC$1&amp;#REF!&amp;$AD$1&amp;L183&amp;$AE$1&amp;P183&amp;$AF$1&amp;R183&amp;$AF$1&amp;#REF!&amp;$AG$1</f>
        <v>#REF!</v>
      </c>
    </row>
    <row r="184" spans="1:23" hidden="1" x14ac:dyDescent="0.25">
      <c r="A184" s="2" t="s">
        <v>3932</v>
      </c>
      <c r="B184" s="2" t="s">
        <v>3933</v>
      </c>
      <c r="C184" s="3"/>
      <c r="D184" s="16" t="str">
        <f t="shared" si="42"/>
        <v/>
      </c>
      <c r="E184" s="4">
        <v>42.88</v>
      </c>
      <c r="F184" s="2" t="s">
        <v>2311</v>
      </c>
      <c r="G184" s="13" t="e">
        <f>VLOOKUP(F184,frs!$A$2:$E$41,2,FALSE)</f>
        <v>#N/A</v>
      </c>
      <c r="H184" s="2" t="b">
        <v>0</v>
      </c>
      <c r="I184" s="2" t="s">
        <v>4716</v>
      </c>
      <c r="J184" s="13">
        <f>VLOOKUP(I184,Families!$A$2:$B$11,2,FALSE)</f>
        <v>1</v>
      </c>
      <c r="K184" s="2" t="s">
        <v>4731</v>
      </c>
      <c r="L184" s="13" t="str">
        <f>IFERROR(VLOOKUP(K184,Appellations!$A$3:$B$77,3,FALSE),"")</f>
        <v/>
      </c>
      <c r="M184" s="2" t="s">
        <v>4718</v>
      </c>
      <c r="N184" s="13">
        <f>IFERROR(VLOOKUP(M184,Regions!$A$3:$B$41,2,FALSE),"")</f>
        <v>8</v>
      </c>
      <c r="O184" s="2" t="s">
        <v>4719</v>
      </c>
      <c r="P184" s="13">
        <f>IFERROR(VLOOKUP(O184,Colors!$A$3:$B$11,2,FALSE),"")</f>
        <v>8</v>
      </c>
      <c r="Q184" s="2" t="s">
        <v>4688</v>
      </c>
      <c r="R184" s="13">
        <f>IFERROR(VLOOKUP(Q184,Contenants!$A$3:$B$21,2,FALSE),"")</f>
        <v>16</v>
      </c>
      <c r="S184" s="2"/>
      <c r="T184" s="8" t="s">
        <v>1011</v>
      </c>
      <c r="U184" s="14" t="str">
        <f>SUBSTITUTE(SUBSTITUTE(SUBSTITUTE(SUBSTITUTE(SUBSTITUTE(SUBSTITUTE(SUBSTITUTE(SUBSTITUTE(SUBSTITUTE(SUBSTITUTE(SUBSTITUTE(SUBSTITUTE(S184,"C:\Users\Admin\OneDrive\Site Internet\",""),"BAG-IN-BOX\",""),"BOURGOGNE\",""),"BEAUJOLAIS\",""),"CHAMPAGNE ET EFFERVESCENTS\",""),"LANGUEDOC\",""),"LOIRE\",""),"PROVENCE\",""),"RHONE NORD\",""),"RHONE SUD\",""),"SPIRITUEUX\",""),"SUD OUEST\","")</f>
        <v/>
      </c>
      <c r="V184" s="14"/>
      <c r="W184" s="5" t="e">
        <f>$X$1&amp;A184&amp;$Y$1&amp;T184&amp;$Z$1&amp;C184&amp;$AA$1&amp;E184&amp;#REF!&amp;G184&amp;$AB$1&amp;J184&amp;$AC$1&amp;#REF!&amp;$AD$1&amp;L184&amp;$AE$1&amp;P184&amp;$AF$1&amp;R184&amp;$AF$1&amp;#REF!&amp;$AG$1</f>
        <v>#REF!</v>
      </c>
    </row>
    <row r="185" spans="1:23" hidden="1" x14ac:dyDescent="0.25">
      <c r="A185" s="2" t="s">
        <v>3934</v>
      </c>
      <c r="B185" s="2" t="s">
        <v>3935</v>
      </c>
      <c r="C185" s="3"/>
      <c r="D185" s="33" t="str">
        <f t="shared" si="42"/>
        <v/>
      </c>
      <c r="E185" s="4">
        <v>217.8</v>
      </c>
      <c r="F185" s="2" t="s">
        <v>2311</v>
      </c>
      <c r="G185" s="17" t="e">
        <f>VLOOKUP(F185,frs!$A$2:$E$41,2,FALSE)</f>
        <v>#N/A</v>
      </c>
      <c r="H185" s="2" t="b">
        <v>0</v>
      </c>
      <c r="I185" s="2" t="s">
        <v>4716</v>
      </c>
      <c r="J185" s="17">
        <f>VLOOKUP(I185,Families!$A$2:$B$11,2,FALSE)</f>
        <v>1</v>
      </c>
      <c r="K185" s="2" t="s">
        <v>4731</v>
      </c>
      <c r="L185" s="17" t="str">
        <f>IFERROR(VLOOKUP(K185,Appellations!$A$3:$B$77,3,FALSE),"")</f>
        <v/>
      </c>
      <c r="M185" s="2" t="s">
        <v>4718</v>
      </c>
      <c r="N185" s="17">
        <f>IFERROR(VLOOKUP(M185,Regions!$A$3:$B$41,2,FALSE),"")</f>
        <v>8</v>
      </c>
      <c r="O185" s="2" t="s">
        <v>4719</v>
      </c>
      <c r="P185" s="17">
        <f>IFERROR(VLOOKUP(O185,Colors!$A$3:$B$11,2,FALSE),"")</f>
        <v>8</v>
      </c>
      <c r="Q185" s="2" t="s">
        <v>4688</v>
      </c>
      <c r="R185" s="17">
        <f>IFERROR(VLOOKUP(Q185,Contenants!$A$3:$B$21,2,FALSE),"")</f>
        <v>16</v>
      </c>
      <c r="S185" s="2"/>
      <c r="T185" s="8" t="s">
        <v>1295</v>
      </c>
      <c r="U185" s="14" t="str">
        <f>SUBSTITUTE(SUBSTITUTE(SUBSTITUTE(SUBSTITUTE(SUBSTITUTE(SUBSTITUTE(SUBSTITUTE(SUBSTITUTE(SUBSTITUTE(SUBSTITUTE(SUBSTITUTE(SUBSTITUTE(S185,"C:\Users\Admin\OneDrive\Site Internet\",""),"BAG-IN-BOX\",""),"BOURGOGNE\",""),"BEAUJOLAIS\",""),"CHAMPAGNE ET EFFERVESCENTS\",""),"LANGUEDOC\",""),"LOIRE\",""),"PROVENCE\",""),"RHONE NORD\",""),"RHONE SUD\",""),"SPIRITUEUX\",""),"SUD OUEST\","")</f>
        <v/>
      </c>
      <c r="V185" s="14"/>
      <c r="W185" s="5" t="e">
        <f>$X$1&amp;A185&amp;$Y$1&amp;T185&amp;$Z$1&amp;C185&amp;$AA$1&amp;E185&amp;#REF!&amp;G185&amp;$AB$1&amp;J185&amp;$AC$1&amp;#REF!&amp;$AD$1&amp;L185&amp;$AE$1&amp;P185&amp;$AF$1&amp;R185&amp;$AF$1&amp;#REF!&amp;$AG$1</f>
        <v>#REF!</v>
      </c>
    </row>
    <row r="186" spans="1:23" ht="409.5" x14ac:dyDescent="0.25">
      <c r="A186" s="2" t="s">
        <v>1632</v>
      </c>
      <c r="B186" s="2" t="s">
        <v>1633</v>
      </c>
      <c r="C186" s="3" t="s">
        <v>5390</v>
      </c>
      <c r="D186" s="23" t="str">
        <f>SUBSTITUTE(SUBSTITUTE(SUBSTITUTE(C186,CHAR(13),""),CHAR(10),"&lt;br&gt;"),". &amp;car(10)",".")</f>
        <v>Un Pessac Léognan généreux, complexe et fruité. Parfait sur un carré d’agneau grillé.&lt;br&gt;&lt;br&gt;Encépagement : Merlot, Cabernet sauvignon&lt;br&gt;&lt;br&gt;Dégustation : Robe rubis sombre ; Nez intense et complexe sur des notes d’épices et de fruits noirs ; Bouche ample, dense et délicate d’une grande fraicheur et aux arômes de fruits bien murs.&lt;br&gt;Accord mets/vin : viande rouge, gibier.&lt;br&gt;&lt;br&gt;Grâce aux études menées sur la propriété pour comprendre le comportement de la vigne suivant la nature du sous-sol et de son alimentation en eau, l'équipe du Château Belgrave a acquis une connaissance parfaite du vignoble. Les travaux viticoles, associés à la protection raisonnée, ainsi que les vendanges ont été adaptés à cette cartographie. &lt;br&gt;Le vin exprime toute la finesse et la personnalité de ce grand terroir.</v>
      </c>
      <c r="E186" s="4">
        <v>36.299999999999997</v>
      </c>
      <c r="F186" s="2" t="s">
        <v>2222</v>
      </c>
      <c r="G186" s="19">
        <f>VLOOKUP(F186,frs!$A$2:$B$45,2,FALSE)</f>
        <v>9</v>
      </c>
      <c r="H186" s="2" t="b">
        <v>1</v>
      </c>
      <c r="I186" s="2" t="s">
        <v>4716</v>
      </c>
      <c r="J186" s="19">
        <f>VLOOKUP(I186,Families!$A$2:$B$11,2,FALSE)</f>
        <v>1</v>
      </c>
      <c r="K186" s="2" t="s">
        <v>4732</v>
      </c>
      <c r="L186" s="19">
        <f>IFERROR(VLOOKUP(K186,Appellations!$A$2:$B$80,2,FALSE),"0")</f>
        <v>56</v>
      </c>
      <c r="M186" s="2" t="s">
        <v>4718</v>
      </c>
      <c r="N186" s="19">
        <f>IFERROR(VLOOKUP(M186,Regions!$A$2:$B$44,2,FALSE),"0")</f>
        <v>8</v>
      </c>
      <c r="O186" s="2" t="s">
        <v>4719</v>
      </c>
      <c r="P186" s="19">
        <f>IFERROR(VLOOKUP(O186,Colors!$A$2:$B$11,2,FALSE),"0")</f>
        <v>8</v>
      </c>
      <c r="Q186" s="2" t="s">
        <v>4688</v>
      </c>
      <c r="R186" s="19">
        <f>IFERROR(VLOOKUP(Q186,Contenants!$A$2:$B$21,2,FALSE),"0")</f>
        <v>16</v>
      </c>
      <c r="S186" s="2" t="s">
        <v>5599</v>
      </c>
      <c r="T186" s="50" t="s">
        <v>6069</v>
      </c>
      <c r="U186" s="19" t="str">
        <f>SUBSTITUTE(S186,"C:\Users\Admin\OneDrive\Site Internet\","")</f>
        <v>chateau_la_garde_pessac_leognan_rouge.png</v>
      </c>
      <c r="V186" s="19">
        <f>IF(U186="",0,1)</f>
        <v>1</v>
      </c>
      <c r="W186" s="20" t="str">
        <f>$X$1&amp;A186&amp;$Y$1&amp;T186&amp;$Z$1&amp;D186&amp;$AA$1&amp;G186&amp;$AB$1&amp;J186&amp;$AC$1&amp;L186&amp;$AD$1&amp;N186&amp;$AE$1&amp;P186&amp;$AF$1&amp;R186&amp;$AG$1&amp;U186&amp;$AH$1&amp;V186&amp;$AI$1</f>
        <v>("00186", "Château La Garde Rouge", "Un Pessac Léognan généreux, complexe et fruité. Parfait sur un carré d’agneau grillé.&lt;br&gt;&lt;br&gt;Encépagement : Merlot, Cabernet sauvignon&lt;br&gt;&lt;br&gt;Dégustation : Robe rubis sombre ; Nez intense et complexe sur des notes d’épices et de fruits noirs ; Bouche ample, dense et délicate d’une grande fraicheur et aux arômes de fruits bien murs.&lt;br&gt;Accord mets/vin : viande rouge, gibier.&lt;br&gt;&lt;br&gt;Grâce aux études menées sur la propriété pour comprendre le comportement de la vigne suivant la nature du sous-sol et de son alimentation en eau, l'équipe du Château Belgrave a acquis une connaissance parfaite du vignoble. Les travaux viticoles, associés à la protection raisonnée, ainsi que les vendanges ont été adaptés à cette cartographie. &lt;br&gt;Le vin exprime toute la finesse et la personnalité de ce grand terroir.", "9", "1", "56", "8","8", "16", "chateau_la_garde_pessac_leognan_rouge.png", "1"),</v>
      </c>
    </row>
    <row r="187" spans="1:23" hidden="1" x14ac:dyDescent="0.25">
      <c r="A187" s="2" t="s">
        <v>3938</v>
      </c>
      <c r="B187" s="2" t="s">
        <v>3939</v>
      </c>
      <c r="C187" s="3"/>
      <c r="D187" s="25" t="str">
        <f t="shared" si="42"/>
        <v/>
      </c>
      <c r="E187" s="4">
        <v>28.15</v>
      </c>
      <c r="F187" s="2" t="s">
        <v>2311</v>
      </c>
      <c r="G187" s="26" t="e">
        <f>VLOOKUP(F187,frs!$A$2:$E$41,2,FALSE)</f>
        <v>#N/A</v>
      </c>
      <c r="H187" s="2" t="b">
        <v>0</v>
      </c>
      <c r="I187" s="2" t="s">
        <v>4709</v>
      </c>
      <c r="J187" s="26">
        <f>VLOOKUP(I187,Families!$A$2:$B$11,2,FALSE)</f>
        <v>2</v>
      </c>
      <c r="K187" s="2" t="s">
        <v>4732</v>
      </c>
      <c r="L187" s="26" t="str">
        <f>IFERROR(VLOOKUP(K187,Appellations!$A$3:$B$77,3,FALSE),"")</f>
        <v/>
      </c>
      <c r="M187" s="2" t="s">
        <v>4718</v>
      </c>
      <c r="N187" s="26">
        <f>IFERROR(VLOOKUP(M187,Regions!$A$3:$B$41,2,FALSE),"")</f>
        <v>8</v>
      </c>
      <c r="O187" s="2" t="s">
        <v>4689</v>
      </c>
      <c r="P187" s="26">
        <f>IFERROR(VLOOKUP(O187,Colors!$A$3:$B$11,2,FALSE),"")</f>
        <v>2</v>
      </c>
      <c r="Q187" s="2" t="s">
        <v>4688</v>
      </c>
      <c r="R187" s="26">
        <f>IFERROR(VLOOKUP(Q187,Contenants!$A$3:$B$21,2,FALSE),"")</f>
        <v>16</v>
      </c>
      <c r="S187" s="2"/>
      <c r="T187" s="8" t="s">
        <v>1027</v>
      </c>
      <c r="U187" s="14" t="str">
        <f>SUBSTITUTE(SUBSTITUTE(SUBSTITUTE(SUBSTITUTE(SUBSTITUTE(SUBSTITUTE(SUBSTITUTE(SUBSTITUTE(SUBSTITUTE(SUBSTITUTE(SUBSTITUTE(SUBSTITUTE(S187,"C:\Users\Admin\OneDrive\Site Internet\",""),"BAG-IN-BOX\",""),"BOURGOGNE\",""),"BEAUJOLAIS\",""),"CHAMPAGNE ET EFFERVESCENTS\",""),"LANGUEDOC\",""),"LOIRE\",""),"PROVENCE\",""),"RHONE NORD\",""),"RHONE SUD\",""),"SPIRITUEUX\",""),"SUD OUEST\","")</f>
        <v/>
      </c>
      <c r="V187" s="14"/>
      <c r="W187" s="5" t="e">
        <f>$X$1&amp;A187&amp;$Y$1&amp;T187&amp;$Z$1&amp;C187&amp;$AA$1&amp;E187&amp;#REF!&amp;G187&amp;$AB$1&amp;J187&amp;$AC$1&amp;#REF!&amp;$AD$1&amp;L187&amp;$AE$1&amp;P187&amp;$AF$1&amp;R187&amp;$AF$1&amp;#REF!&amp;$AG$1</f>
        <v>#REF!</v>
      </c>
    </row>
    <row r="188" spans="1:23" hidden="1" x14ac:dyDescent="0.25">
      <c r="A188" s="2" t="s">
        <v>3940</v>
      </c>
      <c r="B188" s="2" t="s">
        <v>3941</v>
      </c>
      <c r="C188" s="3"/>
      <c r="D188" s="16" t="str">
        <f t="shared" si="42"/>
        <v/>
      </c>
      <c r="E188" s="4">
        <v>27.4</v>
      </c>
      <c r="F188" s="2" t="s">
        <v>2311</v>
      </c>
      <c r="G188" s="13" t="e">
        <f>VLOOKUP(F188,frs!$A$2:$E$41,2,FALSE)</f>
        <v>#N/A</v>
      </c>
      <c r="H188" s="2" t="b">
        <v>0</v>
      </c>
      <c r="I188" s="2" t="s">
        <v>4716</v>
      </c>
      <c r="J188" s="13">
        <f>VLOOKUP(I188,Families!$A$2:$B$11,2,FALSE)</f>
        <v>1</v>
      </c>
      <c r="K188" s="2" t="s">
        <v>4732</v>
      </c>
      <c r="L188" s="13" t="str">
        <f>IFERROR(VLOOKUP(K188,Appellations!$A$3:$B$77,3,FALSE),"")</f>
        <v/>
      </c>
      <c r="M188" s="2" t="s">
        <v>4718</v>
      </c>
      <c r="N188" s="13">
        <f>IFERROR(VLOOKUP(M188,Regions!$A$3:$B$41,2,FALSE),"")</f>
        <v>8</v>
      </c>
      <c r="O188" s="2" t="s">
        <v>4719</v>
      </c>
      <c r="P188" s="13">
        <f>IFERROR(VLOOKUP(O188,Colors!$A$3:$B$11,2,FALSE),"")</f>
        <v>8</v>
      </c>
      <c r="Q188" s="2" t="s">
        <v>4688</v>
      </c>
      <c r="R188" s="13">
        <f>IFERROR(VLOOKUP(Q188,Contenants!$A$3:$B$21,2,FALSE),"")</f>
        <v>16</v>
      </c>
      <c r="S188" s="2"/>
      <c r="T188" s="8" t="s">
        <v>1053</v>
      </c>
      <c r="U188" s="14" t="str">
        <f>SUBSTITUTE(SUBSTITUTE(SUBSTITUTE(SUBSTITUTE(SUBSTITUTE(SUBSTITUTE(SUBSTITUTE(SUBSTITUTE(SUBSTITUTE(SUBSTITUTE(SUBSTITUTE(SUBSTITUTE(S188,"C:\Users\Admin\OneDrive\Site Internet\",""),"BAG-IN-BOX\",""),"BOURGOGNE\",""),"BEAUJOLAIS\",""),"CHAMPAGNE ET EFFERVESCENTS\",""),"LANGUEDOC\",""),"LOIRE\",""),"PROVENCE\",""),"RHONE NORD\",""),"RHONE SUD\",""),"SPIRITUEUX\",""),"SUD OUEST\","")</f>
        <v/>
      </c>
      <c r="V188" s="14"/>
      <c r="W188" s="5" t="e">
        <f>$X$1&amp;A188&amp;$Y$1&amp;T188&amp;$Z$1&amp;C188&amp;$AA$1&amp;E188&amp;#REF!&amp;G188&amp;$AB$1&amp;J188&amp;$AC$1&amp;#REF!&amp;$AD$1&amp;L188&amp;$AE$1&amp;P188&amp;$AF$1&amp;R188&amp;$AF$1&amp;#REF!&amp;$AG$1</f>
        <v>#REF!</v>
      </c>
    </row>
    <row r="189" spans="1:23" hidden="1" x14ac:dyDescent="0.25">
      <c r="A189" s="2" t="s">
        <v>3974</v>
      </c>
      <c r="B189" s="2" t="s">
        <v>3975</v>
      </c>
      <c r="C189" s="3"/>
      <c r="D189" s="16" t="str">
        <f t="shared" si="42"/>
        <v/>
      </c>
      <c r="E189" s="4">
        <v>34.35</v>
      </c>
      <c r="F189" s="2" t="s">
        <v>2222</v>
      </c>
      <c r="G189" s="13">
        <f>VLOOKUP(F189,frs!$A$2:$E$41,2,FALSE)</f>
        <v>9</v>
      </c>
      <c r="H189" s="2" t="b">
        <v>0</v>
      </c>
      <c r="I189" s="2" t="s">
        <v>4716</v>
      </c>
      <c r="J189" s="13">
        <f>VLOOKUP(I189,Families!$A$2:$B$11,2,FALSE)</f>
        <v>1</v>
      </c>
      <c r="K189" s="2" t="s">
        <v>4733</v>
      </c>
      <c r="L189" s="13" t="str">
        <f>IFERROR(VLOOKUP(K189,Appellations!$A$3:$B$77,3,FALSE),"")</f>
        <v/>
      </c>
      <c r="M189" s="2" t="s">
        <v>4718</v>
      </c>
      <c r="N189" s="13">
        <f>IFERROR(VLOOKUP(M189,Regions!$A$3:$B$41,2,FALSE),"")</f>
        <v>8</v>
      </c>
      <c r="O189" s="2" t="s">
        <v>4719</v>
      </c>
      <c r="P189" s="13">
        <f>IFERROR(VLOOKUP(O189,Colors!$A$3:$B$11,2,FALSE),"")</f>
        <v>8</v>
      </c>
      <c r="Q189" s="2" t="s">
        <v>4688</v>
      </c>
      <c r="R189" s="13">
        <f>IFERROR(VLOOKUP(Q189,Contenants!$A$3:$B$21,2,FALSE),"")</f>
        <v>16</v>
      </c>
      <c r="S189" s="2"/>
      <c r="T189" s="8" t="s">
        <v>1293</v>
      </c>
      <c r="U189" s="14" t="str">
        <f>SUBSTITUTE(SUBSTITUTE(SUBSTITUTE(SUBSTITUTE(SUBSTITUTE(SUBSTITUTE(SUBSTITUTE(SUBSTITUTE(SUBSTITUTE(SUBSTITUTE(SUBSTITUTE(SUBSTITUTE(S189,"C:\Users\Admin\OneDrive\Site Internet\",""),"BAG-IN-BOX\",""),"BOURGOGNE\",""),"BEAUJOLAIS\",""),"CHAMPAGNE ET EFFERVESCENTS\",""),"LANGUEDOC\",""),"LOIRE\",""),"PROVENCE\",""),"RHONE NORD\",""),"RHONE SUD\",""),"SPIRITUEUX\",""),"SUD OUEST\","")</f>
        <v/>
      </c>
      <c r="V189" s="14"/>
      <c r="W189" s="5" t="e">
        <f>$X$1&amp;A189&amp;$Y$1&amp;T189&amp;$Z$1&amp;C189&amp;$AA$1&amp;E189&amp;#REF!&amp;G189&amp;$AB$1&amp;J189&amp;$AC$1&amp;#REF!&amp;$AD$1&amp;L189&amp;$AE$1&amp;P189&amp;$AF$1&amp;R189&amp;$AF$1&amp;#REF!&amp;$AG$1</f>
        <v>#REF!</v>
      </c>
    </row>
    <row r="190" spans="1:23" hidden="1" x14ac:dyDescent="0.25">
      <c r="A190" s="2" t="s">
        <v>3972</v>
      </c>
      <c r="B190" s="2" t="s">
        <v>3973</v>
      </c>
      <c r="C190" s="3"/>
      <c r="D190" s="16" t="str">
        <f t="shared" si="42"/>
        <v/>
      </c>
      <c r="E190" s="4">
        <v>28.63</v>
      </c>
      <c r="F190" s="2" t="s">
        <v>3812</v>
      </c>
      <c r="G190" s="13" t="e">
        <f>VLOOKUP(F190,frs!$A$2:$E$41,2,FALSE)</f>
        <v>#N/A</v>
      </c>
      <c r="H190" s="2" t="b">
        <v>0</v>
      </c>
      <c r="I190" s="2" t="s">
        <v>4716</v>
      </c>
      <c r="J190" s="13">
        <f>VLOOKUP(I190,Families!$A$2:$B$11,2,FALSE)</f>
        <v>1</v>
      </c>
      <c r="K190" s="2" t="s">
        <v>4733</v>
      </c>
      <c r="L190" s="13" t="str">
        <f>IFERROR(VLOOKUP(K190,Appellations!$A$3:$B$77,3,FALSE),"")</f>
        <v/>
      </c>
      <c r="M190" s="2" t="s">
        <v>4718</v>
      </c>
      <c r="N190" s="13">
        <f>IFERROR(VLOOKUP(M190,Regions!$A$3:$B$41,2,FALSE),"")</f>
        <v>8</v>
      </c>
      <c r="O190" s="2" t="s">
        <v>4719</v>
      </c>
      <c r="P190" s="13">
        <f>IFERROR(VLOOKUP(O190,Colors!$A$3:$B$11,2,FALSE),"")</f>
        <v>8</v>
      </c>
      <c r="Q190" s="2" t="s">
        <v>4688</v>
      </c>
      <c r="R190" s="13">
        <f>IFERROR(VLOOKUP(Q190,Contenants!$A$3:$B$21,2,FALSE),"")</f>
        <v>16</v>
      </c>
      <c r="S190" s="2"/>
      <c r="T190" s="8" t="s">
        <v>477</v>
      </c>
      <c r="U190" s="14" t="str">
        <f>SUBSTITUTE(SUBSTITUTE(SUBSTITUTE(SUBSTITUTE(SUBSTITUTE(SUBSTITUTE(SUBSTITUTE(SUBSTITUTE(SUBSTITUTE(SUBSTITUTE(SUBSTITUTE(SUBSTITUTE(S190,"C:\Users\Admin\OneDrive\Site Internet\",""),"BAG-IN-BOX\",""),"BOURGOGNE\",""),"BEAUJOLAIS\",""),"CHAMPAGNE ET EFFERVESCENTS\",""),"LANGUEDOC\",""),"LOIRE\",""),"PROVENCE\",""),"RHONE NORD\",""),"RHONE SUD\",""),"SPIRITUEUX\",""),"SUD OUEST\","")</f>
        <v/>
      </c>
      <c r="V190" s="14"/>
      <c r="W190" s="5" t="e">
        <f>$X$1&amp;A190&amp;$Y$1&amp;T190&amp;$Z$1&amp;C190&amp;$AA$1&amp;E190&amp;#REF!&amp;G190&amp;$AB$1&amp;J190&amp;$AC$1&amp;#REF!&amp;$AD$1&amp;L190&amp;$AE$1&amp;P190&amp;$AF$1&amp;R190&amp;$AF$1&amp;#REF!&amp;$AG$1</f>
        <v>#REF!</v>
      </c>
    </row>
    <row r="191" spans="1:23" hidden="1" x14ac:dyDescent="0.25">
      <c r="A191" s="2" t="s">
        <v>3976</v>
      </c>
      <c r="B191" s="2" t="s">
        <v>3977</v>
      </c>
      <c r="C191" s="3"/>
      <c r="D191" s="33" t="str">
        <f t="shared" si="42"/>
        <v/>
      </c>
      <c r="E191" s="4">
        <v>39.9</v>
      </c>
      <c r="F191" s="2" t="s">
        <v>2311</v>
      </c>
      <c r="G191" s="17" t="e">
        <f>VLOOKUP(F191,frs!$A$2:$E$41,2,FALSE)</f>
        <v>#N/A</v>
      </c>
      <c r="H191" s="2" t="b">
        <v>0</v>
      </c>
      <c r="I191" s="2" t="s">
        <v>4716</v>
      </c>
      <c r="J191" s="17">
        <f>VLOOKUP(I191,Families!$A$2:$B$11,2,FALSE)</f>
        <v>1</v>
      </c>
      <c r="K191" s="2" t="s">
        <v>4733</v>
      </c>
      <c r="L191" s="17" t="str">
        <f>IFERROR(VLOOKUP(K191,Appellations!$A$3:$B$77,3,FALSE),"")</f>
        <v/>
      </c>
      <c r="M191" s="2" t="s">
        <v>4718</v>
      </c>
      <c r="N191" s="17">
        <f>IFERROR(VLOOKUP(M191,Regions!$A$3:$B$41,2,FALSE),"")</f>
        <v>8</v>
      </c>
      <c r="O191" s="2" t="s">
        <v>4719</v>
      </c>
      <c r="P191" s="17">
        <f>IFERROR(VLOOKUP(O191,Colors!$A$3:$B$11,2,FALSE),"")</f>
        <v>8</v>
      </c>
      <c r="Q191" s="2" t="s">
        <v>4688</v>
      </c>
      <c r="R191" s="17">
        <f>IFERROR(VLOOKUP(Q191,Contenants!$A$3:$B$21,2,FALSE),"")</f>
        <v>16</v>
      </c>
      <c r="S191" s="2"/>
      <c r="T191" s="8" t="s">
        <v>1063</v>
      </c>
      <c r="U191" s="14" t="str">
        <f>SUBSTITUTE(SUBSTITUTE(SUBSTITUTE(SUBSTITUTE(SUBSTITUTE(SUBSTITUTE(SUBSTITUTE(SUBSTITUTE(SUBSTITUTE(SUBSTITUTE(SUBSTITUTE(SUBSTITUTE(S191,"C:\Users\Admin\OneDrive\Site Internet\",""),"BAG-IN-BOX\",""),"BOURGOGNE\",""),"BEAUJOLAIS\",""),"CHAMPAGNE ET EFFERVESCENTS\",""),"LANGUEDOC\",""),"LOIRE\",""),"PROVENCE\",""),"RHONE NORD\",""),"RHONE SUD\",""),"SPIRITUEUX\",""),"SUD OUEST\","")</f>
        <v/>
      </c>
      <c r="V191" s="14"/>
      <c r="W191" s="5" t="e">
        <f>$X$1&amp;A191&amp;$Y$1&amp;T191&amp;$Z$1&amp;C191&amp;$AA$1&amp;E191&amp;#REF!&amp;G191&amp;$AB$1&amp;J191&amp;$AC$1&amp;#REF!&amp;$AD$1&amp;L191&amp;$AE$1&amp;P191&amp;$AF$1&amp;R191&amp;$AF$1&amp;#REF!&amp;$AG$1</f>
        <v>#REF!</v>
      </c>
    </row>
    <row r="192" spans="1:23" ht="409.5" x14ac:dyDescent="0.25">
      <c r="A192" s="2" t="s">
        <v>1673</v>
      </c>
      <c r="B192" s="2" t="s">
        <v>1674</v>
      </c>
      <c r="C192" s="3" t="s">
        <v>5399</v>
      </c>
      <c r="D192" s="23" t="str">
        <f>SUBSTITUTE(SUBSTITUTE(SUBSTITUTE(C192,CHAR(13),""),CHAR(10),"&lt;br&gt;"),". &amp;car(10)",".")</f>
        <v>Un Puisseguin Saint-Emilion (satellite de l’appellation Saint-Emilion) boisé, élégant et fruité. Parfait sur un faux filet sauce aux cèpes.&lt;br&gt;&lt;br&gt;Encépagement : Merlot, Cabernet franc&lt;br&gt;&lt;br&gt;Dégustation : Robe rouge rubis ; Nez boisé aux notes de fruits noirs ; Bouche ronde aux arômes de cerises et de caramel&lt;br&gt;Accord mets/vin : viande grillée, fromages corsés.&lt;br&gt;&lt;br&gt;Le Château Lanbersac est une propriété de 22 hectares située au sud du plateau calcaire à Astéries, de l’appellation Puisseguin Saint-Émilion.&lt;br&gt;Les vignes de la propriété ne sont pas d’un seul tenant, elles sont réparties sur trois secteurs géologiques de l’appellation : sol argilo calcaire, sol argilo-silicieux et sol limono calcaire. Cette diversité de terroir alliée à des vinifications parcellaires permettent d’avoir une palette de typicités lors des assemblages. &lt;br&gt;L’appellation Puisseguin Saint-Émilion est une petite appellation de 750 hectares. Elle fait partie des quatre satellites de Saint-Émilion.</v>
      </c>
      <c r="E192" s="4">
        <v>15.45</v>
      </c>
      <c r="F192" s="2" t="s">
        <v>66</v>
      </c>
      <c r="G192" s="19">
        <f>VLOOKUP(F192,frs!$A$2:$B$45,2,FALSE)</f>
        <v>28</v>
      </c>
      <c r="H192" s="2" t="b">
        <v>1</v>
      </c>
      <c r="I192" s="2" t="s">
        <v>4716</v>
      </c>
      <c r="J192" s="19">
        <f>VLOOKUP(I192,Families!$A$2:$B$11,2,FALSE)</f>
        <v>1</v>
      </c>
      <c r="K192" s="2" t="s">
        <v>4734</v>
      </c>
      <c r="L192" s="19">
        <f>IFERROR(VLOOKUP(K192,Appellations!$A$2:$B$80,2,FALSE),"0")</f>
        <v>60</v>
      </c>
      <c r="M192" s="2" t="s">
        <v>4718</v>
      </c>
      <c r="N192" s="19">
        <f>IFERROR(VLOOKUP(M192,Regions!$A$2:$B$44,2,FALSE),"0")</f>
        <v>8</v>
      </c>
      <c r="O192" s="2" t="s">
        <v>4719</v>
      </c>
      <c r="P192" s="19">
        <f>IFERROR(VLOOKUP(O192,Colors!$A$2:$B$11,2,FALSE),"0")</f>
        <v>8</v>
      </c>
      <c r="Q192" s="2" t="s">
        <v>4688</v>
      </c>
      <c r="R192" s="19">
        <f>IFERROR(VLOOKUP(Q192,Contenants!$A$2:$B$21,2,FALSE),"0")</f>
        <v>16</v>
      </c>
      <c r="S192" s="2" t="s">
        <v>5600</v>
      </c>
      <c r="T192" s="50" t="s">
        <v>6070</v>
      </c>
      <c r="U192" s="19" t="str">
        <f>SUBSTITUTE(S192,"C:\Users\Admin\OneDrive\Site Internet\","")</f>
        <v>chateau_lanbersac_puisseguin_saint_emilion_rouge.png</v>
      </c>
      <c r="V192" s="19">
        <f>IF(U192="",0,1)</f>
        <v>1</v>
      </c>
      <c r="W192" s="20" t="str">
        <f>$X$1&amp;A192&amp;$Y$1&amp;T192&amp;$Z$1&amp;D192&amp;$AA$1&amp;G192&amp;$AB$1&amp;J192&amp;$AC$1&amp;L192&amp;$AD$1&amp;N192&amp;$AE$1&amp;P192&amp;$AF$1&amp;R192&amp;$AG$1&amp;U192&amp;$AH$1&amp;V192&amp;$AI$1</f>
        <v>("00192", "Château Lanbersac Rouge", "Un Puisseguin Saint-Emilion (satellite de l’appellation Saint-Emilion) boisé, élégant et fruité. Parfait sur un faux filet sauce aux cèpes.&lt;br&gt;&lt;br&gt;Encépagement : Merlot, Cabernet franc&lt;br&gt;&lt;br&gt;Dégustation : Robe rouge rubis ; Nez boisé aux notes de fruits noirs ; Bouche ronde aux arômes de cerises et de caramel&lt;br&gt;Accord mets/vin : viande grillée, fromages corsés.&lt;br&gt;&lt;br&gt;Le Château Lanbersac est une propriété de 22 hectares située au sud du plateau calcaire à Astéries, de l’appellation Puisseguin Saint-Émilion.&lt;br&gt;Les vignes de la propriété ne sont pas d’un seul tenant, elles sont réparties sur trois secteurs géologiques de l’appellation : sol argilo calcaire, sol argilo-silicieux et sol limono calcaire. Cette diversité de terroir alliée à des vinifications parcellaires permettent d’avoir une palette de typicités lors des assemblages. &lt;br&gt;L’appellation Puisseguin Saint-Émilion est une petite appellation de 750 hectares. Elle fait partie des quatre satellites de Saint-Émilion.", "28", "1", "60", "8","8", "16", "chateau_lanbersac_puisseguin_saint_emilion_rouge.png", "1"),</v>
      </c>
    </row>
    <row r="193" spans="1:23" hidden="1" x14ac:dyDescent="0.25">
      <c r="A193" s="2" t="s">
        <v>4156</v>
      </c>
      <c r="B193" s="2" t="s">
        <v>4157</v>
      </c>
      <c r="C193" s="3"/>
      <c r="D193" s="25" t="str">
        <f t="shared" si="42"/>
        <v/>
      </c>
      <c r="E193" s="4">
        <v>31</v>
      </c>
      <c r="F193" s="2" t="s">
        <v>2311</v>
      </c>
      <c r="G193" s="26" t="e">
        <f>VLOOKUP(F193,frs!$A$2:$E$41,2,FALSE)</f>
        <v>#N/A</v>
      </c>
      <c r="H193" s="2" t="b">
        <v>0</v>
      </c>
      <c r="I193" s="2" t="s">
        <v>4709</v>
      </c>
      <c r="J193" s="26">
        <f>VLOOKUP(I193,Families!$A$2:$B$11,2,FALSE)</f>
        <v>2</v>
      </c>
      <c r="K193" s="2" t="s">
        <v>4735</v>
      </c>
      <c r="L193" s="26" t="str">
        <f>IFERROR(VLOOKUP(K193,Appellations!$A$3:$B$77,3,FALSE),"")</f>
        <v/>
      </c>
      <c r="M193" s="2" t="s">
        <v>4718</v>
      </c>
      <c r="N193" s="26">
        <f>IFERROR(VLOOKUP(M193,Regions!$A$3:$B$41,2,FALSE),"")</f>
        <v>8</v>
      </c>
      <c r="O193" s="2" t="s">
        <v>4689</v>
      </c>
      <c r="P193" s="26">
        <f>IFERROR(VLOOKUP(O193,Colors!$A$3:$B$11,2,FALSE),"")</f>
        <v>2</v>
      </c>
      <c r="Q193" s="2" t="s">
        <v>4688</v>
      </c>
      <c r="R193" s="26">
        <f>IFERROR(VLOOKUP(Q193,Contenants!$A$3:$B$21,2,FALSE),"")</f>
        <v>16</v>
      </c>
      <c r="S193" s="2"/>
      <c r="T193" s="8" t="s">
        <v>1884</v>
      </c>
      <c r="U193" s="14" t="str">
        <f>SUBSTITUTE(SUBSTITUTE(SUBSTITUTE(SUBSTITUTE(SUBSTITUTE(SUBSTITUTE(SUBSTITUTE(SUBSTITUTE(SUBSTITUTE(SUBSTITUTE(SUBSTITUTE(SUBSTITUTE(S193,"C:\Users\Admin\OneDrive\Site Internet\",""),"BAG-IN-BOX\",""),"BOURGOGNE\",""),"BEAUJOLAIS\",""),"CHAMPAGNE ET EFFERVESCENTS\",""),"LANGUEDOC\",""),"LOIRE\",""),"PROVENCE\",""),"RHONE NORD\",""),"RHONE SUD\",""),"SPIRITUEUX\",""),"SUD OUEST\","")</f>
        <v/>
      </c>
      <c r="V193" s="14"/>
      <c r="W193" s="5" t="e">
        <f>$X$1&amp;A193&amp;$Y$1&amp;T193&amp;$Z$1&amp;C193&amp;$AA$1&amp;E193&amp;#REF!&amp;G193&amp;$AB$1&amp;J193&amp;$AC$1&amp;#REF!&amp;$AD$1&amp;L193&amp;$AE$1&amp;P193&amp;$AF$1&amp;R193&amp;$AF$1&amp;#REF!&amp;$AG$1</f>
        <v>#REF!</v>
      </c>
    </row>
    <row r="194" spans="1:23" hidden="1" x14ac:dyDescent="0.25">
      <c r="A194" s="2" t="s">
        <v>4158</v>
      </c>
      <c r="B194" s="2" t="s">
        <v>4159</v>
      </c>
      <c r="C194" s="3"/>
      <c r="D194" s="16" t="str">
        <f t="shared" ref="D194:D254" si="59">SUBSTITUTE(SUBSTITUTE(C194,CHAR(13),""),CHAR(10),"&lt;br&gt;")</f>
        <v/>
      </c>
      <c r="E194" s="4">
        <v>684</v>
      </c>
      <c r="F194" s="2" t="s">
        <v>3923</v>
      </c>
      <c r="G194" s="13" t="e">
        <f>VLOOKUP(F194,frs!$A$2:$E$41,2,FALSE)</f>
        <v>#N/A</v>
      </c>
      <c r="H194" s="2" t="b">
        <v>0</v>
      </c>
      <c r="I194" s="2" t="s">
        <v>4709</v>
      </c>
      <c r="J194" s="13">
        <f>VLOOKUP(I194,Families!$A$2:$B$11,2,FALSE)</f>
        <v>2</v>
      </c>
      <c r="K194" s="2" t="s">
        <v>4735</v>
      </c>
      <c r="L194" s="13" t="str">
        <f>IFERROR(VLOOKUP(K194,Appellations!$A$3:$B$77,3,FALSE),"")</f>
        <v/>
      </c>
      <c r="M194" s="2" t="s">
        <v>4718</v>
      </c>
      <c r="N194" s="13">
        <f>IFERROR(VLOOKUP(M194,Regions!$A$3:$B$41,2,FALSE),"")</f>
        <v>8</v>
      </c>
      <c r="O194" s="2" t="s">
        <v>4689</v>
      </c>
      <c r="P194" s="13">
        <f>IFERROR(VLOOKUP(O194,Colors!$A$3:$B$11,2,FALSE),"")</f>
        <v>2</v>
      </c>
      <c r="Q194" s="2" t="s">
        <v>4688</v>
      </c>
      <c r="R194" s="13">
        <f>IFERROR(VLOOKUP(Q194,Contenants!$A$3:$B$21,2,FALSE),"")</f>
        <v>16</v>
      </c>
      <c r="S194" s="2"/>
      <c r="T194" s="8" t="s">
        <v>1882</v>
      </c>
      <c r="U194" s="14" t="str">
        <f>SUBSTITUTE(SUBSTITUTE(SUBSTITUTE(SUBSTITUTE(SUBSTITUTE(SUBSTITUTE(SUBSTITUTE(SUBSTITUTE(SUBSTITUTE(SUBSTITUTE(SUBSTITUTE(SUBSTITUTE(S194,"C:\Users\Admin\OneDrive\Site Internet\",""),"BAG-IN-BOX\",""),"BOURGOGNE\",""),"BEAUJOLAIS\",""),"CHAMPAGNE ET EFFERVESCENTS\",""),"LANGUEDOC\",""),"LOIRE\",""),"PROVENCE\",""),"RHONE NORD\",""),"RHONE SUD\",""),"SPIRITUEUX\",""),"SUD OUEST\","")</f>
        <v/>
      </c>
      <c r="V194" s="14"/>
      <c r="W194" s="5" t="e">
        <f>$X$1&amp;A194&amp;$Y$1&amp;T194&amp;$Z$1&amp;C194&amp;$AA$1&amp;E194&amp;#REF!&amp;G194&amp;$AB$1&amp;J194&amp;$AC$1&amp;#REF!&amp;$AD$1&amp;L194&amp;$AE$1&amp;P194&amp;$AF$1&amp;R194&amp;$AF$1&amp;#REF!&amp;$AG$1</f>
        <v>#REF!</v>
      </c>
    </row>
    <row r="195" spans="1:23" hidden="1" x14ac:dyDescent="0.25">
      <c r="A195" s="2" t="s">
        <v>4211</v>
      </c>
      <c r="B195" s="2" t="s">
        <v>4212</v>
      </c>
      <c r="C195" s="3"/>
      <c r="D195" s="16" t="str">
        <f t="shared" si="59"/>
        <v/>
      </c>
      <c r="E195" s="4">
        <v>496</v>
      </c>
      <c r="F195" s="2" t="s">
        <v>2311</v>
      </c>
      <c r="G195" s="13" t="e">
        <f>VLOOKUP(F195,frs!$A$2:$E$41,2,FALSE)</f>
        <v>#N/A</v>
      </c>
      <c r="H195" s="2" t="b">
        <v>0</v>
      </c>
      <c r="I195" s="2" t="s">
        <v>4716</v>
      </c>
      <c r="J195" s="13">
        <f>VLOOKUP(I195,Families!$A$2:$B$11,2,FALSE)</f>
        <v>1</v>
      </c>
      <c r="K195" s="2" t="s">
        <v>4736</v>
      </c>
      <c r="L195" s="13" t="str">
        <f>IFERROR(VLOOKUP(K195,Appellations!$A$3:$B$77,3,FALSE),"")</f>
        <v/>
      </c>
      <c r="M195" s="2" t="s">
        <v>4718</v>
      </c>
      <c r="N195" s="13">
        <f>IFERROR(VLOOKUP(M195,Regions!$A$3:$B$41,2,FALSE),"")</f>
        <v>8</v>
      </c>
      <c r="O195" s="2" t="s">
        <v>4719</v>
      </c>
      <c r="P195" s="13">
        <f>IFERROR(VLOOKUP(O195,Colors!$A$3:$B$11,2,FALSE),"")</f>
        <v>8</v>
      </c>
      <c r="Q195" s="2" t="s">
        <v>4688</v>
      </c>
      <c r="R195" s="13">
        <f>IFERROR(VLOOKUP(Q195,Contenants!$A$3:$B$21,2,FALSE),"")</f>
        <v>16</v>
      </c>
      <c r="S195" s="2"/>
      <c r="T195" s="8" t="s">
        <v>1267</v>
      </c>
      <c r="U195" s="14" t="str">
        <f>SUBSTITUTE(SUBSTITUTE(SUBSTITUTE(SUBSTITUTE(SUBSTITUTE(SUBSTITUTE(SUBSTITUTE(SUBSTITUTE(SUBSTITUTE(SUBSTITUTE(SUBSTITUTE(SUBSTITUTE(S195,"C:\Users\Admin\OneDrive\Site Internet\",""),"BAG-IN-BOX\",""),"BOURGOGNE\",""),"BEAUJOLAIS\",""),"CHAMPAGNE ET EFFERVESCENTS\",""),"LANGUEDOC\",""),"LOIRE\",""),"PROVENCE\",""),"RHONE NORD\",""),"RHONE SUD\",""),"SPIRITUEUX\",""),"SUD OUEST\","")</f>
        <v/>
      </c>
      <c r="V195" s="14"/>
      <c r="W195" s="5" t="e">
        <f>$X$1&amp;A195&amp;$Y$1&amp;T195&amp;$Z$1&amp;C195&amp;$AA$1&amp;E195&amp;#REF!&amp;G195&amp;$AB$1&amp;J195&amp;$AC$1&amp;#REF!&amp;$AD$1&amp;L195&amp;$AE$1&amp;P195&amp;$AF$1&amp;R195&amp;$AF$1&amp;#REF!&amp;$AG$1</f>
        <v>#REF!</v>
      </c>
    </row>
    <row r="196" spans="1:23" hidden="1" x14ac:dyDescent="0.25">
      <c r="A196" s="2" t="s">
        <v>4213</v>
      </c>
      <c r="B196" s="2" t="s">
        <v>4214</v>
      </c>
      <c r="C196" s="3"/>
      <c r="D196" s="16" t="str">
        <f t="shared" si="59"/>
        <v/>
      </c>
      <c r="E196" s="4">
        <v>101.55</v>
      </c>
      <c r="F196" s="2" t="s">
        <v>577</v>
      </c>
      <c r="G196" s="13" t="e">
        <f>VLOOKUP(F196,frs!$A$2:$E$41,2,FALSE)</f>
        <v>#N/A</v>
      </c>
      <c r="H196" s="2" t="b">
        <v>0</v>
      </c>
      <c r="I196" s="2" t="s">
        <v>4716</v>
      </c>
      <c r="J196" s="13">
        <f>VLOOKUP(I196,Families!$A$2:$B$11,2,FALSE)</f>
        <v>1</v>
      </c>
      <c r="K196" s="2" t="s">
        <v>4736</v>
      </c>
      <c r="L196" s="13" t="str">
        <f>IFERROR(VLOOKUP(K196,Appellations!$A$3:$B$77,3,FALSE),"")</f>
        <v/>
      </c>
      <c r="M196" s="2" t="s">
        <v>4718</v>
      </c>
      <c r="N196" s="13">
        <f>IFERROR(VLOOKUP(M196,Regions!$A$3:$B$41,2,FALSE),"")</f>
        <v>8</v>
      </c>
      <c r="O196" s="2" t="s">
        <v>4719</v>
      </c>
      <c r="P196" s="13">
        <f>IFERROR(VLOOKUP(O196,Colors!$A$3:$B$11,2,FALSE),"")</f>
        <v>8</v>
      </c>
      <c r="Q196" s="2" t="s">
        <v>4688</v>
      </c>
      <c r="R196" s="13">
        <f>IFERROR(VLOOKUP(Q196,Contenants!$A$3:$B$21,2,FALSE),"")</f>
        <v>16</v>
      </c>
      <c r="S196" s="2"/>
      <c r="T196" s="8" t="s">
        <v>1255</v>
      </c>
      <c r="U196" s="14" t="str">
        <f>SUBSTITUTE(SUBSTITUTE(SUBSTITUTE(SUBSTITUTE(SUBSTITUTE(SUBSTITUTE(SUBSTITUTE(SUBSTITUTE(SUBSTITUTE(SUBSTITUTE(SUBSTITUTE(SUBSTITUTE(S196,"C:\Users\Admin\OneDrive\Site Internet\",""),"BAG-IN-BOX\",""),"BOURGOGNE\",""),"BEAUJOLAIS\",""),"CHAMPAGNE ET EFFERVESCENTS\",""),"LANGUEDOC\",""),"LOIRE\",""),"PROVENCE\",""),"RHONE NORD\",""),"RHONE SUD\",""),"SPIRITUEUX\",""),"SUD OUEST\","")</f>
        <v/>
      </c>
      <c r="V196" s="14"/>
      <c r="W196" s="5" t="e">
        <f>$X$1&amp;A196&amp;$Y$1&amp;T196&amp;$Z$1&amp;C196&amp;$AA$1&amp;E196&amp;#REF!&amp;G196&amp;$AB$1&amp;J196&amp;$AC$1&amp;#REF!&amp;$AD$1&amp;L196&amp;$AE$1&amp;P196&amp;$AF$1&amp;R196&amp;$AF$1&amp;#REF!&amp;$AG$1</f>
        <v>#REF!</v>
      </c>
    </row>
    <row r="197" spans="1:23" hidden="1" x14ac:dyDescent="0.25">
      <c r="A197" s="2" t="s">
        <v>4217</v>
      </c>
      <c r="B197" s="2" t="s">
        <v>4218</v>
      </c>
      <c r="C197" s="3"/>
      <c r="D197" s="33" t="str">
        <f t="shared" si="59"/>
        <v/>
      </c>
      <c r="E197" s="4">
        <v>14.6</v>
      </c>
      <c r="F197" s="2" t="s">
        <v>2311</v>
      </c>
      <c r="G197" s="17" t="e">
        <f>VLOOKUP(F197,frs!$A$2:$E$41,2,FALSE)</f>
        <v>#N/A</v>
      </c>
      <c r="H197" s="2" t="b">
        <v>0</v>
      </c>
      <c r="I197" s="2" t="s">
        <v>4716</v>
      </c>
      <c r="J197" s="17">
        <f>VLOOKUP(I197,Families!$A$2:$B$11,2,FALSE)</f>
        <v>1</v>
      </c>
      <c r="K197" s="2" t="s">
        <v>4737</v>
      </c>
      <c r="L197" s="17" t="str">
        <f>IFERROR(VLOOKUP(K197,Appellations!$A$3:$B$77,3,FALSE),"")</f>
        <v/>
      </c>
      <c r="M197" s="2" t="s">
        <v>4718</v>
      </c>
      <c r="N197" s="17">
        <f>IFERROR(VLOOKUP(M197,Regions!$A$3:$B$41,2,FALSE),"")</f>
        <v>8</v>
      </c>
      <c r="O197" s="2" t="s">
        <v>4719</v>
      </c>
      <c r="P197" s="17">
        <f>IFERROR(VLOOKUP(O197,Colors!$A$3:$B$11,2,FALSE),"")</f>
        <v>8</v>
      </c>
      <c r="Q197" s="2" t="s">
        <v>4688</v>
      </c>
      <c r="R197" s="17">
        <f>IFERROR(VLOOKUP(Q197,Contenants!$A$3:$B$21,2,FALSE),"")</f>
        <v>16</v>
      </c>
      <c r="S197" s="2"/>
      <c r="T197" s="8" t="s">
        <v>1263</v>
      </c>
      <c r="U197" s="14" t="str">
        <f>SUBSTITUTE(SUBSTITUTE(SUBSTITUTE(SUBSTITUTE(SUBSTITUTE(SUBSTITUTE(SUBSTITUTE(SUBSTITUTE(SUBSTITUTE(SUBSTITUTE(SUBSTITUTE(SUBSTITUTE(S197,"C:\Users\Admin\OneDrive\Site Internet\",""),"BAG-IN-BOX\",""),"BOURGOGNE\",""),"BEAUJOLAIS\",""),"CHAMPAGNE ET EFFERVESCENTS\",""),"LANGUEDOC\",""),"LOIRE\",""),"PROVENCE\",""),"RHONE NORD\",""),"RHONE SUD\",""),"SPIRITUEUX\",""),"SUD OUEST\","")</f>
        <v/>
      </c>
      <c r="V197" s="14"/>
      <c r="W197" s="5" t="e">
        <f>$X$1&amp;A197&amp;$Y$1&amp;T197&amp;$Z$1&amp;C197&amp;$AA$1&amp;E197&amp;#REF!&amp;G197&amp;$AB$1&amp;J197&amp;$AC$1&amp;#REF!&amp;$AD$1&amp;L197&amp;$AE$1&amp;P197&amp;$AF$1&amp;R197&amp;$AF$1&amp;#REF!&amp;$AG$1</f>
        <v>#REF!</v>
      </c>
    </row>
    <row r="198" spans="1:23" ht="409.5" x14ac:dyDescent="0.25">
      <c r="A198" s="2" t="s">
        <v>1867</v>
      </c>
      <c r="B198" s="2" t="s">
        <v>1868</v>
      </c>
      <c r="C198" s="3" t="s">
        <v>5446</v>
      </c>
      <c r="D198" s="23" t="str">
        <f t="shared" ref="D198:D199" si="60">SUBSTITUTE(SUBSTITUTE(SUBSTITUTE(C198,CHAR(13),""),CHAR(10),"&lt;br&gt;"),". &amp;car(10)",".")</f>
        <v>Un Saint Emilion Grand Cru complexe, épicé et profond. Parfait sur une daube provençale.&lt;br&gt;&lt;br&gt;Encépagement : Merlot, Cabernet franc, Cabernet sauvignon&lt;br&gt;&lt;br&gt;Dégustation : Robe intense et profonde ; Nez aux notes de fruits noirs et de réglisse ; Bouche ample, épicée, puissante sur des tanins fins et torréfiés. &lt;br&gt;Accord mets/vin : viande rouge, gibier.&lt;br&gt;&lt;br&gt;Le vignoble du Château Carteau, 22,30 hectares au sol d’argile et de graves, est situé sur le Coteau sud de Saint Emilion, au pied de la cité. &lt;br&gt;Depuis 1982, application d’un programme de lutte raisonnée avec une sélection rigoureuses et un contrôle de maturité des raisins tout au long de l’année.</v>
      </c>
      <c r="E198" s="4">
        <v>31.95</v>
      </c>
      <c r="F198" s="2" t="s">
        <v>66</v>
      </c>
      <c r="G198" s="19">
        <f>VLOOKUP(F198,frs!$A$2:$B$45,2,FALSE)</f>
        <v>28</v>
      </c>
      <c r="H198" s="2" t="b">
        <v>1</v>
      </c>
      <c r="I198" s="2" t="s">
        <v>4716</v>
      </c>
      <c r="J198" s="19">
        <f>VLOOKUP(I198,Families!$A$2:$B$11,2,FALSE)</f>
        <v>1</v>
      </c>
      <c r="K198" s="2" t="s">
        <v>4738</v>
      </c>
      <c r="L198" s="19">
        <f>IFERROR(VLOOKUP(K198,Appellations!$A$2:$B$80,2,FALSE),"0")</f>
        <v>72</v>
      </c>
      <c r="M198" s="2" t="s">
        <v>4718</v>
      </c>
      <c r="N198" s="19">
        <f>IFERROR(VLOOKUP(M198,Regions!$A$2:$B$44,2,FALSE),"0")</f>
        <v>8</v>
      </c>
      <c r="O198" s="2" t="s">
        <v>4719</v>
      </c>
      <c r="P198" s="19">
        <f>IFERROR(VLOOKUP(O198,Colors!$A$2:$B$11,2,FALSE),"0")</f>
        <v>8</v>
      </c>
      <c r="Q198" s="2" t="s">
        <v>4688</v>
      </c>
      <c r="R198" s="19">
        <f>IFERROR(VLOOKUP(Q198,Contenants!$A$2:$B$21,2,FALSE),"0")</f>
        <v>16</v>
      </c>
      <c r="S198" s="2" t="s">
        <v>5601</v>
      </c>
      <c r="T198" s="50" t="s">
        <v>6071</v>
      </c>
      <c r="U198" s="19" t="str">
        <f t="shared" ref="U198:U199" si="61">SUBSTITUTE(S198,"C:\Users\Admin\OneDrive\Site Internet\","")</f>
        <v>chateau_carteau_saint_emilion_grand_cru_rouge.png</v>
      </c>
      <c r="V198" s="19">
        <f t="shared" ref="V198:V199" si="62">IF(U198="",0,1)</f>
        <v>1</v>
      </c>
      <c r="W198" s="20" t="str">
        <f t="shared" ref="W198:W199" si="63">$X$1&amp;A198&amp;$Y$1&amp;T198&amp;$Z$1&amp;D198&amp;$AA$1&amp;G198&amp;$AB$1&amp;J198&amp;$AC$1&amp;L198&amp;$AD$1&amp;N198&amp;$AE$1&amp;P198&amp;$AF$1&amp;R198&amp;$AG$1&amp;U198&amp;$AH$1&amp;V198&amp;$AI$1</f>
        <v>("00198", "Château Carteau Rouge", "Un Saint Emilion Grand Cru complexe, épicé et profond. Parfait sur une daube provençale.&lt;br&gt;&lt;br&gt;Encépagement : Merlot, Cabernet franc, Cabernet sauvignon&lt;br&gt;&lt;br&gt;Dégustation : Robe intense et profonde ; Nez aux notes de fruits noirs et de réglisse ; Bouche ample, épicée, puissante sur des tanins fins et torréfiés. &lt;br&gt;Accord mets/vin : viande rouge, gibier.&lt;br&gt;&lt;br&gt;Le vignoble du Château Carteau, 22,30 hectares au sol d’argile et de graves, est situé sur le Coteau sud de Saint Emilion, au pied de la cité. &lt;br&gt;Depuis 1982, application d’un programme de lutte raisonnée avec une sélection rigoureuses et un contrôle de maturité des raisins tout au long de l’année.", "28", "1", "72", "8","8", "16", "chateau_carteau_saint_emilion_grand_cru_rouge.png", "1"),</v>
      </c>
    </row>
    <row r="199" spans="1:23" ht="409.5" x14ac:dyDescent="0.25">
      <c r="A199" s="2" t="s">
        <v>1871</v>
      </c>
      <c r="B199" s="2" t="s">
        <v>1872</v>
      </c>
      <c r="C199" s="3" t="s">
        <v>5448</v>
      </c>
      <c r="D199" s="23" t="str">
        <f t="shared" si="60"/>
        <v>Un Saint Emilion Grand Cru digne des plus grands. Fin, élégant et charnue, il accompagnera à merveille une épaule d’agneau grillée.&lt;br&gt;&lt;br&gt;Encépagement : Merlot, Cabernet franc&lt;br&gt;&lt;br&gt;Dégustation : Robe rouge grenat ; Nez puissants et complexe aux notes de fruits noirs mûrs, de violette avec un touche épicée ; Bouche aux notes de fruits noirs et des tannins fins et soyeux. Un vin d'un superbe équilibre et d'un grand potentiel de garde.&lt;br&gt;Accord mets/vin : viande rouge, gibier.&lt;br&gt;&lt;br&gt;Le Château Grand Barrail Lamarzelle Figeac réunit toutes les conditions naturelles, humaines et matérielles pour appartenir à l’élite des Grands Crus de Saint-Emilion. Le Château Grand Barrail Lamarzelle Figeac est un vin qui se distingue plus par son élégance et sa finesse que par une structure massive.</v>
      </c>
      <c r="E199" s="4">
        <v>38.200000000000003</v>
      </c>
      <c r="F199" s="2" t="s">
        <v>2222</v>
      </c>
      <c r="G199" s="19">
        <f>VLOOKUP(F199,frs!$A$2:$B$45,2,FALSE)</f>
        <v>9</v>
      </c>
      <c r="H199" s="2" t="b">
        <v>1</v>
      </c>
      <c r="I199" s="2" t="s">
        <v>4716</v>
      </c>
      <c r="J199" s="19">
        <f>VLOOKUP(I199,Families!$A$2:$B$11,2,FALSE)</f>
        <v>1</v>
      </c>
      <c r="K199" s="2" t="s">
        <v>4738</v>
      </c>
      <c r="L199" s="19">
        <f>IFERROR(VLOOKUP(K199,Appellations!$A$2:$B$80,2,FALSE),"0")</f>
        <v>72</v>
      </c>
      <c r="M199" s="2" t="s">
        <v>4718</v>
      </c>
      <c r="N199" s="19">
        <f>IFERROR(VLOOKUP(M199,Regions!$A$2:$B$44,2,FALSE),"0")</f>
        <v>8</v>
      </c>
      <c r="O199" s="2" t="s">
        <v>4719</v>
      </c>
      <c r="P199" s="19">
        <f>IFERROR(VLOOKUP(O199,Colors!$A$2:$B$11,2,FALSE),"0")</f>
        <v>8</v>
      </c>
      <c r="Q199" s="2" t="s">
        <v>4688</v>
      </c>
      <c r="R199" s="19">
        <f>IFERROR(VLOOKUP(Q199,Contenants!$A$2:$B$21,2,FALSE),"0")</f>
        <v>16</v>
      </c>
      <c r="S199" s="2" t="s">
        <v>5602</v>
      </c>
      <c r="T199" s="50" t="s">
        <v>6072</v>
      </c>
      <c r="U199" s="19" t="str">
        <f t="shared" si="61"/>
        <v>chateau_grand_barrail_lamarelle_figeac_saint_emilion_grand_cru_rouge.png</v>
      </c>
      <c r="V199" s="19">
        <f t="shared" si="62"/>
        <v>1</v>
      </c>
      <c r="W199" s="20" t="str">
        <f t="shared" si="63"/>
        <v>("00199", "Grand Barrail-Lamarzelle Figeac", "Un Saint Emilion Grand Cru digne des plus grands. Fin, élégant et charnue, il accompagnera à merveille une épaule d’agneau grillée.&lt;br&gt;&lt;br&gt;Encépagement : Merlot, Cabernet franc&lt;br&gt;&lt;br&gt;Dégustation : Robe rouge grenat ; Nez puissants et complexe aux notes de fruits noirs mûrs, de violette avec un touche épicée ; Bouche aux notes de fruits noirs et des tannins fins et soyeux. Un vin d'un superbe équilibre et d'un grand potentiel de garde.&lt;br&gt;Accord mets/vin : viande rouge, gibier.&lt;br&gt;&lt;br&gt;Le Château Grand Barrail Lamarzelle Figeac réunit toutes les conditions naturelles, humaines et matérielles pour appartenir à l’élite des Grands Crus de Saint-Emilion. Le Château Grand Barrail Lamarzelle Figeac est un vin qui se distingue plus par son élégance et sa finesse que par une structure massive.", "9", "1", "72", "8","8", "16", "chateau_grand_barrail_lamarelle_figeac_saint_emilion_grand_cru_rouge.png", "1"),</v>
      </c>
    </row>
    <row r="200" spans="1:23" hidden="1" x14ac:dyDescent="0.25">
      <c r="A200" s="2" t="s">
        <v>4227</v>
      </c>
      <c r="B200" s="2" t="s">
        <v>4228</v>
      </c>
      <c r="C200" s="3"/>
      <c r="D200" s="25" t="str">
        <f t="shared" si="59"/>
        <v/>
      </c>
      <c r="E200" s="4">
        <v>39.549999999999997</v>
      </c>
      <c r="F200" s="2" t="s">
        <v>2311</v>
      </c>
      <c r="G200" s="26" t="e">
        <f>VLOOKUP(F200,frs!$A$2:$E$41,2,FALSE)</f>
        <v>#N/A</v>
      </c>
      <c r="H200" s="2" t="b">
        <v>0</v>
      </c>
      <c r="I200" s="2" t="s">
        <v>4716</v>
      </c>
      <c r="J200" s="26">
        <f>VLOOKUP(I200,Families!$A$2:$B$11,2,FALSE)</f>
        <v>1</v>
      </c>
      <c r="K200" s="2" t="s">
        <v>4738</v>
      </c>
      <c r="L200" s="26" t="str">
        <f>IFERROR(VLOOKUP(K200,Appellations!$A$3:$B$77,3,FALSE),"")</f>
        <v/>
      </c>
      <c r="M200" s="2" t="s">
        <v>4718</v>
      </c>
      <c r="N200" s="26">
        <f>IFERROR(VLOOKUP(M200,Regions!$A$3:$B$41,2,FALSE),"")</f>
        <v>8</v>
      </c>
      <c r="O200" s="2" t="s">
        <v>4719</v>
      </c>
      <c r="P200" s="26">
        <f>IFERROR(VLOOKUP(O200,Colors!$A$3:$B$11,2,FALSE),"")</f>
        <v>8</v>
      </c>
      <c r="Q200" s="2" t="s">
        <v>4688</v>
      </c>
      <c r="R200" s="26">
        <f>IFERROR(VLOOKUP(Q200,Contenants!$A$3:$B$21,2,FALSE),"")</f>
        <v>16</v>
      </c>
      <c r="S200" s="2"/>
      <c r="T200" s="8" t="s">
        <v>236</v>
      </c>
      <c r="U200" s="14" t="str">
        <f>SUBSTITUTE(SUBSTITUTE(SUBSTITUTE(SUBSTITUTE(SUBSTITUTE(SUBSTITUTE(SUBSTITUTE(SUBSTITUTE(SUBSTITUTE(SUBSTITUTE(SUBSTITUTE(SUBSTITUTE(S200,"C:\Users\Admin\OneDrive\Site Internet\",""),"BAG-IN-BOX\",""),"BOURGOGNE\",""),"BEAUJOLAIS\",""),"CHAMPAGNE ET EFFERVESCENTS\",""),"LANGUEDOC\",""),"LOIRE\",""),"PROVENCE\",""),"RHONE NORD\",""),"RHONE SUD\",""),"SPIRITUEUX\",""),"SUD OUEST\","")</f>
        <v/>
      </c>
      <c r="V200" s="14"/>
      <c r="W200" s="5" t="e">
        <f>$X$1&amp;A200&amp;$Y$1&amp;T200&amp;$Z$1&amp;C200&amp;$AA$1&amp;E200&amp;#REF!&amp;G200&amp;$AB$1&amp;J200&amp;$AC$1&amp;#REF!&amp;$AD$1&amp;L200&amp;$AE$1&amp;P200&amp;$AF$1&amp;R200&amp;$AF$1&amp;#REF!&amp;$AG$1</f>
        <v>#REF!</v>
      </c>
    </row>
    <row r="201" spans="1:23" hidden="1" x14ac:dyDescent="0.25">
      <c r="A201" s="2" t="s">
        <v>4221</v>
      </c>
      <c r="B201" s="2" t="s">
        <v>4222</v>
      </c>
      <c r="C201" s="3"/>
      <c r="D201" s="16" t="str">
        <f t="shared" si="59"/>
        <v/>
      </c>
      <c r="E201" s="4">
        <v>21.94</v>
      </c>
      <c r="F201" s="2" t="s">
        <v>2311</v>
      </c>
      <c r="G201" s="13" t="e">
        <f>VLOOKUP(F201,frs!$A$2:$E$41,2,FALSE)</f>
        <v>#N/A</v>
      </c>
      <c r="H201" s="2" t="b">
        <v>0</v>
      </c>
      <c r="I201" s="2" t="s">
        <v>4716</v>
      </c>
      <c r="J201" s="13">
        <f>VLOOKUP(I201,Families!$A$2:$B$11,2,FALSE)</f>
        <v>1</v>
      </c>
      <c r="K201" s="2" t="s">
        <v>4738</v>
      </c>
      <c r="L201" s="13" t="str">
        <f>IFERROR(VLOOKUP(K201,Appellations!$A$3:$B$77,3,FALSE),"")</f>
        <v/>
      </c>
      <c r="M201" s="2" t="s">
        <v>4718</v>
      </c>
      <c r="N201" s="13">
        <f>IFERROR(VLOOKUP(M201,Regions!$A$3:$B$41,2,FALSE),"")</f>
        <v>8</v>
      </c>
      <c r="O201" s="2" t="s">
        <v>4719</v>
      </c>
      <c r="P201" s="13">
        <f>IFERROR(VLOOKUP(O201,Colors!$A$3:$B$11,2,FALSE),"")</f>
        <v>8</v>
      </c>
      <c r="Q201" s="2" t="s">
        <v>4688</v>
      </c>
      <c r="R201" s="13">
        <f>IFERROR(VLOOKUP(Q201,Contenants!$A$3:$B$21,2,FALSE),"")</f>
        <v>16</v>
      </c>
      <c r="S201" s="2"/>
      <c r="T201" s="8" t="s">
        <v>224</v>
      </c>
      <c r="U201" s="14" t="str">
        <f>SUBSTITUTE(SUBSTITUTE(SUBSTITUTE(SUBSTITUTE(SUBSTITUTE(SUBSTITUTE(SUBSTITUTE(SUBSTITUTE(SUBSTITUTE(SUBSTITUTE(SUBSTITUTE(SUBSTITUTE(S201,"C:\Users\Admin\OneDrive\Site Internet\",""),"BAG-IN-BOX\",""),"BOURGOGNE\",""),"BEAUJOLAIS\",""),"CHAMPAGNE ET EFFERVESCENTS\",""),"LANGUEDOC\",""),"LOIRE\",""),"PROVENCE\",""),"RHONE NORD\",""),"RHONE SUD\",""),"SPIRITUEUX\",""),"SUD OUEST\","")</f>
        <v/>
      </c>
      <c r="V201" s="14"/>
      <c r="W201" s="5" t="e">
        <f>$X$1&amp;A201&amp;$Y$1&amp;T201&amp;$Z$1&amp;C201&amp;$AA$1&amp;E201&amp;#REF!&amp;G201&amp;$AB$1&amp;J201&amp;$AC$1&amp;#REF!&amp;$AD$1&amp;L201&amp;$AE$1&amp;P201&amp;$AF$1&amp;R201&amp;$AF$1&amp;#REF!&amp;$AG$1</f>
        <v>#REF!</v>
      </c>
    </row>
    <row r="202" spans="1:23" hidden="1" x14ac:dyDescent="0.25">
      <c r="A202" s="2" t="s">
        <v>4229</v>
      </c>
      <c r="B202" s="2" t="s">
        <v>4230</v>
      </c>
      <c r="C202" s="3"/>
      <c r="D202" s="33" t="str">
        <f t="shared" si="59"/>
        <v/>
      </c>
      <c r="E202" s="4">
        <v>38.950000000000003</v>
      </c>
      <c r="F202" s="2" t="s">
        <v>2311</v>
      </c>
      <c r="G202" s="17" t="e">
        <f>VLOOKUP(F202,frs!$A$2:$E$41,2,FALSE)</f>
        <v>#N/A</v>
      </c>
      <c r="H202" s="2" t="b">
        <v>0</v>
      </c>
      <c r="I202" s="2" t="s">
        <v>4716</v>
      </c>
      <c r="J202" s="17">
        <f>VLOOKUP(I202,Families!$A$2:$B$11,2,FALSE)</f>
        <v>1</v>
      </c>
      <c r="K202" s="2" t="s">
        <v>4737</v>
      </c>
      <c r="L202" s="17" t="str">
        <f>IFERROR(VLOOKUP(K202,Appellations!$A$3:$B$77,3,FALSE),"")</f>
        <v/>
      </c>
      <c r="M202" s="2" t="s">
        <v>4718</v>
      </c>
      <c r="N202" s="17">
        <f>IFERROR(VLOOKUP(M202,Regions!$A$3:$B$41,2,FALSE),"")</f>
        <v>8</v>
      </c>
      <c r="O202" s="2" t="s">
        <v>4719</v>
      </c>
      <c r="P202" s="17">
        <f>IFERROR(VLOOKUP(O202,Colors!$A$3:$B$11,2,FALSE),"")</f>
        <v>8</v>
      </c>
      <c r="Q202" s="2" t="s">
        <v>4688</v>
      </c>
      <c r="R202" s="17">
        <f>IFERROR(VLOOKUP(Q202,Contenants!$A$3:$B$21,2,FALSE),"")</f>
        <v>16</v>
      </c>
      <c r="S202" s="2"/>
      <c r="T202" s="8" t="s">
        <v>250</v>
      </c>
      <c r="U202" s="14" t="str">
        <f>SUBSTITUTE(SUBSTITUTE(SUBSTITUTE(SUBSTITUTE(SUBSTITUTE(SUBSTITUTE(SUBSTITUTE(SUBSTITUTE(SUBSTITUTE(SUBSTITUTE(SUBSTITUTE(SUBSTITUTE(S202,"C:\Users\Admin\OneDrive\Site Internet\",""),"BAG-IN-BOX\",""),"BOURGOGNE\",""),"BEAUJOLAIS\",""),"CHAMPAGNE ET EFFERVESCENTS\",""),"LANGUEDOC\",""),"LOIRE\",""),"PROVENCE\",""),"RHONE NORD\",""),"RHONE SUD\",""),"SPIRITUEUX\",""),"SUD OUEST\","")</f>
        <v/>
      </c>
      <c r="V202" s="14"/>
      <c r="W202" s="5" t="e">
        <f>$X$1&amp;A202&amp;$Y$1&amp;T202&amp;$Z$1&amp;C202&amp;$AA$1&amp;E202&amp;#REF!&amp;G202&amp;$AB$1&amp;J202&amp;$AC$1&amp;#REF!&amp;$AD$1&amp;L202&amp;$AE$1&amp;P202&amp;$AF$1&amp;R202&amp;$AF$1&amp;#REF!&amp;$AG$1</f>
        <v>#REF!</v>
      </c>
    </row>
    <row r="203" spans="1:23" ht="409.5" x14ac:dyDescent="0.25">
      <c r="A203" s="2" t="s">
        <v>1865</v>
      </c>
      <c r="B203" s="2" t="s">
        <v>1866</v>
      </c>
      <c r="C203" s="3" t="s">
        <v>5445</v>
      </c>
      <c r="D203" s="23" t="str">
        <f>SUBSTITUTE(SUBSTITUTE(SUBSTITUTE(C203,CHAR(13),""),CHAR(10),"&lt;br&gt;"),". &amp;car(10)",".")</f>
        <v>Un Saint Estèphe puissant et généreux. Idéal sur une côtes de boeuf.&lt;br&gt;&lt;br&gt;Encépagement : Merlot, Cabernet sauvignon, Petit verdot, Cabernet franc&lt;br&gt;&lt;br&gt;Dégustation : Robe intense et profonde ; Nez aux notes de fruits murs ; Bouche souple et ronde aux notes de fruits noirs avec une finale boisée et vanillée.&lt;br&gt;&lt;br&gt;Accord mets/vin : viande rouge, gibier.&lt;br&gt;&lt;br&gt;Le Château Le Boscq fait partie des grands classiques de l’appellation Saint-Estèphe. Il est le second vin du Château Le Boscq.</v>
      </c>
      <c r="E203" s="4">
        <v>24.1</v>
      </c>
      <c r="F203" s="2" t="s">
        <v>2222</v>
      </c>
      <c r="G203" s="19">
        <f>VLOOKUP(F203,frs!$A$2:$B$45,2,FALSE)</f>
        <v>9</v>
      </c>
      <c r="H203" s="2" t="b">
        <v>1</v>
      </c>
      <c r="I203" s="2" t="s">
        <v>4716</v>
      </c>
      <c r="J203" s="19">
        <f>VLOOKUP(I203,Families!$A$2:$B$11,2,FALSE)</f>
        <v>1</v>
      </c>
      <c r="K203" s="2" t="s">
        <v>4739</v>
      </c>
      <c r="L203" s="19">
        <f>IFERROR(VLOOKUP(K203,Appellations!$A$2:$B$80,2,FALSE),"0")</f>
        <v>73</v>
      </c>
      <c r="M203" s="2" t="s">
        <v>4718</v>
      </c>
      <c r="N203" s="19">
        <f>IFERROR(VLOOKUP(M203,Regions!$A$2:$B$44,2,FALSE),"0")</f>
        <v>8</v>
      </c>
      <c r="O203" s="2" t="s">
        <v>4719</v>
      </c>
      <c r="P203" s="19">
        <f>IFERROR(VLOOKUP(O203,Colors!$A$2:$B$11,2,FALSE),"0")</f>
        <v>8</v>
      </c>
      <c r="Q203" s="2" t="s">
        <v>4688</v>
      </c>
      <c r="R203" s="19">
        <f>IFERROR(VLOOKUP(Q203,Contenants!$A$2:$B$21,2,FALSE),"0")</f>
        <v>16</v>
      </c>
      <c r="S203" s="2" t="s">
        <v>5603</v>
      </c>
      <c r="T203" s="50" t="s">
        <v>6073</v>
      </c>
      <c r="U203" s="19" t="str">
        <f>SUBSTITUTE(S203,"C:\Users\Admin\OneDrive\Site Internet\","")</f>
        <v>chateau_le_boscq_heritage_saint_estephe_rouge.png</v>
      </c>
      <c r="V203" s="19">
        <f>IF(U203="",0,1)</f>
        <v>1</v>
      </c>
      <c r="W203" s="20" t="str">
        <f>$X$1&amp;A203&amp;$Y$1&amp;T203&amp;$Z$1&amp;D203&amp;$AA$1&amp;G203&amp;$AB$1&amp;J203&amp;$AC$1&amp;L203&amp;$AD$1&amp;N203&amp;$AE$1&amp;P203&amp;$AF$1&amp;R203&amp;$AG$1&amp;U203&amp;$AH$1&amp;V203&amp;$AI$1</f>
        <v>("00203", "Héritage de Le Boscq Rouge", "Un Saint Estèphe puissant et généreux. Idéal sur une côtes de boeuf.&lt;br&gt;&lt;br&gt;Encépagement : Merlot, Cabernet sauvignon, Petit verdot, Cabernet franc&lt;br&gt;&lt;br&gt;Dégustation : Robe intense et profonde ; Nez aux notes de fruits murs ; Bouche souple et ronde aux notes de fruits noirs avec une finale boisée et vanillée.&lt;br&gt;&lt;br&gt;Accord mets/vin : viande rouge, gibier.&lt;br&gt;&lt;br&gt;Le Château Le Boscq fait partie des grands classiques de l’appellation Saint-Estèphe. Il est le second vin du Château Le Boscq.", "9", "1", "73", "8","8", "16", "chateau_le_boscq_heritage_saint_estephe_rouge.png", "1"),</v>
      </c>
    </row>
    <row r="204" spans="1:23" hidden="1" x14ac:dyDescent="0.25">
      <c r="A204" s="2" t="s">
        <v>4178</v>
      </c>
      <c r="B204" s="2" t="s">
        <v>4179</v>
      </c>
      <c r="C204" s="3"/>
      <c r="D204" s="25" t="str">
        <f t="shared" si="59"/>
        <v/>
      </c>
      <c r="E204" s="4">
        <v>21.26</v>
      </c>
      <c r="F204" s="2" t="s">
        <v>3812</v>
      </c>
      <c r="G204" s="26" t="e">
        <f>VLOOKUP(F204,frs!$A$2:$E$41,2,FALSE)</f>
        <v>#N/A</v>
      </c>
      <c r="H204" s="2" t="b">
        <v>0</v>
      </c>
      <c r="I204" s="2" t="s">
        <v>4716</v>
      </c>
      <c r="J204" s="26">
        <f>VLOOKUP(I204,Families!$A$2:$B$11,2,FALSE)</f>
        <v>1</v>
      </c>
      <c r="K204" s="2" t="s">
        <v>4739</v>
      </c>
      <c r="L204" s="26" t="str">
        <f>IFERROR(VLOOKUP(K204,Appellations!$A$3:$B$77,3,FALSE),"")</f>
        <v/>
      </c>
      <c r="M204" s="2" t="s">
        <v>4718</v>
      </c>
      <c r="N204" s="26">
        <f>IFERROR(VLOOKUP(M204,Regions!$A$3:$B$41,2,FALSE),"")</f>
        <v>8</v>
      </c>
      <c r="O204" s="2" t="s">
        <v>4719</v>
      </c>
      <c r="P204" s="26">
        <f>IFERROR(VLOOKUP(O204,Colors!$A$3:$B$11,2,FALSE),"")</f>
        <v>8</v>
      </c>
      <c r="Q204" s="2" t="s">
        <v>4688</v>
      </c>
      <c r="R204" s="26">
        <f>IFERROR(VLOOKUP(Q204,Contenants!$A$3:$B$21,2,FALSE),"")</f>
        <v>16</v>
      </c>
      <c r="S204" s="2"/>
      <c r="T204" s="8" t="s">
        <v>741</v>
      </c>
      <c r="U204" s="14" t="str">
        <f t="shared" ref="U204:U227" si="64">SUBSTITUTE(SUBSTITUTE(SUBSTITUTE(SUBSTITUTE(SUBSTITUTE(SUBSTITUTE(SUBSTITUTE(SUBSTITUTE(SUBSTITUTE(SUBSTITUTE(SUBSTITUTE(SUBSTITUTE(S204,"C:\Users\Admin\OneDrive\Site Internet\",""),"BAG-IN-BOX\",""),"BOURGOGNE\",""),"BEAUJOLAIS\",""),"CHAMPAGNE ET EFFERVESCENTS\",""),"LANGUEDOC\",""),"LOIRE\",""),"PROVENCE\",""),"RHONE NORD\",""),"RHONE SUD\",""),"SPIRITUEUX\",""),"SUD OUEST\","")</f>
        <v/>
      </c>
      <c r="V204" s="14"/>
      <c r="W204" s="5" t="e">
        <f>$X$1&amp;A204&amp;$Y$1&amp;T204&amp;$Z$1&amp;C204&amp;$AA$1&amp;E204&amp;#REF!&amp;G204&amp;$AB$1&amp;J204&amp;$AC$1&amp;#REF!&amp;$AD$1&amp;L204&amp;$AE$1&amp;P204&amp;$AF$1&amp;R204&amp;$AF$1&amp;#REF!&amp;$AG$1</f>
        <v>#REF!</v>
      </c>
    </row>
    <row r="205" spans="1:23" hidden="1" x14ac:dyDescent="0.25">
      <c r="A205" s="2" t="s">
        <v>4184</v>
      </c>
      <c r="B205" s="2" t="s">
        <v>4185</v>
      </c>
      <c r="C205" s="3"/>
      <c r="D205" s="16" t="str">
        <f t="shared" si="59"/>
        <v/>
      </c>
      <c r="E205" s="4">
        <v>132.80000000000001</v>
      </c>
      <c r="F205" s="2" t="s">
        <v>2311</v>
      </c>
      <c r="G205" s="13" t="e">
        <f>VLOOKUP(F205,frs!$A$2:$E$41,2,FALSE)</f>
        <v>#N/A</v>
      </c>
      <c r="H205" s="2" t="b">
        <v>0</v>
      </c>
      <c r="I205" s="2" t="s">
        <v>4716</v>
      </c>
      <c r="J205" s="13">
        <f>VLOOKUP(I205,Families!$A$2:$B$11,2,FALSE)</f>
        <v>1</v>
      </c>
      <c r="K205" s="2"/>
      <c r="L205" s="13" t="str">
        <f>IFERROR(VLOOKUP(K205,Appellations!$A$3:$B$77,3,FALSE),"")</f>
        <v/>
      </c>
      <c r="M205" s="2" t="s">
        <v>4718</v>
      </c>
      <c r="N205" s="13">
        <f>IFERROR(VLOOKUP(M205,Regions!$A$3:$B$41,2,FALSE),"")</f>
        <v>8</v>
      </c>
      <c r="O205" s="2" t="s">
        <v>4719</v>
      </c>
      <c r="P205" s="13">
        <f>IFERROR(VLOOKUP(O205,Colors!$A$3:$B$11,2,FALSE),"")</f>
        <v>8</v>
      </c>
      <c r="Q205" s="2" t="s">
        <v>4688</v>
      </c>
      <c r="R205" s="13">
        <f>IFERROR(VLOOKUP(Q205,Contenants!$A$3:$B$21,2,FALSE),"")</f>
        <v>16</v>
      </c>
      <c r="S205" s="2"/>
      <c r="T205" s="8" t="s">
        <v>222</v>
      </c>
      <c r="U205" s="14" t="str">
        <f t="shared" si="64"/>
        <v/>
      </c>
      <c r="V205" s="14"/>
      <c r="W205" s="5" t="e">
        <f>$X$1&amp;A205&amp;$Y$1&amp;T205&amp;$Z$1&amp;C205&amp;$AA$1&amp;E205&amp;#REF!&amp;G205&amp;$AB$1&amp;J205&amp;$AC$1&amp;#REF!&amp;$AD$1&amp;L205&amp;$AE$1&amp;P205&amp;$AF$1&amp;R205&amp;$AF$1&amp;#REF!&amp;$AG$1</f>
        <v>#REF!</v>
      </c>
    </row>
    <row r="206" spans="1:23" hidden="1" x14ac:dyDescent="0.25">
      <c r="A206" s="2" t="s">
        <v>4182</v>
      </c>
      <c r="B206" s="2" t="s">
        <v>4183</v>
      </c>
      <c r="C206" s="3"/>
      <c r="D206" s="16" t="str">
        <f t="shared" si="59"/>
        <v/>
      </c>
      <c r="E206" s="4">
        <v>29.88</v>
      </c>
      <c r="F206" s="2" t="s">
        <v>3812</v>
      </c>
      <c r="G206" s="13" t="e">
        <f>VLOOKUP(F206,frs!$A$2:$E$41,2,FALSE)</f>
        <v>#N/A</v>
      </c>
      <c r="H206" s="2" t="b">
        <v>0</v>
      </c>
      <c r="I206" s="2" t="s">
        <v>4716</v>
      </c>
      <c r="J206" s="13">
        <f>VLOOKUP(I206,Families!$A$2:$B$11,2,FALSE)</f>
        <v>1</v>
      </c>
      <c r="K206" s="2"/>
      <c r="L206" s="13" t="str">
        <f>IFERROR(VLOOKUP(K206,Appellations!$A$3:$B$77,3,FALSE),"")</f>
        <v/>
      </c>
      <c r="M206" s="2" t="s">
        <v>4718</v>
      </c>
      <c r="N206" s="13">
        <f>IFERROR(VLOOKUP(M206,Regions!$A$3:$B$41,2,FALSE),"")</f>
        <v>8</v>
      </c>
      <c r="O206" s="2" t="s">
        <v>4719</v>
      </c>
      <c r="P206" s="13">
        <f>IFERROR(VLOOKUP(O206,Colors!$A$3:$B$11,2,FALSE),"")</f>
        <v>8</v>
      </c>
      <c r="Q206" s="2" t="s">
        <v>4688</v>
      </c>
      <c r="R206" s="13">
        <f>IFERROR(VLOOKUP(Q206,Contenants!$A$3:$B$21,2,FALSE),"")</f>
        <v>16</v>
      </c>
      <c r="S206" s="2"/>
      <c r="T206" s="8" t="s">
        <v>248</v>
      </c>
      <c r="U206" s="14" t="str">
        <f t="shared" si="64"/>
        <v/>
      </c>
      <c r="V206" s="14"/>
      <c r="W206" s="5" t="e">
        <f>$X$1&amp;A206&amp;$Y$1&amp;T206&amp;$Z$1&amp;C206&amp;$AA$1&amp;E206&amp;#REF!&amp;G206&amp;$AB$1&amp;J206&amp;$AC$1&amp;#REF!&amp;$AD$1&amp;L206&amp;$AE$1&amp;P206&amp;$AF$1&amp;R206&amp;$AF$1&amp;#REF!&amp;$AG$1</f>
        <v>#REF!</v>
      </c>
    </row>
    <row r="207" spans="1:23" hidden="1" x14ac:dyDescent="0.25">
      <c r="A207" s="2" t="s">
        <v>3563</v>
      </c>
      <c r="B207" s="2" t="s">
        <v>3564</v>
      </c>
      <c r="C207" s="3"/>
      <c r="D207" s="16" t="str">
        <f t="shared" si="59"/>
        <v/>
      </c>
      <c r="E207" s="4">
        <v>10.9</v>
      </c>
      <c r="F207" s="2" t="s">
        <v>2222</v>
      </c>
      <c r="G207" s="13">
        <f>VLOOKUP(F207,frs!$A$2:$E$41,2,FALSE)</f>
        <v>9</v>
      </c>
      <c r="H207" s="2" t="b">
        <v>0</v>
      </c>
      <c r="I207" s="2" t="s">
        <v>4716</v>
      </c>
      <c r="J207" s="13">
        <f>VLOOKUP(I207,Families!$A$2:$B$11,2,FALSE)</f>
        <v>1</v>
      </c>
      <c r="K207" s="2"/>
      <c r="L207" s="13" t="str">
        <f>IFERROR(VLOOKUP(K207,Appellations!$A$3:$B$77,3,FALSE),"")</f>
        <v/>
      </c>
      <c r="M207" s="2" t="s">
        <v>4718</v>
      </c>
      <c r="N207" s="13">
        <f>IFERROR(VLOOKUP(M207,Regions!$A$3:$B$41,2,FALSE),"")</f>
        <v>8</v>
      </c>
      <c r="O207" s="2" t="s">
        <v>4719</v>
      </c>
      <c r="P207" s="13">
        <f>IFERROR(VLOOKUP(O207,Colors!$A$3:$B$11,2,FALSE),"")</f>
        <v>8</v>
      </c>
      <c r="Q207" s="2" t="s">
        <v>4688</v>
      </c>
      <c r="R207" s="13">
        <f>IFERROR(VLOOKUP(Q207,Contenants!$A$3:$B$21,2,FALSE),"")</f>
        <v>16</v>
      </c>
      <c r="S207" s="2"/>
      <c r="T207" s="8" t="s">
        <v>265</v>
      </c>
      <c r="U207" s="14" t="str">
        <f t="shared" si="64"/>
        <v/>
      </c>
      <c r="V207" s="14"/>
      <c r="W207" s="5" t="e">
        <f>$X$1&amp;A207&amp;$Y$1&amp;T207&amp;$Z$1&amp;C207&amp;$AA$1&amp;E207&amp;#REF!&amp;G207&amp;$AB$1&amp;J207&amp;$AC$1&amp;#REF!&amp;$AD$1&amp;L207&amp;$AE$1&amp;P207&amp;$AF$1&amp;R207&amp;$AF$1&amp;#REF!&amp;$AG$1</f>
        <v>#REF!</v>
      </c>
    </row>
    <row r="208" spans="1:23" hidden="1" x14ac:dyDescent="0.25">
      <c r="A208" s="2" t="s">
        <v>2517</v>
      </c>
      <c r="B208" s="2" t="s">
        <v>2518</v>
      </c>
      <c r="C208" s="3"/>
      <c r="D208" s="16" t="str">
        <f t="shared" si="59"/>
        <v/>
      </c>
      <c r="E208" s="4">
        <v>59.4</v>
      </c>
      <c r="F208" s="2" t="s">
        <v>2514</v>
      </c>
      <c r="G208" s="13" t="e">
        <f>VLOOKUP(F208,frs!$A$2:$E$41,2,FALSE)</f>
        <v>#N/A</v>
      </c>
      <c r="H208" s="2" t="b">
        <v>0</v>
      </c>
      <c r="I208" s="2" t="s">
        <v>2301</v>
      </c>
      <c r="J208" s="13">
        <f>VLOOKUP(I208,Families!$A$2:$B$11,2,FALSE)</f>
        <v>4</v>
      </c>
      <c r="K208" s="2" t="s">
        <v>4740</v>
      </c>
      <c r="L208" s="13" t="str">
        <f>IFERROR(VLOOKUP(K208,Appellations!$A$3:$B$77,3,FALSE),"")</f>
        <v/>
      </c>
      <c r="M208" s="2" t="s">
        <v>4741</v>
      </c>
      <c r="N208" s="13">
        <f>IFERROR(VLOOKUP(M208,Regions!$A$3:$B$41,2,FALSE),"")</f>
        <v>32</v>
      </c>
      <c r="O208" s="2" t="s">
        <v>2306</v>
      </c>
      <c r="P208" s="13">
        <f>IFERROR(VLOOKUP(O208,Colors!$A$3:$B$11,2,FALSE),"")</f>
        <v>7</v>
      </c>
      <c r="Q208" s="2"/>
      <c r="R208" s="13" t="str">
        <f>IFERROR(VLOOKUP(Q208,Contenants!$A$3:$B$21,2,FALSE),"")</f>
        <v/>
      </c>
      <c r="S208" s="2"/>
      <c r="T208" s="8" t="s">
        <v>1476</v>
      </c>
      <c r="U208" s="14" t="str">
        <f t="shared" si="64"/>
        <v/>
      </c>
      <c r="V208" s="14"/>
      <c r="W208" s="5" t="e">
        <f>$X$1&amp;A208&amp;$Y$1&amp;T208&amp;$Z$1&amp;C208&amp;$AA$1&amp;E208&amp;#REF!&amp;G208&amp;$AB$1&amp;J208&amp;$AC$1&amp;#REF!&amp;$AD$1&amp;L208&amp;$AE$1&amp;P208&amp;$AF$1&amp;R208&amp;$AF$1&amp;#REF!&amp;$AG$1</f>
        <v>#REF!</v>
      </c>
    </row>
    <row r="209" spans="1:23" hidden="1" x14ac:dyDescent="0.25">
      <c r="A209" s="2" t="s">
        <v>2519</v>
      </c>
      <c r="B209" s="2" t="s">
        <v>2520</v>
      </c>
      <c r="C209" s="3"/>
      <c r="D209" s="16" t="str">
        <f t="shared" si="59"/>
        <v/>
      </c>
      <c r="E209" s="4">
        <v>36.200000000000003</v>
      </c>
      <c r="F209" s="2" t="s">
        <v>2514</v>
      </c>
      <c r="G209" s="13" t="e">
        <f>VLOOKUP(F209,frs!$A$2:$E$41,2,FALSE)</f>
        <v>#N/A</v>
      </c>
      <c r="H209" s="2" t="b">
        <v>0</v>
      </c>
      <c r="I209" s="2" t="s">
        <v>2301</v>
      </c>
      <c r="J209" s="13">
        <f>VLOOKUP(I209,Families!$A$2:$B$11,2,FALSE)</f>
        <v>4</v>
      </c>
      <c r="K209" s="2" t="s">
        <v>4740</v>
      </c>
      <c r="L209" s="13" t="str">
        <f>IFERROR(VLOOKUP(K209,Appellations!$A$3:$B$77,3,FALSE),"")</f>
        <v/>
      </c>
      <c r="M209" s="2" t="s">
        <v>4741</v>
      </c>
      <c r="N209" s="13">
        <f>IFERROR(VLOOKUP(M209,Regions!$A$3:$B$41,2,FALSE),"")</f>
        <v>32</v>
      </c>
      <c r="O209" s="2" t="s">
        <v>2306</v>
      </c>
      <c r="P209" s="13">
        <f>IFERROR(VLOOKUP(O209,Colors!$A$3:$B$11,2,FALSE),"")</f>
        <v>7</v>
      </c>
      <c r="Q209" s="2"/>
      <c r="R209" s="13" t="str">
        <f>IFERROR(VLOOKUP(Q209,Contenants!$A$3:$B$21,2,FALSE),"")</f>
        <v/>
      </c>
      <c r="S209" s="2"/>
      <c r="T209" s="8" t="s">
        <v>679</v>
      </c>
      <c r="U209" s="14" t="str">
        <f t="shared" si="64"/>
        <v/>
      </c>
      <c r="V209" s="14"/>
      <c r="W209" s="5" t="e">
        <f>$X$1&amp;A209&amp;$Y$1&amp;T209&amp;$Z$1&amp;C209&amp;$AA$1&amp;E209&amp;#REF!&amp;G209&amp;$AB$1&amp;J209&amp;$AC$1&amp;#REF!&amp;$AD$1&amp;L209&amp;$AE$1&amp;P209&amp;$AF$1&amp;R209&amp;$AF$1&amp;#REF!&amp;$AG$1</f>
        <v>#REF!</v>
      </c>
    </row>
    <row r="210" spans="1:23" hidden="1" x14ac:dyDescent="0.25">
      <c r="A210" s="2" t="s">
        <v>2521</v>
      </c>
      <c r="B210" s="2" t="s">
        <v>2522</v>
      </c>
      <c r="C210" s="3"/>
      <c r="D210" s="16" t="str">
        <f t="shared" si="59"/>
        <v/>
      </c>
      <c r="E210" s="4">
        <v>31.8</v>
      </c>
      <c r="F210" s="2" t="s">
        <v>2223</v>
      </c>
      <c r="G210" s="13">
        <f>VLOOKUP(F210,frs!$A$2:$E$41,2,FALSE)</f>
        <v>15</v>
      </c>
      <c r="H210" s="2" t="b">
        <v>0</v>
      </c>
      <c r="I210" s="2" t="s">
        <v>2301</v>
      </c>
      <c r="J210" s="13">
        <f>VLOOKUP(I210,Families!$A$2:$B$11,2,FALSE)</f>
        <v>4</v>
      </c>
      <c r="K210" s="2" t="s">
        <v>4740</v>
      </c>
      <c r="L210" s="13" t="str">
        <f>IFERROR(VLOOKUP(K210,Appellations!$A$3:$B$77,3,FALSE),"")</f>
        <v/>
      </c>
      <c r="M210" s="2" t="s">
        <v>4741</v>
      </c>
      <c r="N210" s="13">
        <f>IFERROR(VLOOKUP(M210,Regions!$A$3:$B$41,2,FALSE),"")</f>
        <v>32</v>
      </c>
      <c r="O210" s="2" t="s">
        <v>2306</v>
      </c>
      <c r="P210" s="13">
        <f>IFERROR(VLOOKUP(O210,Colors!$A$3:$B$11,2,FALSE),"")</f>
        <v>7</v>
      </c>
      <c r="Q210" s="2"/>
      <c r="R210" s="13" t="str">
        <f>IFERROR(VLOOKUP(Q210,Contenants!$A$3:$B$21,2,FALSE),"")</f>
        <v/>
      </c>
      <c r="S210" s="2"/>
      <c r="T210" s="8" t="s">
        <v>675</v>
      </c>
      <c r="U210" s="14" t="str">
        <f t="shared" si="64"/>
        <v/>
      </c>
      <c r="V210" s="14"/>
      <c r="W210" s="5" t="e">
        <f>$X$1&amp;A210&amp;$Y$1&amp;T210&amp;$Z$1&amp;C210&amp;$AA$1&amp;E210&amp;#REF!&amp;G210&amp;$AB$1&amp;J210&amp;$AC$1&amp;#REF!&amp;$AD$1&amp;L210&amp;$AE$1&amp;P210&amp;$AF$1&amp;R210&amp;$AF$1&amp;#REF!&amp;$AG$1</f>
        <v>#REF!</v>
      </c>
    </row>
    <row r="211" spans="1:23" hidden="1" x14ac:dyDescent="0.25">
      <c r="A211" s="2" t="s">
        <v>2641</v>
      </c>
      <c r="B211" s="2" t="s">
        <v>2642</v>
      </c>
      <c r="C211" s="3"/>
      <c r="D211" s="16" t="str">
        <f t="shared" si="59"/>
        <v/>
      </c>
      <c r="E211" s="4">
        <v>39.299999999999997</v>
      </c>
      <c r="F211" s="2" t="s">
        <v>2588</v>
      </c>
      <c r="G211" s="13" t="e">
        <f>VLOOKUP(F211,frs!$A$2:$E$41,2,FALSE)</f>
        <v>#N/A</v>
      </c>
      <c r="H211" s="2" t="b">
        <v>0</v>
      </c>
      <c r="I211" s="2" t="s">
        <v>2301</v>
      </c>
      <c r="J211" s="13">
        <f>VLOOKUP(I211,Families!$A$2:$B$11,2,FALSE)</f>
        <v>4</v>
      </c>
      <c r="K211" s="2" t="s">
        <v>4742</v>
      </c>
      <c r="L211" s="13" t="str">
        <f>IFERROR(VLOOKUP(K211,Appellations!$A$3:$B$77,3,FALSE),"")</f>
        <v/>
      </c>
      <c r="M211" s="2" t="s">
        <v>4743</v>
      </c>
      <c r="N211" s="13">
        <f>IFERROR(VLOOKUP(M211,Regions!$A$3:$B$41,2,FALSE),"")</f>
        <v>24</v>
      </c>
      <c r="O211" s="2" t="s">
        <v>4719</v>
      </c>
      <c r="P211" s="13">
        <f>IFERROR(VLOOKUP(O211,Colors!$A$3:$B$11,2,FALSE),"")</f>
        <v>8</v>
      </c>
      <c r="Q211" s="2"/>
      <c r="R211" s="13" t="str">
        <f>IFERROR(VLOOKUP(Q211,Contenants!$A$3:$B$21,2,FALSE),"")</f>
        <v/>
      </c>
      <c r="S211" s="2"/>
      <c r="T211" s="8" t="s">
        <v>669</v>
      </c>
      <c r="U211" s="14" t="str">
        <f t="shared" si="64"/>
        <v/>
      </c>
      <c r="V211" s="14"/>
      <c r="W211" s="5" t="e">
        <f>$X$1&amp;A211&amp;$Y$1&amp;T211&amp;$Z$1&amp;C211&amp;$AA$1&amp;E211&amp;#REF!&amp;G211&amp;$AB$1&amp;J211&amp;$AC$1&amp;#REF!&amp;$AD$1&amp;L211&amp;$AE$1&amp;P211&amp;$AF$1&amp;R211&amp;$AF$1&amp;#REF!&amp;$AG$1</f>
        <v>#REF!</v>
      </c>
    </row>
    <row r="212" spans="1:23" hidden="1" x14ac:dyDescent="0.25">
      <c r="A212" s="2" t="s">
        <v>2643</v>
      </c>
      <c r="B212" s="2" t="s">
        <v>2644</v>
      </c>
      <c r="C212" s="3"/>
      <c r="D212" s="16" t="str">
        <f t="shared" si="59"/>
        <v/>
      </c>
      <c r="E212" s="4">
        <v>21.6</v>
      </c>
      <c r="F212" s="2" t="s">
        <v>2588</v>
      </c>
      <c r="G212" s="13" t="e">
        <f>VLOOKUP(F212,frs!$A$2:$E$41,2,FALSE)</f>
        <v>#N/A</v>
      </c>
      <c r="H212" s="2" t="b">
        <v>0</v>
      </c>
      <c r="I212" s="2" t="s">
        <v>2301</v>
      </c>
      <c r="J212" s="13">
        <f>VLOOKUP(I212,Families!$A$2:$B$11,2,FALSE)</f>
        <v>4</v>
      </c>
      <c r="K212" s="2" t="s">
        <v>4742</v>
      </c>
      <c r="L212" s="13" t="str">
        <f>IFERROR(VLOOKUP(K212,Appellations!$A$3:$B$77,3,FALSE),"")</f>
        <v/>
      </c>
      <c r="M212" s="2" t="s">
        <v>4743</v>
      </c>
      <c r="N212" s="13">
        <f>IFERROR(VLOOKUP(M212,Regions!$A$3:$B$41,2,FALSE),"")</f>
        <v>24</v>
      </c>
      <c r="O212" s="2" t="s">
        <v>4719</v>
      </c>
      <c r="P212" s="13">
        <f>IFERROR(VLOOKUP(O212,Colors!$A$3:$B$11,2,FALSE),"")</f>
        <v>8</v>
      </c>
      <c r="Q212" s="2"/>
      <c r="R212" s="13" t="str">
        <f>IFERROR(VLOOKUP(Q212,Contenants!$A$3:$B$21,2,FALSE),"")</f>
        <v/>
      </c>
      <c r="S212" s="2"/>
      <c r="T212" s="8" t="s">
        <v>671</v>
      </c>
      <c r="U212" s="14" t="str">
        <f t="shared" si="64"/>
        <v/>
      </c>
      <c r="V212" s="14"/>
      <c r="W212" s="5" t="e">
        <f>$X$1&amp;A212&amp;$Y$1&amp;T212&amp;$Z$1&amp;C212&amp;$AA$1&amp;E212&amp;#REF!&amp;G212&amp;$AB$1&amp;J212&amp;$AC$1&amp;#REF!&amp;$AD$1&amp;L212&amp;$AE$1&amp;P212&amp;$AF$1&amp;R212&amp;$AF$1&amp;#REF!&amp;$AG$1</f>
        <v>#REF!</v>
      </c>
    </row>
    <row r="213" spans="1:23" hidden="1" x14ac:dyDescent="0.25">
      <c r="A213" s="2" t="s">
        <v>2512</v>
      </c>
      <c r="B213" s="2" t="s">
        <v>2513</v>
      </c>
      <c r="C213" s="3"/>
      <c r="D213" s="16" t="str">
        <f t="shared" si="59"/>
        <v/>
      </c>
      <c r="E213" s="4">
        <v>59.4</v>
      </c>
      <c r="F213" s="2" t="s">
        <v>2514</v>
      </c>
      <c r="G213" s="13" t="e">
        <f>VLOOKUP(F213,frs!$A$2:$E$41,2,FALSE)</f>
        <v>#N/A</v>
      </c>
      <c r="H213" s="2" t="b">
        <v>0</v>
      </c>
      <c r="I213" s="2" t="s">
        <v>2301</v>
      </c>
      <c r="J213" s="13">
        <f>VLOOKUP(I213,Families!$A$2:$B$11,2,FALSE)</f>
        <v>4</v>
      </c>
      <c r="K213" s="2" t="s">
        <v>4740</v>
      </c>
      <c r="L213" s="13" t="str">
        <f>IFERROR(VLOOKUP(K213,Appellations!$A$3:$B$77,3,FALSE),"")</f>
        <v/>
      </c>
      <c r="M213" s="2" t="s">
        <v>4741</v>
      </c>
      <c r="N213" s="13">
        <f>IFERROR(VLOOKUP(M213,Regions!$A$3:$B$41,2,FALSE),"")</f>
        <v>32</v>
      </c>
      <c r="O213" s="2" t="s">
        <v>4719</v>
      </c>
      <c r="P213" s="13">
        <f>IFERROR(VLOOKUP(O213,Colors!$A$3:$B$11,2,FALSE),"")</f>
        <v>8</v>
      </c>
      <c r="Q213" s="2"/>
      <c r="R213" s="13" t="str">
        <f>IFERROR(VLOOKUP(Q213,Contenants!$A$3:$B$21,2,FALSE),"")</f>
        <v/>
      </c>
      <c r="S213" s="2"/>
      <c r="T213" s="8" t="s">
        <v>1299</v>
      </c>
      <c r="U213" s="14" t="str">
        <f t="shared" si="64"/>
        <v/>
      </c>
      <c r="V213" s="14"/>
      <c r="W213" s="5" t="e">
        <f>$X$1&amp;A213&amp;$Y$1&amp;T213&amp;$Z$1&amp;C213&amp;$AA$1&amp;E213&amp;#REF!&amp;G213&amp;$AB$1&amp;J213&amp;$AC$1&amp;#REF!&amp;$AD$1&amp;L213&amp;$AE$1&amp;P213&amp;$AF$1&amp;R213&amp;$AF$1&amp;#REF!&amp;$AG$1</f>
        <v>#REF!</v>
      </c>
    </row>
    <row r="214" spans="1:23" hidden="1" x14ac:dyDescent="0.25">
      <c r="A214" s="2" t="s">
        <v>2515</v>
      </c>
      <c r="B214" s="2" t="s">
        <v>2516</v>
      </c>
      <c r="C214" s="3"/>
      <c r="D214" s="16" t="str">
        <f t="shared" si="59"/>
        <v/>
      </c>
      <c r="E214" s="4">
        <v>36.200000000000003</v>
      </c>
      <c r="F214" s="2" t="s">
        <v>2514</v>
      </c>
      <c r="G214" s="13" t="e">
        <f>VLOOKUP(F214,frs!$A$2:$E$41,2,FALSE)</f>
        <v>#N/A</v>
      </c>
      <c r="H214" s="2" t="b">
        <v>0</v>
      </c>
      <c r="I214" s="2" t="s">
        <v>2301</v>
      </c>
      <c r="J214" s="13">
        <f>VLOOKUP(I214,Families!$A$2:$B$11,2,FALSE)</f>
        <v>4</v>
      </c>
      <c r="K214" s="2" t="s">
        <v>4740</v>
      </c>
      <c r="L214" s="13" t="str">
        <f>IFERROR(VLOOKUP(K214,Appellations!$A$3:$B$77,3,FALSE),"")</f>
        <v/>
      </c>
      <c r="M214" s="2" t="s">
        <v>4741</v>
      </c>
      <c r="N214" s="13">
        <f>IFERROR(VLOOKUP(M214,Regions!$A$3:$B$41,2,FALSE),"")</f>
        <v>32</v>
      </c>
      <c r="O214" s="2" t="s">
        <v>4719</v>
      </c>
      <c r="P214" s="13">
        <f>IFERROR(VLOOKUP(O214,Colors!$A$3:$B$11,2,FALSE),"")</f>
        <v>8</v>
      </c>
      <c r="Q214" s="2"/>
      <c r="R214" s="13" t="str">
        <f>IFERROR(VLOOKUP(Q214,Contenants!$A$3:$B$21,2,FALSE),"")</f>
        <v/>
      </c>
      <c r="S214" s="2"/>
      <c r="T214" s="8" t="s">
        <v>1297</v>
      </c>
      <c r="U214" s="14" t="str">
        <f t="shared" si="64"/>
        <v/>
      </c>
      <c r="V214" s="14"/>
      <c r="W214" s="5" t="e">
        <f>$X$1&amp;A214&amp;$Y$1&amp;T214&amp;$Z$1&amp;C214&amp;$AA$1&amp;E214&amp;#REF!&amp;G214&amp;$AB$1&amp;J214&amp;$AC$1&amp;#REF!&amp;$AD$1&amp;L214&amp;$AE$1&amp;P214&amp;$AF$1&amp;R214&amp;$AF$1&amp;#REF!&amp;$AG$1</f>
        <v>#REF!</v>
      </c>
    </row>
    <row r="215" spans="1:23" hidden="1" x14ac:dyDescent="0.25">
      <c r="A215" s="2" t="s">
        <v>2525</v>
      </c>
      <c r="B215" s="2" t="s">
        <v>2526</v>
      </c>
      <c r="C215" s="3"/>
      <c r="D215" s="16" t="str">
        <f t="shared" si="59"/>
        <v/>
      </c>
      <c r="E215" s="4">
        <v>44.6</v>
      </c>
      <c r="F215" s="2" t="s">
        <v>2527</v>
      </c>
      <c r="G215" s="13" t="e">
        <f>VLOOKUP(F215,frs!$A$2:$E$41,2,FALSE)</f>
        <v>#N/A</v>
      </c>
      <c r="H215" s="2" t="b">
        <v>0</v>
      </c>
      <c r="I215" s="2" t="s">
        <v>2301</v>
      </c>
      <c r="J215" s="13">
        <f>VLOOKUP(I215,Families!$A$2:$B$11,2,FALSE)</f>
        <v>4</v>
      </c>
      <c r="K215" s="2" t="s">
        <v>4744</v>
      </c>
      <c r="L215" s="13" t="str">
        <f>IFERROR(VLOOKUP(K215,Appellations!$A$3:$B$77,3,FALSE),"")</f>
        <v/>
      </c>
      <c r="M215" s="2" t="s">
        <v>4745</v>
      </c>
      <c r="N215" s="13">
        <f>IFERROR(VLOOKUP(M215,Regions!$A$3:$B$41,2,FALSE),"")</f>
        <v>33</v>
      </c>
      <c r="O215" s="2" t="s">
        <v>4719</v>
      </c>
      <c r="P215" s="13">
        <f>IFERROR(VLOOKUP(O215,Colors!$A$3:$B$11,2,FALSE),"")</f>
        <v>8</v>
      </c>
      <c r="Q215" s="2"/>
      <c r="R215" s="13" t="str">
        <f>IFERROR(VLOOKUP(Q215,Contenants!$A$3:$B$21,2,FALSE),"")</f>
        <v/>
      </c>
      <c r="S215" s="2"/>
      <c r="T215" s="8" t="s">
        <v>667</v>
      </c>
      <c r="U215" s="14" t="str">
        <f t="shared" si="64"/>
        <v/>
      </c>
      <c r="V215" s="14"/>
      <c r="W215" s="5" t="e">
        <f>$X$1&amp;A215&amp;$Y$1&amp;T215&amp;$Z$1&amp;C215&amp;$AA$1&amp;E215&amp;#REF!&amp;G215&amp;$AB$1&amp;J215&amp;$AC$1&amp;#REF!&amp;$AD$1&amp;L215&amp;$AE$1&amp;P215&amp;$AF$1&amp;R215&amp;$AF$1&amp;#REF!&amp;$AG$1</f>
        <v>#REF!</v>
      </c>
    </row>
    <row r="216" spans="1:23" hidden="1" x14ac:dyDescent="0.25">
      <c r="A216" s="2" t="s">
        <v>2535</v>
      </c>
      <c r="B216" s="2" t="s">
        <v>2536</v>
      </c>
      <c r="C216" s="3"/>
      <c r="D216" s="16" t="str">
        <f t="shared" si="59"/>
        <v/>
      </c>
      <c r="E216" s="4">
        <v>34.15</v>
      </c>
      <c r="F216" s="2" t="s">
        <v>2537</v>
      </c>
      <c r="G216" s="13" t="e">
        <f>VLOOKUP(F216,frs!$A$2:$E$41,2,FALSE)</f>
        <v>#N/A</v>
      </c>
      <c r="H216" s="2" t="b">
        <v>0</v>
      </c>
      <c r="I216" s="2" t="s">
        <v>2301</v>
      </c>
      <c r="J216" s="13">
        <f>VLOOKUP(I216,Families!$A$2:$B$11,2,FALSE)</f>
        <v>4</v>
      </c>
      <c r="K216" s="2" t="s">
        <v>4746</v>
      </c>
      <c r="L216" s="13" t="str">
        <f>IFERROR(VLOOKUP(K216,Appellations!$A$3:$B$77,3,FALSE),"")</f>
        <v/>
      </c>
      <c r="M216" s="2" t="s">
        <v>4741</v>
      </c>
      <c r="N216" s="13">
        <f>IFERROR(VLOOKUP(M216,Regions!$A$3:$B$41,2,FALSE),"")</f>
        <v>32</v>
      </c>
      <c r="O216" s="2" t="s">
        <v>4689</v>
      </c>
      <c r="P216" s="13">
        <f>IFERROR(VLOOKUP(O216,Colors!$A$3:$B$11,2,FALSE),"")</f>
        <v>2</v>
      </c>
      <c r="Q216" s="2"/>
      <c r="R216" s="13" t="str">
        <f>IFERROR(VLOOKUP(Q216,Contenants!$A$3:$B$21,2,FALSE),"")</f>
        <v/>
      </c>
      <c r="S216" s="2"/>
      <c r="T216" s="8" t="s">
        <v>761</v>
      </c>
      <c r="U216" s="14" t="str">
        <f t="shared" si="64"/>
        <v/>
      </c>
      <c r="V216" s="14"/>
      <c r="W216" s="5" t="e">
        <f>$X$1&amp;A216&amp;$Y$1&amp;T216&amp;$Z$1&amp;C216&amp;$AA$1&amp;E216&amp;#REF!&amp;G216&amp;$AB$1&amp;J216&amp;$AC$1&amp;#REF!&amp;$AD$1&amp;L216&amp;$AE$1&amp;P216&amp;$AF$1&amp;R216&amp;$AF$1&amp;#REF!&amp;$AG$1</f>
        <v>#REF!</v>
      </c>
    </row>
    <row r="217" spans="1:23" hidden="1" x14ac:dyDescent="0.25">
      <c r="A217" s="2" t="s">
        <v>2538</v>
      </c>
      <c r="B217" s="2" t="s">
        <v>2539</v>
      </c>
      <c r="C217" s="3"/>
      <c r="D217" s="16" t="str">
        <f t="shared" si="59"/>
        <v/>
      </c>
      <c r="E217" s="4">
        <v>49.95</v>
      </c>
      <c r="F217" s="2" t="s">
        <v>2537</v>
      </c>
      <c r="G217" s="13" t="e">
        <f>VLOOKUP(F217,frs!$A$2:$E$41,2,FALSE)</f>
        <v>#N/A</v>
      </c>
      <c r="H217" s="2" t="b">
        <v>0</v>
      </c>
      <c r="I217" s="2" t="s">
        <v>2301</v>
      </c>
      <c r="J217" s="13">
        <f>VLOOKUP(I217,Families!$A$2:$B$11,2,FALSE)</f>
        <v>4</v>
      </c>
      <c r="K217" s="2" t="s">
        <v>4746</v>
      </c>
      <c r="L217" s="13" t="str">
        <f>IFERROR(VLOOKUP(K217,Appellations!$A$3:$B$77,3,FALSE),"")</f>
        <v/>
      </c>
      <c r="M217" s="2" t="s">
        <v>4741</v>
      </c>
      <c r="N217" s="13">
        <f>IFERROR(VLOOKUP(M217,Regions!$A$3:$B$41,2,FALSE),"")</f>
        <v>32</v>
      </c>
      <c r="O217" s="2" t="s">
        <v>2306</v>
      </c>
      <c r="P217" s="13">
        <f>IFERROR(VLOOKUP(O217,Colors!$A$3:$B$11,2,FALSE),"")</f>
        <v>7</v>
      </c>
      <c r="Q217" s="2"/>
      <c r="R217" s="13" t="str">
        <f>IFERROR(VLOOKUP(Q217,Contenants!$A$3:$B$21,2,FALSE),"")</f>
        <v/>
      </c>
      <c r="S217" s="2"/>
      <c r="T217" s="8" t="s">
        <v>729</v>
      </c>
      <c r="U217" s="14" t="str">
        <f t="shared" si="64"/>
        <v/>
      </c>
      <c r="V217" s="14"/>
      <c r="W217" s="5" t="e">
        <f>$X$1&amp;A217&amp;$Y$1&amp;T217&amp;$Z$1&amp;C217&amp;$AA$1&amp;E217&amp;#REF!&amp;G217&amp;$AB$1&amp;J217&amp;$AC$1&amp;#REF!&amp;$AD$1&amp;L217&amp;$AE$1&amp;P217&amp;$AF$1&amp;R217&amp;$AF$1&amp;#REF!&amp;$AG$1</f>
        <v>#REF!</v>
      </c>
    </row>
    <row r="218" spans="1:23" hidden="1" x14ac:dyDescent="0.25">
      <c r="A218" s="2" t="s">
        <v>2540</v>
      </c>
      <c r="B218" s="2" t="s">
        <v>2541</v>
      </c>
      <c r="C218" s="3"/>
      <c r="D218" s="16" t="str">
        <f t="shared" si="59"/>
        <v/>
      </c>
      <c r="E218" s="4">
        <v>23.75</v>
      </c>
      <c r="F218" s="2" t="s">
        <v>2537</v>
      </c>
      <c r="G218" s="13" t="e">
        <f>VLOOKUP(F218,frs!$A$2:$E$41,2,FALSE)</f>
        <v>#N/A</v>
      </c>
      <c r="H218" s="2" t="b">
        <v>0</v>
      </c>
      <c r="I218" s="2" t="s">
        <v>2301</v>
      </c>
      <c r="J218" s="13">
        <f>VLOOKUP(I218,Families!$A$2:$B$11,2,FALSE)</f>
        <v>4</v>
      </c>
      <c r="K218" s="2" t="s">
        <v>4746</v>
      </c>
      <c r="L218" s="13" t="str">
        <f>IFERROR(VLOOKUP(K218,Appellations!$A$3:$B$77,3,FALSE),"")</f>
        <v/>
      </c>
      <c r="M218" s="2" t="s">
        <v>4741</v>
      </c>
      <c r="N218" s="13">
        <f>IFERROR(VLOOKUP(M218,Regions!$A$3:$B$41,2,FALSE),"")</f>
        <v>32</v>
      </c>
      <c r="O218" s="2" t="s">
        <v>2306</v>
      </c>
      <c r="P218" s="13">
        <f>IFERROR(VLOOKUP(O218,Colors!$A$3:$B$11,2,FALSE),"")</f>
        <v>7</v>
      </c>
      <c r="Q218" s="2"/>
      <c r="R218" s="13" t="str">
        <f>IFERROR(VLOOKUP(Q218,Contenants!$A$3:$B$21,2,FALSE),"")</f>
        <v/>
      </c>
      <c r="S218" s="2"/>
      <c r="T218" s="8" t="s">
        <v>753</v>
      </c>
      <c r="U218" s="14" t="str">
        <f t="shared" si="64"/>
        <v/>
      </c>
      <c r="V218" s="14"/>
      <c r="W218" s="5" t="e">
        <f>$X$1&amp;A218&amp;$Y$1&amp;T218&amp;$Z$1&amp;C218&amp;$AA$1&amp;E218&amp;#REF!&amp;G218&amp;$AB$1&amp;J218&amp;$AC$1&amp;#REF!&amp;$AD$1&amp;L218&amp;$AE$1&amp;P218&amp;$AF$1&amp;R218&amp;$AF$1&amp;#REF!&amp;$AG$1</f>
        <v>#REF!</v>
      </c>
    </row>
    <row r="219" spans="1:23" hidden="1" x14ac:dyDescent="0.25">
      <c r="A219" s="2" t="s">
        <v>2542</v>
      </c>
      <c r="B219" s="2" t="s">
        <v>2543</v>
      </c>
      <c r="C219" s="3"/>
      <c r="D219" s="16" t="str">
        <f t="shared" si="59"/>
        <v/>
      </c>
      <c r="E219" s="4">
        <v>34.15</v>
      </c>
      <c r="F219" s="2" t="s">
        <v>2537</v>
      </c>
      <c r="G219" s="13" t="e">
        <f>VLOOKUP(F219,frs!$A$2:$E$41,2,FALSE)</f>
        <v>#N/A</v>
      </c>
      <c r="H219" s="2" t="b">
        <v>0</v>
      </c>
      <c r="I219" s="2" t="s">
        <v>2301</v>
      </c>
      <c r="J219" s="13">
        <f>VLOOKUP(I219,Families!$A$2:$B$11,2,FALSE)</f>
        <v>4</v>
      </c>
      <c r="K219" s="2" t="s">
        <v>4746</v>
      </c>
      <c r="L219" s="13" t="str">
        <f>IFERROR(VLOOKUP(K219,Appellations!$A$3:$B$77,3,FALSE),"")</f>
        <v/>
      </c>
      <c r="M219" s="2" t="s">
        <v>4741</v>
      </c>
      <c r="N219" s="13">
        <f>IFERROR(VLOOKUP(M219,Regions!$A$3:$B$41,2,FALSE),"")</f>
        <v>32</v>
      </c>
      <c r="O219" s="2" t="s">
        <v>2306</v>
      </c>
      <c r="P219" s="13">
        <f>IFERROR(VLOOKUP(O219,Colors!$A$3:$B$11,2,FALSE),"")</f>
        <v>7</v>
      </c>
      <c r="Q219" s="2"/>
      <c r="R219" s="13" t="str">
        <f>IFERROR(VLOOKUP(Q219,Contenants!$A$3:$B$21,2,FALSE),"")</f>
        <v/>
      </c>
      <c r="S219" s="2"/>
      <c r="T219" s="8" t="s">
        <v>743</v>
      </c>
      <c r="U219" s="14" t="str">
        <f t="shared" si="64"/>
        <v/>
      </c>
      <c r="V219" s="14"/>
      <c r="W219" s="5" t="e">
        <f>$X$1&amp;A219&amp;$Y$1&amp;T219&amp;$Z$1&amp;C219&amp;$AA$1&amp;E219&amp;#REF!&amp;G219&amp;$AB$1&amp;J219&amp;$AC$1&amp;#REF!&amp;$AD$1&amp;L219&amp;$AE$1&amp;P219&amp;$AF$1&amp;R219&amp;$AF$1&amp;#REF!&amp;$AG$1</f>
        <v>#REF!</v>
      </c>
    </row>
    <row r="220" spans="1:23" hidden="1" x14ac:dyDescent="0.25">
      <c r="A220" s="2" t="s">
        <v>2544</v>
      </c>
      <c r="B220" s="2" t="s">
        <v>2545</v>
      </c>
      <c r="C220" s="3"/>
      <c r="D220" s="16" t="str">
        <f t="shared" si="59"/>
        <v/>
      </c>
      <c r="E220" s="4">
        <v>49.95</v>
      </c>
      <c r="F220" s="2" t="s">
        <v>2537</v>
      </c>
      <c r="G220" s="13" t="e">
        <f>VLOOKUP(F220,frs!$A$2:$E$41,2,FALSE)</f>
        <v>#N/A</v>
      </c>
      <c r="H220" s="2" t="b">
        <v>0</v>
      </c>
      <c r="I220" s="2" t="s">
        <v>2301</v>
      </c>
      <c r="J220" s="13">
        <f>VLOOKUP(I220,Families!$A$2:$B$11,2,FALSE)</f>
        <v>4</v>
      </c>
      <c r="K220" s="2" t="s">
        <v>4746</v>
      </c>
      <c r="L220" s="13" t="str">
        <f>IFERROR(VLOOKUP(K220,Appellations!$A$3:$B$77,3,FALSE),"")</f>
        <v/>
      </c>
      <c r="M220" s="2" t="s">
        <v>4741</v>
      </c>
      <c r="N220" s="13">
        <f>IFERROR(VLOOKUP(M220,Regions!$A$3:$B$41,2,FALSE),"")</f>
        <v>32</v>
      </c>
      <c r="O220" s="2" t="s">
        <v>4719</v>
      </c>
      <c r="P220" s="13">
        <f>IFERROR(VLOOKUP(O220,Colors!$A$3:$B$11,2,FALSE),"")</f>
        <v>8</v>
      </c>
      <c r="Q220" s="2"/>
      <c r="R220" s="13" t="str">
        <f>IFERROR(VLOOKUP(Q220,Contenants!$A$3:$B$21,2,FALSE),"")</f>
        <v/>
      </c>
      <c r="S220" s="2"/>
      <c r="T220" s="8" t="s">
        <v>745</v>
      </c>
      <c r="U220" s="14" t="str">
        <f t="shared" si="64"/>
        <v/>
      </c>
      <c r="V220" s="14"/>
      <c r="W220" s="5" t="e">
        <f>$X$1&amp;A220&amp;$Y$1&amp;T220&amp;$Z$1&amp;C220&amp;$AA$1&amp;E220&amp;#REF!&amp;G220&amp;$AB$1&amp;J220&amp;$AC$1&amp;#REF!&amp;$AD$1&amp;L220&amp;$AE$1&amp;P220&amp;$AF$1&amp;R220&amp;$AF$1&amp;#REF!&amp;$AG$1</f>
        <v>#REF!</v>
      </c>
    </row>
    <row r="221" spans="1:23" hidden="1" x14ac:dyDescent="0.25">
      <c r="A221" s="2" t="s">
        <v>2546</v>
      </c>
      <c r="B221" s="2" t="s">
        <v>2547</v>
      </c>
      <c r="C221" s="3"/>
      <c r="D221" s="16" t="str">
        <f t="shared" si="59"/>
        <v/>
      </c>
      <c r="E221" s="4">
        <v>23.75</v>
      </c>
      <c r="F221" s="2" t="s">
        <v>2537</v>
      </c>
      <c r="G221" s="13" t="e">
        <f>VLOOKUP(F221,frs!$A$2:$E$41,2,FALSE)</f>
        <v>#N/A</v>
      </c>
      <c r="H221" s="2" t="b">
        <v>0</v>
      </c>
      <c r="I221" s="2" t="s">
        <v>2301</v>
      </c>
      <c r="J221" s="13">
        <f>VLOOKUP(I221,Families!$A$2:$B$11,2,FALSE)</f>
        <v>4</v>
      </c>
      <c r="K221" s="2" t="s">
        <v>4746</v>
      </c>
      <c r="L221" s="13" t="str">
        <f>IFERROR(VLOOKUP(K221,Appellations!$A$3:$B$77,3,FALSE),"")</f>
        <v/>
      </c>
      <c r="M221" s="2" t="s">
        <v>4741</v>
      </c>
      <c r="N221" s="13">
        <f>IFERROR(VLOOKUP(M221,Regions!$A$3:$B$41,2,FALSE),"")</f>
        <v>32</v>
      </c>
      <c r="O221" s="2" t="s">
        <v>4719</v>
      </c>
      <c r="P221" s="13">
        <f>IFERROR(VLOOKUP(O221,Colors!$A$3:$B$11,2,FALSE),"")</f>
        <v>8</v>
      </c>
      <c r="Q221" s="2"/>
      <c r="R221" s="13" t="str">
        <f>IFERROR(VLOOKUP(Q221,Contenants!$A$3:$B$21,2,FALSE),"")</f>
        <v/>
      </c>
      <c r="S221" s="2"/>
      <c r="T221" s="8" t="s">
        <v>925</v>
      </c>
      <c r="U221" s="14" t="str">
        <f t="shared" si="64"/>
        <v/>
      </c>
      <c r="V221" s="14"/>
      <c r="W221" s="5" t="e">
        <f>$X$1&amp;A221&amp;$Y$1&amp;T221&amp;$Z$1&amp;C221&amp;$AA$1&amp;E221&amp;#REF!&amp;G221&amp;$AB$1&amp;J221&amp;$AC$1&amp;#REF!&amp;$AD$1&amp;L221&amp;$AE$1&amp;P221&amp;$AF$1&amp;R221&amp;$AF$1&amp;#REF!&amp;$AG$1</f>
        <v>#REF!</v>
      </c>
    </row>
    <row r="222" spans="1:23" hidden="1" x14ac:dyDescent="0.25">
      <c r="A222" s="2" t="s">
        <v>2548</v>
      </c>
      <c r="B222" s="2" t="s">
        <v>2549</v>
      </c>
      <c r="C222" s="3"/>
      <c r="D222" s="16" t="str">
        <f t="shared" si="59"/>
        <v/>
      </c>
      <c r="E222" s="4">
        <v>34.15</v>
      </c>
      <c r="F222" s="2" t="s">
        <v>2537</v>
      </c>
      <c r="G222" s="13" t="e">
        <f>VLOOKUP(F222,frs!$A$2:$E$41,2,FALSE)</f>
        <v>#N/A</v>
      </c>
      <c r="H222" s="2" t="b">
        <v>0</v>
      </c>
      <c r="I222" s="2" t="s">
        <v>2301</v>
      </c>
      <c r="J222" s="13">
        <f>VLOOKUP(I222,Families!$A$2:$B$11,2,FALSE)</f>
        <v>4</v>
      </c>
      <c r="K222" s="2" t="s">
        <v>4746</v>
      </c>
      <c r="L222" s="13" t="str">
        <f>IFERROR(VLOOKUP(K222,Appellations!$A$3:$B$77,3,FALSE),"")</f>
        <v/>
      </c>
      <c r="M222" s="2" t="s">
        <v>4741</v>
      </c>
      <c r="N222" s="13">
        <f>IFERROR(VLOOKUP(M222,Regions!$A$3:$B$41,2,FALSE),"")</f>
        <v>32</v>
      </c>
      <c r="O222" s="2" t="s">
        <v>4719</v>
      </c>
      <c r="P222" s="13">
        <f>IFERROR(VLOOKUP(O222,Colors!$A$3:$B$11,2,FALSE),"")</f>
        <v>8</v>
      </c>
      <c r="Q222" s="2"/>
      <c r="R222" s="13" t="str">
        <f>IFERROR(VLOOKUP(Q222,Contenants!$A$3:$B$21,2,FALSE),"")</f>
        <v/>
      </c>
      <c r="S222" s="2"/>
      <c r="T222" s="8" t="s">
        <v>193</v>
      </c>
      <c r="U222" s="14" t="str">
        <f t="shared" si="64"/>
        <v/>
      </c>
      <c r="V222" s="14"/>
      <c r="W222" s="5" t="e">
        <f>$X$1&amp;A222&amp;$Y$1&amp;T222&amp;$Z$1&amp;C222&amp;$AA$1&amp;E222&amp;#REF!&amp;G222&amp;$AB$1&amp;J222&amp;$AC$1&amp;#REF!&amp;$AD$1&amp;L222&amp;$AE$1&amp;P222&amp;$AF$1&amp;R222&amp;$AF$1&amp;#REF!&amp;$AG$1</f>
        <v>#REF!</v>
      </c>
    </row>
    <row r="223" spans="1:23" hidden="1" x14ac:dyDescent="0.25">
      <c r="A223" s="2" t="s">
        <v>2550</v>
      </c>
      <c r="B223" s="2" t="s">
        <v>2551</v>
      </c>
      <c r="C223" s="3"/>
      <c r="D223" s="16" t="str">
        <f t="shared" si="59"/>
        <v/>
      </c>
      <c r="E223" s="4">
        <v>27.95</v>
      </c>
      <c r="F223" s="2" t="s">
        <v>2552</v>
      </c>
      <c r="G223" s="13" t="e">
        <f>VLOOKUP(F223,frs!$A$2:$E$41,2,FALSE)</f>
        <v>#N/A</v>
      </c>
      <c r="H223" s="2" t="b">
        <v>0</v>
      </c>
      <c r="I223" s="2" t="s">
        <v>2301</v>
      </c>
      <c r="J223" s="13">
        <f>VLOOKUP(I223,Families!$A$2:$B$11,2,FALSE)</f>
        <v>4</v>
      </c>
      <c r="K223" s="2" t="s">
        <v>4746</v>
      </c>
      <c r="L223" s="13" t="str">
        <f>IFERROR(VLOOKUP(K223,Appellations!$A$3:$B$77,3,FALSE),"")</f>
        <v/>
      </c>
      <c r="M223" s="2" t="s">
        <v>4741</v>
      </c>
      <c r="N223" s="13">
        <f>IFERROR(VLOOKUP(M223,Regions!$A$3:$B$41,2,FALSE),"")</f>
        <v>32</v>
      </c>
      <c r="O223" s="2" t="s">
        <v>4689</v>
      </c>
      <c r="P223" s="13">
        <f>IFERROR(VLOOKUP(O223,Colors!$A$3:$B$11,2,FALSE),"")</f>
        <v>2</v>
      </c>
      <c r="Q223" s="2"/>
      <c r="R223" s="13" t="str">
        <f>IFERROR(VLOOKUP(Q223,Contenants!$A$3:$B$21,2,FALSE),"")</f>
        <v/>
      </c>
      <c r="S223" s="2"/>
      <c r="T223" s="8" t="s">
        <v>205</v>
      </c>
      <c r="U223" s="14" t="str">
        <f t="shared" si="64"/>
        <v/>
      </c>
      <c r="V223" s="14"/>
      <c r="W223" s="5" t="e">
        <f>$X$1&amp;A223&amp;$Y$1&amp;T223&amp;$Z$1&amp;C223&amp;$AA$1&amp;E223&amp;#REF!&amp;G223&amp;$AB$1&amp;J223&amp;$AC$1&amp;#REF!&amp;$AD$1&amp;L223&amp;$AE$1&amp;P223&amp;$AF$1&amp;R223&amp;$AF$1&amp;#REF!&amp;$AG$1</f>
        <v>#REF!</v>
      </c>
    </row>
    <row r="224" spans="1:23" hidden="1" x14ac:dyDescent="0.25">
      <c r="A224" s="2" t="s">
        <v>2553</v>
      </c>
      <c r="B224" s="2" t="s">
        <v>2554</v>
      </c>
      <c r="C224" s="3"/>
      <c r="D224" s="16" t="str">
        <f t="shared" si="59"/>
        <v/>
      </c>
      <c r="E224" s="4">
        <v>48.9</v>
      </c>
      <c r="F224" s="2" t="s">
        <v>2552</v>
      </c>
      <c r="G224" s="13" t="e">
        <f>VLOOKUP(F224,frs!$A$2:$E$41,2,FALSE)</f>
        <v>#N/A</v>
      </c>
      <c r="H224" s="2" t="b">
        <v>0</v>
      </c>
      <c r="I224" s="2" t="s">
        <v>2301</v>
      </c>
      <c r="J224" s="13">
        <f>VLOOKUP(I224,Families!$A$2:$B$11,2,FALSE)</f>
        <v>4</v>
      </c>
      <c r="K224" s="2" t="s">
        <v>4746</v>
      </c>
      <c r="L224" s="13" t="str">
        <f>IFERROR(VLOOKUP(K224,Appellations!$A$3:$B$77,3,FALSE),"")</f>
        <v/>
      </c>
      <c r="M224" s="2" t="s">
        <v>4741</v>
      </c>
      <c r="N224" s="13">
        <f>IFERROR(VLOOKUP(M224,Regions!$A$3:$B$41,2,FALSE),"")</f>
        <v>32</v>
      </c>
      <c r="O224" s="2" t="s">
        <v>2306</v>
      </c>
      <c r="P224" s="13">
        <f>IFERROR(VLOOKUP(O224,Colors!$A$3:$B$11,2,FALSE),"")</f>
        <v>7</v>
      </c>
      <c r="Q224" s="2"/>
      <c r="R224" s="13" t="str">
        <f>IFERROR(VLOOKUP(Q224,Contenants!$A$3:$B$21,2,FALSE),"")</f>
        <v/>
      </c>
      <c r="S224" s="2"/>
      <c r="T224" s="8" t="s">
        <v>825</v>
      </c>
      <c r="U224" s="14" t="str">
        <f t="shared" si="64"/>
        <v/>
      </c>
      <c r="V224" s="14"/>
      <c r="W224" s="5" t="e">
        <f>$X$1&amp;A224&amp;$Y$1&amp;T224&amp;$Z$1&amp;C224&amp;$AA$1&amp;E224&amp;#REF!&amp;G224&amp;$AB$1&amp;J224&amp;$AC$1&amp;#REF!&amp;$AD$1&amp;L224&amp;$AE$1&amp;P224&amp;$AF$1&amp;R224&amp;$AF$1&amp;#REF!&amp;$AG$1</f>
        <v>#REF!</v>
      </c>
    </row>
    <row r="225" spans="1:23" hidden="1" x14ac:dyDescent="0.25">
      <c r="A225" s="2" t="s">
        <v>2555</v>
      </c>
      <c r="B225" s="2" t="s">
        <v>2556</v>
      </c>
      <c r="C225" s="3"/>
      <c r="D225" s="16" t="str">
        <f t="shared" si="59"/>
        <v/>
      </c>
      <c r="E225" s="4">
        <v>27.95</v>
      </c>
      <c r="F225" s="2" t="s">
        <v>2552</v>
      </c>
      <c r="G225" s="13" t="e">
        <f>VLOOKUP(F225,frs!$A$2:$E$41,2,FALSE)</f>
        <v>#N/A</v>
      </c>
      <c r="H225" s="2" t="b">
        <v>0</v>
      </c>
      <c r="I225" s="2" t="s">
        <v>2301</v>
      </c>
      <c r="J225" s="13">
        <f>VLOOKUP(I225,Families!$A$2:$B$11,2,FALSE)</f>
        <v>4</v>
      </c>
      <c r="K225" s="2" t="s">
        <v>4746</v>
      </c>
      <c r="L225" s="13" t="str">
        <f>IFERROR(VLOOKUP(K225,Appellations!$A$3:$B$77,3,FALSE),"")</f>
        <v/>
      </c>
      <c r="M225" s="2" t="s">
        <v>4741</v>
      </c>
      <c r="N225" s="13">
        <f>IFERROR(VLOOKUP(M225,Regions!$A$3:$B$41,2,FALSE),"")</f>
        <v>32</v>
      </c>
      <c r="O225" s="2" t="s">
        <v>2306</v>
      </c>
      <c r="P225" s="13">
        <f>IFERROR(VLOOKUP(O225,Colors!$A$3:$B$11,2,FALSE),"")</f>
        <v>7</v>
      </c>
      <c r="Q225" s="2"/>
      <c r="R225" s="13" t="str">
        <f>IFERROR(VLOOKUP(Q225,Contenants!$A$3:$B$21,2,FALSE),"")</f>
        <v/>
      </c>
      <c r="S225" s="2"/>
      <c r="T225" s="8" t="s">
        <v>821</v>
      </c>
      <c r="U225" s="14" t="str">
        <f t="shared" si="64"/>
        <v/>
      </c>
      <c r="V225" s="14"/>
      <c r="W225" s="5" t="e">
        <f>$X$1&amp;A225&amp;$Y$1&amp;T225&amp;$Z$1&amp;C225&amp;$AA$1&amp;E225&amp;#REF!&amp;G225&amp;$AB$1&amp;J225&amp;$AC$1&amp;#REF!&amp;$AD$1&amp;L225&amp;$AE$1&amp;P225&amp;$AF$1&amp;R225&amp;$AF$1&amp;#REF!&amp;$AG$1</f>
        <v>#REF!</v>
      </c>
    </row>
    <row r="226" spans="1:23" hidden="1" x14ac:dyDescent="0.25">
      <c r="A226" s="2" t="s">
        <v>2557</v>
      </c>
      <c r="B226" s="2" t="s">
        <v>2558</v>
      </c>
      <c r="C226" s="3"/>
      <c r="D226" s="16" t="str">
        <f t="shared" si="59"/>
        <v/>
      </c>
      <c r="E226" s="4">
        <v>48.9</v>
      </c>
      <c r="F226" s="2" t="s">
        <v>2552</v>
      </c>
      <c r="G226" s="13" t="e">
        <f>VLOOKUP(F226,frs!$A$2:$E$41,2,FALSE)</f>
        <v>#N/A</v>
      </c>
      <c r="H226" s="2" t="b">
        <v>0</v>
      </c>
      <c r="I226" s="2" t="s">
        <v>2301</v>
      </c>
      <c r="J226" s="13">
        <f>VLOOKUP(I226,Families!$A$2:$B$11,2,FALSE)</f>
        <v>4</v>
      </c>
      <c r="K226" s="2" t="s">
        <v>4746</v>
      </c>
      <c r="L226" s="13" t="str">
        <f>IFERROR(VLOOKUP(K226,Appellations!$A$3:$B$77,3,FALSE),"")</f>
        <v/>
      </c>
      <c r="M226" s="2" t="s">
        <v>4741</v>
      </c>
      <c r="N226" s="13">
        <f>IFERROR(VLOOKUP(M226,Regions!$A$3:$B$41,2,FALSE),"")</f>
        <v>32</v>
      </c>
      <c r="O226" s="2" t="s">
        <v>4719</v>
      </c>
      <c r="P226" s="13">
        <f>IFERROR(VLOOKUP(O226,Colors!$A$3:$B$11,2,FALSE),"")</f>
        <v>8</v>
      </c>
      <c r="Q226" s="2"/>
      <c r="R226" s="13" t="str">
        <f>IFERROR(VLOOKUP(Q226,Contenants!$A$3:$B$21,2,FALSE),"")</f>
        <v/>
      </c>
      <c r="S226" s="2"/>
      <c r="T226" s="8" t="s">
        <v>969</v>
      </c>
      <c r="U226" s="14" t="str">
        <f t="shared" si="64"/>
        <v/>
      </c>
      <c r="V226" s="14"/>
      <c r="W226" s="5" t="e">
        <f>$X$1&amp;A226&amp;$Y$1&amp;T226&amp;$Z$1&amp;C226&amp;$AA$1&amp;E226&amp;#REF!&amp;G226&amp;$AB$1&amp;J226&amp;$AC$1&amp;#REF!&amp;$AD$1&amp;L226&amp;$AE$1&amp;P226&amp;$AF$1&amp;R226&amp;$AF$1&amp;#REF!&amp;$AG$1</f>
        <v>#REF!</v>
      </c>
    </row>
    <row r="227" spans="1:23" hidden="1" x14ac:dyDescent="0.25">
      <c r="A227" s="2" t="s">
        <v>2559</v>
      </c>
      <c r="B227" s="2" t="s">
        <v>2560</v>
      </c>
      <c r="C227" s="3"/>
      <c r="D227" s="33" t="str">
        <f t="shared" si="59"/>
        <v/>
      </c>
      <c r="E227" s="4">
        <v>27.95</v>
      </c>
      <c r="F227" s="2" t="s">
        <v>2552</v>
      </c>
      <c r="G227" s="17" t="e">
        <f>VLOOKUP(F227,frs!$A$2:$E$41,2,FALSE)</f>
        <v>#N/A</v>
      </c>
      <c r="H227" s="2" t="b">
        <v>0</v>
      </c>
      <c r="I227" s="2" t="s">
        <v>2301</v>
      </c>
      <c r="J227" s="17">
        <f>VLOOKUP(I227,Families!$A$2:$B$11,2,FALSE)</f>
        <v>4</v>
      </c>
      <c r="K227" s="2" t="s">
        <v>4746</v>
      </c>
      <c r="L227" s="17" t="str">
        <f>IFERROR(VLOOKUP(K227,Appellations!$A$3:$B$77,3,FALSE),"")</f>
        <v/>
      </c>
      <c r="M227" s="2" t="s">
        <v>4741</v>
      </c>
      <c r="N227" s="17">
        <f>IFERROR(VLOOKUP(M227,Regions!$A$3:$B$41,2,FALSE),"")</f>
        <v>32</v>
      </c>
      <c r="O227" s="2" t="s">
        <v>4719</v>
      </c>
      <c r="P227" s="17">
        <f>IFERROR(VLOOKUP(O227,Colors!$A$3:$B$11,2,FALSE),"")</f>
        <v>8</v>
      </c>
      <c r="Q227" s="2"/>
      <c r="R227" s="17" t="str">
        <f>IFERROR(VLOOKUP(Q227,Contenants!$A$3:$B$21,2,FALSE),"")</f>
        <v/>
      </c>
      <c r="S227" s="2"/>
      <c r="T227" s="8" t="s">
        <v>1325</v>
      </c>
      <c r="U227" s="14" t="str">
        <f t="shared" si="64"/>
        <v/>
      </c>
      <c r="V227" s="14"/>
      <c r="W227" s="5" t="e">
        <f>$X$1&amp;A227&amp;$Y$1&amp;T227&amp;$Z$1&amp;C227&amp;$AA$1&amp;E227&amp;#REF!&amp;G227&amp;$AB$1&amp;J227&amp;$AC$1&amp;#REF!&amp;$AD$1&amp;L227&amp;$AE$1&amp;P227&amp;$AF$1&amp;R227&amp;$AF$1&amp;#REF!&amp;$AG$1</f>
        <v>#REF!</v>
      </c>
    </row>
    <row r="228" spans="1:23" ht="409.5" x14ac:dyDescent="0.25">
      <c r="A228" s="2" t="s">
        <v>231</v>
      </c>
      <c r="B228" s="2" t="s">
        <v>232</v>
      </c>
      <c r="C228" s="3" t="s">
        <v>2562</v>
      </c>
      <c r="D228" s="23" t="str">
        <f t="shared" ref="D228:D229" si="65">SUBSTITUTE(SUBSTITUTE(SUBSTITUTE(C228,CHAR(13),""),CHAR(10),"&lt;br&gt;"),". &amp;car(10)",".")</f>
        <v>Un vin rosé sec et élégant.&lt;br&gt;&lt;br&gt;Encépagement : assemblage de différents cépages phares de la Provence.&lt;br&gt;&lt;br&gt;Dégustation : sec, fruité avec une belle tension.&lt;br&gt;Accord mets/vin : apéritif, grillades, poissons à chair fine.&lt;br&gt;&lt;br&gt;Le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v>
      </c>
      <c r="E228" s="4">
        <v>37.15</v>
      </c>
      <c r="F228" s="2" t="s">
        <v>2223</v>
      </c>
      <c r="G228" s="19">
        <f>VLOOKUP(F228,frs!$A$2:$B$45,2,FALSE)</f>
        <v>15</v>
      </c>
      <c r="H228" s="2" t="b">
        <v>1</v>
      </c>
      <c r="I228" s="2" t="s">
        <v>2301</v>
      </c>
      <c r="J228" s="19">
        <f>VLOOKUP(I228,Families!$A$2:$B$11,2,FALSE)</f>
        <v>4</v>
      </c>
      <c r="K228" s="2" t="s">
        <v>4747</v>
      </c>
      <c r="L228" s="19">
        <f>IFERROR(VLOOKUP(K228,Appellations!$A$2:$B$80,2,FALSE),"0")</f>
        <v>23</v>
      </c>
      <c r="M228" s="2" t="s">
        <v>4741</v>
      </c>
      <c r="N228" s="19">
        <f>IFERROR(VLOOKUP(M228,Regions!$A$2:$B$44,2,FALSE),"0")</f>
        <v>32</v>
      </c>
      <c r="O228" s="2" t="s">
        <v>2306</v>
      </c>
      <c r="P228" s="19">
        <f>IFERROR(VLOOKUP(O228,Colors!$A$2:$B$11,2,FALSE),"0")</f>
        <v>7</v>
      </c>
      <c r="Q228" s="2"/>
      <c r="R228" s="19" t="str">
        <f>IFERROR(VLOOKUP(Q228,Contenants!$A$2:$B$21,2,FALSE),"0")</f>
        <v>0</v>
      </c>
      <c r="S228" s="2" t="s">
        <v>5587</v>
      </c>
      <c r="T228" s="50" t="s">
        <v>6047</v>
      </c>
      <c r="U228" s="19" t="str">
        <f t="shared" ref="U228:U229" si="66">SUBSTITUTE(S228,"C:\Users\Admin\OneDrive\Site Internet\","")</f>
        <v>bag-in-box-domaine-de-la-goujonne-coteaux_varois-rose.png</v>
      </c>
      <c r="V228" s="19">
        <f t="shared" ref="V228:V229" si="67">IF(U228="",0,1)</f>
        <v>1</v>
      </c>
      <c r="W228" s="20" t="str">
        <f t="shared" ref="W228:W229" si="68">$X$1&amp;A228&amp;$Y$1&amp;T228&amp;$Z$1&amp;D228&amp;$AA$1&amp;G228&amp;$AB$1&amp;J228&amp;$AC$1&amp;L228&amp;$AD$1&amp;N228&amp;$AE$1&amp;P228&amp;$AF$1&amp;R228&amp;$AG$1&amp;U228&amp;$AH$1&amp;V228&amp;$AI$1</f>
        <v>("00228", "BIB Côteaux Varois La Goujonne Rosé 5 L", "Un vin rosé sec et élégant.&lt;br&gt;&lt;br&gt;Encépagement : assemblage de différents cépages phares de la Provence.&lt;br&gt;&lt;br&gt;Dégustation : sec, fruité avec une belle tension.&lt;br&gt;Accord mets/vin : apéritif, grillades, poissons à chair fine.&lt;br&gt;&lt;br&gt;Le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 "15", "4", "23", "32","7", "0", "bag-in-box-domaine-de-la-goujonne-coteaux_varois-rose.png", "1"),</v>
      </c>
    </row>
    <row r="229" spans="1:23" ht="409.5" x14ac:dyDescent="0.25">
      <c r="A229" s="2" t="s">
        <v>233</v>
      </c>
      <c r="B229" s="2" t="s">
        <v>234</v>
      </c>
      <c r="C229" s="3" t="s">
        <v>2563</v>
      </c>
      <c r="D229" s="23" t="str">
        <f t="shared" si="65"/>
        <v>Un vin rouge fruité et légèrement épicé.&lt;br&gt;&lt;br&gt;Encépagement : assemblage de différents cépages phares de la Provence.&lt;br&gt;&lt;br&gt;Dégustation : notes de fruits rouges, légèrement épicé et rond.&lt;br&gt;Accord mets/vin : viandes grillées, charcuterie/fromage.&lt;br&gt;&lt;br&gt;Le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v>
      </c>
      <c r="E229" s="4">
        <v>37.15</v>
      </c>
      <c r="F229" s="2" t="s">
        <v>2223</v>
      </c>
      <c r="G229" s="19">
        <f>VLOOKUP(F229,frs!$A$2:$B$45,2,FALSE)</f>
        <v>15</v>
      </c>
      <c r="H229" s="2" t="b">
        <v>1</v>
      </c>
      <c r="I229" s="2" t="s">
        <v>2301</v>
      </c>
      <c r="J229" s="19">
        <f>VLOOKUP(I229,Families!$A$2:$B$11,2,FALSE)</f>
        <v>4</v>
      </c>
      <c r="K229" s="2" t="s">
        <v>4747</v>
      </c>
      <c r="L229" s="19">
        <f>IFERROR(VLOOKUP(K229,Appellations!$A$2:$B$80,2,FALSE),"0")</f>
        <v>23</v>
      </c>
      <c r="M229" s="2" t="s">
        <v>4741</v>
      </c>
      <c r="N229" s="19">
        <f>IFERROR(VLOOKUP(M229,Regions!$A$2:$B$44,2,FALSE),"0")</f>
        <v>32</v>
      </c>
      <c r="O229" s="2" t="s">
        <v>4719</v>
      </c>
      <c r="P229" s="19">
        <f>IFERROR(VLOOKUP(O229,Colors!$A$2:$B$11,2,FALSE),"0")</f>
        <v>8</v>
      </c>
      <c r="Q229" s="2"/>
      <c r="R229" s="19" t="str">
        <f>IFERROR(VLOOKUP(Q229,Contenants!$A$2:$B$21,2,FALSE),"0")</f>
        <v>0</v>
      </c>
      <c r="S229" s="2" t="s">
        <v>5588</v>
      </c>
      <c r="T229" s="50" t="s">
        <v>6048</v>
      </c>
      <c r="U229" s="19" t="str">
        <f t="shared" si="66"/>
        <v>bag-in-box-domaine-de-la-goujonne-coteaux_varois-rouge.png</v>
      </c>
      <c r="V229" s="19">
        <f t="shared" si="67"/>
        <v>1</v>
      </c>
      <c r="W229" s="20" t="str">
        <f t="shared" si="68"/>
        <v>("00229", "BIB Côteaux Varois La Goujonne Rouge 5 L ", "Un vin rouge fruité et légèrement épicé.&lt;br&gt;&lt;br&gt;Encépagement : assemblage de différents cépages phares de la Provence.&lt;br&gt;&lt;br&gt;Dégustation : notes de fruits rouges, légèrement épicé et rond.&lt;br&gt;Accord mets/vin : viandes grillées, charcuterie/fromage.&lt;br&gt;&lt;br&gt;Le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 "15", "4", "23", "32","8", "0", "bag-in-box-domaine-de-la-goujonne-coteaux_varois-rouge.png", "1"),</v>
      </c>
    </row>
    <row r="230" spans="1:23" hidden="1" x14ac:dyDescent="0.25">
      <c r="A230" s="2" t="s">
        <v>2586</v>
      </c>
      <c r="B230" s="2" t="s">
        <v>2587</v>
      </c>
      <c r="C230" s="3"/>
      <c r="D230" s="34" t="str">
        <f t="shared" si="59"/>
        <v/>
      </c>
      <c r="E230" s="4">
        <v>26.15</v>
      </c>
      <c r="F230" s="2" t="s">
        <v>2588</v>
      </c>
      <c r="G230" s="35" t="e">
        <f>VLOOKUP(F230,frs!$A$2:$E$41,2,FALSE)</f>
        <v>#N/A</v>
      </c>
      <c r="H230" s="2" t="b">
        <v>0</v>
      </c>
      <c r="I230" s="2" t="s">
        <v>2301</v>
      </c>
      <c r="J230" s="35">
        <f>VLOOKUP(I230,Families!$A$2:$B$11,2,FALSE)</f>
        <v>4</v>
      </c>
      <c r="K230" s="2" t="s">
        <v>4748</v>
      </c>
      <c r="L230" s="35" t="str">
        <f>IFERROR(VLOOKUP(K230,Appellations!$A$3:$B$77,3,FALSE),"")</f>
        <v/>
      </c>
      <c r="M230" s="2" t="s">
        <v>4743</v>
      </c>
      <c r="N230" s="35">
        <f>IFERROR(VLOOKUP(M230,Regions!$A$3:$B$41,2,FALSE),"")</f>
        <v>24</v>
      </c>
      <c r="O230" s="2" t="s">
        <v>4719</v>
      </c>
      <c r="P230" s="35">
        <f>IFERROR(VLOOKUP(O230,Colors!$A$3:$B$11,2,FALSE),"")</f>
        <v>8</v>
      </c>
      <c r="Q230" s="2"/>
      <c r="R230" s="35" t="str">
        <f>IFERROR(VLOOKUP(Q230,Contenants!$A$3:$B$21,2,FALSE),"")</f>
        <v/>
      </c>
      <c r="S230" s="2"/>
      <c r="T230" s="8" t="s">
        <v>322</v>
      </c>
      <c r="U230" s="14" t="str">
        <f>SUBSTITUTE(SUBSTITUTE(SUBSTITUTE(SUBSTITUTE(SUBSTITUTE(SUBSTITUTE(SUBSTITUTE(SUBSTITUTE(SUBSTITUTE(SUBSTITUTE(SUBSTITUTE(SUBSTITUTE(S230,"C:\Users\Admin\OneDrive\Site Internet\",""),"BAG-IN-BOX\",""),"BOURGOGNE\",""),"BEAUJOLAIS\",""),"CHAMPAGNE ET EFFERVESCENTS\",""),"LANGUEDOC\",""),"LOIRE\",""),"PROVENCE\",""),"RHONE NORD\",""),"RHONE SUD\",""),"SPIRITUEUX\",""),"SUD OUEST\","")</f>
        <v/>
      </c>
      <c r="V230" s="14"/>
      <c r="W230" s="5" t="e">
        <f>$X$1&amp;A230&amp;$Y$1&amp;T230&amp;$Z$1&amp;C230&amp;$AA$1&amp;E230&amp;#REF!&amp;G230&amp;$AB$1&amp;J230&amp;$AC$1&amp;#REF!&amp;$AD$1&amp;L230&amp;$AE$1&amp;P230&amp;$AF$1&amp;R230&amp;$AF$1&amp;#REF!&amp;$AG$1</f>
        <v>#REF!</v>
      </c>
    </row>
    <row r="231" spans="1:23" ht="409.5" x14ac:dyDescent="0.25">
      <c r="A231" s="2" t="s">
        <v>239</v>
      </c>
      <c r="B231" s="2" t="s">
        <v>240</v>
      </c>
      <c r="C231" s="3" t="s">
        <v>5182</v>
      </c>
      <c r="D231" s="23" t="str">
        <f t="shared" ref="D231:D235" si="69">SUBSTITUTE(SUBSTITUTE(SUBSTITUTE(C231,CHAR(13),""),CHAR(10),"&lt;br&gt;"),". &amp;car(10)",".")</f>
        <v>Un Vin blanc sec et floral. Idéal pour vos apéritif ou un poisson à chair fine.&lt;br&gt;&lt;br&gt;Encépagement : Chardonnay&lt;br&gt;&lt;br&gt;Dégustation : vif, frais et floral aux arômes de fruits blancs.&lt;br&gt;Accord mets/vin : viande blanche, poisson.&lt;br&gt;&lt;br&gt;Existe en 3L.&lt;br&gt;&lt;br&gt;À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231" s="4">
        <v>24.3</v>
      </c>
      <c r="F231" s="2" t="s">
        <v>2224</v>
      </c>
      <c r="G231" s="19">
        <f>VLOOKUP(F231,frs!$A$2:$B$45,2,FALSE)</f>
        <v>39</v>
      </c>
      <c r="H231" s="2" t="b">
        <v>1</v>
      </c>
      <c r="I231" s="2" t="s">
        <v>2301</v>
      </c>
      <c r="J231" s="19">
        <f>VLOOKUP(I231,Families!$A$2:$B$11,2,FALSE)</f>
        <v>4</v>
      </c>
      <c r="K231" s="2" t="s">
        <v>4749</v>
      </c>
      <c r="L231" s="19">
        <f>IFERROR(VLOOKUP(K231,Appellations!$A$2:$B$80,2,FALSE),"0")</f>
        <v>38</v>
      </c>
      <c r="M231" s="2" t="s">
        <v>4745</v>
      </c>
      <c r="N231" s="19">
        <f>IFERROR(VLOOKUP(M231,Regions!$A$2:$B$44,2,FALSE),"0")</f>
        <v>33</v>
      </c>
      <c r="O231" s="2" t="s">
        <v>4689</v>
      </c>
      <c r="P231" s="19">
        <f>IFERROR(VLOOKUP(O231,Colors!$A$2:$B$11,2,FALSE),"0")</f>
        <v>2</v>
      </c>
      <c r="Q231" s="2"/>
      <c r="R231" s="19" t="str">
        <f>IFERROR(VLOOKUP(Q231,Contenants!$A$2:$B$21,2,FALSE),"0")</f>
        <v>0</v>
      </c>
      <c r="S231" s="2" t="s">
        <v>5610</v>
      </c>
      <c r="T231" s="50" t="s">
        <v>6049</v>
      </c>
      <c r="U231" s="19" t="str">
        <f t="shared" ref="U231:U235" si="70">SUBSTITUTE(S231,"C:\Users\Admin\OneDrive\Site Internet\","")</f>
        <v>bag_in_box_cellier_des_chartreux_chardonnay_blanc.png</v>
      </c>
      <c r="V231" s="19">
        <f t="shared" ref="V231:V235" si="71">IF(U231="",0,1)</f>
        <v>1</v>
      </c>
      <c r="W231" s="20" t="str">
        <f t="shared" ref="W231:W235" si="72">$X$1&amp;A231&amp;$Y$1&amp;T231&amp;$Z$1&amp;D231&amp;$AA$1&amp;G231&amp;$AB$1&amp;J231&amp;$AC$1&amp;L231&amp;$AD$1&amp;N231&amp;$AE$1&amp;P231&amp;$AF$1&amp;R231&amp;$AG$1&amp;U231&amp;$AH$1&amp;V231&amp;$AI$1</f>
        <v>("00231", "BIB Chardonnay Chartreux Blanc 5 L ", "Un Vin blanc sec et floral. Idéal pour vos apéritif ou un poisson à chair fine.&lt;br&gt;&lt;br&gt;Encépagement : Chardonnay&lt;br&gt;&lt;br&gt;Dégustation : vif, frais et floral aux arômes de fruits blancs.&lt;br&gt;Accord mets/vin : viande blanche, poisson.&lt;br&gt;&lt;br&gt;Existe en 3L.&lt;br&gt;&lt;br&gt;À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 "39", "4", "38", "33","2", "0", "bag_in_box_cellier_des_chartreux_chardonnay_blanc.png", "1"),</v>
      </c>
    </row>
    <row r="232" spans="1:23" ht="409.5" x14ac:dyDescent="0.25">
      <c r="A232" s="2" t="s">
        <v>237</v>
      </c>
      <c r="B232" s="2" t="s">
        <v>238</v>
      </c>
      <c r="C232" s="3" t="s">
        <v>5180</v>
      </c>
      <c r="D232" s="23" t="str">
        <f t="shared" si="69"/>
        <v>Un vin blanc sec et floral. Idéal pour vos apéritifs ou un poisson à chair fine.&lt;br&gt;&lt;br&gt;Encépagement : Chardonnay&lt;br&gt;&lt;br&gt;Dégustation : vif, frais et floral aux arômes de fruits blancs.&lt;br&gt;Accord mets/vin : viande blanche, poisson.&lt;br&gt;&lt;br&gt;Existe en 5L.&lt;br&gt;&lt;br&gt;À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232" s="4">
        <v>15.6</v>
      </c>
      <c r="F232" s="2" t="s">
        <v>2224</v>
      </c>
      <c r="G232" s="19">
        <f>VLOOKUP(F232,frs!$A$2:$B$45,2,FALSE)</f>
        <v>39</v>
      </c>
      <c r="H232" s="2" t="b">
        <v>1</v>
      </c>
      <c r="I232" s="2" t="s">
        <v>2301</v>
      </c>
      <c r="J232" s="19">
        <f>VLOOKUP(I232,Families!$A$2:$B$11,2,FALSE)</f>
        <v>4</v>
      </c>
      <c r="K232" s="2" t="s">
        <v>4749</v>
      </c>
      <c r="L232" s="19">
        <f>IFERROR(VLOOKUP(K232,Appellations!$A$2:$B$80,2,FALSE),"0")</f>
        <v>38</v>
      </c>
      <c r="M232" s="2" t="s">
        <v>4745</v>
      </c>
      <c r="N232" s="19">
        <f>IFERROR(VLOOKUP(M232,Regions!$A$2:$B$44,2,FALSE),"0")</f>
        <v>33</v>
      </c>
      <c r="O232" s="2" t="s">
        <v>4689</v>
      </c>
      <c r="P232" s="19">
        <f>IFERROR(VLOOKUP(O232,Colors!$A$2:$B$11,2,FALSE),"0")</f>
        <v>2</v>
      </c>
      <c r="Q232" s="2" t="s">
        <v>5181</v>
      </c>
      <c r="R232" s="19">
        <f>IFERROR(VLOOKUP(Q232,Contenants!$A$2:$B$21,2,FALSE),"0")</f>
        <v>7</v>
      </c>
      <c r="S232" s="2" t="s">
        <v>5610</v>
      </c>
      <c r="T232" s="50" t="s">
        <v>6074</v>
      </c>
      <c r="U232" s="19" t="str">
        <f t="shared" si="70"/>
        <v>bag_in_box_cellier_des_chartreux_chardonnay_blanc.png</v>
      </c>
      <c r="V232" s="19">
        <f t="shared" si="71"/>
        <v>1</v>
      </c>
      <c r="W232" s="20" t="str">
        <f t="shared" si="72"/>
        <v>("00232", "BIB Chardonnay Blanc Chartreux 3 L", "Un vin blanc sec et floral. Idéal pour vos apéritifs ou un poisson à chair fine.&lt;br&gt;&lt;br&gt;Encépagement : Chardonnay&lt;br&gt;&lt;br&gt;Dégustation : vif, frais et floral aux arômes de fruits blancs.&lt;br&gt;Accord mets/vin : viande blanche, poisson.&lt;br&gt;&lt;br&gt;Existe en 5L.&lt;br&gt;&lt;br&gt;À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 "39", "4", "38", "33","2", "7", "bag_in_box_cellier_des_chartreux_chardonnay_blanc.png", "1"),</v>
      </c>
    </row>
    <row r="233" spans="1:23" ht="409.5" x14ac:dyDescent="0.25">
      <c r="A233" s="2" t="s">
        <v>241</v>
      </c>
      <c r="B233" s="2" t="s">
        <v>242</v>
      </c>
      <c r="C233" s="3" t="s">
        <v>5183</v>
      </c>
      <c r="D233" s="23" t="str">
        <f t="shared" si="69"/>
        <v>Un vin rouge léger et fruité parfait un plateau de charcuterie.&lt;br&gt;&lt;br&gt;Encépagement : Grenache, Syrah, Carignan, Cinsault&lt;br&gt;&lt;br&gt;Dégustation : gourmand, souple et fruité. Arômes de fraise et framboise.&lt;br&gt;Accord mets/vin : viande rouge, charcuterie/fromage.&lt;br&gt;&lt;br&gt;Existe en 5L.&lt;br&gt;&lt;br&gt;À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233" s="4">
        <v>31.1</v>
      </c>
      <c r="F233" s="2" t="s">
        <v>2224</v>
      </c>
      <c r="G233" s="19">
        <f>VLOOKUP(F233,frs!$A$2:$B$45,2,FALSE)</f>
        <v>39</v>
      </c>
      <c r="H233" s="2" t="b">
        <v>1</v>
      </c>
      <c r="I233" s="2" t="s">
        <v>2301</v>
      </c>
      <c r="J233" s="19">
        <f>VLOOKUP(I233,Families!$A$2:$B$11,2,FALSE)</f>
        <v>4</v>
      </c>
      <c r="K233" s="2" t="s">
        <v>4749</v>
      </c>
      <c r="L233" s="19">
        <f>IFERROR(VLOOKUP(K233,Appellations!$A$2:$B$80,2,FALSE),"0")</f>
        <v>38</v>
      </c>
      <c r="M233" s="2" t="s">
        <v>4745</v>
      </c>
      <c r="N233" s="19">
        <f>IFERROR(VLOOKUP(M233,Regions!$A$2:$B$44,2,FALSE),"0")</f>
        <v>33</v>
      </c>
      <c r="O233" s="2" t="s">
        <v>4719</v>
      </c>
      <c r="P233" s="19">
        <f>IFERROR(VLOOKUP(O233,Colors!$A$2:$B$11,2,FALSE),"0")</f>
        <v>8</v>
      </c>
      <c r="Q233" s="2"/>
      <c r="R233" s="19" t="str">
        <f>IFERROR(VLOOKUP(Q233,Contenants!$A$2:$B$21,2,FALSE),"0")</f>
        <v>0</v>
      </c>
      <c r="S233" s="2" t="s">
        <v>5611</v>
      </c>
      <c r="T233" s="50" t="s">
        <v>6050</v>
      </c>
      <c r="U233" s="19" t="str">
        <f t="shared" si="70"/>
        <v>bag_in_box_cellier_des_chartreux_igp_gard_rouge.png</v>
      </c>
      <c r="V233" s="19">
        <f t="shared" si="71"/>
        <v>1</v>
      </c>
      <c r="W233" s="20" t="str">
        <f t="shared" si="72"/>
        <v>("00233", "BIB Chartreux Rouge 10 L", "Un vin rouge léger et fruité parfait un plateau de charcuterie.&lt;br&gt;&lt;br&gt;Encépagement : Grenache, Syrah, Carignan, Cinsault&lt;br&gt;&lt;br&gt;Dégustation : gourmand, souple et fruité. Arômes de fraise et framboise.&lt;br&gt;Accord mets/vin : viande rouge, charcuterie/fromage.&lt;br&gt;&lt;br&gt;Existe en 5L.&lt;br&gt;&lt;br&gt;À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 "39", "4", "38", "33","8", "0", "bag_in_box_cellier_des_chartreux_igp_gard_rouge.png", "1"),</v>
      </c>
    </row>
    <row r="234" spans="1:23" ht="409.5" x14ac:dyDescent="0.25">
      <c r="A234" s="2" t="s">
        <v>243</v>
      </c>
      <c r="B234" s="2" t="s">
        <v>244</v>
      </c>
      <c r="C234" s="3" t="s">
        <v>5184</v>
      </c>
      <c r="D234" s="23" t="str">
        <f t="shared" si="69"/>
        <v>Un vin rouge léger et fruité parfait pour un plateau de charcuterie.&lt;br&gt;&lt;br&gt;Encépagement : Grenache, Syrah, Carignan, Cinsault&lt;br&gt;&lt;br&gt;Dégustation : gourmand, souple et fruité. Arômes de fraise et framboise.&lt;br&gt;Accord mets/vin : viande rouge, charcuterie/fromage.&lt;br&gt;&lt;br&gt;Existe en 10L.&lt;br&gt;&lt;br&gt;À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234" s="4">
        <v>17.3</v>
      </c>
      <c r="F234" s="2" t="s">
        <v>2224</v>
      </c>
      <c r="G234" s="19">
        <f>VLOOKUP(F234,frs!$A$2:$B$45,2,FALSE)</f>
        <v>39</v>
      </c>
      <c r="H234" s="2" t="b">
        <v>1</v>
      </c>
      <c r="I234" s="2" t="s">
        <v>2301</v>
      </c>
      <c r="J234" s="19">
        <f>VLOOKUP(I234,Families!$A$2:$B$11,2,FALSE)</f>
        <v>4</v>
      </c>
      <c r="K234" s="2" t="s">
        <v>4749</v>
      </c>
      <c r="L234" s="19">
        <f>IFERROR(VLOOKUP(K234,Appellations!$A$2:$B$80,2,FALSE),"0")</f>
        <v>38</v>
      </c>
      <c r="M234" s="2" t="s">
        <v>4745</v>
      </c>
      <c r="N234" s="19">
        <f>IFERROR(VLOOKUP(M234,Regions!$A$2:$B$44,2,FALSE),"0")</f>
        <v>33</v>
      </c>
      <c r="O234" s="2" t="s">
        <v>4719</v>
      </c>
      <c r="P234" s="19">
        <f>IFERROR(VLOOKUP(O234,Colors!$A$2:$B$11,2,FALSE),"0")</f>
        <v>8</v>
      </c>
      <c r="Q234" s="2"/>
      <c r="R234" s="19" t="str">
        <f>IFERROR(VLOOKUP(Q234,Contenants!$A$2:$B$21,2,FALSE),"0")</f>
        <v>0</v>
      </c>
      <c r="S234" s="2" t="s">
        <v>5611</v>
      </c>
      <c r="T234" s="50" t="s">
        <v>6051</v>
      </c>
      <c r="U234" s="19" t="str">
        <f t="shared" si="70"/>
        <v>bag_in_box_cellier_des_chartreux_igp_gard_rouge.png</v>
      </c>
      <c r="V234" s="19">
        <f t="shared" si="71"/>
        <v>1</v>
      </c>
      <c r="W234" s="20" t="str">
        <f t="shared" si="72"/>
        <v>("00234", "BIB Chartreux Rouge 5 L", "Un vin rouge léger et fruité parfait pour un plateau de charcuterie.&lt;br&gt;&lt;br&gt;Encépagement : Grenache, Syrah, Carignan, Cinsault&lt;br&gt;&lt;br&gt;Dégustation : gourmand, souple et fruité. Arômes de fraise et framboise.&lt;br&gt;Accord mets/vin : viande rouge, charcuterie/fromage.&lt;br&gt;&lt;br&gt;Existe en 10L.&lt;br&gt;&lt;br&gt;À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 "39", "4", "38", "33","8", "0", "bag_in_box_cellier_des_chartreux_igp_gard_rouge.png", "1"),</v>
      </c>
    </row>
    <row r="235" spans="1:23" ht="409.5" x14ac:dyDescent="0.25">
      <c r="A235" s="2" t="s">
        <v>257</v>
      </c>
      <c r="B235" s="2" t="s">
        <v>258</v>
      </c>
      <c r="C235" s="3" t="s">
        <v>5189</v>
      </c>
      <c r="D235" s="23" t="str">
        <f t="shared" si="69"/>
        <v>Un vin blanc sec et fruité. Idéal pour vos apéritifs ou un porc au caramel.&lt;br&gt;&lt;br&gt;Encépagement : Viognier&lt;br&gt;&lt;br&gt;Dégustation : sec, vif et frais aux notes de fruits jaunes (abricot, mangue).&lt;br&gt;Accord mets/vin : viande blanche, poisson, plats exotiques.&lt;br&gt;&lt;br&gt;À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235" s="4">
        <v>24.4</v>
      </c>
      <c r="F235" s="2" t="s">
        <v>2224</v>
      </c>
      <c r="G235" s="19">
        <f>VLOOKUP(F235,frs!$A$2:$B$45,2,FALSE)</f>
        <v>39</v>
      </c>
      <c r="H235" s="2" t="b">
        <v>1</v>
      </c>
      <c r="I235" s="2" t="s">
        <v>2301</v>
      </c>
      <c r="J235" s="19">
        <f>VLOOKUP(I235,Families!$A$2:$B$11,2,FALSE)</f>
        <v>4</v>
      </c>
      <c r="K235" s="2" t="s">
        <v>4749</v>
      </c>
      <c r="L235" s="19">
        <f>IFERROR(VLOOKUP(K235,Appellations!$A$2:$B$80,2,FALSE),"0")</f>
        <v>38</v>
      </c>
      <c r="M235" s="2" t="s">
        <v>4745</v>
      </c>
      <c r="N235" s="19">
        <f>IFERROR(VLOOKUP(M235,Regions!$A$2:$B$44,2,FALSE),"0")</f>
        <v>33</v>
      </c>
      <c r="O235" s="2" t="s">
        <v>4689</v>
      </c>
      <c r="P235" s="19">
        <f>IFERROR(VLOOKUP(O235,Colors!$A$2:$B$11,2,FALSE),"0")</f>
        <v>2</v>
      </c>
      <c r="Q235" s="2"/>
      <c r="R235" s="19" t="str">
        <f>IFERROR(VLOOKUP(Q235,Contenants!$A$2:$B$21,2,FALSE),"0")</f>
        <v>0</v>
      </c>
      <c r="S235" s="2" t="s">
        <v>5612</v>
      </c>
      <c r="T235" s="50" t="s">
        <v>6052</v>
      </c>
      <c r="U235" s="19" t="str">
        <f t="shared" si="70"/>
        <v>bag_in_box_cellier_des_chartreux_viognier_blanc.png</v>
      </c>
      <c r="V235" s="19">
        <f t="shared" si="71"/>
        <v>1</v>
      </c>
      <c r="W235" s="20" t="str">
        <f t="shared" si="72"/>
        <v>("00235", "BIB Viognier Chartreux Blanc 5 L", "Un vin blanc sec et fruité. Idéal pour vos apéritifs ou un porc au caramel.&lt;br&gt;&lt;br&gt;Encépagement : Viognier&lt;br&gt;&lt;br&gt;Dégustation : sec, vif et frais aux notes de fruits jaunes (abricot, mangue).&lt;br&gt;Accord mets/vin : viande blanche, poisson, plats exotiques.&lt;br&gt;&lt;br&gt;À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 "39", "4", "38", "33","2", "0", "bag_in_box_cellier_des_chartreux_viognier_blanc.png", "1"),</v>
      </c>
    </row>
    <row r="236" spans="1:23" hidden="1" x14ac:dyDescent="0.25">
      <c r="A236" s="2" t="s">
        <v>2599</v>
      </c>
      <c r="B236" s="2" t="s">
        <v>2600</v>
      </c>
      <c r="C236" s="3"/>
      <c r="D236" s="34" t="str">
        <f t="shared" si="59"/>
        <v/>
      </c>
      <c r="E236" s="4">
        <v>36.4</v>
      </c>
      <c r="F236" s="2" t="s">
        <v>2225</v>
      </c>
      <c r="G236" s="35" t="e">
        <f>VLOOKUP(F236,frs!$A$2:$E$41,2,FALSE)</f>
        <v>#N/A</v>
      </c>
      <c r="H236" s="2" t="b">
        <v>0</v>
      </c>
      <c r="I236" s="2" t="s">
        <v>2301</v>
      </c>
      <c r="J236" s="35">
        <f>VLOOKUP(I236,Families!$A$2:$B$11,2,FALSE)</f>
        <v>4</v>
      </c>
      <c r="K236" s="2" t="s">
        <v>263</v>
      </c>
      <c r="L236" s="35" t="str">
        <f>IFERROR(VLOOKUP(K236,Appellations!$A$3:$B$77,3,FALSE),"")</f>
        <v/>
      </c>
      <c r="M236" s="2" t="s">
        <v>4743</v>
      </c>
      <c r="N236" s="35">
        <f>IFERROR(VLOOKUP(M236,Regions!$A$3:$B$41,2,FALSE),"")</f>
        <v>24</v>
      </c>
      <c r="O236" s="2" t="s">
        <v>4689</v>
      </c>
      <c r="P236" s="35">
        <f>IFERROR(VLOOKUP(O236,Colors!$A$3:$B$11,2,FALSE),"")</f>
        <v>2</v>
      </c>
      <c r="Q236" s="2"/>
      <c r="R236" s="35" t="str">
        <f>IFERROR(VLOOKUP(Q236,Contenants!$A$3:$B$21,2,FALSE),"")</f>
        <v/>
      </c>
      <c r="S236" s="2"/>
      <c r="T236" s="8" t="s">
        <v>333</v>
      </c>
      <c r="U236" s="14" t="str">
        <f t="shared" ref="U236:U264" si="73">SUBSTITUTE(SUBSTITUTE(SUBSTITUTE(SUBSTITUTE(SUBSTITUTE(SUBSTITUTE(SUBSTITUTE(SUBSTITUTE(SUBSTITUTE(SUBSTITUTE(SUBSTITUTE(SUBSTITUTE(S236,"C:\Users\Admin\OneDrive\Site Internet\",""),"BAG-IN-BOX\",""),"BOURGOGNE\",""),"BEAUJOLAIS\",""),"CHAMPAGNE ET EFFERVESCENTS\",""),"LANGUEDOC\",""),"LOIRE\",""),"PROVENCE\",""),"RHONE NORD\",""),"RHONE SUD\",""),"SPIRITUEUX\",""),"SUD OUEST\","")</f>
        <v/>
      </c>
      <c r="V236" s="14"/>
      <c r="W236" s="5" t="e">
        <f>$X$1&amp;A236&amp;$Y$1&amp;T236&amp;$Z$1&amp;C236&amp;$AA$1&amp;E236&amp;#REF!&amp;G236&amp;$AB$1&amp;J236&amp;$AC$1&amp;#REF!&amp;$AD$1&amp;L236&amp;$AE$1&amp;P236&amp;$AF$1&amp;R236&amp;$AF$1&amp;#REF!&amp;$AG$1</f>
        <v>#REF!</v>
      </c>
    </row>
    <row r="237" spans="1:23" hidden="1" x14ac:dyDescent="0.25">
      <c r="A237" s="2" t="s">
        <v>268</v>
      </c>
      <c r="B237" s="2" t="s">
        <v>269</v>
      </c>
      <c r="C237" s="3"/>
      <c r="D237" s="23" t="str">
        <f t="shared" ref="D237:D239" si="74">SUBSTITUTE(SUBSTITUTE(SUBSTITUTE(C237,CHAR(13),""),CHAR(10),"&lt;br&gt;"),". &amp;car(10)",".")</f>
        <v/>
      </c>
      <c r="E237" s="4">
        <v>35.9</v>
      </c>
      <c r="F237" s="2" t="s">
        <v>2225</v>
      </c>
      <c r="G237" s="19" t="e">
        <f>VLOOKUP(F237,frs!$A$2:$E$41,2,FALSE)</f>
        <v>#N/A</v>
      </c>
      <c r="H237" s="2" t="b">
        <v>1</v>
      </c>
      <c r="I237" s="2" t="s">
        <v>2301</v>
      </c>
      <c r="J237" s="19">
        <f>VLOOKUP(I237,Families!$A$2:$B$11,2,FALSE)</f>
        <v>4</v>
      </c>
      <c r="K237" s="2" t="s">
        <v>263</v>
      </c>
      <c r="L237" s="19">
        <f>IFERROR(VLOOKUP(K237,Appellations!$A$2:$B$77,2,FALSE),"0")</f>
        <v>42</v>
      </c>
      <c r="M237" s="2" t="s">
        <v>4743</v>
      </c>
      <c r="N237" s="19">
        <f>IFERROR(VLOOKUP(M237,Regions!$A$2:$B$41,2,FALSE),"0")</f>
        <v>24</v>
      </c>
      <c r="O237" s="2" t="s">
        <v>4719</v>
      </c>
      <c r="P237" s="19">
        <f>IFERROR(VLOOKUP(O237,Colors!$A$2:$B$11,2,FALSE),"0")</f>
        <v>8</v>
      </c>
      <c r="Q237" s="2"/>
      <c r="R237" s="19" t="str">
        <f>IFERROR(VLOOKUP(Q237,Contenants!$A$2:$B$21,2,FALSE),"0")</f>
        <v>0</v>
      </c>
      <c r="S237" s="2"/>
      <c r="T237" s="50" t="s">
        <v>5144</v>
      </c>
      <c r="U237" s="19" t="str">
        <f t="shared" si="73"/>
        <v/>
      </c>
      <c r="V237" s="19">
        <f t="shared" ref="V237:V239" si="75">IF(U237="",0,1)</f>
        <v>0</v>
      </c>
      <c r="W237" s="20" t="e">
        <f>$X$1&amp;A237&amp;$Y$1&amp;T237&amp;$Z$1&amp;D237&amp;$AA$1&amp;E237&amp;#REF!&amp;G237&amp;$AB$1&amp;J237&amp;$AC$1&amp;L237&amp;$AD$1&amp;N237&amp;$AE$1&amp;P237&amp;$AF$1&amp;R237&amp;$AG$1&amp;#REF!&amp;$AI$1</f>
        <v>#REF!</v>
      </c>
    </row>
    <row r="238" spans="1:23" hidden="1" x14ac:dyDescent="0.25">
      <c r="A238" s="2" t="s">
        <v>270</v>
      </c>
      <c r="B238" s="2" t="s">
        <v>271</v>
      </c>
      <c r="C238" s="3"/>
      <c r="D238" s="23" t="str">
        <f t="shared" si="74"/>
        <v/>
      </c>
      <c r="E238" s="4">
        <v>12.7</v>
      </c>
      <c r="F238" s="2" t="s">
        <v>2225</v>
      </c>
      <c r="G238" s="19" t="e">
        <f>VLOOKUP(F238,frs!$A$2:$E$41,2,FALSE)</f>
        <v>#N/A</v>
      </c>
      <c r="H238" s="2" t="b">
        <v>1</v>
      </c>
      <c r="I238" s="2" t="s">
        <v>2301</v>
      </c>
      <c r="J238" s="19">
        <f>VLOOKUP(I238,Families!$A$2:$B$11,2,FALSE)</f>
        <v>4</v>
      </c>
      <c r="K238" s="2" t="s">
        <v>263</v>
      </c>
      <c r="L238" s="19">
        <f>IFERROR(VLOOKUP(K238,Appellations!$A$2:$B$77,2,FALSE),"0")</f>
        <v>42</v>
      </c>
      <c r="M238" s="2" t="s">
        <v>4743</v>
      </c>
      <c r="N238" s="19">
        <f>IFERROR(VLOOKUP(M238,Regions!$A$2:$B$41,2,FALSE),"0")</f>
        <v>24</v>
      </c>
      <c r="O238" s="2" t="s">
        <v>4719</v>
      </c>
      <c r="P238" s="19">
        <f>IFERROR(VLOOKUP(O238,Colors!$A$2:$B$11,2,FALSE),"0")</f>
        <v>8</v>
      </c>
      <c r="Q238" s="2"/>
      <c r="R238" s="19" t="str">
        <f>IFERROR(VLOOKUP(Q238,Contenants!$A$2:$B$21,2,FALSE),"0")</f>
        <v>0</v>
      </c>
      <c r="S238" s="2"/>
      <c r="T238" s="50" t="s">
        <v>5145</v>
      </c>
      <c r="U238" s="19" t="str">
        <f t="shared" si="73"/>
        <v/>
      </c>
      <c r="V238" s="19">
        <f t="shared" si="75"/>
        <v>0</v>
      </c>
      <c r="W238" s="20" t="e">
        <f>$X$1&amp;A238&amp;$Y$1&amp;T238&amp;$Z$1&amp;D238&amp;$AA$1&amp;E238&amp;#REF!&amp;G238&amp;$AB$1&amp;J238&amp;$AC$1&amp;L238&amp;$AD$1&amp;N238&amp;$AE$1&amp;P238&amp;$AF$1&amp;R238&amp;$AG$1&amp;#REF!&amp;$AI$1</f>
        <v>#REF!</v>
      </c>
    </row>
    <row r="239" spans="1:23" hidden="1" x14ac:dyDescent="0.25">
      <c r="A239" s="2" t="s">
        <v>272</v>
      </c>
      <c r="B239" s="2" t="s">
        <v>273</v>
      </c>
      <c r="C239" s="3"/>
      <c r="D239" s="23" t="str">
        <f t="shared" si="74"/>
        <v/>
      </c>
      <c r="E239" s="4">
        <v>19.399999999999999</v>
      </c>
      <c r="F239" s="2" t="s">
        <v>2225</v>
      </c>
      <c r="G239" s="19" t="e">
        <f>VLOOKUP(F239,frs!$A$2:$E$41,2,FALSE)</f>
        <v>#N/A</v>
      </c>
      <c r="H239" s="2" t="b">
        <v>1</v>
      </c>
      <c r="I239" s="2" t="s">
        <v>2301</v>
      </c>
      <c r="J239" s="19">
        <f>VLOOKUP(I239,Families!$A$2:$B$11,2,FALSE)</f>
        <v>4</v>
      </c>
      <c r="K239" s="2" t="s">
        <v>263</v>
      </c>
      <c r="L239" s="19">
        <f>IFERROR(VLOOKUP(K239,Appellations!$A$2:$B$77,2,FALSE),"0")</f>
        <v>42</v>
      </c>
      <c r="M239" s="2" t="s">
        <v>4743</v>
      </c>
      <c r="N239" s="19">
        <f>IFERROR(VLOOKUP(M239,Regions!$A$2:$B$41,2,FALSE),"0")</f>
        <v>24</v>
      </c>
      <c r="O239" s="2" t="s">
        <v>4719</v>
      </c>
      <c r="P239" s="19">
        <f>IFERROR(VLOOKUP(O239,Colors!$A$2:$B$11,2,FALSE),"0")</f>
        <v>8</v>
      </c>
      <c r="Q239" s="2"/>
      <c r="R239" s="19" t="str">
        <f>IFERROR(VLOOKUP(Q239,Contenants!$A$2:$B$21,2,FALSE),"0")</f>
        <v>0</v>
      </c>
      <c r="S239" s="2"/>
      <c r="T239" s="50" t="s">
        <v>5146</v>
      </c>
      <c r="U239" s="19" t="str">
        <f t="shared" si="73"/>
        <v/>
      </c>
      <c r="V239" s="19">
        <f t="shared" si="75"/>
        <v>0</v>
      </c>
      <c r="W239" s="20" t="e">
        <f>$X$1&amp;A239&amp;$Y$1&amp;T239&amp;$Z$1&amp;D239&amp;$AA$1&amp;E239&amp;#REF!&amp;G239&amp;$AB$1&amp;J239&amp;$AC$1&amp;L239&amp;$AD$1&amp;N239&amp;$AE$1&amp;P239&amp;$AF$1&amp;R239&amp;$AG$1&amp;#REF!&amp;$AI$1</f>
        <v>#REF!</v>
      </c>
    </row>
    <row r="240" spans="1:23" hidden="1" x14ac:dyDescent="0.25">
      <c r="A240" s="2" t="s">
        <v>2606</v>
      </c>
      <c r="B240" s="2" t="s">
        <v>2607</v>
      </c>
      <c r="C240" s="3"/>
      <c r="D240" s="25" t="str">
        <f t="shared" si="59"/>
        <v/>
      </c>
      <c r="E240" s="4">
        <v>36.6</v>
      </c>
      <c r="F240" s="2" t="s">
        <v>2514</v>
      </c>
      <c r="G240" s="26" t="e">
        <f>VLOOKUP(F240,frs!$A$2:$E$41,2,FALSE)</f>
        <v>#N/A</v>
      </c>
      <c r="H240" s="2" t="b">
        <v>0</v>
      </c>
      <c r="I240" s="2" t="s">
        <v>2301</v>
      </c>
      <c r="J240" s="26">
        <f>VLOOKUP(I240,Families!$A$2:$B$11,2,FALSE)</f>
        <v>4</v>
      </c>
      <c r="K240" s="2" t="s">
        <v>4750</v>
      </c>
      <c r="L240" s="26" t="str">
        <f>IFERROR(VLOOKUP(K240,Appellations!$A$3:$B$77,3,FALSE),"")</f>
        <v/>
      </c>
      <c r="M240" s="2" t="s">
        <v>4741</v>
      </c>
      <c r="N240" s="26">
        <f>IFERROR(VLOOKUP(M240,Regions!$A$3:$B$41,2,FALSE),"")</f>
        <v>32</v>
      </c>
      <c r="O240" s="2" t="s">
        <v>4689</v>
      </c>
      <c r="P240" s="26">
        <f>IFERROR(VLOOKUP(O240,Colors!$A$3:$B$11,2,FALSE),"")</f>
        <v>2</v>
      </c>
      <c r="Q240" s="2"/>
      <c r="R240" s="26" t="str">
        <f>IFERROR(VLOOKUP(Q240,Contenants!$A$3:$B$21,2,FALSE),"")</f>
        <v/>
      </c>
      <c r="S240" s="2"/>
      <c r="T240" s="8" t="s">
        <v>1414</v>
      </c>
      <c r="U240" s="14" t="str">
        <f t="shared" si="73"/>
        <v/>
      </c>
      <c r="V240" s="14"/>
      <c r="W240" s="5" t="e">
        <f>$X$1&amp;A240&amp;$Y$1&amp;T240&amp;$Z$1&amp;C240&amp;$AA$1&amp;E240&amp;#REF!&amp;G240&amp;$AB$1&amp;J240&amp;$AC$1&amp;#REF!&amp;$AD$1&amp;L240&amp;$AE$1&amp;P240&amp;$AF$1&amp;R240&amp;$AF$1&amp;#REF!&amp;$AG$1</f>
        <v>#REF!</v>
      </c>
    </row>
    <row r="241" spans="1:23" hidden="1" x14ac:dyDescent="0.25">
      <c r="A241" s="2" t="s">
        <v>2608</v>
      </c>
      <c r="B241" s="2" t="s">
        <v>2609</v>
      </c>
      <c r="C241" s="3"/>
      <c r="D241" s="16" t="str">
        <f t="shared" si="59"/>
        <v/>
      </c>
      <c r="E241" s="4">
        <v>22.9</v>
      </c>
      <c r="F241" s="2" t="s">
        <v>2514</v>
      </c>
      <c r="G241" s="13" t="e">
        <f>VLOOKUP(F241,frs!$A$2:$E$41,2,FALSE)</f>
        <v>#N/A</v>
      </c>
      <c r="H241" s="2" t="b">
        <v>0</v>
      </c>
      <c r="I241" s="2" t="s">
        <v>2301</v>
      </c>
      <c r="J241" s="13">
        <f>VLOOKUP(I241,Families!$A$2:$B$11,2,FALSE)</f>
        <v>4</v>
      </c>
      <c r="K241" s="2" t="s">
        <v>4750</v>
      </c>
      <c r="L241" s="13" t="str">
        <f>IFERROR(VLOOKUP(K241,Appellations!$A$3:$B$77,3,FALSE),"")</f>
        <v/>
      </c>
      <c r="M241" s="2" t="s">
        <v>4741</v>
      </c>
      <c r="N241" s="13">
        <f>IFERROR(VLOOKUP(M241,Regions!$A$3:$B$41,2,FALSE),"")</f>
        <v>32</v>
      </c>
      <c r="O241" s="2" t="s">
        <v>4689</v>
      </c>
      <c r="P241" s="13">
        <f>IFERROR(VLOOKUP(O241,Colors!$A$3:$B$11,2,FALSE),"")</f>
        <v>2</v>
      </c>
      <c r="Q241" s="2"/>
      <c r="R241" s="13" t="str">
        <f>IFERROR(VLOOKUP(Q241,Contenants!$A$3:$B$21,2,FALSE),"")</f>
        <v/>
      </c>
      <c r="S241" s="2"/>
      <c r="T241" s="8" t="s">
        <v>1243</v>
      </c>
      <c r="U241" s="14" t="str">
        <f t="shared" si="73"/>
        <v/>
      </c>
      <c r="V241" s="14"/>
      <c r="W241" s="5" t="e">
        <f>$X$1&amp;A241&amp;$Y$1&amp;T241&amp;$Z$1&amp;C241&amp;$AA$1&amp;E241&amp;#REF!&amp;G241&amp;$AB$1&amp;J241&amp;$AC$1&amp;#REF!&amp;$AD$1&amp;L241&amp;$AE$1&amp;P241&amp;$AF$1&amp;R241&amp;$AF$1&amp;#REF!&amp;$AG$1</f>
        <v>#REF!</v>
      </c>
    </row>
    <row r="242" spans="1:23" hidden="1" x14ac:dyDescent="0.25">
      <c r="A242" s="2" t="s">
        <v>2610</v>
      </c>
      <c r="B242" s="2" t="s">
        <v>2611</v>
      </c>
      <c r="C242" s="3"/>
      <c r="D242" s="16" t="str">
        <f t="shared" si="59"/>
        <v/>
      </c>
      <c r="E242" s="4">
        <v>36.6</v>
      </c>
      <c r="F242" s="2" t="s">
        <v>2514</v>
      </c>
      <c r="G242" s="13" t="e">
        <f>VLOOKUP(F242,frs!$A$2:$E$41,2,FALSE)</f>
        <v>#N/A</v>
      </c>
      <c r="H242" s="2" t="b">
        <v>0</v>
      </c>
      <c r="I242" s="2" t="s">
        <v>2301</v>
      </c>
      <c r="J242" s="13">
        <f>VLOOKUP(I242,Families!$A$2:$B$11,2,FALSE)</f>
        <v>4</v>
      </c>
      <c r="K242" s="2" t="s">
        <v>4750</v>
      </c>
      <c r="L242" s="13" t="str">
        <f>IFERROR(VLOOKUP(K242,Appellations!$A$3:$B$77,3,FALSE),"")</f>
        <v/>
      </c>
      <c r="M242" s="2" t="s">
        <v>4741</v>
      </c>
      <c r="N242" s="13">
        <f>IFERROR(VLOOKUP(M242,Regions!$A$3:$B$41,2,FALSE),"")</f>
        <v>32</v>
      </c>
      <c r="O242" s="2" t="s">
        <v>2306</v>
      </c>
      <c r="P242" s="13">
        <f>IFERROR(VLOOKUP(O242,Colors!$A$3:$B$11,2,FALSE),"")</f>
        <v>7</v>
      </c>
      <c r="Q242" s="2"/>
      <c r="R242" s="13" t="str">
        <f>IFERROR(VLOOKUP(Q242,Contenants!$A$3:$B$21,2,FALSE),"")</f>
        <v/>
      </c>
      <c r="S242" s="2"/>
      <c r="T242" s="8" t="s">
        <v>1319</v>
      </c>
      <c r="U242" s="14" t="str">
        <f t="shared" si="73"/>
        <v/>
      </c>
      <c r="V242" s="14"/>
      <c r="W242" s="5" t="e">
        <f>$X$1&amp;A242&amp;$Y$1&amp;T242&amp;$Z$1&amp;C242&amp;$AA$1&amp;E242&amp;#REF!&amp;G242&amp;$AB$1&amp;J242&amp;$AC$1&amp;#REF!&amp;$AD$1&amp;L242&amp;$AE$1&amp;P242&amp;$AF$1&amp;R242&amp;$AF$1&amp;#REF!&amp;$AG$1</f>
        <v>#REF!</v>
      </c>
    </row>
    <row r="243" spans="1:23" hidden="1" x14ac:dyDescent="0.25">
      <c r="A243" s="2" t="s">
        <v>2612</v>
      </c>
      <c r="B243" s="2" t="s">
        <v>2613</v>
      </c>
      <c r="C243" s="3"/>
      <c r="D243" s="16" t="str">
        <f t="shared" si="59"/>
        <v/>
      </c>
      <c r="E243" s="4">
        <v>22.9</v>
      </c>
      <c r="F243" s="2" t="s">
        <v>2514</v>
      </c>
      <c r="G243" s="13" t="e">
        <f>VLOOKUP(F243,frs!$A$2:$E$41,2,FALSE)</f>
        <v>#N/A</v>
      </c>
      <c r="H243" s="2" t="b">
        <v>0</v>
      </c>
      <c r="I243" s="2" t="s">
        <v>2301</v>
      </c>
      <c r="J243" s="13">
        <f>VLOOKUP(I243,Families!$A$2:$B$11,2,FALSE)</f>
        <v>4</v>
      </c>
      <c r="K243" s="2" t="s">
        <v>4750</v>
      </c>
      <c r="L243" s="13" t="str">
        <f>IFERROR(VLOOKUP(K243,Appellations!$A$3:$B$77,3,FALSE),"")</f>
        <v/>
      </c>
      <c r="M243" s="2" t="s">
        <v>4741</v>
      </c>
      <c r="N243" s="13">
        <f>IFERROR(VLOOKUP(M243,Regions!$A$3:$B$41,2,FALSE),"")</f>
        <v>32</v>
      </c>
      <c r="O243" s="2" t="s">
        <v>2306</v>
      </c>
      <c r="P243" s="13">
        <f>IFERROR(VLOOKUP(O243,Colors!$A$3:$B$11,2,FALSE),"")</f>
        <v>7</v>
      </c>
      <c r="Q243" s="2"/>
      <c r="R243" s="13" t="str">
        <f>IFERROR(VLOOKUP(Q243,Contenants!$A$3:$B$21,2,FALSE),"")</f>
        <v/>
      </c>
      <c r="S243" s="2"/>
      <c r="T243" s="8" t="s">
        <v>517</v>
      </c>
      <c r="U243" s="14" t="str">
        <f t="shared" si="73"/>
        <v/>
      </c>
      <c r="V243" s="14"/>
      <c r="W243" s="5" t="e">
        <f>$X$1&amp;A243&amp;$Y$1&amp;T243&amp;$Z$1&amp;C243&amp;$AA$1&amp;E243&amp;#REF!&amp;G243&amp;$AB$1&amp;J243&amp;$AC$1&amp;#REF!&amp;$AD$1&amp;L243&amp;$AE$1&amp;P243&amp;$AF$1&amp;R243&amp;$AF$1&amp;#REF!&amp;$AG$1</f>
        <v>#REF!</v>
      </c>
    </row>
    <row r="244" spans="1:23" hidden="1" x14ac:dyDescent="0.25">
      <c r="A244" s="2" t="s">
        <v>2614</v>
      </c>
      <c r="B244" s="2" t="s">
        <v>2615</v>
      </c>
      <c r="C244" s="3"/>
      <c r="D244" s="16" t="str">
        <f t="shared" si="59"/>
        <v/>
      </c>
      <c r="E244" s="4">
        <v>36.6</v>
      </c>
      <c r="F244" s="2" t="s">
        <v>2514</v>
      </c>
      <c r="G244" s="13" t="e">
        <f>VLOOKUP(F244,frs!$A$2:$E$41,2,FALSE)</f>
        <v>#N/A</v>
      </c>
      <c r="H244" s="2" t="b">
        <v>0</v>
      </c>
      <c r="I244" s="2" t="s">
        <v>2301</v>
      </c>
      <c r="J244" s="13">
        <f>VLOOKUP(I244,Families!$A$2:$B$11,2,FALSE)</f>
        <v>4</v>
      </c>
      <c r="K244" s="2" t="s">
        <v>4750</v>
      </c>
      <c r="L244" s="13" t="str">
        <f>IFERROR(VLOOKUP(K244,Appellations!$A$3:$B$77,3,FALSE),"")</f>
        <v/>
      </c>
      <c r="M244" s="2" t="s">
        <v>4741</v>
      </c>
      <c r="N244" s="13">
        <f>IFERROR(VLOOKUP(M244,Regions!$A$3:$B$41,2,FALSE),"")</f>
        <v>32</v>
      </c>
      <c r="O244" s="2" t="s">
        <v>4719</v>
      </c>
      <c r="P244" s="13">
        <f>IFERROR(VLOOKUP(O244,Colors!$A$3:$B$11,2,FALSE),"")</f>
        <v>8</v>
      </c>
      <c r="Q244" s="2"/>
      <c r="R244" s="13" t="str">
        <f>IFERROR(VLOOKUP(Q244,Contenants!$A$3:$B$21,2,FALSE),"")</f>
        <v/>
      </c>
      <c r="S244" s="2"/>
      <c r="T244" s="8" t="s">
        <v>515</v>
      </c>
      <c r="U244" s="14" t="str">
        <f t="shared" si="73"/>
        <v/>
      </c>
      <c r="V244" s="14"/>
      <c r="W244" s="5" t="e">
        <f>$X$1&amp;A244&amp;$Y$1&amp;T244&amp;$Z$1&amp;C244&amp;$AA$1&amp;E244&amp;#REF!&amp;G244&amp;$AB$1&amp;J244&amp;$AC$1&amp;#REF!&amp;$AD$1&amp;L244&amp;$AE$1&amp;P244&amp;$AF$1&amp;R244&amp;$AF$1&amp;#REF!&amp;$AG$1</f>
        <v>#REF!</v>
      </c>
    </row>
    <row r="245" spans="1:23" hidden="1" x14ac:dyDescent="0.25">
      <c r="A245" s="2" t="s">
        <v>2616</v>
      </c>
      <c r="B245" s="2" t="s">
        <v>2617</v>
      </c>
      <c r="C245" s="3"/>
      <c r="D245" s="16" t="str">
        <f t="shared" si="59"/>
        <v/>
      </c>
      <c r="E245" s="4">
        <v>22.9</v>
      </c>
      <c r="F245" s="2" t="s">
        <v>2514</v>
      </c>
      <c r="G245" s="13" t="e">
        <f>VLOOKUP(F245,frs!$A$2:$E$41,2,FALSE)</f>
        <v>#N/A</v>
      </c>
      <c r="H245" s="2" t="b">
        <v>0</v>
      </c>
      <c r="I245" s="2" t="s">
        <v>2301</v>
      </c>
      <c r="J245" s="13">
        <f>VLOOKUP(I245,Families!$A$2:$B$11,2,FALSE)</f>
        <v>4</v>
      </c>
      <c r="K245" s="2" t="s">
        <v>4750</v>
      </c>
      <c r="L245" s="13" t="str">
        <f>IFERROR(VLOOKUP(K245,Appellations!$A$3:$B$77,3,FALSE),"")</f>
        <v/>
      </c>
      <c r="M245" s="2" t="s">
        <v>4741</v>
      </c>
      <c r="N245" s="13">
        <f>IFERROR(VLOOKUP(M245,Regions!$A$3:$B$41,2,FALSE),"")</f>
        <v>32</v>
      </c>
      <c r="O245" s="2" t="s">
        <v>4719</v>
      </c>
      <c r="P245" s="13">
        <f>IFERROR(VLOOKUP(O245,Colors!$A$3:$B$11,2,FALSE),"")</f>
        <v>8</v>
      </c>
      <c r="Q245" s="2"/>
      <c r="R245" s="13" t="str">
        <f>IFERROR(VLOOKUP(Q245,Contenants!$A$3:$B$21,2,FALSE),"")</f>
        <v/>
      </c>
      <c r="S245" s="2"/>
      <c r="T245" s="8" t="s">
        <v>1976</v>
      </c>
      <c r="U245" s="14" t="str">
        <f t="shared" si="73"/>
        <v/>
      </c>
      <c r="V245" s="14"/>
      <c r="W245" s="5" t="e">
        <f>$X$1&amp;A245&amp;$Y$1&amp;T245&amp;$Z$1&amp;C245&amp;$AA$1&amp;E245&amp;#REF!&amp;G245&amp;$AB$1&amp;J245&amp;$AC$1&amp;#REF!&amp;$AD$1&amp;L245&amp;$AE$1&amp;P245&amp;$AF$1&amp;R245&amp;$AF$1&amp;#REF!&amp;$AG$1</f>
        <v>#REF!</v>
      </c>
    </row>
    <row r="246" spans="1:23" hidden="1" x14ac:dyDescent="0.25">
      <c r="A246" s="2" t="s">
        <v>2647</v>
      </c>
      <c r="B246" s="2" t="s">
        <v>2648</v>
      </c>
      <c r="C246" s="3"/>
      <c r="D246" s="16" t="str">
        <f t="shared" si="59"/>
        <v/>
      </c>
      <c r="E246" s="4">
        <v>43.1</v>
      </c>
      <c r="F246" s="2" t="s">
        <v>2223</v>
      </c>
      <c r="G246" s="13">
        <f>VLOOKUP(F246,frs!$A$2:$E$41,2,FALSE)</f>
        <v>15</v>
      </c>
      <c r="H246" s="2" t="b">
        <v>0</v>
      </c>
      <c r="I246" s="2" t="s">
        <v>2301</v>
      </c>
      <c r="J246" s="13">
        <f>VLOOKUP(I246,Families!$A$2:$B$11,2,FALSE)</f>
        <v>4</v>
      </c>
      <c r="K246" s="2" t="s">
        <v>4751</v>
      </c>
      <c r="L246" s="13" t="str">
        <f>IFERROR(VLOOKUP(K246,Appellations!$A$3:$B$77,3,FALSE),"")</f>
        <v/>
      </c>
      <c r="M246" s="2" t="s">
        <v>4752</v>
      </c>
      <c r="N246" s="13">
        <f>IFERROR(VLOOKUP(M246,Regions!$A$3:$B$41,2,FALSE),"")</f>
        <v>20</v>
      </c>
      <c r="O246" s="2" t="s">
        <v>4689</v>
      </c>
      <c r="P246" s="13">
        <f>IFERROR(VLOOKUP(O246,Colors!$A$3:$B$11,2,FALSE),"")</f>
        <v>2</v>
      </c>
      <c r="Q246" s="2"/>
      <c r="R246" s="13" t="str">
        <f>IFERROR(VLOOKUP(Q246,Contenants!$A$3:$B$21,2,FALSE),"")</f>
        <v/>
      </c>
      <c r="S246" s="2"/>
      <c r="T246" s="8" t="s">
        <v>1167</v>
      </c>
      <c r="U246" s="14" t="str">
        <f t="shared" si="73"/>
        <v/>
      </c>
      <c r="V246" s="14"/>
      <c r="W246" s="5" t="e">
        <f>$X$1&amp;A246&amp;$Y$1&amp;T246&amp;$Z$1&amp;C246&amp;$AA$1&amp;E246&amp;#REF!&amp;G246&amp;$AB$1&amp;J246&amp;$AC$1&amp;#REF!&amp;$AD$1&amp;L246&amp;$AE$1&amp;P246&amp;$AF$1&amp;R246&amp;$AF$1&amp;#REF!&amp;$AG$1</f>
        <v>#REF!</v>
      </c>
    </row>
    <row r="247" spans="1:23" hidden="1" x14ac:dyDescent="0.25">
      <c r="A247" s="2" t="s">
        <v>2649</v>
      </c>
      <c r="B247" s="2" t="s">
        <v>2650</v>
      </c>
      <c r="C247" s="3"/>
      <c r="D247" s="16" t="str">
        <f t="shared" si="59"/>
        <v/>
      </c>
      <c r="E247" s="4">
        <v>23.9</v>
      </c>
      <c r="F247" s="2" t="s">
        <v>2223</v>
      </c>
      <c r="G247" s="13">
        <f>VLOOKUP(F247,frs!$A$2:$E$41,2,FALSE)</f>
        <v>15</v>
      </c>
      <c r="H247" s="2" t="b">
        <v>0</v>
      </c>
      <c r="I247" s="2" t="s">
        <v>2301</v>
      </c>
      <c r="J247" s="13">
        <f>VLOOKUP(I247,Families!$A$2:$B$11,2,FALSE)</f>
        <v>4</v>
      </c>
      <c r="K247" s="2" t="s">
        <v>4751</v>
      </c>
      <c r="L247" s="13" t="str">
        <f>IFERROR(VLOOKUP(K247,Appellations!$A$3:$B$77,3,FALSE),"")</f>
        <v/>
      </c>
      <c r="M247" s="2" t="s">
        <v>4752</v>
      </c>
      <c r="N247" s="13">
        <f>IFERROR(VLOOKUP(M247,Regions!$A$3:$B$41,2,FALSE),"")</f>
        <v>20</v>
      </c>
      <c r="O247" s="2" t="s">
        <v>4689</v>
      </c>
      <c r="P247" s="13">
        <f>IFERROR(VLOOKUP(O247,Colors!$A$3:$B$11,2,FALSE),"")</f>
        <v>2</v>
      </c>
      <c r="Q247" s="2"/>
      <c r="R247" s="13" t="str">
        <f>IFERROR(VLOOKUP(Q247,Contenants!$A$3:$B$21,2,FALSE),"")</f>
        <v/>
      </c>
      <c r="S247" s="2"/>
      <c r="T247" s="8" t="s">
        <v>1974</v>
      </c>
      <c r="U247" s="14" t="str">
        <f t="shared" si="73"/>
        <v/>
      </c>
      <c r="V247" s="14"/>
      <c r="W247" s="5" t="e">
        <f>$X$1&amp;A247&amp;$Y$1&amp;T247&amp;$Z$1&amp;C247&amp;$AA$1&amp;E247&amp;#REF!&amp;G247&amp;$AB$1&amp;J247&amp;$AC$1&amp;#REF!&amp;$AD$1&amp;L247&amp;$AE$1&amp;P247&amp;$AF$1&amp;R247&amp;$AF$1&amp;#REF!&amp;$AG$1</f>
        <v>#REF!</v>
      </c>
    </row>
    <row r="248" spans="1:23" hidden="1" x14ac:dyDescent="0.25">
      <c r="A248" s="2" t="s">
        <v>2651</v>
      </c>
      <c r="B248" s="2" t="s">
        <v>2652</v>
      </c>
      <c r="C248" s="3"/>
      <c r="D248" s="16" t="str">
        <f t="shared" si="59"/>
        <v/>
      </c>
      <c r="E248" s="4">
        <v>43.1</v>
      </c>
      <c r="F248" s="2" t="s">
        <v>2223</v>
      </c>
      <c r="G248" s="13">
        <f>VLOOKUP(F248,frs!$A$2:$E$41,2,FALSE)</f>
        <v>15</v>
      </c>
      <c r="H248" s="2" t="b">
        <v>0</v>
      </c>
      <c r="I248" s="2" t="s">
        <v>2301</v>
      </c>
      <c r="J248" s="13">
        <f>VLOOKUP(I248,Families!$A$2:$B$11,2,FALSE)</f>
        <v>4</v>
      </c>
      <c r="K248" s="2" t="s">
        <v>4751</v>
      </c>
      <c r="L248" s="13" t="str">
        <f>IFERROR(VLOOKUP(K248,Appellations!$A$3:$B$77,3,FALSE),"")</f>
        <v/>
      </c>
      <c r="M248" s="2" t="s">
        <v>4752</v>
      </c>
      <c r="N248" s="13">
        <f>IFERROR(VLOOKUP(M248,Regions!$A$3:$B$41,2,FALSE),"")</f>
        <v>20</v>
      </c>
      <c r="O248" s="2" t="s">
        <v>2306</v>
      </c>
      <c r="P248" s="13">
        <f>IFERROR(VLOOKUP(O248,Colors!$A$3:$B$11,2,FALSE),"")</f>
        <v>7</v>
      </c>
      <c r="Q248" s="2"/>
      <c r="R248" s="13" t="str">
        <f>IFERROR(VLOOKUP(Q248,Contenants!$A$3:$B$21,2,FALSE),"")</f>
        <v/>
      </c>
      <c r="S248" s="2"/>
      <c r="T248" s="8" t="s">
        <v>881</v>
      </c>
      <c r="U248" s="14" t="str">
        <f t="shared" si="73"/>
        <v/>
      </c>
      <c r="V248" s="14"/>
      <c r="W248" s="5" t="e">
        <f>$X$1&amp;A248&amp;$Y$1&amp;T248&amp;$Z$1&amp;C248&amp;$AA$1&amp;E248&amp;#REF!&amp;G248&amp;$AB$1&amp;J248&amp;$AC$1&amp;#REF!&amp;$AD$1&amp;L248&amp;$AE$1&amp;P248&amp;$AF$1&amp;R248&amp;$AF$1&amp;#REF!&amp;$AG$1</f>
        <v>#REF!</v>
      </c>
    </row>
    <row r="249" spans="1:23" hidden="1" x14ac:dyDescent="0.25">
      <c r="A249" s="2" t="s">
        <v>2653</v>
      </c>
      <c r="B249" s="2" t="s">
        <v>2654</v>
      </c>
      <c r="C249" s="3"/>
      <c r="D249" s="16" t="str">
        <f t="shared" si="59"/>
        <v/>
      </c>
      <c r="E249" s="4">
        <v>23.9</v>
      </c>
      <c r="F249" s="2" t="s">
        <v>2223</v>
      </c>
      <c r="G249" s="13">
        <f>VLOOKUP(F249,frs!$A$2:$E$41,2,FALSE)</f>
        <v>15</v>
      </c>
      <c r="H249" s="2" t="b">
        <v>0</v>
      </c>
      <c r="I249" s="2" t="s">
        <v>2301</v>
      </c>
      <c r="J249" s="13">
        <f>VLOOKUP(I249,Families!$A$2:$B$11,2,FALSE)</f>
        <v>4</v>
      </c>
      <c r="K249" s="2" t="s">
        <v>4751</v>
      </c>
      <c r="L249" s="13" t="str">
        <f>IFERROR(VLOOKUP(K249,Appellations!$A$3:$B$77,3,FALSE),"")</f>
        <v/>
      </c>
      <c r="M249" s="2" t="s">
        <v>4752</v>
      </c>
      <c r="N249" s="13">
        <f>IFERROR(VLOOKUP(M249,Regions!$A$3:$B$41,2,FALSE),"")</f>
        <v>20</v>
      </c>
      <c r="O249" s="2" t="s">
        <v>2306</v>
      </c>
      <c r="P249" s="13">
        <f>IFERROR(VLOOKUP(O249,Colors!$A$3:$B$11,2,FALSE),"")</f>
        <v>7</v>
      </c>
      <c r="Q249" s="2"/>
      <c r="R249" s="13" t="str">
        <f>IFERROR(VLOOKUP(Q249,Contenants!$A$3:$B$21,2,FALSE),"")</f>
        <v/>
      </c>
      <c r="S249" s="2"/>
      <c r="T249" s="8" t="s">
        <v>839</v>
      </c>
      <c r="U249" s="14" t="str">
        <f t="shared" si="73"/>
        <v/>
      </c>
      <c r="V249" s="14"/>
      <c r="W249" s="5" t="e">
        <f>$X$1&amp;A249&amp;$Y$1&amp;T249&amp;$Z$1&amp;C249&amp;$AA$1&amp;E249&amp;#REF!&amp;G249&amp;$AB$1&amp;J249&amp;$AC$1&amp;#REF!&amp;$AD$1&amp;L249&amp;$AE$1&amp;P249&amp;$AF$1&amp;R249&amp;$AF$1&amp;#REF!&amp;$AG$1</f>
        <v>#REF!</v>
      </c>
    </row>
    <row r="250" spans="1:23" hidden="1" x14ac:dyDescent="0.25">
      <c r="A250" s="2" t="s">
        <v>2655</v>
      </c>
      <c r="B250" s="2" t="s">
        <v>2656</v>
      </c>
      <c r="C250" s="3"/>
      <c r="D250" s="16" t="str">
        <f t="shared" si="59"/>
        <v/>
      </c>
      <c r="E250" s="4">
        <v>43.1</v>
      </c>
      <c r="F250" s="2" t="s">
        <v>2223</v>
      </c>
      <c r="G250" s="13">
        <f>VLOOKUP(F250,frs!$A$2:$E$41,2,FALSE)</f>
        <v>15</v>
      </c>
      <c r="H250" s="2" t="b">
        <v>0</v>
      </c>
      <c r="I250" s="2" t="s">
        <v>2301</v>
      </c>
      <c r="J250" s="13">
        <f>VLOOKUP(I250,Families!$A$2:$B$11,2,FALSE)</f>
        <v>4</v>
      </c>
      <c r="K250" s="2" t="s">
        <v>4751</v>
      </c>
      <c r="L250" s="13" t="str">
        <f>IFERROR(VLOOKUP(K250,Appellations!$A$3:$B$77,3,FALSE),"")</f>
        <v/>
      </c>
      <c r="M250" s="2" t="s">
        <v>4752</v>
      </c>
      <c r="N250" s="13">
        <f>IFERROR(VLOOKUP(M250,Regions!$A$3:$B$41,2,FALSE),"")</f>
        <v>20</v>
      </c>
      <c r="O250" s="2" t="s">
        <v>4719</v>
      </c>
      <c r="P250" s="13">
        <f>IFERROR(VLOOKUP(O250,Colors!$A$3:$B$11,2,FALSE),"")</f>
        <v>8</v>
      </c>
      <c r="Q250" s="2"/>
      <c r="R250" s="13" t="str">
        <f>IFERROR(VLOOKUP(Q250,Contenants!$A$3:$B$21,2,FALSE),"")</f>
        <v/>
      </c>
      <c r="S250" s="2"/>
      <c r="T250" s="8" t="s">
        <v>843</v>
      </c>
      <c r="U250" s="14" t="str">
        <f t="shared" si="73"/>
        <v/>
      </c>
      <c r="V250" s="14"/>
      <c r="W250" s="5" t="e">
        <f>$X$1&amp;A250&amp;$Y$1&amp;T250&amp;$Z$1&amp;C250&amp;$AA$1&amp;E250&amp;#REF!&amp;G250&amp;$AB$1&amp;J250&amp;$AC$1&amp;#REF!&amp;$AD$1&amp;L250&amp;$AE$1&amp;P250&amp;$AF$1&amp;R250&amp;$AF$1&amp;#REF!&amp;$AG$1</f>
        <v>#REF!</v>
      </c>
    </row>
    <row r="251" spans="1:23" hidden="1" x14ac:dyDescent="0.25">
      <c r="A251" s="2" t="s">
        <v>2657</v>
      </c>
      <c r="B251" s="2" t="s">
        <v>2658</v>
      </c>
      <c r="C251" s="3"/>
      <c r="D251" s="16" t="str">
        <f t="shared" si="59"/>
        <v/>
      </c>
      <c r="E251" s="4">
        <v>23.9</v>
      </c>
      <c r="F251" s="2" t="s">
        <v>2223</v>
      </c>
      <c r="G251" s="13">
        <f>VLOOKUP(F251,frs!$A$2:$E$41,2,FALSE)</f>
        <v>15</v>
      </c>
      <c r="H251" s="2" t="b">
        <v>0</v>
      </c>
      <c r="I251" s="2" t="s">
        <v>2301</v>
      </c>
      <c r="J251" s="13">
        <f>VLOOKUP(I251,Families!$A$2:$B$11,2,FALSE)</f>
        <v>4</v>
      </c>
      <c r="K251" s="2" t="s">
        <v>4751</v>
      </c>
      <c r="L251" s="13" t="str">
        <f>IFERROR(VLOOKUP(K251,Appellations!$A$3:$B$77,3,FALSE),"")</f>
        <v/>
      </c>
      <c r="M251" s="2" t="s">
        <v>4752</v>
      </c>
      <c r="N251" s="13">
        <f>IFERROR(VLOOKUP(M251,Regions!$A$3:$B$41,2,FALSE),"")</f>
        <v>20</v>
      </c>
      <c r="O251" s="2" t="s">
        <v>4719</v>
      </c>
      <c r="P251" s="13">
        <f>IFERROR(VLOOKUP(O251,Colors!$A$3:$B$11,2,FALSE),"")</f>
        <v>8</v>
      </c>
      <c r="Q251" s="2"/>
      <c r="R251" s="13" t="str">
        <f>IFERROR(VLOOKUP(Q251,Contenants!$A$3:$B$21,2,FALSE),"")</f>
        <v/>
      </c>
      <c r="S251" s="2"/>
      <c r="T251" s="8" t="s">
        <v>857</v>
      </c>
      <c r="U251" s="14" t="str">
        <f t="shared" si="73"/>
        <v/>
      </c>
      <c r="V251" s="14"/>
      <c r="W251" s="5" t="e">
        <f>$X$1&amp;A251&amp;$Y$1&amp;T251&amp;$Z$1&amp;C251&amp;$AA$1&amp;E251&amp;#REF!&amp;G251&amp;$AB$1&amp;J251&amp;$AC$1&amp;#REF!&amp;$AD$1&amp;L251&amp;$AE$1&amp;P251&amp;$AF$1&amp;R251&amp;$AF$1&amp;#REF!&amp;$AG$1</f>
        <v>#REF!</v>
      </c>
    </row>
    <row r="252" spans="1:23" hidden="1" x14ac:dyDescent="0.25">
      <c r="A252" s="2" t="s">
        <v>2622</v>
      </c>
      <c r="B252" s="2" t="s">
        <v>2623</v>
      </c>
      <c r="C252" s="3"/>
      <c r="D252" s="16" t="str">
        <f t="shared" si="59"/>
        <v/>
      </c>
      <c r="E252" s="4">
        <v>33.700000000000003</v>
      </c>
      <c r="F252" s="2" t="s">
        <v>2354</v>
      </c>
      <c r="G252" s="13" t="e">
        <f>VLOOKUP(F252,frs!$A$2:$E$41,2,FALSE)</f>
        <v>#N/A</v>
      </c>
      <c r="H252" s="2" t="b">
        <v>0</v>
      </c>
      <c r="I252" s="2" t="s">
        <v>2301</v>
      </c>
      <c r="J252" s="13">
        <f>VLOOKUP(I252,Families!$A$2:$B$11,2,FALSE)</f>
        <v>4</v>
      </c>
      <c r="K252" s="2" t="s">
        <v>4753</v>
      </c>
      <c r="L252" s="13" t="str">
        <f>IFERROR(VLOOKUP(K252,Appellations!$A$3:$B$77,3,FALSE),"")</f>
        <v/>
      </c>
      <c r="M252" s="2" t="s">
        <v>4745</v>
      </c>
      <c r="N252" s="13">
        <f>IFERROR(VLOOKUP(M252,Regions!$A$3:$B$41,2,FALSE),"")</f>
        <v>33</v>
      </c>
      <c r="O252" s="2" t="s">
        <v>4719</v>
      </c>
      <c r="P252" s="13">
        <f>IFERROR(VLOOKUP(O252,Colors!$A$3:$B$11,2,FALSE),"")</f>
        <v>8</v>
      </c>
      <c r="Q252" s="2"/>
      <c r="R252" s="13" t="str">
        <f>IFERROR(VLOOKUP(Q252,Contenants!$A$3:$B$21,2,FALSE),"")</f>
        <v/>
      </c>
      <c r="S252" s="2"/>
      <c r="T252" s="8" t="s">
        <v>849</v>
      </c>
      <c r="U252" s="14" t="str">
        <f t="shared" si="73"/>
        <v/>
      </c>
      <c r="V252" s="14"/>
      <c r="W252" s="5" t="e">
        <f>$X$1&amp;A252&amp;$Y$1&amp;T252&amp;$Z$1&amp;C252&amp;$AA$1&amp;E252&amp;#REF!&amp;G252&amp;$AB$1&amp;J252&amp;$AC$1&amp;#REF!&amp;$AD$1&amp;L252&amp;$AE$1&amp;P252&amp;$AF$1&amp;R252&amp;$AF$1&amp;#REF!&amp;$AG$1</f>
        <v>#REF!</v>
      </c>
    </row>
    <row r="253" spans="1:23" hidden="1" x14ac:dyDescent="0.25">
      <c r="A253" s="2" t="s">
        <v>2626</v>
      </c>
      <c r="B253" s="2" t="s">
        <v>2627</v>
      </c>
      <c r="C253" s="3"/>
      <c r="D253" s="16" t="str">
        <f t="shared" si="59"/>
        <v/>
      </c>
      <c r="E253" s="4">
        <v>19.7</v>
      </c>
      <c r="F253" s="2" t="s">
        <v>2354</v>
      </c>
      <c r="G253" s="13" t="e">
        <f>VLOOKUP(F253,frs!$A$2:$E$41,2,FALSE)</f>
        <v>#N/A</v>
      </c>
      <c r="H253" s="2" t="b">
        <v>0</v>
      </c>
      <c r="I253" s="2" t="s">
        <v>2301</v>
      </c>
      <c r="J253" s="13">
        <f>VLOOKUP(I253,Families!$A$2:$B$11,2,FALSE)</f>
        <v>4</v>
      </c>
      <c r="K253" s="2" t="s">
        <v>4753</v>
      </c>
      <c r="L253" s="13" t="str">
        <f>IFERROR(VLOOKUP(K253,Appellations!$A$3:$B$77,3,FALSE),"")</f>
        <v/>
      </c>
      <c r="M253" s="2" t="s">
        <v>4745</v>
      </c>
      <c r="N253" s="13">
        <f>IFERROR(VLOOKUP(M253,Regions!$A$3:$B$41,2,FALSE),"")</f>
        <v>33</v>
      </c>
      <c r="O253" s="2" t="s">
        <v>4689</v>
      </c>
      <c r="P253" s="13">
        <f>IFERROR(VLOOKUP(O253,Colors!$A$3:$B$11,2,FALSE),"")</f>
        <v>2</v>
      </c>
      <c r="Q253" s="2"/>
      <c r="R253" s="13" t="str">
        <f>IFERROR(VLOOKUP(Q253,Contenants!$A$3:$B$21,2,FALSE),"")</f>
        <v/>
      </c>
      <c r="S253" s="2"/>
      <c r="T253" s="8" t="s">
        <v>853</v>
      </c>
      <c r="U253" s="14" t="str">
        <f t="shared" si="73"/>
        <v/>
      </c>
      <c r="V253" s="14"/>
      <c r="W253" s="5" t="e">
        <f>$X$1&amp;A253&amp;$Y$1&amp;T253&amp;$Z$1&amp;C253&amp;$AA$1&amp;E253&amp;#REF!&amp;G253&amp;$AB$1&amp;J253&amp;$AC$1&amp;#REF!&amp;$AD$1&amp;L253&amp;$AE$1&amp;P253&amp;$AF$1&amp;R253&amp;$AF$1&amp;#REF!&amp;$AG$1</f>
        <v>#REF!</v>
      </c>
    </row>
    <row r="254" spans="1:23" hidden="1" x14ac:dyDescent="0.25">
      <c r="A254" s="2" t="s">
        <v>2637</v>
      </c>
      <c r="B254" s="2" t="s">
        <v>2638</v>
      </c>
      <c r="C254" s="3"/>
      <c r="D254" s="33" t="str">
        <f t="shared" si="59"/>
        <v/>
      </c>
      <c r="E254" s="4">
        <v>21.5</v>
      </c>
      <c r="F254" s="2" t="s">
        <v>2239</v>
      </c>
      <c r="G254" s="17" t="e">
        <f>VLOOKUP(F254,frs!$A$2:$E$41,2,FALSE)</f>
        <v>#N/A</v>
      </c>
      <c r="H254" s="2" t="b">
        <v>0</v>
      </c>
      <c r="I254" s="2" t="s">
        <v>2301</v>
      </c>
      <c r="J254" s="17">
        <f>VLOOKUP(I254,Families!$A$2:$B$11,2,FALSE)</f>
        <v>4</v>
      </c>
      <c r="K254" s="2" t="s">
        <v>4754</v>
      </c>
      <c r="L254" s="17" t="str">
        <f>IFERROR(VLOOKUP(K254,Appellations!$A$3:$B$77,3,FALSE),"")</f>
        <v/>
      </c>
      <c r="M254" s="2" t="s">
        <v>4755</v>
      </c>
      <c r="N254" s="17">
        <f>IFERROR(VLOOKUP(M254,Regions!$A$3:$B$41,2,FALSE),"")</f>
        <v>35</v>
      </c>
      <c r="O254" s="2" t="s">
        <v>4689</v>
      </c>
      <c r="P254" s="17">
        <f>IFERROR(VLOOKUP(O254,Colors!$A$3:$B$11,2,FALSE),"")</f>
        <v>2</v>
      </c>
      <c r="Q254" s="2"/>
      <c r="R254" s="17" t="str">
        <f>IFERROR(VLOOKUP(Q254,Contenants!$A$3:$B$21,2,FALSE),"")</f>
        <v/>
      </c>
      <c r="S254" s="2"/>
      <c r="T254" s="8" t="s">
        <v>855</v>
      </c>
      <c r="U254" s="14" t="str">
        <f t="shared" si="73"/>
        <v/>
      </c>
      <c r="V254" s="14"/>
      <c r="W254" s="5" t="e">
        <f>$X$1&amp;A254&amp;$Y$1&amp;T254&amp;$Z$1&amp;C254&amp;$AA$1&amp;E254&amp;#REF!&amp;G254&amp;$AB$1&amp;J254&amp;$AC$1&amp;#REF!&amp;$AD$1&amp;L254&amp;$AE$1&amp;P254&amp;$AF$1&amp;R254&amp;$AF$1&amp;#REF!&amp;$AG$1</f>
        <v>#REF!</v>
      </c>
    </row>
    <row r="255" spans="1:23" hidden="1" x14ac:dyDescent="0.25">
      <c r="A255" s="2" t="s">
        <v>290</v>
      </c>
      <c r="B255" s="2" t="s">
        <v>291</v>
      </c>
      <c r="C255" s="3"/>
      <c r="D255" s="23" t="str">
        <f t="shared" ref="D255:D258" si="76">SUBSTITUTE(SUBSTITUTE(SUBSTITUTE(C255,CHAR(13),""),CHAR(10),"&lt;br&gt;"),". &amp;car(10)",".")</f>
        <v/>
      </c>
      <c r="E255" s="4">
        <v>34.299999999999997</v>
      </c>
      <c r="F255" s="2" t="s">
        <v>2225</v>
      </c>
      <c r="G255" s="19" t="e">
        <f>VLOOKUP(F255,frs!$A$2:$E$41,2,FALSE)</f>
        <v>#N/A</v>
      </c>
      <c r="H255" s="2" t="b">
        <v>1</v>
      </c>
      <c r="I255" s="2" t="s">
        <v>2301</v>
      </c>
      <c r="J255" s="19">
        <f>VLOOKUP(I255,Families!$A$2:$B$11,2,FALSE)</f>
        <v>4</v>
      </c>
      <c r="K255" s="2" t="s">
        <v>4751</v>
      </c>
      <c r="L255" s="19" t="str">
        <f>IFERROR(VLOOKUP(K255,Appellations!$A$2:$B$77,2,FALSE),"0")</f>
        <v>0</v>
      </c>
      <c r="M255" s="2" t="s">
        <v>4752</v>
      </c>
      <c r="N255" s="19">
        <f>IFERROR(VLOOKUP(M255,Regions!$A$2:$B$41,2,FALSE),"0")</f>
        <v>20</v>
      </c>
      <c r="O255" s="2" t="s">
        <v>2306</v>
      </c>
      <c r="P255" s="19">
        <f>IFERROR(VLOOKUP(O255,Colors!$A$2:$B$11,2,FALSE),"0")</f>
        <v>7</v>
      </c>
      <c r="Q255" s="2"/>
      <c r="R255" s="19" t="str">
        <f>IFERROR(VLOOKUP(Q255,Contenants!$A$2:$B$21,2,FALSE),"0")</f>
        <v>0</v>
      </c>
      <c r="S255" s="2"/>
      <c r="T255" s="50" t="s">
        <v>5141</v>
      </c>
      <c r="U255" s="19" t="str">
        <f t="shared" si="73"/>
        <v/>
      </c>
      <c r="V255" s="19">
        <f t="shared" ref="V255:V258" si="77">IF(U255="",0,1)</f>
        <v>0</v>
      </c>
      <c r="W255" s="20" t="e">
        <f>$X$1&amp;A255&amp;$Y$1&amp;T255&amp;$Z$1&amp;D255&amp;$AA$1&amp;E255&amp;#REF!&amp;G255&amp;$AB$1&amp;J255&amp;$AC$1&amp;L255&amp;$AD$1&amp;N255&amp;$AE$1&amp;P255&amp;$AF$1&amp;R255&amp;$AG$1&amp;#REF!&amp;$AI$1</f>
        <v>#REF!</v>
      </c>
    </row>
    <row r="256" spans="1:23" hidden="1" x14ac:dyDescent="0.25">
      <c r="A256" s="2" t="s">
        <v>292</v>
      </c>
      <c r="B256" s="2" t="s">
        <v>293</v>
      </c>
      <c r="C256" s="3"/>
      <c r="D256" s="23" t="str">
        <f t="shared" si="76"/>
        <v/>
      </c>
      <c r="E256" s="4">
        <v>19.350000000000001</v>
      </c>
      <c r="F256" s="2" t="s">
        <v>2225</v>
      </c>
      <c r="G256" s="19" t="e">
        <f>VLOOKUP(F256,frs!$A$2:$E$41,2,FALSE)</f>
        <v>#N/A</v>
      </c>
      <c r="H256" s="2" t="b">
        <v>1</v>
      </c>
      <c r="I256" s="2" t="s">
        <v>2301</v>
      </c>
      <c r="J256" s="19">
        <f>VLOOKUP(I256,Families!$A$2:$B$11,2,FALSE)</f>
        <v>4</v>
      </c>
      <c r="K256" s="2" t="s">
        <v>4751</v>
      </c>
      <c r="L256" s="19" t="str">
        <f>IFERROR(VLOOKUP(K256,Appellations!$A$2:$B$77,2,FALSE),"0")</f>
        <v>0</v>
      </c>
      <c r="M256" s="2" t="s">
        <v>4752</v>
      </c>
      <c r="N256" s="19">
        <f>IFERROR(VLOOKUP(M256,Regions!$A$2:$B$41,2,FALSE),"0")</f>
        <v>20</v>
      </c>
      <c r="O256" s="2" t="s">
        <v>2306</v>
      </c>
      <c r="P256" s="19">
        <f>IFERROR(VLOOKUP(O256,Colors!$A$2:$B$11,2,FALSE),"0")</f>
        <v>7</v>
      </c>
      <c r="Q256" s="2"/>
      <c r="R256" s="19" t="str">
        <f>IFERROR(VLOOKUP(Q256,Contenants!$A$2:$B$21,2,FALSE),"0")</f>
        <v>0</v>
      </c>
      <c r="S256" s="2"/>
      <c r="T256" s="50" t="s">
        <v>5142</v>
      </c>
      <c r="U256" s="19" t="str">
        <f t="shared" si="73"/>
        <v/>
      </c>
      <c r="V256" s="19">
        <f t="shared" si="77"/>
        <v>0</v>
      </c>
      <c r="W256" s="20" t="e">
        <f>$X$1&amp;A256&amp;$Y$1&amp;T256&amp;$Z$1&amp;D256&amp;$AA$1&amp;E256&amp;#REF!&amp;G256&amp;$AB$1&amp;J256&amp;$AC$1&amp;L256&amp;$AD$1&amp;N256&amp;$AE$1&amp;P256&amp;$AF$1&amp;R256&amp;$AG$1&amp;#REF!&amp;$AI$1</f>
        <v>#REF!</v>
      </c>
    </row>
    <row r="257" spans="1:23" hidden="1" x14ac:dyDescent="0.25">
      <c r="A257" s="2" t="s">
        <v>298</v>
      </c>
      <c r="B257" s="2" t="s">
        <v>299</v>
      </c>
      <c r="C257" s="3"/>
      <c r="D257" s="23" t="str">
        <f t="shared" si="76"/>
        <v/>
      </c>
      <c r="E257" s="4">
        <v>38.9</v>
      </c>
      <c r="F257" s="2" t="s">
        <v>2225</v>
      </c>
      <c r="G257" s="19" t="e">
        <f>VLOOKUP(F257,frs!$A$2:$E$41,2,FALSE)</f>
        <v>#N/A</v>
      </c>
      <c r="H257" s="2" t="b">
        <v>1</v>
      </c>
      <c r="I257" s="2" t="s">
        <v>2301</v>
      </c>
      <c r="J257" s="19">
        <f>VLOOKUP(I257,Families!$A$2:$B$11,2,FALSE)</f>
        <v>4</v>
      </c>
      <c r="K257" s="2" t="s">
        <v>4751</v>
      </c>
      <c r="L257" s="19" t="str">
        <f>IFERROR(VLOOKUP(K257,Appellations!$A$2:$B$77,2,FALSE),"0")</f>
        <v>0</v>
      </c>
      <c r="M257" s="2" t="s">
        <v>4752</v>
      </c>
      <c r="N257" s="19">
        <f>IFERROR(VLOOKUP(M257,Regions!$A$2:$B$41,2,FALSE),"0")</f>
        <v>20</v>
      </c>
      <c r="O257" s="2" t="s">
        <v>2306</v>
      </c>
      <c r="P257" s="19">
        <f>IFERROR(VLOOKUP(O257,Colors!$A$2:$B$11,2,FALSE),"0")</f>
        <v>7</v>
      </c>
      <c r="Q257" s="2"/>
      <c r="R257" s="19" t="str">
        <f>IFERROR(VLOOKUP(Q257,Contenants!$A$2:$B$21,2,FALSE),"0")</f>
        <v>0</v>
      </c>
      <c r="S257" s="2"/>
      <c r="T257" s="50" t="s">
        <v>5147</v>
      </c>
      <c r="U257" s="19" t="str">
        <f t="shared" si="73"/>
        <v/>
      </c>
      <c r="V257" s="19">
        <f t="shared" si="77"/>
        <v>0</v>
      </c>
      <c r="W257" s="20" t="e">
        <f>$X$1&amp;A257&amp;$Y$1&amp;T257&amp;$Z$1&amp;D257&amp;$AA$1&amp;E257&amp;#REF!&amp;G257&amp;$AB$1&amp;J257&amp;$AC$1&amp;L257&amp;$AD$1&amp;N257&amp;$AE$1&amp;P257&amp;$AF$1&amp;R257&amp;$AG$1&amp;#REF!&amp;$AI$1</f>
        <v>#REF!</v>
      </c>
    </row>
    <row r="258" spans="1:23" hidden="1" x14ac:dyDescent="0.25">
      <c r="A258" s="2" t="s">
        <v>300</v>
      </c>
      <c r="B258" s="2" t="s">
        <v>301</v>
      </c>
      <c r="C258" s="3"/>
      <c r="D258" s="23" t="str">
        <f t="shared" si="76"/>
        <v/>
      </c>
      <c r="E258" s="4">
        <v>20.75</v>
      </c>
      <c r="F258" s="2" t="s">
        <v>2225</v>
      </c>
      <c r="G258" s="19" t="e">
        <f>VLOOKUP(F258,frs!$A$2:$E$41,2,FALSE)</f>
        <v>#N/A</v>
      </c>
      <c r="H258" s="2" t="b">
        <v>1</v>
      </c>
      <c r="I258" s="2" t="s">
        <v>2301</v>
      </c>
      <c r="J258" s="19">
        <f>VLOOKUP(I258,Families!$A$2:$B$11,2,FALSE)</f>
        <v>4</v>
      </c>
      <c r="K258" s="2" t="s">
        <v>4751</v>
      </c>
      <c r="L258" s="19" t="str">
        <f>IFERROR(VLOOKUP(K258,Appellations!$A$2:$B$77,2,FALSE),"0")</f>
        <v>0</v>
      </c>
      <c r="M258" s="2" t="s">
        <v>4752</v>
      </c>
      <c r="N258" s="19">
        <f>IFERROR(VLOOKUP(M258,Regions!$A$2:$B$41,2,FALSE),"0")</f>
        <v>20</v>
      </c>
      <c r="O258" s="2" t="s">
        <v>2306</v>
      </c>
      <c r="P258" s="19">
        <f>IFERROR(VLOOKUP(O258,Colors!$A$2:$B$11,2,FALSE),"0")</f>
        <v>7</v>
      </c>
      <c r="Q258" s="2"/>
      <c r="R258" s="19" t="str">
        <f>IFERROR(VLOOKUP(Q258,Contenants!$A$2:$B$21,2,FALSE),"0")</f>
        <v>0</v>
      </c>
      <c r="S258" s="2"/>
      <c r="T258" s="50" t="s">
        <v>5148</v>
      </c>
      <c r="U258" s="19" t="str">
        <f t="shared" si="73"/>
        <v/>
      </c>
      <c r="V258" s="19">
        <f t="shared" si="77"/>
        <v>0</v>
      </c>
      <c r="W258" s="20" t="e">
        <f>$X$1&amp;A258&amp;$Y$1&amp;T258&amp;$Z$1&amp;D258&amp;$AA$1&amp;E258&amp;#REF!&amp;G258&amp;$AB$1&amp;J258&amp;$AC$1&amp;L258&amp;$AD$1&amp;N258&amp;$AE$1&amp;P258&amp;$AF$1&amp;R258&amp;$AG$1&amp;#REF!&amp;$AI$1</f>
        <v>#REF!</v>
      </c>
    </row>
    <row r="259" spans="1:23" hidden="1" x14ac:dyDescent="0.25">
      <c r="A259" s="2" t="s">
        <v>2580</v>
      </c>
      <c r="B259" s="2" t="s">
        <v>2581</v>
      </c>
      <c r="C259" s="3"/>
      <c r="D259" s="25" t="str">
        <f t="shared" ref="D259:D321" si="78">SUBSTITUTE(SUBSTITUTE(C259,CHAR(13),""),CHAR(10),"&lt;br&gt;")</f>
        <v/>
      </c>
      <c r="E259" s="4">
        <v>24.95</v>
      </c>
      <c r="F259" s="2" t="s">
        <v>2579</v>
      </c>
      <c r="G259" s="26" t="e">
        <f>VLOOKUP(F259,frs!$A$2:$E$41,2,FALSE)</f>
        <v>#N/A</v>
      </c>
      <c r="H259" s="2" t="b">
        <v>0</v>
      </c>
      <c r="I259" s="2" t="s">
        <v>2301</v>
      </c>
      <c r="J259" s="26">
        <f>VLOOKUP(I259,Families!$A$2:$B$11,2,FALSE)</f>
        <v>4</v>
      </c>
      <c r="K259" s="2" t="s">
        <v>4756</v>
      </c>
      <c r="L259" s="26" t="str">
        <f>IFERROR(VLOOKUP(K259,Appellations!$A$3:$B$77,3,FALSE),"")</f>
        <v/>
      </c>
      <c r="M259" s="2" t="s">
        <v>4745</v>
      </c>
      <c r="N259" s="26">
        <f>IFERROR(VLOOKUP(M259,Regions!$A$3:$B$41,2,FALSE),"")</f>
        <v>33</v>
      </c>
      <c r="O259" s="2" t="s">
        <v>4719</v>
      </c>
      <c r="P259" s="26">
        <f>IFERROR(VLOOKUP(O259,Colors!$A$3:$B$11,2,FALSE),"")</f>
        <v>8</v>
      </c>
      <c r="Q259" s="2"/>
      <c r="R259" s="26" t="str">
        <f>IFERROR(VLOOKUP(Q259,Contenants!$A$3:$B$21,2,FALSE),"")</f>
        <v/>
      </c>
      <c r="S259" s="2"/>
      <c r="T259" s="8" t="s">
        <v>879</v>
      </c>
      <c r="U259" s="14" t="str">
        <f t="shared" si="73"/>
        <v/>
      </c>
      <c r="V259" s="14"/>
      <c r="W259" s="5" t="e">
        <f>$X$1&amp;A259&amp;$Y$1&amp;T259&amp;$Z$1&amp;C259&amp;$AA$1&amp;E259&amp;#REF!&amp;G259&amp;$AB$1&amp;J259&amp;$AC$1&amp;#REF!&amp;$AD$1&amp;L259&amp;$AE$1&amp;P259&amp;$AF$1&amp;R259&amp;$AF$1&amp;#REF!&amp;$AG$1</f>
        <v>#REF!</v>
      </c>
    </row>
    <row r="260" spans="1:23" hidden="1" x14ac:dyDescent="0.25">
      <c r="A260" s="2" t="s">
        <v>2440</v>
      </c>
      <c r="B260" s="2" t="s">
        <v>2441</v>
      </c>
      <c r="C260" s="3"/>
      <c r="D260" s="33" t="str">
        <f t="shared" si="78"/>
        <v/>
      </c>
      <c r="E260" s="4">
        <v>10.62</v>
      </c>
      <c r="F260" s="2" t="s">
        <v>2442</v>
      </c>
      <c r="G260" s="17" t="e">
        <f>VLOOKUP(F260,frs!$A$2:$E$41,2,FALSE)</f>
        <v>#N/A</v>
      </c>
      <c r="H260" s="2" t="b">
        <v>0</v>
      </c>
      <c r="I260" s="2" t="s">
        <v>4709</v>
      </c>
      <c r="J260" s="17">
        <f>VLOOKUP(I260,Families!$A$2:$B$11,2,FALSE)</f>
        <v>2</v>
      </c>
      <c r="K260" s="2" t="s">
        <v>4757</v>
      </c>
      <c r="L260" s="17" t="str">
        <f>IFERROR(VLOOKUP(K260,Appellations!$A$3:$B$77,3,FALSE),"")</f>
        <v/>
      </c>
      <c r="M260" s="2" t="s">
        <v>4757</v>
      </c>
      <c r="N260" s="17">
        <f>IFERROR(VLOOKUP(M260,Regions!$A$3:$B$41,2,FALSE),"")</f>
        <v>6</v>
      </c>
      <c r="O260" s="2" t="s">
        <v>4689</v>
      </c>
      <c r="P260" s="17">
        <f>IFERROR(VLOOKUP(O260,Colors!$A$3:$B$11,2,FALSE),"")</f>
        <v>2</v>
      </c>
      <c r="Q260" s="2" t="s">
        <v>4688</v>
      </c>
      <c r="R260" s="17">
        <f>IFERROR(VLOOKUP(Q260,Contenants!$A$3:$B$21,2,FALSE),"")</f>
        <v>16</v>
      </c>
      <c r="S260" s="2"/>
      <c r="T260" s="8" t="s">
        <v>473</v>
      </c>
      <c r="U260" s="14" t="str">
        <f t="shared" si="73"/>
        <v/>
      </c>
      <c r="V260" s="14"/>
      <c r="W260" s="5" t="e">
        <f>$X$1&amp;A260&amp;$Y$1&amp;T260&amp;$Z$1&amp;C260&amp;$AA$1&amp;E260&amp;#REF!&amp;G260&amp;$AB$1&amp;J260&amp;$AC$1&amp;#REF!&amp;$AD$1&amp;L260&amp;$AE$1&amp;P260&amp;$AF$1&amp;R260&amp;$AF$1&amp;#REF!&amp;$AG$1</f>
        <v>#REF!</v>
      </c>
    </row>
    <row r="261" spans="1:23" hidden="1" x14ac:dyDescent="0.25">
      <c r="A261" s="2" t="s">
        <v>167</v>
      </c>
      <c r="B261" s="2" t="s">
        <v>168</v>
      </c>
      <c r="C261" s="3"/>
      <c r="D261" s="23" t="str">
        <f t="shared" ref="D261:D262" si="79">SUBSTITUTE(SUBSTITUTE(SUBSTITUTE(C261,CHAR(13),""),CHAR(10),"&lt;br&gt;"),". &amp;car(10)",".")</f>
        <v/>
      </c>
      <c r="E261" s="4">
        <v>7.07</v>
      </c>
      <c r="F261" s="2" t="s">
        <v>2226</v>
      </c>
      <c r="G261" s="19" t="e">
        <f>VLOOKUP(F261,frs!$A$2:$E$41,2,FALSE)</f>
        <v>#N/A</v>
      </c>
      <c r="H261" s="2" t="b">
        <v>1</v>
      </c>
      <c r="I261" s="2" t="s">
        <v>4716</v>
      </c>
      <c r="J261" s="19">
        <f>VLOOKUP(I261,Families!$A$2:$B$11,2,FALSE)</f>
        <v>1</v>
      </c>
      <c r="K261" s="2" t="s">
        <v>4758</v>
      </c>
      <c r="L261" s="19" t="str">
        <f>IFERROR(VLOOKUP(K261,Appellations!$A$2:$B$77,2,FALSE),"0")</f>
        <v>0</v>
      </c>
      <c r="M261" s="2" t="s">
        <v>4757</v>
      </c>
      <c r="N261" s="19">
        <f>IFERROR(VLOOKUP(M261,Regions!$A$2:$B$41,2,FALSE),"0")</f>
        <v>6</v>
      </c>
      <c r="O261" s="2" t="s">
        <v>4719</v>
      </c>
      <c r="P261" s="19">
        <f>IFERROR(VLOOKUP(O261,Colors!$A$2:$B$11,2,FALSE),"0")</f>
        <v>8</v>
      </c>
      <c r="Q261" s="2" t="s">
        <v>4688</v>
      </c>
      <c r="R261" s="19">
        <f>IFERROR(VLOOKUP(Q261,Contenants!$A$2:$B$21,2,FALSE),"0")</f>
        <v>16</v>
      </c>
      <c r="S261" s="2"/>
      <c r="T261" s="50" t="s">
        <v>5150</v>
      </c>
      <c r="U261" s="19" t="str">
        <f t="shared" si="73"/>
        <v/>
      </c>
      <c r="V261" s="19">
        <f t="shared" ref="V261:V262" si="80">IF(U261="",0,1)</f>
        <v>0</v>
      </c>
      <c r="W261" s="20" t="e">
        <f>$X$1&amp;A261&amp;$Y$1&amp;T261&amp;$Z$1&amp;D261&amp;$AA$1&amp;E261&amp;#REF!&amp;G261&amp;$AB$1&amp;J261&amp;$AC$1&amp;L261&amp;$AD$1&amp;N261&amp;$AE$1&amp;P261&amp;$AF$1&amp;R261&amp;$AG$1&amp;#REF!&amp;$AI$1</f>
        <v>#REF!</v>
      </c>
    </row>
    <row r="262" spans="1:23" hidden="1" x14ac:dyDescent="0.25">
      <c r="A262" s="2" t="s">
        <v>492</v>
      </c>
      <c r="B262" s="2" t="s">
        <v>493</v>
      </c>
      <c r="C262" s="3"/>
      <c r="D262" s="23" t="str">
        <f t="shared" si="79"/>
        <v/>
      </c>
      <c r="E262" s="4">
        <v>12.35</v>
      </c>
      <c r="F262" s="2" t="s">
        <v>2226</v>
      </c>
      <c r="G262" s="19" t="e">
        <f>VLOOKUP(F262,frs!$A$2:$E$41,2,FALSE)</f>
        <v>#N/A</v>
      </c>
      <c r="H262" s="2" t="b">
        <v>1</v>
      </c>
      <c r="I262" s="2" t="s">
        <v>4716</v>
      </c>
      <c r="J262" s="19">
        <f>VLOOKUP(I262,Families!$A$2:$B$11,2,FALSE)</f>
        <v>1</v>
      </c>
      <c r="K262" s="2" t="s">
        <v>4759</v>
      </c>
      <c r="L262" s="19">
        <f>IFERROR(VLOOKUP(K262,Appellations!$A$2:$B$77,2,FALSE),"0")</f>
        <v>12</v>
      </c>
      <c r="M262" s="2" t="s">
        <v>4757</v>
      </c>
      <c r="N262" s="19">
        <f>IFERROR(VLOOKUP(M262,Regions!$A$2:$B$41,2,FALSE),"0")</f>
        <v>6</v>
      </c>
      <c r="O262" s="2" t="s">
        <v>4719</v>
      </c>
      <c r="P262" s="19">
        <f>IFERROR(VLOOKUP(O262,Colors!$A$2:$B$11,2,FALSE),"0")</f>
        <v>8</v>
      </c>
      <c r="Q262" s="2" t="s">
        <v>4688</v>
      </c>
      <c r="R262" s="19">
        <f>IFERROR(VLOOKUP(Q262,Contenants!$A$2:$B$21,2,FALSE),"0")</f>
        <v>16</v>
      </c>
      <c r="S262" s="2"/>
      <c r="T262" s="50" t="s">
        <v>5149</v>
      </c>
      <c r="U262" s="19" t="str">
        <f t="shared" si="73"/>
        <v/>
      </c>
      <c r="V262" s="19">
        <f t="shared" si="80"/>
        <v>0</v>
      </c>
      <c r="W262" s="20" t="e">
        <f>$X$1&amp;A262&amp;$Y$1&amp;T262&amp;$Z$1&amp;D262&amp;$AA$1&amp;E262&amp;#REF!&amp;G262&amp;$AB$1&amp;J262&amp;$AC$1&amp;L262&amp;$AD$1&amp;N262&amp;$AE$1&amp;P262&amp;$AF$1&amp;R262&amp;$AG$1&amp;#REF!&amp;$AI$1</f>
        <v>#REF!</v>
      </c>
    </row>
    <row r="263" spans="1:23" hidden="1" x14ac:dyDescent="0.25">
      <c r="A263" s="2" t="s">
        <v>3871</v>
      </c>
      <c r="B263" s="2" t="s">
        <v>3872</v>
      </c>
      <c r="C263" s="3"/>
      <c r="D263" s="25" t="str">
        <f t="shared" si="78"/>
        <v/>
      </c>
      <c r="E263" s="4">
        <v>12.35</v>
      </c>
      <c r="F263" s="2" t="s">
        <v>3873</v>
      </c>
      <c r="G263" s="26" t="e">
        <f>VLOOKUP(F263,frs!$A$2:$E$41,2,FALSE)</f>
        <v>#N/A</v>
      </c>
      <c r="H263" s="2" t="b">
        <v>0</v>
      </c>
      <c r="I263" s="2" t="s">
        <v>4716</v>
      </c>
      <c r="J263" s="26">
        <f>VLOOKUP(I263,Families!$A$2:$B$11,2,FALSE)</f>
        <v>1</v>
      </c>
      <c r="K263" s="2" t="s">
        <v>4760</v>
      </c>
      <c r="L263" s="26" t="str">
        <f>IFERROR(VLOOKUP(K263,Appellations!$A$3:$B$77,3,FALSE),"")</f>
        <v/>
      </c>
      <c r="M263" s="2" t="s">
        <v>4757</v>
      </c>
      <c r="N263" s="26">
        <f>IFERROR(VLOOKUP(M263,Regions!$A$3:$B$41,2,FALSE),"")</f>
        <v>6</v>
      </c>
      <c r="O263" s="2" t="s">
        <v>4719</v>
      </c>
      <c r="P263" s="26">
        <f>IFERROR(VLOOKUP(O263,Colors!$A$3:$B$11,2,FALSE),"")</f>
        <v>8</v>
      </c>
      <c r="Q263" s="2" t="s">
        <v>4688</v>
      </c>
      <c r="R263" s="26">
        <f>IFERROR(VLOOKUP(Q263,Contenants!$A$3:$B$21,2,FALSE),"")</f>
        <v>16</v>
      </c>
      <c r="S263" s="2"/>
      <c r="T263" s="8" t="s">
        <v>2074</v>
      </c>
      <c r="U263" s="14" t="str">
        <f t="shared" si="73"/>
        <v/>
      </c>
      <c r="V263" s="14"/>
      <c r="W263" s="5" t="e">
        <f>$X$1&amp;A263&amp;$Y$1&amp;T263&amp;$Z$1&amp;C263&amp;$AA$1&amp;E263&amp;#REF!&amp;G263&amp;$AB$1&amp;J263&amp;$AC$1&amp;#REF!&amp;$AD$1&amp;L263&amp;$AE$1&amp;P263&amp;$AF$1&amp;R263&amp;$AF$1&amp;#REF!&amp;$AG$1</f>
        <v>#REF!</v>
      </c>
    </row>
    <row r="264" spans="1:23" hidden="1" x14ac:dyDescent="0.25">
      <c r="A264" s="2" t="s">
        <v>2321</v>
      </c>
      <c r="B264" s="2" t="s">
        <v>2322</v>
      </c>
      <c r="C264" s="3"/>
      <c r="D264" s="33" t="str">
        <f t="shared" si="78"/>
        <v/>
      </c>
      <c r="E264" s="4">
        <v>41.35</v>
      </c>
      <c r="F264" s="2" t="s">
        <v>2323</v>
      </c>
      <c r="G264" s="17" t="e">
        <f>VLOOKUP(F264,frs!$A$2:$E$41,2,FALSE)</f>
        <v>#N/A</v>
      </c>
      <c r="H264" s="2" t="b">
        <v>0</v>
      </c>
      <c r="I264" s="2" t="s">
        <v>4716</v>
      </c>
      <c r="J264" s="17">
        <f>VLOOKUP(I264,Families!$A$2:$B$11,2,FALSE)</f>
        <v>1</v>
      </c>
      <c r="K264" s="2" t="s">
        <v>4761</v>
      </c>
      <c r="L264" s="17" t="str">
        <f>IFERROR(VLOOKUP(K264,Appellations!$A$3:$B$77,3,FALSE),"")</f>
        <v/>
      </c>
      <c r="M264" s="2" t="s">
        <v>4762</v>
      </c>
      <c r="N264" s="17">
        <f>IFERROR(VLOOKUP(M264,Regions!$A$3:$B$41,2,FALSE),"")</f>
        <v>10</v>
      </c>
      <c r="O264" s="2" t="s">
        <v>4719</v>
      </c>
      <c r="P264" s="17">
        <f>IFERROR(VLOOKUP(O264,Colors!$A$3:$B$11,2,FALSE),"")</f>
        <v>8</v>
      </c>
      <c r="Q264" s="2" t="s">
        <v>4688</v>
      </c>
      <c r="R264" s="17">
        <f>IFERROR(VLOOKUP(Q264,Contenants!$A$3:$B$21,2,FALSE),"")</f>
        <v>16</v>
      </c>
      <c r="S264" s="2"/>
      <c r="T264" s="8" t="s">
        <v>2072</v>
      </c>
      <c r="U264" s="14" t="str">
        <f t="shared" si="73"/>
        <v/>
      </c>
      <c r="V264" s="14"/>
      <c r="W264" s="5" t="e">
        <f>$X$1&amp;A264&amp;$Y$1&amp;T264&amp;$Z$1&amp;C264&amp;$AA$1&amp;E264&amp;#REF!&amp;G264&amp;$AB$1&amp;J264&amp;$AC$1&amp;#REF!&amp;$AD$1&amp;L264&amp;$AE$1&amp;P264&amp;$AF$1&amp;R264&amp;$AF$1&amp;#REF!&amp;$AG$1</f>
        <v>#REF!</v>
      </c>
    </row>
    <row r="265" spans="1:23" ht="409.5" x14ac:dyDescent="0.25">
      <c r="A265" s="2" t="s">
        <v>34</v>
      </c>
      <c r="B265" s="2" t="s">
        <v>35</v>
      </c>
      <c r="C265" s="3" t="s">
        <v>4763</v>
      </c>
      <c r="D265" s="23" t="str">
        <f>SUBSTITUTE(SUBSTITUTE(SUBSTITUTE(C265,CHAR(13),""),CHAR(10),"&lt;br&gt;"),". &amp;car(10)",".")</f>
        <v>Un Aloxe Corton structuré et élégant pour accompagner un boeuf sauce piquante.&lt;br&gt;&lt;br&gt;Encépagement : Pinot noir&lt;br&gt;&lt;br&gt;Dégustation : robe pourpre, nez complexe sur des notes de fruits rouges, de légères épices et de musc, bouche ronde, tanins fins, bel équilibre avec le bois.&lt;br&gt;Accord mets/vin : volailles, joue de boeuf, fromage affiné, cuisine épicé, viande rouge.&lt;br&gt;&lt;br&gt;Existe en Magnum.&lt;br&gt;&lt;br&gt;Domaine familial depuis des années, le Domaine Maldant-Pauvelot s’étend sur 18 Ha sur les Grands Terroirs de Bourgogne. Jean-Luc Maldant reprends les reines en 2009 et installe le domaine dans la qualité de ses produits.</v>
      </c>
      <c r="E265" s="4">
        <v>43.2</v>
      </c>
      <c r="F265" s="2" t="s">
        <v>2219</v>
      </c>
      <c r="G265" s="19">
        <f>VLOOKUP(F265,frs!$A$2:$B$45,2,FALSE)</f>
        <v>23</v>
      </c>
      <c r="H265" s="2" t="b">
        <v>1</v>
      </c>
      <c r="I265" s="2" t="s">
        <v>4716</v>
      </c>
      <c r="J265" s="19">
        <f>VLOOKUP(I265,Families!$A$2:$B$11,2,FALSE)</f>
        <v>1</v>
      </c>
      <c r="K265" s="2" t="s">
        <v>4761</v>
      </c>
      <c r="L265" s="19">
        <f>IFERROR(VLOOKUP(K265,Appellations!$A$2:$B$80,2,FALSE),"0")</f>
        <v>1</v>
      </c>
      <c r="M265" s="2" t="s">
        <v>4762</v>
      </c>
      <c r="N265" s="19">
        <f>IFERROR(VLOOKUP(M265,Regions!$A$2:$B$44,2,FALSE),"0")</f>
        <v>10</v>
      </c>
      <c r="O265" s="2" t="s">
        <v>4719</v>
      </c>
      <c r="P265" s="19">
        <f>IFERROR(VLOOKUP(O265,Colors!$A$2:$B$11,2,FALSE),"0")</f>
        <v>8</v>
      </c>
      <c r="Q265" s="2" t="s">
        <v>4688</v>
      </c>
      <c r="R265" s="19">
        <f>IFERROR(VLOOKUP(Q265,Contenants!$A$2:$B$21,2,FALSE),"0")</f>
        <v>16</v>
      </c>
      <c r="S265" s="2" t="s">
        <v>5647</v>
      </c>
      <c r="T265" s="50" t="s">
        <v>6075</v>
      </c>
      <c r="U265" s="19" t="str">
        <f>SUBSTITUTE(S265,"C:\Users\Admin\OneDrive\Site Internet\","")</f>
        <v>jean_luc_maldant_aloxe_corton_rouge.png</v>
      </c>
      <c r="V265" s="19">
        <f>IF(U265="",0,1)</f>
        <v>1</v>
      </c>
      <c r="W265" s="20" t="str">
        <f>$X$1&amp;A265&amp;$Y$1&amp;T265&amp;$Z$1&amp;D265&amp;$AA$1&amp;G265&amp;$AB$1&amp;J265&amp;$AC$1&amp;L265&amp;$AD$1&amp;N265&amp;$AE$1&amp;P265&amp;$AF$1&amp;R265&amp;$AG$1&amp;U265&amp;$AH$1&amp;V265&amp;$AI$1</f>
        <v>("00265", "Aloxe Corton Maldant Rouge", "Un Aloxe Corton structuré et élégant pour accompagner un boeuf sauce piquante.&lt;br&gt;&lt;br&gt;Encépagement : Pinot noir&lt;br&gt;&lt;br&gt;Dégustation : robe pourpre, nez complexe sur des notes de fruits rouges, de légères épices et de musc, bouche ronde, tanins fins, bel équilibre avec le bois.&lt;br&gt;Accord mets/vin : volailles, joue de boeuf, fromage affiné, cuisine épicé, viande rouge.&lt;br&gt;&lt;br&gt;Existe en Magnum.&lt;br&gt;&lt;br&gt;Domaine familial depuis des années, le Domaine Maldant-Pauvelot s’étend sur 18 Ha sur les Grands Terroirs de Bourgogne. Jean-Luc Maldant reprends les reines en 2009 et installe le domaine dans la qualité de ses produits.", "23", "1", "1", "10","8", "16", "jean_luc_maldant_aloxe_corton_rouge.png", "1"),</v>
      </c>
    </row>
    <row r="266" spans="1:23" hidden="1" x14ac:dyDescent="0.25">
      <c r="A266" s="2" t="s">
        <v>2365</v>
      </c>
      <c r="B266" s="2" t="s">
        <v>2366</v>
      </c>
      <c r="C266" s="3"/>
      <c r="D266" s="34" t="str">
        <f t="shared" si="78"/>
        <v/>
      </c>
      <c r="E266" s="4">
        <v>25.91</v>
      </c>
      <c r="F266" s="2" t="s">
        <v>2367</v>
      </c>
      <c r="G266" s="35" t="e">
        <f>VLOOKUP(F266,frs!$A$2:$E$41,2,FALSE)</f>
        <v>#N/A</v>
      </c>
      <c r="H266" s="2" t="b">
        <v>0</v>
      </c>
      <c r="I266" s="2" t="s">
        <v>4709</v>
      </c>
      <c r="J266" s="35">
        <f>VLOOKUP(I266,Families!$A$2:$B$11,2,FALSE)</f>
        <v>2</v>
      </c>
      <c r="K266" s="2" t="s">
        <v>4764</v>
      </c>
      <c r="L266" s="35" t="str">
        <f>IFERROR(VLOOKUP(K266,Appellations!$A$3:$B$77,3,FALSE),"")</f>
        <v/>
      </c>
      <c r="M266" s="2" t="s">
        <v>4762</v>
      </c>
      <c r="N266" s="35">
        <f>IFERROR(VLOOKUP(M266,Regions!$A$3:$B$41,2,FALSE),"")</f>
        <v>10</v>
      </c>
      <c r="O266" s="2" t="s">
        <v>4689</v>
      </c>
      <c r="P266" s="35">
        <f>IFERROR(VLOOKUP(O266,Colors!$A$3:$B$11,2,FALSE),"")</f>
        <v>2</v>
      </c>
      <c r="Q266" s="2" t="s">
        <v>4688</v>
      </c>
      <c r="R266" s="35">
        <f>IFERROR(VLOOKUP(Q266,Contenants!$A$3:$B$21,2,FALSE),"")</f>
        <v>16</v>
      </c>
      <c r="S266" s="2"/>
      <c r="T266" s="8" t="s">
        <v>1553</v>
      </c>
      <c r="U266" s="14" t="str">
        <f>SUBSTITUTE(SUBSTITUTE(SUBSTITUTE(SUBSTITUTE(SUBSTITUTE(SUBSTITUTE(SUBSTITUTE(SUBSTITUTE(SUBSTITUTE(SUBSTITUTE(SUBSTITUTE(SUBSTITUTE(S266,"C:\Users\Admin\OneDrive\Site Internet\",""),"BAG-IN-BOX\",""),"BOURGOGNE\",""),"BEAUJOLAIS\",""),"CHAMPAGNE ET EFFERVESCENTS\",""),"LANGUEDOC\",""),"LOIRE\",""),"PROVENCE\",""),"RHONE NORD\",""),"RHONE SUD\",""),"SPIRITUEUX\",""),"SUD OUEST\","")</f>
        <v/>
      </c>
      <c r="V266" s="14"/>
      <c r="W266" s="5" t="e">
        <f>$X$1&amp;A266&amp;$Y$1&amp;T266&amp;$Z$1&amp;C266&amp;$AA$1&amp;E266&amp;#REF!&amp;G266&amp;$AB$1&amp;J266&amp;$AC$1&amp;#REF!&amp;$AD$1&amp;L266&amp;$AE$1&amp;P266&amp;$AF$1&amp;R266&amp;$AF$1&amp;#REF!&amp;$AG$1</f>
        <v>#REF!</v>
      </c>
    </row>
    <row r="267" spans="1:23" ht="409.5" x14ac:dyDescent="0.25">
      <c r="A267" s="2" t="s">
        <v>200</v>
      </c>
      <c r="B267" s="2" t="s">
        <v>201</v>
      </c>
      <c r="C267" s="3" t="s">
        <v>6144</v>
      </c>
      <c r="D267" s="23" t="str">
        <f t="shared" ref="D267:D269" si="81">SUBSTITUTE(SUBSTITUTE(SUBSTITUTE(C267,CHAR(13),""),CHAR(10),"&lt;br&gt;"),". &amp;car(10)",".")</f>
        <v>Un Bourgogne blanc beurré et brioché. Idéal sur une blanquette de veau.&lt;br&gt;&lt;br&gt;Encépagement : Chardonnay&lt;br&gt;&lt;br&gt;Dégustation : robe or clair ; Nez aromatique aux notes d’agrumes et d’aubépine ; Bouche anisée, beurrée et fruitée.&lt;br&gt;Accord mets/vin : apéritif, poisson, viande blanche.&lt;br&gt;&lt;br&gt;Un regroupement de vignerons bourguignons passionnés. Les vignes se situent entre Buxy et Saint Gengoux le National et sont généralement en haut de coteaux. Les sols sont peu profonds, parfois à même la roche mère. Les terrains sont très caillouteux. Ses raisins proviennent de sols argilo-calcaires à dominante calcaire de la Côte Chalonnaise. Les pentes sont douces et orientées Est à Sud-Est.</v>
      </c>
      <c r="E267" s="4">
        <v>12.8</v>
      </c>
      <c r="F267" s="2" t="s">
        <v>2227</v>
      </c>
      <c r="G267" s="19">
        <f>VLOOKUP(F267,frs!$A$2:$B$45,2,FALSE)</f>
        <v>25</v>
      </c>
      <c r="H267" s="2" t="b">
        <v>1</v>
      </c>
      <c r="I267" s="2" t="s">
        <v>4709</v>
      </c>
      <c r="J267" s="19">
        <f>VLOOKUP(I267,Families!$A$2:$B$11,2,FALSE)</f>
        <v>2</v>
      </c>
      <c r="K267" s="2" t="s">
        <v>4765</v>
      </c>
      <c r="L267" s="19">
        <f>IFERROR(VLOOKUP(K267,Appellations!$A$2:$B$80,2,FALSE),"0")</f>
        <v>10</v>
      </c>
      <c r="M267" s="2" t="s">
        <v>4762</v>
      </c>
      <c r="N267" s="19">
        <f>IFERROR(VLOOKUP(M267,Regions!$A$2:$B$44,2,FALSE),"0")</f>
        <v>10</v>
      </c>
      <c r="O267" s="2" t="s">
        <v>4689</v>
      </c>
      <c r="P267" s="19">
        <f>IFERROR(VLOOKUP(O267,Colors!$A$2:$B$11,2,FALSE),"0")</f>
        <v>2</v>
      </c>
      <c r="Q267" s="2" t="s">
        <v>4688</v>
      </c>
      <c r="R267" s="19">
        <f>IFERROR(VLOOKUP(Q267,Contenants!$A$2:$B$21,2,FALSE),"0")</f>
        <v>16</v>
      </c>
      <c r="S267" s="2" t="s">
        <v>5901</v>
      </c>
      <c r="T267" s="50" t="s">
        <v>6054</v>
      </c>
      <c r="U267" s="19" t="str">
        <f t="shared" ref="U267:U269" si="82">SUBSTITUTE(S267,"C:\Users\Admin\OneDrive\Site Internet\","")</f>
        <v>bourgogne_cote_chalonnaise_blanc.png</v>
      </c>
      <c r="V267" s="19">
        <f t="shared" ref="V267:V269" si="83">IF(U267="",0,1)</f>
        <v>1</v>
      </c>
      <c r="W267" s="20" t="str">
        <f t="shared" ref="W267:W269" si="84">$X$1&amp;A267&amp;$Y$1&amp;T267&amp;$Z$1&amp;D267&amp;$AA$1&amp;G267&amp;$AB$1&amp;J267&amp;$AC$1&amp;L267&amp;$AD$1&amp;N267&amp;$AE$1&amp;P267&amp;$AF$1&amp;R267&amp;$AG$1&amp;U267&amp;$AH$1&amp;V267&amp;$AI$1</f>
        <v>("00267", "Tête de Cuvée Chardonnay Buxy Blanc", "Un Bourgogne blanc beurré et brioché. Idéal sur une blanquette de veau.&lt;br&gt;&lt;br&gt;Encépagement : Chardonnay&lt;br&gt;&lt;br&gt;Dégustation : robe or clair ; Nez aromatique aux notes d’agrumes et d’aubépine ; Bouche anisée, beurrée et fruitée.&lt;br&gt;Accord mets/vin : apéritif, poisson, viande blanche.&lt;br&gt;&lt;br&gt;Un regroupement de vignerons bourguignons passionnés. Les vignes se situent entre Buxy et Saint Gengoux le National et sont généralement en haut de coteaux. Les sols sont peu profonds, parfois à même la roche mère. Les terrains sont très caillouteux. Ses raisins proviennent de sols argilo-calcaires à dominante calcaire de la Côte Chalonnaise. Les pentes sont douces et orientées Est à Sud-Est.", "25", "2", "10", "10","2", "16", "bourgogne_cote_chalonnaise_blanc.png", "1"),</v>
      </c>
    </row>
    <row r="268" spans="1:23" ht="409.5" x14ac:dyDescent="0.25">
      <c r="A268" s="2" t="s">
        <v>198</v>
      </c>
      <c r="B268" s="2" t="s">
        <v>199</v>
      </c>
      <c r="C268" s="3" t="s">
        <v>6143</v>
      </c>
      <c r="D268" s="23" t="str">
        <f t="shared" si="81"/>
        <v>Un Bourgogne rouge légèrement structuré et fruité. Idéal sur une côte de boeuf grillée.&lt;br&gt;&lt;br&gt;Encépagement : Pinot Noir&lt;br&gt;&lt;br&gt;Dégustation : robe rouge clair ; Nez léger, fruité sur les fruits rouges et noirs ; Bouche aux notes de griottes, puissante avec des tanins fondus.&lt;br&gt;Accord mets/vin : gibier, fromages.&lt;br&gt;&lt;br&gt;Un regroupement de vignerons bourguignons passionnés. Au nord de la Côte Chalonnaise, le vignoble de Rully s’étend sur des coteaux tourmentés par les plissements successifs et offre des terroirs, des expositions et des altitudes assez variés. L’exposition est pleine Est. Le sous-sol est à dominante argilo-calcaire. Sur ce plateau, le sol est peu profond, la terre est rouge et est composée d’une multitude de petits cailloux qui contraste avec le reflet rouge de la terre.</v>
      </c>
      <c r="E268" s="4">
        <v>13.8</v>
      </c>
      <c r="F268" s="2" t="s">
        <v>2227</v>
      </c>
      <c r="G268" s="19">
        <f>VLOOKUP(F268,frs!$A$2:$B$45,2,FALSE)</f>
        <v>25</v>
      </c>
      <c r="H268" s="2" t="b">
        <v>1</v>
      </c>
      <c r="I268" s="2" t="s">
        <v>4716</v>
      </c>
      <c r="J268" s="19">
        <f>VLOOKUP(I268,Families!$A$2:$B$11,2,FALSE)</f>
        <v>1</v>
      </c>
      <c r="K268" s="2" t="s">
        <v>4765</v>
      </c>
      <c r="L268" s="19">
        <f>IFERROR(VLOOKUP(K268,Appellations!$A$2:$B$80,2,FALSE),"0")</f>
        <v>10</v>
      </c>
      <c r="M268" s="2" t="s">
        <v>4762</v>
      </c>
      <c r="N268" s="19">
        <f>IFERROR(VLOOKUP(M268,Regions!$A$2:$B$44,2,FALSE),"0")</f>
        <v>10</v>
      </c>
      <c r="O268" s="2" t="s">
        <v>4719</v>
      </c>
      <c r="P268" s="19">
        <f>IFERROR(VLOOKUP(O268,Colors!$A$2:$B$11,2,FALSE),"0")</f>
        <v>8</v>
      </c>
      <c r="Q268" s="2" t="s">
        <v>4688</v>
      </c>
      <c r="R268" s="19">
        <f>IFERROR(VLOOKUP(Q268,Contenants!$A$2:$B$21,2,FALSE),"0")</f>
        <v>16</v>
      </c>
      <c r="S268" s="2" t="s">
        <v>5902</v>
      </c>
      <c r="T268" s="50" t="s">
        <v>6053</v>
      </c>
      <c r="U268" s="19" t="str">
        <f t="shared" si="82"/>
        <v>bourgogne_cote_chalonnaise_rouge.png</v>
      </c>
      <c r="V268" s="19">
        <f t="shared" si="83"/>
        <v>1</v>
      </c>
      <c r="W268" s="20" t="str">
        <f t="shared" si="84"/>
        <v>("00268", "Tête de Cuvée Pinot Noir Buxy Rouge", "Un Bourgogne rouge légèrement structuré et fruité. Idéal sur une côte de boeuf grillée.&lt;br&gt;&lt;br&gt;Encépagement : Pinot Noir&lt;br&gt;&lt;br&gt;Dégustation : robe rouge clair ; Nez léger, fruité sur les fruits rouges et noirs ; Bouche aux notes de griottes, puissante avec des tanins fondus.&lt;br&gt;Accord mets/vin : gibier, fromages.&lt;br&gt;&lt;br&gt;Un regroupement de vignerons bourguignons passionnés. Au nord de la Côte Chalonnaise, le vignoble de Rully s’étend sur des coteaux tourmentés par les plissements successifs et offre des terroirs, des expositions et des altitudes assez variés. L’exposition est pleine Est. Le sous-sol est à dominante argilo-calcaire. Sur ce plateau, le sol est peu profond, la terre est rouge et est composée d’une multitude de petits cailloux qui contraste avec le reflet rouge de la terre.", "25", "1", "10", "10","8", "16", "bourgogne_cote_chalonnaise_rouge.png", "1"),</v>
      </c>
    </row>
    <row r="269" spans="1:23" ht="409.5" x14ac:dyDescent="0.25">
      <c r="A269" s="2" t="s">
        <v>207</v>
      </c>
      <c r="B269" s="2" t="s">
        <v>208</v>
      </c>
      <c r="C269" s="3" t="s">
        <v>4766</v>
      </c>
      <c r="D269" s="23" t="str">
        <f t="shared" si="81"/>
        <v>Un Bourgogne Chardonnay ample, beurré et brioché qui accompagnera à merveille un ristto aux champignons.&lt;br&gt;&lt;br&gt;Encépagement : Chardonnay&lt;br&gt;&lt;br&gt;Dégustation : robe jaune pâle, nez brioché, beurré et frais, bouche ronde et minérale, bel équilibre et notes de fruits blancs.&lt;br&gt;Accord mets/vin : fruits de mer, poisson.&lt;br&gt;&lt;br&gt;Existe en Magnum.&lt;br&gt;&lt;br&gt;Domaine familial depuis des années, le Domaine Maldant-Pauvelot s’étend sur 18 Ha sur les Grands Terroirs de Bourgogne. Jean-Luc Maldant reprends les reines en 2009 et installe le domaine dans la qualité de ses produits.</v>
      </c>
      <c r="E269" s="4">
        <v>19.5</v>
      </c>
      <c r="F269" s="2" t="s">
        <v>2219</v>
      </c>
      <c r="G269" s="19">
        <f>VLOOKUP(F269,frs!$A$2:$B$45,2,FALSE)</f>
        <v>23</v>
      </c>
      <c r="H269" s="2" t="b">
        <v>1</v>
      </c>
      <c r="I269" s="2" t="s">
        <v>4709</v>
      </c>
      <c r="J269" s="19">
        <f>VLOOKUP(I269,Families!$A$2:$B$11,2,FALSE)</f>
        <v>2</v>
      </c>
      <c r="K269" s="2" t="s">
        <v>4767</v>
      </c>
      <c r="L269" s="19">
        <f>IFERROR(VLOOKUP(K269,Appellations!$A$2:$B$80,2,FALSE),"0")</f>
        <v>9</v>
      </c>
      <c r="M269" s="2" t="s">
        <v>4762</v>
      </c>
      <c r="N269" s="19">
        <f>IFERROR(VLOOKUP(M269,Regions!$A$2:$B$44,2,FALSE),"0")</f>
        <v>10</v>
      </c>
      <c r="O269" s="2" t="s">
        <v>4689</v>
      </c>
      <c r="P269" s="19">
        <f>IFERROR(VLOOKUP(O269,Colors!$A$2:$B$11,2,FALSE),"0")</f>
        <v>2</v>
      </c>
      <c r="Q269" s="2" t="s">
        <v>4688</v>
      </c>
      <c r="R269" s="19">
        <f>IFERROR(VLOOKUP(Q269,Contenants!$A$2:$B$21,2,FALSE),"0")</f>
        <v>16</v>
      </c>
      <c r="S269" s="2" t="s">
        <v>5648</v>
      </c>
      <c r="T269" s="50" t="s">
        <v>6076</v>
      </c>
      <c r="U269" s="19" t="str">
        <f t="shared" si="82"/>
        <v>jean_luc_maldant_chardonnay_blanc.png</v>
      </c>
      <c r="V269" s="19">
        <f t="shared" si="83"/>
        <v>1</v>
      </c>
      <c r="W269" s="20" t="str">
        <f t="shared" si="84"/>
        <v>("00269", "Bourgogne Chardonnay Maldant Blanc", "Un Bourgogne Chardonnay ample, beurré et brioché qui accompagnera à merveille un ristto aux champignons.&lt;br&gt;&lt;br&gt;Encépagement : Chardonnay&lt;br&gt;&lt;br&gt;Dégustation : robe jaune pâle, nez brioché, beurré et frais, bouche ronde et minérale, bel équilibre et notes de fruits blancs.&lt;br&gt;Accord mets/vin : fruits de mer, poisson.&lt;br&gt;&lt;br&gt;Existe en Magnum.&lt;br&gt;&lt;br&gt;Domaine familial depuis des années, le Domaine Maldant-Pauvelot s’étend sur 18 Ha sur les Grands Terroirs de Bourgogne. Jean-Luc Maldant reprends les reines en 2009 et installe le domaine dans la qualité de ses produits.", "23", "2", "9", "10","2", "16", "jean_luc_maldant_chardonnay_blanc.png", "1"),</v>
      </c>
    </row>
    <row r="270" spans="1:23" hidden="1" x14ac:dyDescent="0.25">
      <c r="A270" s="2" t="s">
        <v>2492</v>
      </c>
      <c r="B270" s="2" t="s">
        <v>2493</v>
      </c>
      <c r="C270" s="3"/>
      <c r="D270" s="34" t="str">
        <f t="shared" si="78"/>
        <v/>
      </c>
      <c r="E270" s="4">
        <v>15.78</v>
      </c>
      <c r="F270" s="2" t="s">
        <v>2323</v>
      </c>
      <c r="G270" s="35" t="e">
        <f>VLOOKUP(F270,frs!$A$2:$E$41,2,FALSE)</f>
        <v>#N/A</v>
      </c>
      <c r="H270" s="2" t="b">
        <v>0</v>
      </c>
      <c r="I270" s="2" t="s">
        <v>4716</v>
      </c>
      <c r="J270" s="35">
        <f>VLOOKUP(I270,Families!$A$2:$B$11,2,FALSE)</f>
        <v>1</v>
      </c>
      <c r="K270" s="2" t="s">
        <v>4768</v>
      </c>
      <c r="L270" s="35" t="str">
        <f>IFERROR(VLOOKUP(K270,Appellations!$A$3:$B$77,3,FALSE),"")</f>
        <v/>
      </c>
      <c r="M270" s="2" t="s">
        <v>4762</v>
      </c>
      <c r="N270" s="35">
        <f>IFERROR(VLOOKUP(M270,Regions!$A$3:$B$41,2,FALSE),"")</f>
        <v>10</v>
      </c>
      <c r="O270" s="2" t="s">
        <v>4719</v>
      </c>
      <c r="P270" s="35">
        <f>IFERROR(VLOOKUP(O270,Colors!$A$3:$B$11,2,FALSE),"")</f>
        <v>8</v>
      </c>
      <c r="Q270" s="2" t="s">
        <v>4688</v>
      </c>
      <c r="R270" s="35">
        <f>IFERROR(VLOOKUP(Q270,Contenants!$A$3:$B$21,2,FALSE),"")</f>
        <v>16</v>
      </c>
      <c r="S270" s="2"/>
      <c r="T270" s="8" t="s">
        <v>1765</v>
      </c>
      <c r="U270" s="14" t="str">
        <f>SUBSTITUTE(SUBSTITUTE(SUBSTITUTE(SUBSTITUTE(SUBSTITUTE(SUBSTITUTE(SUBSTITUTE(SUBSTITUTE(SUBSTITUTE(SUBSTITUTE(SUBSTITUTE(SUBSTITUTE(S270,"C:\Users\Admin\OneDrive\Site Internet\",""),"BAG-IN-BOX\",""),"BOURGOGNE\",""),"BEAUJOLAIS\",""),"CHAMPAGNE ET EFFERVESCENTS\",""),"LANGUEDOC\",""),"LOIRE\",""),"PROVENCE\",""),"RHONE NORD\",""),"RHONE SUD\",""),"SPIRITUEUX\",""),"SUD OUEST\","")</f>
        <v/>
      </c>
      <c r="V270" s="14"/>
      <c r="W270" s="5" t="e">
        <f>$X$1&amp;A270&amp;$Y$1&amp;T270&amp;$Z$1&amp;C270&amp;$AA$1&amp;E270&amp;#REF!&amp;G270&amp;$AB$1&amp;J270&amp;$AC$1&amp;#REF!&amp;$AD$1&amp;L270&amp;$AE$1&amp;P270&amp;$AF$1&amp;R270&amp;$AF$1&amp;#REF!&amp;$AG$1</f>
        <v>#REF!</v>
      </c>
    </row>
    <row r="271" spans="1:23" ht="409.5" x14ac:dyDescent="0.25">
      <c r="A271" s="2" t="s">
        <v>211</v>
      </c>
      <c r="B271" s="2" t="s">
        <v>212</v>
      </c>
      <c r="C271" s="3" t="s">
        <v>4769</v>
      </c>
      <c r="D271" s="23" t="str">
        <f t="shared" ref="D271:D272" si="85">SUBSTITUTE(SUBSTITUTE(SUBSTITUTE(C271,CHAR(13),""),CHAR(10),"&lt;br&gt;"),". &amp;car(10)",".")</f>
        <v>Un Bourgogne Pinot Noir léger et fruité qui s'accordera parfaitement avec une côte de boeuf.&lt;br&gt;&lt;br&gt;Encépagement : Pinot Noir&lt;br&gt;&lt;br&gt;Dégustation : robe rubis, nez fruité de fruits rouges, fraise, framboise, bouche fruitée et légère&lt;br&gt;Accord mets/vin : grillades, pique-nique.&lt;br&gt;&lt;br&gt;Existe en Magnum.&lt;br&gt;&lt;br&gt;Domaine familial depuis des années, le Domaine Maldant-Pauvelot s’étend sur 18 Ha sur les Grands Terroirs de Bourgogne. Jean-Luc Maldant reprends les reines en 2009 et installe le domaine dans la qualité de ses produits.</v>
      </c>
      <c r="E271" s="4">
        <v>19.5</v>
      </c>
      <c r="F271" s="2" t="s">
        <v>2219</v>
      </c>
      <c r="G271" s="19">
        <f>VLOOKUP(F271,frs!$A$2:$B$45,2,FALSE)</f>
        <v>23</v>
      </c>
      <c r="H271" s="2" t="b">
        <v>1</v>
      </c>
      <c r="I271" s="2" t="s">
        <v>4716</v>
      </c>
      <c r="J271" s="19">
        <f>VLOOKUP(I271,Families!$A$2:$B$11,2,FALSE)</f>
        <v>1</v>
      </c>
      <c r="K271" s="2" t="s">
        <v>4768</v>
      </c>
      <c r="L271" s="19">
        <f>IFERROR(VLOOKUP(K271,Appellations!$A$2:$B$80,2,FALSE),"0")</f>
        <v>11</v>
      </c>
      <c r="M271" s="2" t="s">
        <v>4762</v>
      </c>
      <c r="N271" s="19">
        <f>IFERROR(VLOOKUP(M271,Regions!$A$2:$B$44,2,FALSE),"0")</f>
        <v>10</v>
      </c>
      <c r="O271" s="2" t="s">
        <v>4719</v>
      </c>
      <c r="P271" s="19">
        <f>IFERROR(VLOOKUP(O271,Colors!$A$2:$B$11,2,FALSE),"0")</f>
        <v>8</v>
      </c>
      <c r="Q271" s="2" t="s">
        <v>4688</v>
      </c>
      <c r="R271" s="19">
        <f>IFERROR(VLOOKUP(Q271,Contenants!$A$2:$B$21,2,FALSE),"0")</f>
        <v>16</v>
      </c>
      <c r="S271" s="2" t="s">
        <v>5649</v>
      </c>
      <c r="T271" s="50" t="s">
        <v>6077</v>
      </c>
      <c r="U271" s="19" t="str">
        <f t="shared" ref="U271:U272" si="86">SUBSTITUTE(S271,"C:\Users\Admin\OneDrive\Site Internet\","")</f>
        <v>jean_luc_maldant_pinot_noir_rouge.png</v>
      </c>
      <c r="V271" s="19">
        <f t="shared" ref="V271:V272" si="87">IF(U271="",0,1)</f>
        <v>1</v>
      </c>
      <c r="W271" s="20" t="str">
        <f t="shared" ref="W271:W272" si="88">$X$1&amp;A271&amp;$Y$1&amp;T271&amp;$Z$1&amp;D271&amp;$AA$1&amp;G271&amp;$AB$1&amp;J271&amp;$AC$1&amp;L271&amp;$AD$1&amp;N271&amp;$AE$1&amp;P271&amp;$AF$1&amp;R271&amp;$AG$1&amp;U271&amp;$AH$1&amp;V271&amp;$AI$1</f>
        <v>("00271", "Bourgogne Pinot Noir Maldant Rouge", "Un Bourgogne Pinot Noir léger et fruité qui s'accordera parfaitement avec une côte de boeuf.&lt;br&gt;&lt;br&gt;Encépagement : Pinot Noir&lt;br&gt;&lt;br&gt;Dégustation : robe rubis, nez fruité de fruits rouges, fraise, framboise, bouche fruitée et légère&lt;br&gt;Accord mets/vin : grillades, pique-nique.&lt;br&gt;&lt;br&gt;Existe en Magnum.&lt;br&gt;&lt;br&gt;Domaine familial depuis des années, le Domaine Maldant-Pauvelot s’étend sur 18 Ha sur les Grands Terroirs de Bourgogne. Jean-Luc Maldant reprends les reines en 2009 et installe le domaine dans la qualité de ses produits.", "23", "1", "11", "10","8", "16", "jean_luc_maldant_pinot_noir_rouge.png", "1"),</v>
      </c>
    </row>
    <row r="272" spans="1:23" ht="409.5" x14ac:dyDescent="0.25">
      <c r="A272" s="2" t="s">
        <v>213</v>
      </c>
      <c r="B272" s="2" t="s">
        <v>214</v>
      </c>
      <c r="C272" s="3" t="s">
        <v>4770</v>
      </c>
      <c r="D272" s="23" t="str">
        <f t="shared" si="85"/>
        <v>Un Bourgogne Pinot Noir léger et fruité qui s'accordera parfaitement avec une côte de boeuf.&lt;br&gt;&lt;br&gt;Encépagement : Pinot Noir&lt;br&gt;&lt;br&gt;Dégustation : robe rubis, nez fruité de fruits rouges, fraise, framboise, bouche fruitée et légère&lt;br&gt;Accord mets/vin : grillades, pique-nique.&lt;br&gt;&lt;br&gt;Existe en 75cl.&lt;br&gt;&lt;br&gt;Domaine familial depuis des années, le Domaine Maldant-Pauvelot s’étend sur 18 Ha sur les Grands Terroirs de Bourgogne. Jean-Luc Maldant reprends les reines en 2009 et installe le domaine dans la qualité de ses produits.</v>
      </c>
      <c r="E272" s="4">
        <v>43.2</v>
      </c>
      <c r="F272" s="2" t="s">
        <v>2219</v>
      </c>
      <c r="G272" s="19">
        <f>VLOOKUP(F272,frs!$A$2:$B$45,2,FALSE)</f>
        <v>23</v>
      </c>
      <c r="H272" s="2" t="b">
        <v>1</v>
      </c>
      <c r="I272" s="2" t="s">
        <v>4716</v>
      </c>
      <c r="J272" s="19">
        <f>VLOOKUP(I272,Families!$A$2:$B$11,2,FALSE)</f>
        <v>1</v>
      </c>
      <c r="K272" s="2" t="s">
        <v>4768</v>
      </c>
      <c r="L272" s="19">
        <f>IFERROR(VLOOKUP(K272,Appellations!$A$2:$B$80,2,FALSE),"0")</f>
        <v>11</v>
      </c>
      <c r="M272" s="2" t="s">
        <v>4762</v>
      </c>
      <c r="N272" s="19">
        <f>IFERROR(VLOOKUP(M272,Regions!$A$2:$B$44,2,FALSE),"0")</f>
        <v>10</v>
      </c>
      <c r="O272" s="2" t="s">
        <v>4719</v>
      </c>
      <c r="P272" s="19">
        <f>IFERROR(VLOOKUP(O272,Colors!$A$2:$B$11,2,FALSE),"0")</f>
        <v>8</v>
      </c>
      <c r="Q272" s="2" t="s">
        <v>2303</v>
      </c>
      <c r="R272" s="19">
        <f>IFERROR(VLOOKUP(Q272,Contenants!$A$2:$B$21,2,FALSE),"0")</f>
        <v>19</v>
      </c>
      <c r="S272" s="2" t="s">
        <v>5649</v>
      </c>
      <c r="T272" s="50" t="s">
        <v>6078</v>
      </c>
      <c r="U272" s="19" t="str">
        <f t="shared" si="86"/>
        <v>jean_luc_maldant_pinot_noir_rouge.png</v>
      </c>
      <c r="V272" s="19">
        <f t="shared" si="87"/>
        <v>1</v>
      </c>
      <c r="W272" s="20" t="str">
        <f t="shared" si="88"/>
        <v>("00272", "Bourgogne Pinot Noir Maldant Rouge Magnum", "Un Bourgogne Pinot Noir léger et fruité qui s'accordera parfaitement avec une côte de boeuf.&lt;br&gt;&lt;br&gt;Encépagement : Pinot Noir&lt;br&gt;&lt;br&gt;Dégustation : robe rubis, nez fruité de fruits rouges, fraise, framboise, bouche fruitée et légère&lt;br&gt;Accord mets/vin : grillades, pique-nique.&lt;br&gt;&lt;br&gt;Existe en 75cl.&lt;br&gt;&lt;br&gt;Domaine familial depuis des années, le Domaine Maldant-Pauvelot s’étend sur 18 Ha sur les Grands Terroirs de Bourgogne. Jean-Luc Maldant reprends les reines en 2009 et installe le domaine dans la qualité de ses produits.", "23", "1", "11", "10","8", "19", "jean_luc_maldant_pinot_noir_rouge.png", "1"),</v>
      </c>
    </row>
    <row r="273" spans="1:23" hidden="1" x14ac:dyDescent="0.25">
      <c r="A273" s="2" t="s">
        <v>2501</v>
      </c>
      <c r="B273" s="2" t="s">
        <v>2502</v>
      </c>
      <c r="C273" s="3"/>
      <c r="D273" s="25" t="str">
        <f t="shared" si="78"/>
        <v/>
      </c>
      <c r="E273" s="4">
        <v>15.76</v>
      </c>
      <c r="F273" s="2" t="s">
        <v>2487</v>
      </c>
      <c r="G273" s="26" t="e">
        <f>VLOOKUP(F273,frs!$A$2:$E$41,2,FALSE)</f>
        <v>#N/A</v>
      </c>
      <c r="H273" s="2" t="b">
        <v>0</v>
      </c>
      <c r="I273" s="2" t="s">
        <v>4716</v>
      </c>
      <c r="J273" s="26">
        <f>VLOOKUP(I273,Families!$A$2:$B$11,2,FALSE)</f>
        <v>1</v>
      </c>
      <c r="K273" s="2" t="s">
        <v>4768</v>
      </c>
      <c r="L273" s="26" t="str">
        <f>IFERROR(VLOOKUP(K273,Appellations!$A$3:$B$77,3,FALSE),"")</f>
        <v/>
      </c>
      <c r="M273" s="2" t="s">
        <v>4762</v>
      </c>
      <c r="N273" s="26">
        <f>IFERROR(VLOOKUP(M273,Regions!$A$3:$B$41,2,FALSE),"")</f>
        <v>10</v>
      </c>
      <c r="O273" s="2" t="s">
        <v>4719</v>
      </c>
      <c r="P273" s="26">
        <f>IFERROR(VLOOKUP(O273,Colors!$A$3:$B$11,2,FALSE),"")</f>
        <v>8</v>
      </c>
      <c r="Q273" s="2" t="s">
        <v>4688</v>
      </c>
      <c r="R273" s="26">
        <f>IFERROR(VLOOKUP(Q273,Contenants!$A$3:$B$21,2,FALSE),"")</f>
        <v>16</v>
      </c>
      <c r="S273" s="2"/>
      <c r="T273" s="8" t="s">
        <v>1333</v>
      </c>
      <c r="U273" s="14" t="str">
        <f>SUBSTITUTE(SUBSTITUTE(SUBSTITUTE(SUBSTITUTE(SUBSTITUTE(SUBSTITUTE(SUBSTITUTE(SUBSTITUTE(SUBSTITUTE(SUBSTITUTE(SUBSTITUTE(SUBSTITUTE(S273,"C:\Users\Admin\OneDrive\Site Internet\",""),"BAG-IN-BOX\",""),"BOURGOGNE\",""),"BEAUJOLAIS\",""),"CHAMPAGNE ET EFFERVESCENTS\",""),"LANGUEDOC\",""),"LOIRE\",""),"PROVENCE\",""),"RHONE NORD\",""),"RHONE SUD\",""),"SPIRITUEUX\",""),"SUD OUEST\","")</f>
        <v/>
      </c>
      <c r="V273" s="14"/>
      <c r="W273" s="5" t="e">
        <f>$X$1&amp;A273&amp;$Y$1&amp;T273&amp;$Z$1&amp;C273&amp;$AA$1&amp;E273&amp;#REF!&amp;G273&amp;$AB$1&amp;J273&amp;$AC$1&amp;#REF!&amp;$AD$1&amp;L273&amp;$AE$1&amp;P273&amp;$AF$1&amp;R273&amp;$AF$1&amp;#REF!&amp;$AG$1</f>
        <v>#REF!</v>
      </c>
    </row>
    <row r="274" spans="1:23" hidden="1" x14ac:dyDescent="0.25">
      <c r="A274" s="2" t="s">
        <v>3139</v>
      </c>
      <c r="B274" s="2" t="s">
        <v>3140</v>
      </c>
      <c r="C274" s="3"/>
      <c r="D274" s="33" t="str">
        <f t="shared" si="78"/>
        <v/>
      </c>
      <c r="E274" s="4">
        <v>24.95</v>
      </c>
      <c r="F274" s="2" t="s">
        <v>2227</v>
      </c>
      <c r="G274" s="17">
        <f>VLOOKUP(F274,frs!$A$2:$E$41,2,FALSE)</f>
        <v>25</v>
      </c>
      <c r="H274" s="2" t="b">
        <v>0</v>
      </c>
      <c r="I274" s="2" t="s">
        <v>4709</v>
      </c>
      <c r="J274" s="17">
        <f>VLOOKUP(I274,Families!$A$2:$B$11,2,FALSE)</f>
        <v>2</v>
      </c>
      <c r="K274" s="2" t="s">
        <v>4771</v>
      </c>
      <c r="L274" s="17" t="str">
        <f>IFERROR(VLOOKUP(K274,Appellations!$A$3:$B$77,3,FALSE),"")</f>
        <v/>
      </c>
      <c r="M274" s="2" t="s">
        <v>4762</v>
      </c>
      <c r="N274" s="17">
        <f>IFERROR(VLOOKUP(M274,Regions!$A$3:$B$41,2,FALSE),"")</f>
        <v>10</v>
      </c>
      <c r="O274" s="2" t="s">
        <v>4689</v>
      </c>
      <c r="P274" s="17">
        <f>IFERROR(VLOOKUP(O274,Colors!$A$3:$B$11,2,FALSE),"")</f>
        <v>2</v>
      </c>
      <c r="Q274" s="2" t="s">
        <v>4688</v>
      </c>
      <c r="R274" s="17">
        <f>IFERROR(VLOOKUP(Q274,Contenants!$A$3:$B$21,2,FALSE),"")</f>
        <v>16</v>
      </c>
      <c r="S274" s="2"/>
      <c r="T274" s="8" t="s">
        <v>959</v>
      </c>
      <c r="U274" s="14" t="str">
        <f>SUBSTITUTE(SUBSTITUTE(SUBSTITUTE(SUBSTITUTE(SUBSTITUTE(SUBSTITUTE(SUBSTITUTE(SUBSTITUTE(SUBSTITUTE(SUBSTITUTE(SUBSTITUTE(SUBSTITUTE(S274,"C:\Users\Admin\OneDrive\Site Internet\",""),"BAG-IN-BOX\",""),"BOURGOGNE\",""),"BEAUJOLAIS\",""),"CHAMPAGNE ET EFFERVESCENTS\",""),"LANGUEDOC\",""),"LOIRE\",""),"PROVENCE\",""),"RHONE NORD\",""),"RHONE SUD\",""),"SPIRITUEUX\",""),"SUD OUEST\","")</f>
        <v/>
      </c>
      <c r="V274" s="14"/>
      <c r="W274" s="5" t="e">
        <f>$X$1&amp;A274&amp;$Y$1&amp;T274&amp;$Z$1&amp;C274&amp;$AA$1&amp;E274&amp;#REF!&amp;G274&amp;$AB$1&amp;J274&amp;$AC$1&amp;#REF!&amp;$AD$1&amp;L274&amp;$AE$1&amp;P274&amp;$AF$1&amp;R274&amp;$AF$1&amp;#REF!&amp;$AG$1</f>
        <v>#REF!</v>
      </c>
    </row>
    <row r="275" spans="1:23" ht="409.5" x14ac:dyDescent="0.25">
      <c r="A275" s="2" t="s">
        <v>818</v>
      </c>
      <c r="B275" s="2" t="s">
        <v>819</v>
      </c>
      <c r="C275" s="3" t="s">
        <v>4772</v>
      </c>
      <c r="D275" s="23" t="str">
        <f t="shared" ref="D275:D276" si="89">SUBSTITUTE(SUBSTITUTE(SUBSTITUTE(C275,CHAR(13),""),CHAR(10),"&lt;br&gt;"),". &amp;car(10)",".")</f>
        <v>Un Chablis 1er Cru complexe et élégant qui pourra accompagner un risotto aux gambas.&lt;br&gt;&lt;br&gt;Encépagement : Chardonnay&lt;br&gt;&lt;br&gt;Dégustation : Robe or blanc ; Nez brioché et intense de fleurs blanches distinguées ; Bouche puissante, riche et élégante. Finale longue et pleine de finesse&lt;br&gt;Accord mets/vin : crustacés, poissons fins, fromage affiné.&lt;br&gt;&lt;br&gt;Le Domaine Alain Geoffroy installé à Beine, près de Chablis, réalise la production, la récolte et la vente de vins blancs issus de cépages Chardonnay.&lt;br&gt;Honoré Geoffroy, vers 1850, étendit l’exploitation sur les communes de Beine et la Chapelle Vaupelteigne, au coeur du vignoble chablisien.&lt;br&gt;Alain Geoffroy fit passer la propriété au niveau de Domaine. Digne héritier de toutes les générations, il a su lui conserver le caractère familial et traditionnel.&lt;br&gt;L’objectif est produire des vins de Chablis tout en finesse et en élégance dans le respect du terroir chablisien.</v>
      </c>
      <c r="E275" s="4">
        <v>36.65</v>
      </c>
      <c r="F275" s="2" t="s">
        <v>206</v>
      </c>
      <c r="G275" s="19">
        <f>VLOOKUP(F275,frs!$A$2:$B$45,2,FALSE)</f>
        <v>1</v>
      </c>
      <c r="H275" s="2" t="b">
        <v>1</v>
      </c>
      <c r="I275" s="2" t="s">
        <v>4709</v>
      </c>
      <c r="J275" s="19">
        <f>VLOOKUP(I275,Families!$A$2:$B$11,2,FALSE)</f>
        <v>2</v>
      </c>
      <c r="K275" s="2" t="s">
        <v>4771</v>
      </c>
      <c r="L275" s="19">
        <f>IFERROR(VLOOKUP(K275,Appellations!$A$2:$B$80,2,FALSE),"0")</f>
        <v>15</v>
      </c>
      <c r="M275" s="2" t="s">
        <v>4762</v>
      </c>
      <c r="N275" s="19">
        <f>IFERROR(VLOOKUP(M275,Regions!$A$2:$B$44,2,FALSE),"0")</f>
        <v>10</v>
      </c>
      <c r="O275" s="2" t="s">
        <v>4689</v>
      </c>
      <c r="P275" s="19">
        <f>IFERROR(VLOOKUP(O275,Colors!$A$2:$B$11,2,FALSE),"0")</f>
        <v>2</v>
      </c>
      <c r="Q275" s="2" t="s">
        <v>4688</v>
      </c>
      <c r="R275" s="19">
        <f>IFERROR(VLOOKUP(Q275,Contenants!$A$2:$B$21,2,FALSE),"0")</f>
        <v>16</v>
      </c>
      <c r="S275" s="2" t="s">
        <v>5650</v>
      </c>
      <c r="T275" s="50" t="s">
        <v>6055</v>
      </c>
      <c r="U275" s="19" t="str">
        <f t="shared" ref="U275:U276" si="90">SUBSTITUTE(S275,"C:\Users\Admin\OneDrive\Site Internet\","")</f>
        <v>alain_geoffroy_chablis_premier_cru_fourchaume_blanc.png</v>
      </c>
      <c r="V275" s="19">
        <f t="shared" ref="V275:V276" si="91">IF(U275="",0,1)</f>
        <v>1</v>
      </c>
      <c r="W275" s="20" t="str">
        <f t="shared" ref="W275:W276" si="92">$X$1&amp;A275&amp;$Y$1&amp;T275&amp;$Z$1&amp;D275&amp;$AA$1&amp;G275&amp;$AB$1&amp;J275&amp;$AC$1&amp;L275&amp;$AD$1&amp;N275&amp;$AE$1&amp;P275&amp;$AF$1&amp;R275&amp;$AG$1&amp;U275&amp;$AH$1&amp;V275&amp;$AI$1</f>
        <v>("00275", "Châblis 1er Cru Fourchaume Blanc", "Un Chablis 1er Cru complexe et élégant qui pourra accompagner un risotto aux gambas.&lt;br&gt;&lt;br&gt;Encépagement : Chardonnay&lt;br&gt;&lt;br&gt;Dégustation : Robe or blanc ; Nez brioché et intense de fleurs blanches distinguées ; Bouche puissante, riche et élégante. Finale longue et pleine de finesse&lt;br&gt;Accord mets/vin : crustacés, poissons fins, fromage affiné.&lt;br&gt;&lt;br&gt;Le Domaine Alain Geoffroy installé à Beine, près de Chablis, réalise la production, la récolte et la vente de vins blancs issus de cépages Chardonnay.&lt;br&gt;Honoré Geoffroy, vers 1850, étendit l’exploitation sur les communes de Beine et la Chapelle Vaupelteigne, au coeur du vignoble chablisien.&lt;br&gt;Alain Geoffroy fit passer la propriété au niveau de Domaine. Digne héritier de toutes les générations, il a su lui conserver le caractère familial et traditionnel.&lt;br&gt;L’objectif est produire des vins de Chablis tout en finesse et en élégance dans le respect du terroir chablisien.", "1", "2", "15", "10","2", "16", "alain_geoffroy_chablis_premier_cru_fourchaume_blanc.png", "1"),</v>
      </c>
    </row>
    <row r="276" spans="1:23" ht="409.5" x14ac:dyDescent="0.25">
      <c r="A276" s="2" t="s">
        <v>822</v>
      </c>
      <c r="B276" s="2" t="s">
        <v>823</v>
      </c>
      <c r="C276" s="3" t="s">
        <v>4773</v>
      </c>
      <c r="D276" s="23" t="str">
        <f t="shared" si="89"/>
        <v>Un Chablis 1er Cru minéral et aromatique. Idéal sur un plateau de fruits de mer.&lt;br&gt;&lt;br&gt;Encépagement : Chardonnay&lt;br&gt;&lt;br&gt;Dégustation : Robe or blanc ; Nez dense, floral aux notes d’agrumes et de fleurs blanches ; Bouche ample, ronde, minérale sur les fruits frais et une longue finale.&lt;br&gt;Accord mets/vin : crustacés, poissons fins, fromage affiné.&lt;br&gt;&lt;br&gt;Le Domaine Alain Geoffroy installé à Beine, près de Chablis, réalise la production, la récolte et la vente de vins blancs issus de cépages Chardonnay.&lt;br&gt;Honoré Geoffroy, vers 1850, étendit l’exploitation sur les communes de Beine et la Chapelle Vaupelteigne, au coeur du vignoble chablisien.&lt;br&gt;Alain Geoffroy fit passer la propriété au niveau de Domaine. Digne héritier de toutes les générations, il a su lui conserver le caractère familial et traditionnel.&lt;br&gt;L’objectif est produire des vins de Chablis tout en finesse et en élégance dans le respect du terroir chablisien.</v>
      </c>
      <c r="E276" s="4">
        <v>30.15</v>
      </c>
      <c r="F276" s="2" t="s">
        <v>206</v>
      </c>
      <c r="G276" s="19">
        <f>VLOOKUP(F276,frs!$A$2:$B$45,2,FALSE)</f>
        <v>1</v>
      </c>
      <c r="H276" s="2" t="b">
        <v>1</v>
      </c>
      <c r="I276" s="2" t="s">
        <v>4709</v>
      </c>
      <c r="J276" s="19">
        <f>VLOOKUP(I276,Families!$A$2:$B$11,2,FALSE)</f>
        <v>2</v>
      </c>
      <c r="K276" s="2" t="s">
        <v>4771</v>
      </c>
      <c r="L276" s="19">
        <f>IFERROR(VLOOKUP(K276,Appellations!$A$2:$B$80,2,FALSE),"0")</f>
        <v>15</v>
      </c>
      <c r="M276" s="2" t="s">
        <v>4762</v>
      </c>
      <c r="N276" s="19">
        <f>IFERROR(VLOOKUP(M276,Regions!$A$2:$B$44,2,FALSE),"0")</f>
        <v>10</v>
      </c>
      <c r="O276" s="2" t="s">
        <v>4689</v>
      </c>
      <c r="P276" s="19">
        <f>IFERROR(VLOOKUP(O276,Colors!$A$2:$B$11,2,FALSE),"0")</f>
        <v>2</v>
      </c>
      <c r="Q276" s="2" t="s">
        <v>4688</v>
      </c>
      <c r="R276" s="19">
        <f>IFERROR(VLOOKUP(Q276,Contenants!$A$2:$B$21,2,FALSE),"0")</f>
        <v>16</v>
      </c>
      <c r="S276" s="2" t="s">
        <v>5651</v>
      </c>
      <c r="T276" s="50" t="s">
        <v>6056</v>
      </c>
      <c r="U276" s="19" t="str">
        <f t="shared" si="90"/>
        <v>alain_geoffroy_chablis_premier_cru_vau_ligneau_blanc.png</v>
      </c>
      <c r="V276" s="19">
        <f t="shared" si="91"/>
        <v>1</v>
      </c>
      <c r="W276" s="20" t="str">
        <f t="shared" si="92"/>
        <v>("00276", "Châblis 1er Cru Vau Ligneau Blanc", "Un Chablis 1er Cru minéral et aromatique. Idéal sur un plateau de fruits de mer.&lt;br&gt;&lt;br&gt;Encépagement : Chardonnay&lt;br&gt;&lt;br&gt;Dégustation : Robe or blanc ; Nez dense, floral aux notes d’agrumes et de fleurs blanches ; Bouche ample, ronde, minérale sur les fruits frais et une longue finale.&lt;br&gt;Accord mets/vin : crustacés, poissons fins, fromage affiné.&lt;br&gt;&lt;br&gt;Le Domaine Alain Geoffroy installé à Beine, près de Chablis, réalise la production, la récolte et la vente de vins blancs issus de cépages Chardonnay.&lt;br&gt;Honoré Geoffroy, vers 1850, étendit l’exploitation sur les communes de Beine et la Chapelle Vaupelteigne, au coeur du vignoble chablisien.&lt;br&gt;Alain Geoffroy fit passer la propriété au niveau de Domaine. Digne héritier de toutes les générations, il a su lui conserver le caractère familial et traditionnel.&lt;br&gt;L’objectif est produire des vins de Chablis tout en finesse et en élégance dans le respect du terroir chablisien.", "1", "2", "15", "10","2", "16", "alain_geoffroy_chablis_premier_cru_vau_ligneau_blanc.png", "1"),</v>
      </c>
    </row>
    <row r="277" spans="1:23" hidden="1" x14ac:dyDescent="0.25">
      <c r="A277" s="2" t="s">
        <v>3145</v>
      </c>
      <c r="B277" s="2" t="s">
        <v>3146</v>
      </c>
      <c r="C277" s="3"/>
      <c r="D277" s="25" t="str">
        <f t="shared" si="78"/>
        <v/>
      </c>
      <c r="E277" s="4">
        <v>20.5</v>
      </c>
      <c r="F277" s="2" t="s">
        <v>2227</v>
      </c>
      <c r="G277" s="26">
        <f>VLOOKUP(F277,frs!$A$2:$E$41,2,FALSE)</f>
        <v>25</v>
      </c>
      <c r="H277" s="2" t="b">
        <v>0</v>
      </c>
      <c r="I277" s="2" t="s">
        <v>4709</v>
      </c>
      <c r="J277" s="26">
        <f>VLOOKUP(I277,Families!$A$2:$B$11,2,FALSE)</f>
        <v>2</v>
      </c>
      <c r="K277" s="2" t="s">
        <v>4774</v>
      </c>
      <c r="L277" s="26" t="str">
        <f>IFERROR(VLOOKUP(K277,Appellations!$A$3:$B$77,3,FALSE),"")</f>
        <v/>
      </c>
      <c r="M277" s="2" t="s">
        <v>4762</v>
      </c>
      <c r="N277" s="26">
        <f>IFERROR(VLOOKUP(M277,Regions!$A$3:$B$41,2,FALSE),"")</f>
        <v>10</v>
      </c>
      <c r="O277" s="2" t="s">
        <v>4689</v>
      </c>
      <c r="P277" s="26">
        <f>IFERROR(VLOOKUP(O277,Colors!$A$3:$B$11,2,FALSE),"")</f>
        <v>2</v>
      </c>
      <c r="Q277" s="2" t="s">
        <v>4688</v>
      </c>
      <c r="R277" s="26">
        <f>IFERROR(VLOOKUP(Q277,Contenants!$A$3:$B$21,2,FALSE),"")</f>
        <v>16</v>
      </c>
      <c r="S277" s="2"/>
      <c r="T277" s="8" t="s">
        <v>2076</v>
      </c>
      <c r="U277" s="14" t="str">
        <f t="shared" ref="U277:U287" si="93">SUBSTITUTE(SUBSTITUTE(SUBSTITUTE(SUBSTITUTE(SUBSTITUTE(SUBSTITUTE(SUBSTITUTE(SUBSTITUTE(SUBSTITUTE(SUBSTITUTE(SUBSTITUTE(SUBSTITUTE(S277,"C:\Users\Admin\OneDrive\Site Internet\",""),"BAG-IN-BOX\",""),"BOURGOGNE\",""),"BEAUJOLAIS\",""),"CHAMPAGNE ET EFFERVESCENTS\",""),"LANGUEDOC\",""),"LOIRE\",""),"PROVENCE\",""),"RHONE NORD\",""),"RHONE SUD\",""),"SPIRITUEUX\",""),"SUD OUEST\","")</f>
        <v/>
      </c>
      <c r="V277" s="14"/>
      <c r="W277" s="5" t="e">
        <f>$X$1&amp;A277&amp;$Y$1&amp;T277&amp;$Z$1&amp;C277&amp;$AA$1&amp;E277&amp;#REF!&amp;G277&amp;$AB$1&amp;J277&amp;$AC$1&amp;#REF!&amp;$AD$1&amp;L277&amp;$AE$1&amp;P277&amp;$AF$1&amp;R277&amp;$AF$1&amp;#REF!&amp;$AG$1</f>
        <v>#REF!</v>
      </c>
    </row>
    <row r="278" spans="1:23" hidden="1" x14ac:dyDescent="0.25">
      <c r="A278" s="2" t="s">
        <v>3263</v>
      </c>
      <c r="B278" s="2" t="s">
        <v>3264</v>
      </c>
      <c r="C278" s="3"/>
      <c r="D278" s="33" t="str">
        <f t="shared" si="78"/>
        <v/>
      </c>
      <c r="E278" s="4">
        <v>99.4</v>
      </c>
      <c r="F278" s="2" t="s">
        <v>2487</v>
      </c>
      <c r="G278" s="17" t="e">
        <f>VLOOKUP(F278,frs!$A$2:$E$41,2,FALSE)</f>
        <v>#N/A</v>
      </c>
      <c r="H278" s="2" t="b">
        <v>0</v>
      </c>
      <c r="I278" s="2" t="s">
        <v>4716</v>
      </c>
      <c r="J278" s="17">
        <f>VLOOKUP(I278,Families!$A$2:$B$11,2,FALSE)</f>
        <v>1</v>
      </c>
      <c r="K278" s="2" t="s">
        <v>4775</v>
      </c>
      <c r="L278" s="17" t="str">
        <f>IFERROR(VLOOKUP(K278,Appellations!$A$3:$B$77,3,FALSE),"")</f>
        <v/>
      </c>
      <c r="M278" s="2" t="s">
        <v>4762</v>
      </c>
      <c r="N278" s="17">
        <f>IFERROR(VLOOKUP(M278,Regions!$A$3:$B$41,2,FALSE),"")</f>
        <v>10</v>
      </c>
      <c r="O278" s="2" t="s">
        <v>4719</v>
      </c>
      <c r="P278" s="17">
        <f>IFERROR(VLOOKUP(O278,Colors!$A$3:$B$11,2,FALSE),"")</f>
        <v>8</v>
      </c>
      <c r="Q278" s="2" t="s">
        <v>4688</v>
      </c>
      <c r="R278" s="17">
        <f>IFERROR(VLOOKUP(Q278,Contenants!$A$3:$B$21,2,FALSE),"")</f>
        <v>16</v>
      </c>
      <c r="S278" s="2"/>
      <c r="T278" s="8" t="s">
        <v>2159</v>
      </c>
      <c r="U278" s="14" t="str">
        <f t="shared" si="93"/>
        <v/>
      </c>
      <c r="V278" s="14"/>
      <c r="W278" s="5" t="e">
        <f>$X$1&amp;A278&amp;$Y$1&amp;T278&amp;$Z$1&amp;C278&amp;$AA$1&amp;E278&amp;#REF!&amp;G278&amp;$AB$1&amp;J278&amp;$AC$1&amp;#REF!&amp;$AD$1&amp;L278&amp;$AE$1&amp;P278&amp;$AF$1&amp;R278&amp;$AF$1&amp;#REF!&amp;$AG$1</f>
        <v>#REF!</v>
      </c>
    </row>
    <row r="279" spans="1:23" hidden="1" x14ac:dyDescent="0.25">
      <c r="A279" s="2" t="s">
        <v>988</v>
      </c>
      <c r="B279" s="2" t="s">
        <v>989</v>
      </c>
      <c r="C279" s="3"/>
      <c r="D279" s="23" t="str">
        <f>SUBSTITUTE(SUBSTITUTE(SUBSTITUTE(C279,CHAR(13),""),CHAR(10),"&lt;br&gt;"),". &amp;car(10)",".")</f>
        <v/>
      </c>
      <c r="E279" s="4">
        <v>205.1</v>
      </c>
      <c r="F279" s="2" t="s">
        <v>2219</v>
      </c>
      <c r="G279" s="19">
        <f>VLOOKUP(F279,frs!$A$2:$E$41,2,FALSE)</f>
        <v>23</v>
      </c>
      <c r="H279" s="2" t="b">
        <v>1</v>
      </c>
      <c r="I279" s="2" t="s">
        <v>4709</v>
      </c>
      <c r="J279" s="19">
        <f>VLOOKUP(I279,Families!$A$2:$B$11,2,FALSE)</f>
        <v>2</v>
      </c>
      <c r="K279" s="2" t="s">
        <v>4776</v>
      </c>
      <c r="L279" s="19" t="str">
        <f>IFERROR(VLOOKUP(K279,Appellations!$A$2:$B$77,2,FALSE),"0")</f>
        <v>0</v>
      </c>
      <c r="M279" s="2" t="s">
        <v>4762</v>
      </c>
      <c r="N279" s="19">
        <f>IFERROR(VLOOKUP(M279,Regions!$A$2:$B$41,2,FALSE),"0")</f>
        <v>10</v>
      </c>
      <c r="O279" s="2" t="s">
        <v>4689</v>
      </c>
      <c r="P279" s="19">
        <f>IFERROR(VLOOKUP(O279,Colors!$A$2:$B$11,2,FALSE),"0")</f>
        <v>2</v>
      </c>
      <c r="Q279" s="2" t="s">
        <v>4688</v>
      </c>
      <c r="R279" s="19">
        <f>IFERROR(VLOOKUP(Q279,Contenants!$A$2:$B$21,2,FALSE),"0")</f>
        <v>16</v>
      </c>
      <c r="S279" s="2"/>
      <c r="T279" s="50" t="str">
        <f>PROPER(B279)</f>
        <v>Corton Charlemagne Gc Maldant Pauv.Blanc</v>
      </c>
      <c r="U279" s="19" t="str">
        <f t="shared" si="93"/>
        <v/>
      </c>
      <c r="V279" s="19">
        <f>IF(U279="",0,1)</f>
        <v>0</v>
      </c>
      <c r="W279" s="20" t="e">
        <f>$X$1&amp;A279&amp;$Y$1&amp;T279&amp;$Z$1&amp;D279&amp;$AA$1&amp;E279&amp;#REF!&amp;G279&amp;$AB$1&amp;J279&amp;$AC$1&amp;L279&amp;$AD$1&amp;N279&amp;$AE$1&amp;P279&amp;$AF$1&amp;R279&amp;$AG$1&amp;#REF!&amp;$AI$1</f>
        <v>#REF!</v>
      </c>
    </row>
    <row r="280" spans="1:23" hidden="1" x14ac:dyDescent="0.25">
      <c r="A280" s="2" t="s">
        <v>3359</v>
      </c>
      <c r="B280" s="2" t="s">
        <v>3360</v>
      </c>
      <c r="C280" s="3"/>
      <c r="D280" s="25" t="str">
        <f t="shared" si="78"/>
        <v/>
      </c>
      <c r="E280" s="4">
        <v>83.12</v>
      </c>
      <c r="F280" s="2" t="s">
        <v>2487</v>
      </c>
      <c r="G280" s="26" t="e">
        <f>VLOOKUP(F280,frs!$A$2:$E$41,2,FALSE)</f>
        <v>#N/A</v>
      </c>
      <c r="H280" s="2" t="b">
        <v>0</v>
      </c>
      <c r="I280" s="2" t="s">
        <v>4716</v>
      </c>
      <c r="J280" s="26">
        <f>VLOOKUP(I280,Families!$A$2:$B$11,2,FALSE)</f>
        <v>1</v>
      </c>
      <c r="K280" s="2" t="s">
        <v>4777</v>
      </c>
      <c r="L280" s="26" t="str">
        <f>IFERROR(VLOOKUP(K280,Appellations!$A$3:$B$77,3,FALSE),"")</f>
        <v/>
      </c>
      <c r="M280" s="2" t="s">
        <v>4762</v>
      </c>
      <c r="N280" s="26">
        <f>IFERROR(VLOOKUP(M280,Regions!$A$3:$B$41,2,FALSE),"")</f>
        <v>10</v>
      </c>
      <c r="O280" s="2" t="s">
        <v>4719</v>
      </c>
      <c r="P280" s="26">
        <f>IFERROR(VLOOKUP(O280,Colors!$A$3:$B$11,2,FALSE),"")</f>
        <v>8</v>
      </c>
      <c r="Q280" s="2" t="s">
        <v>4688</v>
      </c>
      <c r="R280" s="26">
        <f>IFERROR(VLOOKUP(Q280,Contenants!$A$3:$B$21,2,FALSE),"")</f>
        <v>16</v>
      </c>
      <c r="S280" s="2"/>
      <c r="T280" s="8" t="s">
        <v>1704</v>
      </c>
      <c r="U280" s="14" t="str">
        <f t="shared" si="93"/>
        <v/>
      </c>
      <c r="V280" s="14"/>
      <c r="W280" s="5" t="e">
        <f>$X$1&amp;A280&amp;$Y$1&amp;T280&amp;$Z$1&amp;C280&amp;$AA$1&amp;E280&amp;#REF!&amp;G280&amp;$AB$1&amp;J280&amp;$AC$1&amp;#REF!&amp;$AD$1&amp;L280&amp;$AE$1&amp;P280&amp;$AF$1&amp;R280&amp;$AF$1&amp;#REF!&amp;$AG$1</f>
        <v>#REF!</v>
      </c>
    </row>
    <row r="281" spans="1:23" hidden="1" x14ac:dyDescent="0.25">
      <c r="A281" s="2" t="s">
        <v>3448</v>
      </c>
      <c r="B281" s="2" t="s">
        <v>3449</v>
      </c>
      <c r="C281" s="3"/>
      <c r="D281" s="16" t="str">
        <f t="shared" si="78"/>
        <v/>
      </c>
      <c r="E281" s="4">
        <v>18.100000000000001</v>
      </c>
      <c r="F281" s="2" t="s">
        <v>2323</v>
      </c>
      <c r="G281" s="13" t="e">
        <f>VLOOKUP(F281,frs!$A$2:$E$41,2,FALSE)</f>
        <v>#N/A</v>
      </c>
      <c r="H281" s="2" t="b">
        <v>0</v>
      </c>
      <c r="I281" s="2" t="s">
        <v>4709</v>
      </c>
      <c r="J281" s="13">
        <f>VLOOKUP(I281,Families!$A$2:$B$11,2,FALSE)</f>
        <v>2</v>
      </c>
      <c r="K281" s="2" t="s">
        <v>4778</v>
      </c>
      <c r="L281" s="13" t="str">
        <f>IFERROR(VLOOKUP(K281,Appellations!$A$3:$B$77,3,FALSE),"")</f>
        <v/>
      </c>
      <c r="M281" s="2" t="s">
        <v>4762</v>
      </c>
      <c r="N281" s="13">
        <f>IFERROR(VLOOKUP(M281,Regions!$A$3:$B$41,2,FALSE),"")</f>
        <v>10</v>
      </c>
      <c r="O281" s="2" t="s">
        <v>4689</v>
      </c>
      <c r="P281" s="13">
        <f>IFERROR(VLOOKUP(O281,Colors!$A$3:$B$11,2,FALSE),"")</f>
        <v>2</v>
      </c>
      <c r="Q281" s="2" t="s">
        <v>4688</v>
      </c>
      <c r="R281" s="13">
        <f>IFERROR(VLOOKUP(Q281,Contenants!$A$3:$B$21,2,FALSE),"")</f>
        <v>16</v>
      </c>
      <c r="S281" s="2"/>
      <c r="T281" s="8" t="s">
        <v>1706</v>
      </c>
      <c r="U281" s="14" t="str">
        <f t="shared" si="93"/>
        <v/>
      </c>
      <c r="V281" s="14"/>
      <c r="W281" s="5" t="e">
        <f>$X$1&amp;A281&amp;$Y$1&amp;T281&amp;$Z$1&amp;C281&amp;$AA$1&amp;E281&amp;#REF!&amp;G281&amp;$AB$1&amp;J281&amp;$AC$1&amp;#REF!&amp;$AD$1&amp;L281&amp;$AE$1&amp;P281&amp;$AF$1&amp;R281&amp;$AF$1&amp;#REF!&amp;$AG$1</f>
        <v>#REF!</v>
      </c>
    </row>
    <row r="282" spans="1:23" hidden="1" x14ac:dyDescent="0.25">
      <c r="A282" s="2" t="s">
        <v>3544</v>
      </c>
      <c r="B282" s="2" t="s">
        <v>3545</v>
      </c>
      <c r="C282" s="3"/>
      <c r="D282" s="16" t="str">
        <f t="shared" si="78"/>
        <v/>
      </c>
      <c r="E282" s="4">
        <v>43.3</v>
      </c>
      <c r="F282" s="2" t="s">
        <v>3546</v>
      </c>
      <c r="G282" s="13" t="e">
        <f>VLOOKUP(F282,frs!$A$2:$E$41,2,FALSE)</f>
        <v>#N/A</v>
      </c>
      <c r="H282" s="2" t="b">
        <v>0</v>
      </c>
      <c r="I282" s="2" t="s">
        <v>4716</v>
      </c>
      <c r="J282" s="13">
        <f>VLOOKUP(I282,Families!$A$2:$B$11,2,FALSE)</f>
        <v>1</v>
      </c>
      <c r="K282" s="2" t="s">
        <v>4779</v>
      </c>
      <c r="L282" s="13" t="str">
        <f>IFERROR(VLOOKUP(K282,Appellations!$A$3:$B$77,3,FALSE),"")</f>
        <v/>
      </c>
      <c r="M282" s="2" t="s">
        <v>4762</v>
      </c>
      <c r="N282" s="13">
        <f>IFERROR(VLOOKUP(M282,Regions!$A$3:$B$41,2,FALSE),"")</f>
        <v>10</v>
      </c>
      <c r="O282" s="2" t="s">
        <v>4719</v>
      </c>
      <c r="P282" s="13">
        <f>IFERROR(VLOOKUP(O282,Colors!$A$3:$B$11,2,FALSE),"")</f>
        <v>8</v>
      </c>
      <c r="Q282" s="2" t="s">
        <v>4688</v>
      </c>
      <c r="R282" s="13">
        <f>IFERROR(VLOOKUP(Q282,Contenants!$A$3:$B$21,2,FALSE),"")</f>
        <v>16</v>
      </c>
      <c r="S282" s="2"/>
      <c r="T282" s="8" t="s">
        <v>2177</v>
      </c>
      <c r="U282" s="14" t="str">
        <f t="shared" si="93"/>
        <v/>
      </c>
      <c r="V282" s="14"/>
      <c r="W282" s="5" t="e">
        <f>$X$1&amp;A282&amp;$Y$1&amp;T282&amp;$Z$1&amp;C282&amp;$AA$1&amp;E282&amp;#REF!&amp;G282&amp;$AB$1&amp;J282&amp;$AC$1&amp;#REF!&amp;$AD$1&amp;L282&amp;$AE$1&amp;P282&amp;$AF$1&amp;R282&amp;$AF$1&amp;#REF!&amp;$AG$1</f>
        <v>#REF!</v>
      </c>
    </row>
    <row r="283" spans="1:23" hidden="1" x14ac:dyDescent="0.25">
      <c r="A283" s="2" t="s">
        <v>3590</v>
      </c>
      <c r="B283" s="2" t="s">
        <v>3591</v>
      </c>
      <c r="C283" s="3"/>
      <c r="D283" s="16" t="str">
        <f t="shared" si="78"/>
        <v/>
      </c>
      <c r="E283" s="4">
        <v>19.22</v>
      </c>
      <c r="F283" s="2" t="s">
        <v>2487</v>
      </c>
      <c r="G283" s="13" t="e">
        <f>VLOOKUP(F283,frs!$A$2:$E$41,2,FALSE)</f>
        <v>#N/A</v>
      </c>
      <c r="H283" s="2" t="b">
        <v>0</v>
      </c>
      <c r="I283" s="2" t="s">
        <v>4716</v>
      </c>
      <c r="J283" s="13">
        <f>VLOOKUP(I283,Families!$A$2:$B$11,2,FALSE)</f>
        <v>1</v>
      </c>
      <c r="K283" s="2" t="s">
        <v>4780</v>
      </c>
      <c r="L283" s="13" t="str">
        <f>IFERROR(VLOOKUP(K283,Appellations!$A$3:$B$77,3,FALSE),"")</f>
        <v/>
      </c>
      <c r="M283" s="2" t="s">
        <v>4762</v>
      </c>
      <c r="N283" s="13">
        <f>IFERROR(VLOOKUP(M283,Regions!$A$3:$B$41,2,FALSE),"")</f>
        <v>10</v>
      </c>
      <c r="O283" s="2" t="s">
        <v>4719</v>
      </c>
      <c r="P283" s="13">
        <f>IFERROR(VLOOKUP(O283,Colors!$A$3:$B$11,2,FALSE),"")</f>
        <v>8</v>
      </c>
      <c r="Q283" s="2" t="s">
        <v>4688</v>
      </c>
      <c r="R283" s="13">
        <f>IFERROR(VLOOKUP(Q283,Contenants!$A$3:$B$21,2,FALSE),"")</f>
        <v>16</v>
      </c>
      <c r="S283" s="2"/>
      <c r="T283" s="8" t="s">
        <v>2098</v>
      </c>
      <c r="U283" s="14" t="str">
        <f t="shared" si="93"/>
        <v/>
      </c>
      <c r="V283" s="14"/>
      <c r="W283" s="5" t="e">
        <f>$X$1&amp;A283&amp;$Y$1&amp;T283&amp;$Z$1&amp;C283&amp;$AA$1&amp;E283&amp;#REF!&amp;G283&amp;$AB$1&amp;J283&amp;$AC$1&amp;#REF!&amp;$AD$1&amp;L283&amp;$AE$1&amp;P283&amp;$AF$1&amp;R283&amp;$AF$1&amp;#REF!&amp;$AG$1</f>
        <v>#REF!</v>
      </c>
    </row>
    <row r="284" spans="1:23" hidden="1" x14ac:dyDescent="0.25">
      <c r="A284" s="2" t="s">
        <v>3621</v>
      </c>
      <c r="B284" s="2" t="s">
        <v>3622</v>
      </c>
      <c r="C284" s="3"/>
      <c r="D284" s="16" t="str">
        <f t="shared" si="78"/>
        <v/>
      </c>
      <c r="E284" s="4">
        <v>17.23</v>
      </c>
      <c r="F284" s="2" t="s">
        <v>2487</v>
      </c>
      <c r="G284" s="13" t="e">
        <f>VLOOKUP(F284,frs!$A$2:$E$41,2,FALSE)</f>
        <v>#N/A</v>
      </c>
      <c r="H284" s="2" t="b">
        <v>0</v>
      </c>
      <c r="I284" s="2" t="s">
        <v>4716</v>
      </c>
      <c r="J284" s="13">
        <f>VLOOKUP(I284,Families!$A$2:$B$11,2,FALSE)</f>
        <v>1</v>
      </c>
      <c r="K284" s="2" t="s">
        <v>4781</v>
      </c>
      <c r="L284" s="13" t="str">
        <f>IFERROR(VLOOKUP(K284,Appellations!$A$3:$B$77,3,FALSE),"")</f>
        <v/>
      </c>
      <c r="M284" s="2" t="s">
        <v>4762</v>
      </c>
      <c r="N284" s="13">
        <f>IFERROR(VLOOKUP(M284,Regions!$A$3:$B$41,2,FALSE),"")</f>
        <v>10</v>
      </c>
      <c r="O284" s="2" t="s">
        <v>4719</v>
      </c>
      <c r="P284" s="13">
        <f>IFERROR(VLOOKUP(O284,Colors!$A$3:$B$11,2,FALSE),"")</f>
        <v>8</v>
      </c>
      <c r="Q284" s="2" t="s">
        <v>4688</v>
      </c>
      <c r="R284" s="13">
        <f>IFERROR(VLOOKUP(Q284,Contenants!$A$3:$B$21,2,FALSE),"")</f>
        <v>16</v>
      </c>
      <c r="S284" s="2"/>
      <c r="T284" s="8" t="s">
        <v>2187</v>
      </c>
      <c r="U284" s="14" t="str">
        <f t="shared" si="93"/>
        <v/>
      </c>
      <c r="V284" s="14"/>
      <c r="W284" s="5" t="e">
        <f>$X$1&amp;A284&amp;$Y$1&amp;T284&amp;$Z$1&amp;C284&amp;$AA$1&amp;E284&amp;#REF!&amp;G284&amp;$AB$1&amp;J284&amp;$AC$1&amp;#REF!&amp;$AD$1&amp;L284&amp;$AE$1&amp;P284&amp;$AF$1&amp;R284&amp;$AF$1&amp;#REF!&amp;$AG$1</f>
        <v>#REF!</v>
      </c>
    </row>
    <row r="285" spans="1:23" hidden="1" x14ac:dyDescent="0.25">
      <c r="A285" s="2" t="s">
        <v>3634</v>
      </c>
      <c r="B285" s="2" t="s">
        <v>3635</v>
      </c>
      <c r="C285" s="3"/>
      <c r="D285" s="16" t="str">
        <f t="shared" si="78"/>
        <v/>
      </c>
      <c r="E285" s="4">
        <v>19.559999999999999</v>
      </c>
      <c r="F285" s="2" t="s">
        <v>3546</v>
      </c>
      <c r="G285" s="13" t="e">
        <f>VLOOKUP(F285,frs!$A$2:$E$41,2,FALSE)</f>
        <v>#N/A</v>
      </c>
      <c r="H285" s="2" t="b">
        <v>0</v>
      </c>
      <c r="I285" s="2" t="s">
        <v>4709</v>
      </c>
      <c r="J285" s="13">
        <f>VLOOKUP(I285,Families!$A$2:$B$11,2,FALSE)</f>
        <v>2</v>
      </c>
      <c r="K285" s="2" t="s">
        <v>4782</v>
      </c>
      <c r="L285" s="13" t="str">
        <f>IFERROR(VLOOKUP(K285,Appellations!$A$3:$B$77,3,FALSE),"")</f>
        <v/>
      </c>
      <c r="M285" s="2" t="s">
        <v>4762</v>
      </c>
      <c r="N285" s="13">
        <f>IFERROR(VLOOKUP(M285,Regions!$A$3:$B$41,2,FALSE),"")</f>
        <v>10</v>
      </c>
      <c r="O285" s="2" t="s">
        <v>4689</v>
      </c>
      <c r="P285" s="13">
        <f>IFERROR(VLOOKUP(O285,Colors!$A$3:$B$11,2,FALSE),"")</f>
        <v>2</v>
      </c>
      <c r="Q285" s="2" t="s">
        <v>4688</v>
      </c>
      <c r="R285" s="13">
        <f>IFERROR(VLOOKUP(Q285,Contenants!$A$3:$B$21,2,FALSE),"")</f>
        <v>16</v>
      </c>
      <c r="S285" s="2"/>
      <c r="T285" s="8" t="s">
        <v>2209</v>
      </c>
      <c r="U285" s="14" t="str">
        <f t="shared" si="93"/>
        <v/>
      </c>
      <c r="V285" s="14"/>
      <c r="W285" s="5" t="e">
        <f>$X$1&amp;A285&amp;$Y$1&amp;T285&amp;$Z$1&amp;C285&amp;$AA$1&amp;E285&amp;#REF!&amp;G285&amp;$AB$1&amp;J285&amp;$AC$1&amp;#REF!&amp;$AD$1&amp;L285&amp;$AE$1&amp;P285&amp;$AF$1&amp;R285&amp;$AF$1&amp;#REF!&amp;$AG$1</f>
        <v>#REF!</v>
      </c>
    </row>
    <row r="286" spans="1:23" hidden="1" x14ac:dyDescent="0.25">
      <c r="A286" s="2" t="s">
        <v>2483</v>
      </c>
      <c r="B286" s="2" t="s">
        <v>2484</v>
      </c>
      <c r="C286" s="3"/>
      <c r="D286" s="16" t="str">
        <f t="shared" si="78"/>
        <v/>
      </c>
      <c r="E286" s="4">
        <v>12.78</v>
      </c>
      <c r="F286" s="2" t="s">
        <v>2227</v>
      </c>
      <c r="G286" s="13">
        <f>VLOOKUP(F286,frs!$A$2:$E$41,2,FALSE)</f>
        <v>25</v>
      </c>
      <c r="H286" s="2" t="b">
        <v>0</v>
      </c>
      <c r="I286" s="2" t="s">
        <v>4716</v>
      </c>
      <c r="J286" s="13">
        <f>VLOOKUP(I286,Families!$A$2:$B$11,2,FALSE)</f>
        <v>1</v>
      </c>
      <c r="K286" s="2" t="s">
        <v>4783</v>
      </c>
      <c r="L286" s="13" t="str">
        <f>IFERROR(VLOOKUP(K286,Appellations!$A$3:$B$77,3,FALSE),"")</f>
        <v/>
      </c>
      <c r="M286" s="2" t="s">
        <v>4762</v>
      </c>
      <c r="N286" s="13">
        <f>IFERROR(VLOOKUP(M286,Regions!$A$3:$B$41,2,FALSE),"")</f>
        <v>10</v>
      </c>
      <c r="O286" s="2" t="s">
        <v>4719</v>
      </c>
      <c r="P286" s="13">
        <f>IFERROR(VLOOKUP(O286,Colors!$A$3:$B$11,2,FALSE),"")</f>
        <v>8</v>
      </c>
      <c r="Q286" s="2" t="s">
        <v>4688</v>
      </c>
      <c r="R286" s="13">
        <f>IFERROR(VLOOKUP(Q286,Contenants!$A$3:$B$21,2,FALSE),"")</f>
        <v>16</v>
      </c>
      <c r="S286" s="2"/>
      <c r="T286" s="8" t="s">
        <v>1253</v>
      </c>
      <c r="U286" s="14" t="str">
        <f t="shared" si="93"/>
        <v/>
      </c>
      <c r="V286" s="14"/>
      <c r="W286" s="5" t="e">
        <f>$X$1&amp;A286&amp;$Y$1&amp;T286&amp;$Z$1&amp;C286&amp;$AA$1&amp;E286&amp;#REF!&amp;G286&amp;$AB$1&amp;J286&amp;$AC$1&amp;#REF!&amp;$AD$1&amp;L286&amp;$AE$1&amp;P286&amp;$AF$1&amp;R286&amp;$AF$1&amp;#REF!&amp;$AG$1</f>
        <v>#REF!</v>
      </c>
    </row>
    <row r="287" spans="1:23" hidden="1" x14ac:dyDescent="0.25">
      <c r="A287" s="2" t="s">
        <v>2481</v>
      </c>
      <c r="B287" s="2" t="s">
        <v>2482</v>
      </c>
      <c r="C287" s="3"/>
      <c r="D287" s="33" t="str">
        <f t="shared" si="78"/>
        <v/>
      </c>
      <c r="E287" s="4">
        <v>13.55</v>
      </c>
      <c r="F287" s="2" t="s">
        <v>2227</v>
      </c>
      <c r="G287" s="17">
        <f>VLOOKUP(F287,frs!$A$2:$E$41,2,FALSE)</f>
        <v>25</v>
      </c>
      <c r="H287" s="2" t="b">
        <v>0</v>
      </c>
      <c r="I287" s="2" t="s">
        <v>4716</v>
      </c>
      <c r="J287" s="17">
        <f>VLOOKUP(I287,Families!$A$2:$B$11,2,FALSE)</f>
        <v>1</v>
      </c>
      <c r="K287" s="2" t="s">
        <v>4783</v>
      </c>
      <c r="L287" s="17" t="str">
        <f>IFERROR(VLOOKUP(K287,Appellations!$A$3:$B$77,3,FALSE),"")</f>
        <v/>
      </c>
      <c r="M287" s="2" t="s">
        <v>4762</v>
      </c>
      <c r="N287" s="17">
        <f>IFERROR(VLOOKUP(M287,Regions!$A$3:$B$41,2,FALSE),"")</f>
        <v>10</v>
      </c>
      <c r="O287" s="2" t="s">
        <v>4719</v>
      </c>
      <c r="P287" s="17">
        <f>IFERROR(VLOOKUP(O287,Colors!$A$3:$B$11,2,FALSE),"")</f>
        <v>8</v>
      </c>
      <c r="Q287" s="2" t="s">
        <v>4688</v>
      </c>
      <c r="R287" s="17">
        <f>IFERROR(VLOOKUP(Q287,Contenants!$A$3:$B$21,2,FALSE),"")</f>
        <v>16</v>
      </c>
      <c r="S287" s="2"/>
      <c r="T287" s="8" t="s">
        <v>1271</v>
      </c>
      <c r="U287" s="14" t="str">
        <f t="shared" si="93"/>
        <v/>
      </c>
      <c r="V287" s="14"/>
      <c r="W287" s="5" t="e">
        <f>$X$1&amp;A287&amp;$Y$1&amp;T287&amp;$Z$1&amp;C287&amp;$AA$1&amp;E287&amp;#REF!&amp;G287&amp;$AB$1&amp;J287&amp;$AC$1&amp;#REF!&amp;$AD$1&amp;L287&amp;$AE$1&amp;P287&amp;$AF$1&amp;R287&amp;$AF$1&amp;#REF!&amp;$AG$1</f>
        <v>#REF!</v>
      </c>
    </row>
    <row r="288" spans="1:23" ht="409.5" x14ac:dyDescent="0.25">
      <c r="A288" s="2" t="s">
        <v>1406</v>
      </c>
      <c r="B288" s="2" t="s">
        <v>1407</v>
      </c>
      <c r="C288" s="3" t="s">
        <v>4784</v>
      </c>
      <c r="D288" s="23" t="str">
        <f>SUBSTITUTE(SUBSTITUTE(SUBSTITUTE(C288,CHAR(13),""),CHAR(10),"&lt;br&gt;"),". &amp;car(10)",".")</f>
        <v>Un Ladoix complexe et structuré. Idéal sur un suprûme de volaille légèrement relevé.&lt;br&gt;&lt;br&gt;Encépagement : Pinot Noir&lt;br&gt;&lt;br&gt;Dégustation : Robe rubis profond ; Nez aux notes de fruits noirs, d’épices et de poivre noir ; Bouche ample, fraîche avec des tanins puissants et sanguins.&lt;br&gt;Accord mets/vin : grillades, gibier.&lt;br&gt;&lt;br&gt;Domaine familial depuis des années, le Domaine Maldant-Pauvelot s’étend sur 18 Ha sur les Grands Terroirs de Bourgogne. Jean-Luc Maldant reprends les reines en 2009 et installe le domaine dans la qualité de ses produits.</v>
      </c>
      <c r="E288" s="4">
        <v>33.5</v>
      </c>
      <c r="F288" s="2" t="s">
        <v>2219</v>
      </c>
      <c r="G288" s="19">
        <f>VLOOKUP(F288,frs!$A$2:$B$45,2,FALSE)</f>
        <v>23</v>
      </c>
      <c r="H288" s="2" t="b">
        <v>1</v>
      </c>
      <c r="I288" s="2" t="s">
        <v>4716</v>
      </c>
      <c r="J288" s="19">
        <f>VLOOKUP(I288,Families!$A$2:$B$11,2,FALSE)</f>
        <v>1</v>
      </c>
      <c r="K288" s="2" t="s">
        <v>4785</v>
      </c>
      <c r="L288" s="19">
        <f>IFERROR(VLOOKUP(K288,Appellations!$A$2:$B$80,2,FALSE),"0")</f>
        <v>44</v>
      </c>
      <c r="M288" s="2" t="s">
        <v>4762</v>
      </c>
      <c r="N288" s="19">
        <f>IFERROR(VLOOKUP(M288,Regions!$A$2:$B$44,2,FALSE),"0")</f>
        <v>10</v>
      </c>
      <c r="O288" s="2" t="s">
        <v>4719</v>
      </c>
      <c r="P288" s="19">
        <f>IFERROR(VLOOKUP(O288,Colors!$A$2:$B$11,2,FALSE),"0")</f>
        <v>8</v>
      </c>
      <c r="Q288" s="2" t="s">
        <v>4688</v>
      </c>
      <c r="R288" s="19">
        <f>IFERROR(VLOOKUP(Q288,Contenants!$A$2:$B$21,2,FALSE),"0")</f>
        <v>16</v>
      </c>
      <c r="S288" s="2" t="s">
        <v>5652</v>
      </c>
      <c r="T288" s="50" t="s">
        <v>6079</v>
      </c>
      <c r="U288" s="19" t="str">
        <f>SUBSTITUTE(S288,"C:\Users\Admin\OneDrive\Site Internet\","")</f>
        <v>jean_luc_maldant_ladoix_rouge.png</v>
      </c>
      <c r="V288" s="19">
        <f>IF(U288="",0,1)</f>
        <v>1</v>
      </c>
      <c r="W288" s="20" t="str">
        <f>$X$1&amp;A288&amp;$Y$1&amp;T288&amp;$Z$1&amp;D288&amp;$AA$1&amp;G288&amp;$AB$1&amp;J288&amp;$AC$1&amp;L288&amp;$AD$1&amp;N288&amp;$AE$1&amp;P288&amp;$AF$1&amp;R288&amp;$AG$1&amp;U288&amp;$AH$1&amp;V288&amp;$AI$1</f>
        <v>("00289", "Ladoix Maldant Rouge", "Un Ladoix complexe et structuré. Idéal sur un suprûme de volaille légèrement relevé.&lt;br&gt;&lt;br&gt;Encépagement : Pinot Noir&lt;br&gt;&lt;br&gt;Dégustation : Robe rubis profond ; Nez aux notes de fruits noirs, d’épices et de poivre noir ; Bouche ample, fraîche avec des tanins puissants et sanguins.&lt;br&gt;Accord mets/vin : grillades, gibier.&lt;br&gt;&lt;br&gt;Domaine familial depuis des années, le Domaine Maldant-Pauvelot s’étend sur 18 Ha sur les Grands Terroirs de Bourgogne. Jean-Luc Maldant reprends les reines en 2009 et installe le domaine dans la qualité de ses produits.", "23", "1", "44", "10","8", "16", "jean_luc_maldant_ladoix_rouge.png", "1"),</v>
      </c>
    </row>
    <row r="289" spans="1:23" hidden="1" x14ac:dyDescent="0.25">
      <c r="A289" s="2" t="s">
        <v>3805</v>
      </c>
      <c r="B289" s="2" t="s">
        <v>3806</v>
      </c>
      <c r="C289" s="3"/>
      <c r="D289" s="25" t="str">
        <f t="shared" si="78"/>
        <v/>
      </c>
      <c r="E289" s="4">
        <v>18.600000000000001</v>
      </c>
      <c r="F289" s="2" t="s">
        <v>3807</v>
      </c>
      <c r="G289" s="26" t="e">
        <f>VLOOKUP(F289,frs!$A$2:$E$41,2,FALSE)</f>
        <v>#N/A</v>
      </c>
      <c r="H289" s="2" t="b">
        <v>0</v>
      </c>
      <c r="I289" s="2" t="s">
        <v>4709</v>
      </c>
      <c r="J289" s="26">
        <f>VLOOKUP(I289,Families!$A$2:$B$11,2,FALSE)</f>
        <v>2</v>
      </c>
      <c r="K289" s="2" t="s">
        <v>4786</v>
      </c>
      <c r="L289" s="26" t="str">
        <f>IFERROR(VLOOKUP(K289,Appellations!$A$3:$B$77,3,FALSE),"")</f>
        <v/>
      </c>
      <c r="M289" s="2" t="s">
        <v>4762</v>
      </c>
      <c r="N289" s="26">
        <f>IFERROR(VLOOKUP(M289,Regions!$A$3:$B$41,2,FALSE),"")</f>
        <v>10</v>
      </c>
      <c r="O289" s="2" t="s">
        <v>4689</v>
      </c>
      <c r="P289" s="26">
        <f>IFERROR(VLOOKUP(O289,Colors!$A$3:$B$11,2,FALSE),"")</f>
        <v>2</v>
      </c>
      <c r="Q289" s="2" t="s">
        <v>4688</v>
      </c>
      <c r="R289" s="26">
        <f>IFERROR(VLOOKUP(Q289,Contenants!$A$3:$B$21,2,FALSE),"")</f>
        <v>16</v>
      </c>
      <c r="S289" s="2"/>
      <c r="T289" s="8" t="s">
        <v>183</v>
      </c>
      <c r="U289" s="14" t="str">
        <f t="shared" ref="U289:U303" si="94">SUBSTITUTE(SUBSTITUTE(SUBSTITUTE(SUBSTITUTE(SUBSTITUTE(SUBSTITUTE(SUBSTITUTE(SUBSTITUTE(SUBSTITUTE(SUBSTITUTE(SUBSTITUTE(SUBSTITUTE(S289,"C:\Users\Admin\OneDrive\Site Internet\",""),"BAG-IN-BOX\",""),"BOURGOGNE\",""),"BEAUJOLAIS\",""),"CHAMPAGNE ET EFFERVESCENTS\",""),"LANGUEDOC\",""),"LOIRE\",""),"PROVENCE\",""),"RHONE NORD\",""),"RHONE SUD\",""),"SPIRITUEUX\",""),"SUD OUEST\","")</f>
        <v/>
      </c>
      <c r="V289" s="14"/>
      <c r="W289" s="5" t="e">
        <f>$X$1&amp;A289&amp;$Y$1&amp;T289&amp;$Z$1&amp;C289&amp;$AA$1&amp;E289&amp;#REF!&amp;G289&amp;$AB$1&amp;J289&amp;$AC$1&amp;#REF!&amp;$AD$1&amp;L289&amp;$AE$1&amp;P289&amp;$AF$1&amp;R289&amp;$AF$1&amp;#REF!&amp;$AG$1</f>
        <v>#REF!</v>
      </c>
    </row>
    <row r="290" spans="1:23" hidden="1" x14ac:dyDescent="0.25">
      <c r="A290" s="2" t="s">
        <v>3840</v>
      </c>
      <c r="B290" s="2" t="s">
        <v>3841</v>
      </c>
      <c r="C290" s="3"/>
      <c r="D290" s="16" t="str">
        <f t="shared" si="78"/>
        <v/>
      </c>
      <c r="E290" s="4">
        <v>22.95</v>
      </c>
      <c r="F290" s="2" t="s">
        <v>2487</v>
      </c>
      <c r="G290" s="13" t="e">
        <f>VLOOKUP(F290,frs!$A$2:$E$41,2,FALSE)</f>
        <v>#N/A</v>
      </c>
      <c r="H290" s="2" t="b">
        <v>0</v>
      </c>
      <c r="I290" s="2" t="s">
        <v>4716</v>
      </c>
      <c r="J290" s="13">
        <f>VLOOKUP(I290,Families!$A$2:$B$11,2,FALSE)</f>
        <v>1</v>
      </c>
      <c r="K290" s="2" t="s">
        <v>4787</v>
      </c>
      <c r="L290" s="13" t="str">
        <f>IFERROR(VLOOKUP(K290,Appellations!$A$3:$B$77,3,FALSE),"")</f>
        <v/>
      </c>
      <c r="M290" s="2" t="s">
        <v>4762</v>
      </c>
      <c r="N290" s="13">
        <f>IFERROR(VLOOKUP(M290,Regions!$A$3:$B$41,2,FALSE),"")</f>
        <v>10</v>
      </c>
      <c r="O290" s="2" t="s">
        <v>4719</v>
      </c>
      <c r="P290" s="13">
        <f>IFERROR(VLOOKUP(O290,Colors!$A$3:$B$11,2,FALSE),"")</f>
        <v>8</v>
      </c>
      <c r="Q290" s="2" t="s">
        <v>4688</v>
      </c>
      <c r="R290" s="13">
        <f>IFERROR(VLOOKUP(Q290,Contenants!$A$3:$B$21,2,FALSE),"")</f>
        <v>16</v>
      </c>
      <c r="S290" s="2"/>
      <c r="T290" s="8" t="s">
        <v>893</v>
      </c>
      <c r="U290" s="14" t="str">
        <f t="shared" si="94"/>
        <v/>
      </c>
      <c r="V290" s="14"/>
      <c r="W290" s="5" t="e">
        <f>$X$1&amp;A290&amp;$Y$1&amp;T290&amp;$Z$1&amp;C290&amp;$AA$1&amp;E290&amp;#REF!&amp;G290&amp;$AB$1&amp;J290&amp;$AC$1&amp;#REF!&amp;$AD$1&amp;L290&amp;$AE$1&amp;P290&amp;$AF$1&amp;R290&amp;$AF$1&amp;#REF!&amp;$AG$1</f>
        <v>#REF!</v>
      </c>
    </row>
    <row r="291" spans="1:23" hidden="1" x14ac:dyDescent="0.25">
      <c r="A291" s="2" t="s">
        <v>3842</v>
      </c>
      <c r="B291" s="2" t="s">
        <v>3843</v>
      </c>
      <c r="C291" s="3"/>
      <c r="D291" s="16" t="str">
        <f t="shared" si="78"/>
        <v/>
      </c>
      <c r="E291" s="4">
        <v>12.78</v>
      </c>
      <c r="F291" s="2" t="s">
        <v>2227</v>
      </c>
      <c r="G291" s="13">
        <f>VLOOKUP(F291,frs!$A$2:$E$41,2,FALSE)</f>
        <v>25</v>
      </c>
      <c r="H291" s="2" t="b">
        <v>0</v>
      </c>
      <c r="I291" s="2" t="s">
        <v>4709</v>
      </c>
      <c r="J291" s="13">
        <f>VLOOKUP(I291,Families!$A$2:$B$11,2,FALSE)</f>
        <v>2</v>
      </c>
      <c r="K291" s="2" t="s">
        <v>4788</v>
      </c>
      <c r="L291" s="13" t="str">
        <f>IFERROR(VLOOKUP(K291,Appellations!$A$3:$B$77,3,FALSE),"")</f>
        <v/>
      </c>
      <c r="M291" s="2" t="s">
        <v>4762</v>
      </c>
      <c r="N291" s="13">
        <f>IFERROR(VLOOKUP(M291,Regions!$A$3:$B$41,2,FALSE),"")</f>
        <v>10</v>
      </c>
      <c r="O291" s="2" t="s">
        <v>4689</v>
      </c>
      <c r="P291" s="13">
        <f>IFERROR(VLOOKUP(O291,Colors!$A$3:$B$11,2,FALSE),"")</f>
        <v>2</v>
      </c>
      <c r="Q291" s="2" t="s">
        <v>4688</v>
      </c>
      <c r="R291" s="13">
        <f>IFERROR(VLOOKUP(Q291,Contenants!$A$3:$B$21,2,FALSE),"")</f>
        <v>16</v>
      </c>
      <c r="S291" s="2"/>
      <c r="T291" s="8" t="s">
        <v>891</v>
      </c>
      <c r="U291" s="14" t="str">
        <f t="shared" si="94"/>
        <v/>
      </c>
      <c r="V291" s="14"/>
      <c r="W291" s="5" t="e">
        <f>$X$1&amp;A291&amp;$Y$1&amp;T291&amp;$Z$1&amp;C291&amp;$AA$1&amp;E291&amp;#REF!&amp;G291&amp;$AB$1&amp;J291&amp;$AC$1&amp;#REF!&amp;$AD$1&amp;L291&amp;$AE$1&amp;P291&amp;$AF$1&amp;R291&amp;$AF$1&amp;#REF!&amp;$AG$1</f>
        <v>#REF!</v>
      </c>
    </row>
    <row r="292" spans="1:23" hidden="1" x14ac:dyDescent="0.25">
      <c r="A292" s="2" t="s">
        <v>3844</v>
      </c>
      <c r="B292" s="2" t="s">
        <v>3845</v>
      </c>
      <c r="C292" s="3"/>
      <c r="D292" s="16" t="str">
        <f t="shared" si="78"/>
        <v/>
      </c>
      <c r="E292" s="4">
        <v>19.66</v>
      </c>
      <c r="F292" s="2" t="s">
        <v>2487</v>
      </c>
      <c r="G292" s="13" t="e">
        <f>VLOOKUP(F292,frs!$A$2:$E$41,2,FALSE)</f>
        <v>#N/A</v>
      </c>
      <c r="H292" s="2" t="b">
        <v>0</v>
      </c>
      <c r="I292" s="2" t="s">
        <v>4716</v>
      </c>
      <c r="J292" s="13">
        <f>VLOOKUP(I292,Families!$A$2:$B$11,2,FALSE)</f>
        <v>1</v>
      </c>
      <c r="K292" s="2" t="s">
        <v>4788</v>
      </c>
      <c r="L292" s="13" t="str">
        <f>IFERROR(VLOOKUP(K292,Appellations!$A$3:$B$77,3,FALSE),"")</f>
        <v/>
      </c>
      <c r="M292" s="2" t="s">
        <v>4762</v>
      </c>
      <c r="N292" s="13">
        <f>IFERROR(VLOOKUP(M292,Regions!$A$3:$B$41,2,FALSE),"")</f>
        <v>10</v>
      </c>
      <c r="O292" s="2" t="s">
        <v>4719</v>
      </c>
      <c r="P292" s="13">
        <f>IFERROR(VLOOKUP(O292,Colors!$A$3:$B$11,2,FALSE),"")</f>
        <v>8</v>
      </c>
      <c r="Q292" s="2" t="s">
        <v>4688</v>
      </c>
      <c r="R292" s="13">
        <f>IFERROR(VLOOKUP(Q292,Contenants!$A$3:$B$21,2,FALSE),"")</f>
        <v>16</v>
      </c>
      <c r="S292" s="2"/>
      <c r="T292" s="8" t="s">
        <v>885</v>
      </c>
      <c r="U292" s="14" t="str">
        <f t="shared" si="94"/>
        <v/>
      </c>
      <c r="V292" s="14"/>
      <c r="W292" s="5" t="e">
        <f>$X$1&amp;A292&amp;$Y$1&amp;T292&amp;$Z$1&amp;C292&amp;$AA$1&amp;E292&amp;#REF!&amp;G292&amp;$AB$1&amp;J292&amp;$AC$1&amp;#REF!&amp;$AD$1&amp;L292&amp;$AE$1&amp;P292&amp;$AF$1&amp;R292&amp;$AF$1&amp;#REF!&amp;$AG$1</f>
        <v>#REF!</v>
      </c>
    </row>
    <row r="293" spans="1:23" hidden="1" x14ac:dyDescent="0.25">
      <c r="A293" s="2" t="s">
        <v>3846</v>
      </c>
      <c r="B293" s="2" t="s">
        <v>3847</v>
      </c>
      <c r="C293" s="3"/>
      <c r="D293" s="16" t="str">
        <f t="shared" si="78"/>
        <v/>
      </c>
      <c r="E293" s="4">
        <v>69.78</v>
      </c>
      <c r="F293" s="2" t="s">
        <v>2487</v>
      </c>
      <c r="G293" s="13" t="e">
        <f>VLOOKUP(F293,frs!$A$2:$E$41,2,FALSE)</f>
        <v>#N/A</v>
      </c>
      <c r="H293" s="2" t="b">
        <v>0</v>
      </c>
      <c r="I293" s="2" t="s">
        <v>4709</v>
      </c>
      <c r="J293" s="13">
        <f>VLOOKUP(I293,Families!$A$2:$B$11,2,FALSE)</f>
        <v>2</v>
      </c>
      <c r="K293" s="2" t="s">
        <v>4789</v>
      </c>
      <c r="L293" s="13" t="str">
        <f>IFERROR(VLOOKUP(K293,Appellations!$A$3:$B$77,3,FALSE),"")</f>
        <v/>
      </c>
      <c r="M293" s="2" t="s">
        <v>4762</v>
      </c>
      <c r="N293" s="13">
        <f>IFERROR(VLOOKUP(M293,Regions!$A$3:$B$41,2,FALSE),"")</f>
        <v>10</v>
      </c>
      <c r="O293" s="2" t="s">
        <v>4689</v>
      </c>
      <c r="P293" s="13">
        <f>IFERROR(VLOOKUP(O293,Colors!$A$3:$B$11,2,FALSE),"")</f>
        <v>2</v>
      </c>
      <c r="Q293" s="2" t="s">
        <v>4688</v>
      </c>
      <c r="R293" s="13">
        <f>IFERROR(VLOOKUP(Q293,Contenants!$A$3:$B$21,2,FALSE),"")</f>
        <v>16</v>
      </c>
      <c r="S293" s="2"/>
      <c r="T293" s="8" t="s">
        <v>903</v>
      </c>
      <c r="U293" s="14" t="str">
        <f t="shared" si="94"/>
        <v/>
      </c>
      <c r="V293" s="14"/>
      <c r="W293" s="5" t="e">
        <f>$X$1&amp;A293&amp;$Y$1&amp;T293&amp;$Z$1&amp;C293&amp;$AA$1&amp;E293&amp;#REF!&amp;G293&amp;$AB$1&amp;J293&amp;$AC$1&amp;#REF!&amp;$AD$1&amp;L293&amp;$AE$1&amp;P293&amp;$AF$1&amp;R293&amp;$AF$1&amp;#REF!&amp;$AG$1</f>
        <v>#REF!</v>
      </c>
    </row>
    <row r="294" spans="1:23" hidden="1" x14ac:dyDescent="0.25">
      <c r="A294" s="2" t="s">
        <v>3852</v>
      </c>
      <c r="B294" s="2" t="s">
        <v>3853</v>
      </c>
      <c r="C294" s="3"/>
      <c r="D294" s="16" t="str">
        <f t="shared" si="78"/>
        <v/>
      </c>
      <c r="E294" s="4">
        <v>33.5</v>
      </c>
      <c r="F294" s="2" t="s">
        <v>2367</v>
      </c>
      <c r="G294" s="13" t="e">
        <f>VLOOKUP(F294,frs!$A$2:$E$41,2,FALSE)</f>
        <v>#N/A</v>
      </c>
      <c r="H294" s="2" t="b">
        <v>0</v>
      </c>
      <c r="I294" s="2" t="s">
        <v>4709</v>
      </c>
      <c r="J294" s="13">
        <f>VLOOKUP(I294,Families!$A$2:$B$11,2,FALSE)</f>
        <v>2</v>
      </c>
      <c r="K294" s="2" t="s">
        <v>4790</v>
      </c>
      <c r="L294" s="13" t="str">
        <f>IFERROR(VLOOKUP(K294,Appellations!$A$3:$B$77,3,FALSE),"")</f>
        <v/>
      </c>
      <c r="M294" s="2" t="s">
        <v>4762</v>
      </c>
      <c r="N294" s="13">
        <f>IFERROR(VLOOKUP(M294,Regions!$A$3:$B$41,2,FALSE),"")</f>
        <v>10</v>
      </c>
      <c r="O294" s="2" t="s">
        <v>4689</v>
      </c>
      <c r="P294" s="13">
        <f>IFERROR(VLOOKUP(O294,Colors!$A$3:$B$11,2,FALSE),"")</f>
        <v>2</v>
      </c>
      <c r="Q294" s="2" t="s">
        <v>4688</v>
      </c>
      <c r="R294" s="13">
        <f>IFERROR(VLOOKUP(Q294,Contenants!$A$3:$B$21,2,FALSE),"")</f>
        <v>16</v>
      </c>
      <c r="S294" s="2"/>
      <c r="T294" s="8" t="s">
        <v>307</v>
      </c>
      <c r="U294" s="14" t="str">
        <f t="shared" si="94"/>
        <v/>
      </c>
      <c r="V294" s="14"/>
      <c r="W294" s="5" t="e">
        <f>$X$1&amp;A294&amp;$Y$1&amp;T294&amp;$Z$1&amp;C294&amp;$AA$1&amp;E294&amp;#REF!&amp;G294&amp;$AB$1&amp;J294&amp;$AC$1&amp;#REF!&amp;$AD$1&amp;L294&amp;$AE$1&amp;P294&amp;$AF$1&amp;R294&amp;$AF$1&amp;#REF!&amp;$AG$1</f>
        <v>#REF!</v>
      </c>
    </row>
    <row r="295" spans="1:23" hidden="1" x14ac:dyDescent="0.25">
      <c r="A295" s="2" t="s">
        <v>3863</v>
      </c>
      <c r="B295" s="2" t="s">
        <v>3864</v>
      </c>
      <c r="C295" s="3"/>
      <c r="D295" s="16" t="str">
        <f t="shared" si="78"/>
        <v/>
      </c>
      <c r="E295" s="4">
        <v>14.41</v>
      </c>
      <c r="F295" s="2" t="s">
        <v>2227</v>
      </c>
      <c r="G295" s="13">
        <f>VLOOKUP(F295,frs!$A$2:$E$41,2,FALSE)</f>
        <v>25</v>
      </c>
      <c r="H295" s="2" t="b">
        <v>0</v>
      </c>
      <c r="I295" s="2" t="s">
        <v>4709</v>
      </c>
      <c r="J295" s="13">
        <f>VLOOKUP(I295,Families!$A$2:$B$11,2,FALSE)</f>
        <v>2</v>
      </c>
      <c r="K295" s="2" t="s">
        <v>4791</v>
      </c>
      <c r="L295" s="13" t="str">
        <f>IFERROR(VLOOKUP(K295,Appellations!$A$3:$B$77,3,FALSE),"")</f>
        <v/>
      </c>
      <c r="M295" s="2" t="s">
        <v>4762</v>
      </c>
      <c r="N295" s="13">
        <f>IFERROR(VLOOKUP(M295,Regions!$A$3:$B$41,2,FALSE),"")</f>
        <v>10</v>
      </c>
      <c r="O295" s="2" t="s">
        <v>4689</v>
      </c>
      <c r="P295" s="13">
        <f>IFERROR(VLOOKUP(O295,Colors!$A$3:$B$11,2,FALSE),"")</f>
        <v>2</v>
      </c>
      <c r="Q295" s="2" t="s">
        <v>4688</v>
      </c>
      <c r="R295" s="13">
        <f>IFERROR(VLOOKUP(Q295,Contenants!$A$3:$B$21,2,FALSE),"")</f>
        <v>16</v>
      </c>
      <c r="S295" s="2"/>
      <c r="T295" s="8" t="s">
        <v>311</v>
      </c>
      <c r="U295" s="14" t="str">
        <f t="shared" si="94"/>
        <v/>
      </c>
      <c r="V295" s="14"/>
      <c r="W295" s="5" t="e">
        <f>$X$1&amp;A295&amp;$Y$1&amp;T295&amp;$Z$1&amp;C295&amp;$AA$1&amp;E295&amp;#REF!&amp;G295&amp;$AB$1&amp;J295&amp;$AC$1&amp;#REF!&amp;$AD$1&amp;L295&amp;$AE$1&amp;P295&amp;$AF$1&amp;R295&amp;$AF$1&amp;#REF!&amp;$AG$1</f>
        <v>#REF!</v>
      </c>
    </row>
    <row r="296" spans="1:23" hidden="1" x14ac:dyDescent="0.25">
      <c r="A296" s="2" t="s">
        <v>3865</v>
      </c>
      <c r="B296" s="2" t="s">
        <v>3866</v>
      </c>
      <c r="C296" s="3"/>
      <c r="D296" s="16" t="str">
        <f t="shared" si="78"/>
        <v/>
      </c>
      <c r="E296" s="4">
        <v>25.91</v>
      </c>
      <c r="F296" s="2" t="s">
        <v>2367</v>
      </c>
      <c r="G296" s="13" t="e">
        <f>VLOOKUP(F296,frs!$A$2:$E$41,2,FALSE)</f>
        <v>#N/A</v>
      </c>
      <c r="H296" s="2" t="b">
        <v>0</v>
      </c>
      <c r="I296" s="2" t="s">
        <v>4709</v>
      </c>
      <c r="J296" s="13">
        <f>VLOOKUP(I296,Families!$A$2:$B$11,2,FALSE)</f>
        <v>2</v>
      </c>
      <c r="K296" s="2" t="s">
        <v>4792</v>
      </c>
      <c r="L296" s="13" t="str">
        <f>IFERROR(VLOOKUP(K296,Appellations!$A$3:$B$77,3,FALSE),"")</f>
        <v/>
      </c>
      <c r="M296" s="2" t="s">
        <v>4762</v>
      </c>
      <c r="N296" s="13">
        <f>IFERROR(VLOOKUP(M296,Regions!$A$3:$B$41,2,FALSE),"")</f>
        <v>10</v>
      </c>
      <c r="O296" s="2" t="s">
        <v>4689</v>
      </c>
      <c r="P296" s="13">
        <f>IFERROR(VLOOKUP(O296,Colors!$A$3:$B$11,2,FALSE),"")</f>
        <v>2</v>
      </c>
      <c r="Q296" s="2" t="s">
        <v>4688</v>
      </c>
      <c r="R296" s="13">
        <f>IFERROR(VLOOKUP(Q296,Contenants!$A$3:$B$21,2,FALSE),"")</f>
        <v>16</v>
      </c>
      <c r="S296" s="2"/>
      <c r="T296" s="8" t="s">
        <v>412</v>
      </c>
      <c r="U296" s="14" t="str">
        <f t="shared" si="94"/>
        <v/>
      </c>
      <c r="V296" s="14"/>
      <c r="W296" s="5" t="e">
        <f>$X$1&amp;A296&amp;$Y$1&amp;T296&amp;$Z$1&amp;C296&amp;$AA$1&amp;E296&amp;#REF!&amp;G296&amp;$AB$1&amp;J296&amp;$AC$1&amp;#REF!&amp;$AD$1&amp;L296&amp;$AE$1&amp;P296&amp;$AF$1&amp;R296&amp;$AF$1&amp;#REF!&amp;$AG$1</f>
        <v>#REF!</v>
      </c>
    </row>
    <row r="297" spans="1:23" hidden="1" x14ac:dyDescent="0.25">
      <c r="A297" s="2" t="s">
        <v>3897</v>
      </c>
      <c r="B297" s="2" t="s">
        <v>3898</v>
      </c>
      <c r="C297" s="3"/>
      <c r="D297" s="16" t="str">
        <f t="shared" si="78"/>
        <v/>
      </c>
      <c r="E297" s="4">
        <v>58.43</v>
      </c>
      <c r="F297" s="2" t="s">
        <v>3546</v>
      </c>
      <c r="G297" s="13" t="e">
        <f>VLOOKUP(F297,frs!$A$2:$E$41,2,FALSE)</f>
        <v>#N/A</v>
      </c>
      <c r="H297" s="2" t="b">
        <v>0</v>
      </c>
      <c r="I297" s="2" t="s">
        <v>4716</v>
      </c>
      <c r="J297" s="13">
        <f>VLOOKUP(I297,Families!$A$2:$B$11,2,FALSE)</f>
        <v>1</v>
      </c>
      <c r="K297" s="2" t="s">
        <v>4793</v>
      </c>
      <c r="L297" s="13" t="str">
        <f>IFERROR(VLOOKUP(K297,Appellations!$A$3:$B$77,3,FALSE),"")</f>
        <v/>
      </c>
      <c r="M297" s="2" t="s">
        <v>4762</v>
      </c>
      <c r="N297" s="13">
        <f>IFERROR(VLOOKUP(M297,Regions!$A$3:$B$41,2,FALSE),"")</f>
        <v>10</v>
      </c>
      <c r="O297" s="2" t="s">
        <v>4719</v>
      </c>
      <c r="P297" s="13">
        <f>IFERROR(VLOOKUP(O297,Colors!$A$3:$B$11,2,FALSE),"")</f>
        <v>8</v>
      </c>
      <c r="Q297" s="2" t="s">
        <v>4688</v>
      </c>
      <c r="R297" s="13">
        <f>IFERROR(VLOOKUP(Q297,Contenants!$A$3:$B$21,2,FALSE),"")</f>
        <v>16</v>
      </c>
      <c r="S297" s="2"/>
      <c r="T297" s="8" t="s">
        <v>382</v>
      </c>
      <c r="U297" s="14" t="str">
        <f t="shared" si="94"/>
        <v/>
      </c>
      <c r="V297" s="14"/>
      <c r="W297" s="5" t="e">
        <f>$X$1&amp;A297&amp;$Y$1&amp;T297&amp;$Z$1&amp;C297&amp;$AA$1&amp;E297&amp;#REF!&amp;G297&amp;$AB$1&amp;J297&amp;$AC$1&amp;#REF!&amp;$AD$1&amp;L297&amp;$AE$1&amp;P297&amp;$AF$1&amp;R297&amp;$AF$1&amp;#REF!&amp;$AG$1</f>
        <v>#REF!</v>
      </c>
    </row>
    <row r="298" spans="1:23" hidden="1" x14ac:dyDescent="0.25">
      <c r="A298" s="2" t="s">
        <v>3899</v>
      </c>
      <c r="B298" s="2" t="s">
        <v>3900</v>
      </c>
      <c r="C298" s="3"/>
      <c r="D298" s="16" t="str">
        <f t="shared" si="78"/>
        <v/>
      </c>
      <c r="E298" s="4">
        <v>41.13</v>
      </c>
      <c r="F298" s="2" t="s">
        <v>3546</v>
      </c>
      <c r="G298" s="13" t="e">
        <f>VLOOKUP(F298,frs!$A$2:$E$41,2,FALSE)</f>
        <v>#N/A</v>
      </c>
      <c r="H298" s="2" t="b">
        <v>0</v>
      </c>
      <c r="I298" s="2" t="s">
        <v>4716</v>
      </c>
      <c r="J298" s="13">
        <f>VLOOKUP(I298,Families!$A$2:$B$11,2,FALSE)</f>
        <v>1</v>
      </c>
      <c r="K298" s="2" t="s">
        <v>4794</v>
      </c>
      <c r="L298" s="13" t="str">
        <f>IFERROR(VLOOKUP(K298,Appellations!$A$3:$B$77,3,FALSE),"")</f>
        <v/>
      </c>
      <c r="M298" s="2" t="s">
        <v>4762</v>
      </c>
      <c r="N298" s="13">
        <f>IFERROR(VLOOKUP(M298,Regions!$A$3:$B$41,2,FALSE),"")</f>
        <v>10</v>
      </c>
      <c r="O298" s="2" t="s">
        <v>4719</v>
      </c>
      <c r="P298" s="13">
        <f>IFERROR(VLOOKUP(O298,Colors!$A$3:$B$11,2,FALSE),"")</f>
        <v>8</v>
      </c>
      <c r="Q298" s="2" t="s">
        <v>4688</v>
      </c>
      <c r="R298" s="13">
        <f>IFERROR(VLOOKUP(Q298,Contenants!$A$3:$B$21,2,FALSE),"")</f>
        <v>16</v>
      </c>
      <c r="S298" s="2"/>
      <c r="T298" s="8" t="s">
        <v>384</v>
      </c>
      <c r="U298" s="14" t="str">
        <f t="shared" si="94"/>
        <v/>
      </c>
      <c r="V298" s="14"/>
      <c r="W298" s="5" t="e">
        <f>$X$1&amp;A298&amp;$Y$1&amp;T298&amp;$Z$1&amp;C298&amp;$AA$1&amp;E298&amp;#REF!&amp;G298&amp;$AB$1&amp;J298&amp;$AC$1&amp;#REF!&amp;$AD$1&amp;L298&amp;$AE$1&amp;P298&amp;$AF$1&amp;R298&amp;$AF$1&amp;#REF!&amp;$AG$1</f>
        <v>#REF!</v>
      </c>
    </row>
    <row r="299" spans="1:23" hidden="1" x14ac:dyDescent="0.25">
      <c r="A299" s="2" t="s">
        <v>2485</v>
      </c>
      <c r="B299" s="2" t="s">
        <v>2486</v>
      </c>
      <c r="C299" s="3"/>
      <c r="D299" s="16" t="str">
        <f t="shared" si="78"/>
        <v/>
      </c>
      <c r="E299" s="4">
        <v>9.9499999999999993</v>
      </c>
      <c r="F299" s="2" t="s">
        <v>2487</v>
      </c>
      <c r="G299" s="13" t="e">
        <f>VLOOKUP(F299,frs!$A$2:$E$41,2,FALSE)</f>
        <v>#N/A</v>
      </c>
      <c r="H299" s="2" t="b">
        <v>0</v>
      </c>
      <c r="I299" s="2" t="s">
        <v>4716</v>
      </c>
      <c r="J299" s="13">
        <f>VLOOKUP(I299,Families!$A$2:$B$11,2,FALSE)</f>
        <v>1</v>
      </c>
      <c r="K299" s="2" t="s">
        <v>4795</v>
      </c>
      <c r="L299" s="13" t="str">
        <f>IFERROR(VLOOKUP(K299,Appellations!$A$3:$B$77,3,FALSE),"")</f>
        <v/>
      </c>
      <c r="M299" s="2" t="s">
        <v>4762</v>
      </c>
      <c r="N299" s="13">
        <f>IFERROR(VLOOKUP(M299,Regions!$A$3:$B$41,2,FALSE),"")</f>
        <v>10</v>
      </c>
      <c r="O299" s="2" t="s">
        <v>4719</v>
      </c>
      <c r="P299" s="13">
        <f>IFERROR(VLOOKUP(O299,Colors!$A$3:$B$11,2,FALSE),"")</f>
        <v>8</v>
      </c>
      <c r="Q299" s="2" t="s">
        <v>4688</v>
      </c>
      <c r="R299" s="13">
        <f>IFERROR(VLOOKUP(Q299,Contenants!$A$3:$B$21,2,FALSE),"")</f>
        <v>16</v>
      </c>
      <c r="S299" s="2"/>
      <c r="T299" s="8" t="s">
        <v>436</v>
      </c>
      <c r="U299" s="14" t="str">
        <f t="shared" si="94"/>
        <v/>
      </c>
      <c r="V299" s="14"/>
      <c r="W299" s="5" t="e">
        <f>$X$1&amp;A299&amp;$Y$1&amp;T299&amp;$Z$1&amp;C299&amp;$AA$1&amp;E299&amp;#REF!&amp;G299&amp;$AB$1&amp;J299&amp;$AC$1&amp;#REF!&amp;$AD$1&amp;L299&amp;$AE$1&amp;P299&amp;$AF$1&amp;R299&amp;$AF$1&amp;#REF!&amp;$AG$1</f>
        <v>#REF!</v>
      </c>
    </row>
    <row r="300" spans="1:23" hidden="1" x14ac:dyDescent="0.25">
      <c r="A300" s="2" t="s">
        <v>3980</v>
      </c>
      <c r="B300" s="2" t="s">
        <v>3981</v>
      </c>
      <c r="C300" s="3"/>
      <c r="D300" s="16" t="str">
        <f t="shared" si="78"/>
        <v/>
      </c>
      <c r="E300" s="4">
        <v>95.8</v>
      </c>
      <c r="F300" s="2" t="s">
        <v>2323</v>
      </c>
      <c r="G300" s="13" t="e">
        <f>VLOOKUP(F300,frs!$A$2:$E$41,2,FALSE)</f>
        <v>#N/A</v>
      </c>
      <c r="H300" s="2" t="b">
        <v>0</v>
      </c>
      <c r="I300" s="2" t="s">
        <v>4716</v>
      </c>
      <c r="J300" s="13">
        <f>VLOOKUP(I300,Families!$A$2:$B$11,2,FALSE)</f>
        <v>1</v>
      </c>
      <c r="K300" s="2" t="s">
        <v>4796</v>
      </c>
      <c r="L300" s="13" t="str">
        <f>IFERROR(VLOOKUP(K300,Appellations!$A$3:$B$77,3,FALSE),"")</f>
        <v/>
      </c>
      <c r="M300" s="2" t="s">
        <v>4762</v>
      </c>
      <c r="N300" s="13">
        <f>IFERROR(VLOOKUP(M300,Regions!$A$3:$B$41,2,FALSE),"")</f>
        <v>10</v>
      </c>
      <c r="O300" s="2" t="s">
        <v>4719</v>
      </c>
      <c r="P300" s="13">
        <f>IFERROR(VLOOKUP(O300,Colors!$A$3:$B$11,2,FALSE),"")</f>
        <v>8</v>
      </c>
      <c r="Q300" s="2" t="s">
        <v>4688</v>
      </c>
      <c r="R300" s="13">
        <f>IFERROR(VLOOKUP(Q300,Contenants!$A$3:$B$21,2,FALSE),"")</f>
        <v>16</v>
      </c>
      <c r="S300" s="2"/>
      <c r="T300" s="8" t="s">
        <v>309</v>
      </c>
      <c r="U300" s="14" t="str">
        <f t="shared" si="94"/>
        <v/>
      </c>
      <c r="V300" s="14"/>
      <c r="W300" s="5" t="e">
        <f>$X$1&amp;A300&amp;$Y$1&amp;T300&amp;$Z$1&amp;C300&amp;$AA$1&amp;E300&amp;#REF!&amp;G300&amp;$AB$1&amp;J300&amp;$AC$1&amp;#REF!&amp;$AD$1&amp;L300&amp;$AE$1&amp;P300&amp;$AF$1&amp;R300&amp;$AF$1&amp;#REF!&amp;$AG$1</f>
        <v>#REF!</v>
      </c>
    </row>
    <row r="301" spans="1:23" hidden="1" x14ac:dyDescent="0.25">
      <c r="A301" s="2" t="s">
        <v>3984</v>
      </c>
      <c r="B301" s="2" t="s">
        <v>3985</v>
      </c>
      <c r="C301" s="3"/>
      <c r="D301" s="16" t="str">
        <f t="shared" si="78"/>
        <v/>
      </c>
      <c r="E301" s="4">
        <v>48.15</v>
      </c>
      <c r="F301" s="2" t="s">
        <v>2323</v>
      </c>
      <c r="G301" s="13" t="e">
        <f>VLOOKUP(F301,frs!$A$2:$E$41,2,FALSE)</f>
        <v>#N/A</v>
      </c>
      <c r="H301" s="2" t="b">
        <v>0</v>
      </c>
      <c r="I301" s="2" t="s">
        <v>4716</v>
      </c>
      <c r="J301" s="13">
        <f>VLOOKUP(I301,Families!$A$2:$B$11,2,FALSE)</f>
        <v>1</v>
      </c>
      <c r="K301" s="2" t="s">
        <v>4796</v>
      </c>
      <c r="L301" s="13" t="str">
        <f>IFERROR(VLOOKUP(K301,Appellations!$A$3:$B$77,3,FALSE),"")</f>
        <v/>
      </c>
      <c r="M301" s="2" t="s">
        <v>4762</v>
      </c>
      <c r="N301" s="13">
        <f>IFERROR(VLOOKUP(M301,Regions!$A$3:$B$41,2,FALSE),"")</f>
        <v>10</v>
      </c>
      <c r="O301" s="2" t="s">
        <v>4719</v>
      </c>
      <c r="P301" s="13">
        <f>IFERROR(VLOOKUP(O301,Colors!$A$3:$B$11,2,FALSE),"")</f>
        <v>8</v>
      </c>
      <c r="Q301" s="2" t="s">
        <v>4688</v>
      </c>
      <c r="R301" s="13">
        <f>IFERROR(VLOOKUP(Q301,Contenants!$A$3:$B$21,2,FALSE),"")</f>
        <v>16</v>
      </c>
      <c r="S301" s="2"/>
      <c r="T301" s="8" t="s">
        <v>380</v>
      </c>
      <c r="U301" s="14" t="str">
        <f t="shared" si="94"/>
        <v/>
      </c>
      <c r="V301" s="14"/>
      <c r="W301" s="5" t="e">
        <f>$X$1&amp;A301&amp;$Y$1&amp;T301&amp;$Z$1&amp;C301&amp;$AA$1&amp;E301&amp;#REF!&amp;G301&amp;$AB$1&amp;J301&amp;$AC$1&amp;#REF!&amp;$AD$1&amp;L301&amp;$AE$1&amp;P301&amp;$AF$1&amp;R301&amp;$AF$1&amp;#REF!&amp;$AG$1</f>
        <v>#REF!</v>
      </c>
    </row>
    <row r="302" spans="1:23" hidden="1" x14ac:dyDescent="0.25">
      <c r="A302" s="2" t="s">
        <v>4008</v>
      </c>
      <c r="B302" s="2" t="s">
        <v>4009</v>
      </c>
      <c r="C302" s="3"/>
      <c r="D302" s="16" t="str">
        <f t="shared" si="78"/>
        <v/>
      </c>
      <c r="E302" s="4">
        <v>19.649999999999999</v>
      </c>
      <c r="F302" s="2" t="s">
        <v>3793</v>
      </c>
      <c r="G302" s="13" t="e">
        <f>VLOOKUP(F302,frs!$A$2:$E$41,2,FALSE)</f>
        <v>#N/A</v>
      </c>
      <c r="H302" s="2" t="b">
        <v>0</v>
      </c>
      <c r="I302" s="2" t="s">
        <v>4709</v>
      </c>
      <c r="J302" s="13">
        <f>VLOOKUP(I302,Families!$A$2:$B$11,2,FALSE)</f>
        <v>2</v>
      </c>
      <c r="K302" s="2" t="s">
        <v>4797</v>
      </c>
      <c r="L302" s="13" t="str">
        <f>IFERROR(VLOOKUP(K302,Appellations!$A$3:$B$77,3,FALSE),"")</f>
        <v/>
      </c>
      <c r="M302" s="2" t="s">
        <v>4762</v>
      </c>
      <c r="N302" s="13">
        <f>IFERROR(VLOOKUP(M302,Regions!$A$3:$B$41,2,FALSE),"")</f>
        <v>10</v>
      </c>
      <c r="O302" s="2" t="s">
        <v>4689</v>
      </c>
      <c r="P302" s="13">
        <f>IFERROR(VLOOKUP(O302,Colors!$A$3:$B$11,2,FALSE),"")</f>
        <v>2</v>
      </c>
      <c r="Q302" s="2" t="s">
        <v>4688</v>
      </c>
      <c r="R302" s="13">
        <f>IFERROR(VLOOKUP(Q302,Contenants!$A$3:$B$21,2,FALSE),"")</f>
        <v>16</v>
      </c>
      <c r="S302" s="2"/>
      <c r="T302" s="8" t="s">
        <v>132</v>
      </c>
      <c r="U302" s="14" t="str">
        <f t="shared" si="94"/>
        <v/>
      </c>
      <c r="V302" s="14"/>
      <c r="W302" s="5" t="e">
        <f>$X$1&amp;A302&amp;$Y$1&amp;T302&amp;$Z$1&amp;C302&amp;$AA$1&amp;E302&amp;#REF!&amp;G302&amp;$AB$1&amp;J302&amp;$AC$1&amp;#REF!&amp;$AD$1&amp;L302&amp;$AE$1&amp;P302&amp;$AF$1&amp;R302&amp;$AF$1&amp;#REF!&amp;$AG$1</f>
        <v>#REF!</v>
      </c>
    </row>
    <row r="303" spans="1:23" hidden="1" x14ac:dyDescent="0.25">
      <c r="A303" s="2" t="s">
        <v>4148</v>
      </c>
      <c r="B303" s="2" t="s">
        <v>4149</v>
      </c>
      <c r="C303" s="3"/>
      <c r="D303" s="33" t="str">
        <f t="shared" si="78"/>
        <v/>
      </c>
      <c r="E303" s="4">
        <v>23.55</v>
      </c>
      <c r="F303" s="2" t="s">
        <v>3807</v>
      </c>
      <c r="G303" s="17" t="e">
        <f>VLOOKUP(F303,frs!$A$2:$E$41,2,FALSE)</f>
        <v>#N/A</v>
      </c>
      <c r="H303" s="2" t="b">
        <v>0</v>
      </c>
      <c r="I303" s="2" t="s">
        <v>4709</v>
      </c>
      <c r="J303" s="17">
        <f>VLOOKUP(I303,Families!$A$2:$B$11,2,FALSE)</f>
        <v>2</v>
      </c>
      <c r="K303" s="2" t="s">
        <v>4798</v>
      </c>
      <c r="L303" s="17" t="str">
        <f>IFERROR(VLOOKUP(K303,Appellations!$A$3:$B$77,3,FALSE),"")</f>
        <v/>
      </c>
      <c r="M303" s="2" t="s">
        <v>4762</v>
      </c>
      <c r="N303" s="17">
        <f>IFERROR(VLOOKUP(M303,Regions!$A$3:$B$41,2,FALSE),"")</f>
        <v>10</v>
      </c>
      <c r="O303" s="2" t="s">
        <v>4689</v>
      </c>
      <c r="P303" s="17">
        <f>IFERROR(VLOOKUP(O303,Colors!$A$3:$B$11,2,FALSE),"")</f>
        <v>2</v>
      </c>
      <c r="Q303" s="2" t="s">
        <v>4688</v>
      </c>
      <c r="R303" s="17">
        <f>IFERROR(VLOOKUP(Q303,Contenants!$A$3:$B$21,2,FALSE),"")</f>
        <v>16</v>
      </c>
      <c r="S303" s="2"/>
      <c r="T303" s="8" t="s">
        <v>130</v>
      </c>
      <c r="U303" s="14" t="str">
        <f t="shared" si="94"/>
        <v/>
      </c>
      <c r="V303" s="14"/>
      <c r="W303" s="5" t="e">
        <f>$X$1&amp;A303&amp;$Y$1&amp;T303&amp;$Z$1&amp;C303&amp;$AA$1&amp;E303&amp;#REF!&amp;G303&amp;$AB$1&amp;J303&amp;$AC$1&amp;#REF!&amp;$AD$1&amp;L303&amp;$AE$1&amp;P303&amp;$AF$1&amp;R303&amp;$AF$1&amp;#REF!&amp;$AG$1</f>
        <v>#REF!</v>
      </c>
    </row>
    <row r="304" spans="1:23" ht="409.5" x14ac:dyDescent="0.25">
      <c r="A304" s="2" t="s">
        <v>1837</v>
      </c>
      <c r="B304" s="2" t="s">
        <v>1838</v>
      </c>
      <c r="C304" s="3" t="s">
        <v>4799</v>
      </c>
      <c r="D304" s="23" t="str">
        <f t="shared" ref="D304:D305" si="95">SUBSTITUTE(SUBSTITUTE(SUBSTITUTE(C304,CHAR(13),""),CHAR(10),"&lt;br&gt;"),". &amp;car(10)",".")</f>
        <v>Un Santenay plein de finesse et de fruits. Parfait sur des grillades.&lt;br&gt;&lt;br&gt;Encépagement : Pinot Noir&lt;br&gt;&lt;br&gt;Dégustation : Robe rouge sombre ; Nez fruité de fruits rouges, de violette et de réglisse ; Bouche ample, charpentée avec des tanins fermes et discrets.&lt;br&gt;Accord mets/vin : grillades, gibier.&lt;br&gt;&lt;br&gt;Existe en Magnum.&lt;br&gt;&lt;br&gt;Domaine familial depuis des années, le Domaine Maldant-Pauvelot s’étend sur 18 Ha sur les Grands Terroirs de Bourgogne. Jean-Luc Maldant reprends les reines en 2009 et installe le domaine dans la qualité de ses produits.</v>
      </c>
      <c r="E304" s="4">
        <v>27</v>
      </c>
      <c r="F304" s="2" t="s">
        <v>2219</v>
      </c>
      <c r="G304" s="19">
        <f>VLOOKUP(F304,frs!$A$2:$B$45,2,FALSE)</f>
        <v>23</v>
      </c>
      <c r="H304" s="2" t="b">
        <v>1</v>
      </c>
      <c r="I304" s="2" t="s">
        <v>4716</v>
      </c>
      <c r="J304" s="19">
        <f>VLOOKUP(I304,Families!$A$2:$B$11,2,FALSE)</f>
        <v>1</v>
      </c>
      <c r="K304" s="2" t="s">
        <v>4798</v>
      </c>
      <c r="L304" s="19">
        <f>IFERROR(VLOOKUP(K304,Appellations!$A$2:$B$80,2,FALSE),"0")</f>
        <v>67</v>
      </c>
      <c r="M304" s="2" t="s">
        <v>4762</v>
      </c>
      <c r="N304" s="19">
        <f>IFERROR(VLOOKUP(M304,Regions!$A$2:$B$44,2,FALSE),"0")</f>
        <v>10</v>
      </c>
      <c r="O304" s="2" t="s">
        <v>4719</v>
      </c>
      <c r="P304" s="19">
        <f>IFERROR(VLOOKUP(O304,Colors!$A$2:$B$11,2,FALSE),"0")</f>
        <v>8</v>
      </c>
      <c r="Q304" s="2" t="s">
        <v>4688</v>
      </c>
      <c r="R304" s="19">
        <f>IFERROR(VLOOKUP(Q304,Contenants!$A$2:$B$21,2,FALSE),"0")</f>
        <v>16</v>
      </c>
      <c r="S304" s="2" t="s">
        <v>5653</v>
      </c>
      <c r="T304" s="50" t="s">
        <v>6427</v>
      </c>
      <c r="U304" s="19" t="str">
        <f t="shared" ref="U304:U305" si="96">SUBSTITUTE(S304,"C:\Users\Admin\OneDrive\Site Internet\","")</f>
        <v>jean_luc_maldant_santenay_rouge.png</v>
      </c>
      <c r="V304" s="19">
        <f t="shared" ref="V304:V305" si="97">IF(U304="",0,1)</f>
        <v>1</v>
      </c>
      <c r="W304" s="20" t="str">
        <f t="shared" ref="W304:W305" si="98">$X$1&amp;A304&amp;$Y$1&amp;T304&amp;$Z$1&amp;D304&amp;$AA$1&amp;G304&amp;$AB$1&amp;J304&amp;$AC$1&amp;L304&amp;$AD$1&amp;N304&amp;$AE$1&amp;P304&amp;$AF$1&amp;R304&amp;$AG$1&amp;U304&amp;$AH$1&amp;V304&amp;$AI$1</f>
        <v>("00305", "Santenay Maldant Rouge", "Un Santenay plein de finesse et de fruits. Parfait sur des grillades.&lt;br&gt;&lt;br&gt;Encépagement : Pinot Noir&lt;br&gt;&lt;br&gt;Dégustation : Robe rouge sombre ; Nez fruité de fruits rouges, de violette et de réglisse ; Bouche ample, charpentée avec des tanins fermes et discrets.&lt;br&gt;Accord mets/vin : grillades, gibier.&lt;br&gt;&lt;br&gt;Existe en Magnum.&lt;br&gt;&lt;br&gt;Domaine familial depuis des années, le Domaine Maldant-Pauvelot s’étend sur 18 Ha sur les Grands Terroirs de Bourgogne. Jean-Luc Maldant reprends les reines en 2009 et installe le domaine dans la qualité de ses produits.", "23", "1", "67", "10","8", "16", "jean_luc_maldant_santenay_rouge.png", "1"),</v>
      </c>
    </row>
    <row r="305" spans="1:23" ht="409.5" x14ac:dyDescent="0.25">
      <c r="A305" s="2" t="s">
        <v>1853</v>
      </c>
      <c r="B305" s="2" t="s">
        <v>1854</v>
      </c>
      <c r="C305" s="3" t="s">
        <v>4800</v>
      </c>
      <c r="D305" s="23" t="str">
        <f t="shared" si="95"/>
        <v>Un Savigny-les-beaune rouge plein de finesse et de fruit pouvant s'accorder avec un faux filet frites.&lt;br&gt;&lt;br&gt;Encépagement : Pinot Noir&lt;br&gt;&lt;br&gt;Dégustation : Robe foncé profond ; Nez aux notes de fruits noirs, d’épices et de poivre noir ; Bouche ample, poivrée avec es tanins souples et une finale pleine de finesse et de légèretée.&lt;br&gt;Accord mets/vin : lapin rôti en sauce, queue de lotte au vin rouge.&lt;br&gt;&lt;br&gt;Existe en Magnum.&lt;br&gt;&lt;br&gt;Domaine familial depuis des années, le Domaine Maldant-Pauvelot s’étend sur 18 Ha sur les Grands Terroirs de Bourgogne. Jean-Luc Maldant reprends les reines en 2009 et installe le domaine dans la qualité de ses produits.</v>
      </c>
      <c r="E305" s="4">
        <v>28.1</v>
      </c>
      <c r="F305" s="2" t="s">
        <v>2219</v>
      </c>
      <c r="G305" s="19">
        <f>VLOOKUP(F305,frs!$A$2:$B$45,2,FALSE)</f>
        <v>23</v>
      </c>
      <c r="H305" s="2" t="b">
        <v>1</v>
      </c>
      <c r="I305" s="2" t="s">
        <v>4716</v>
      </c>
      <c r="J305" s="19">
        <f>VLOOKUP(I305,Families!$A$2:$B$11,2,FALSE)</f>
        <v>1</v>
      </c>
      <c r="K305" s="2" t="s">
        <v>4801</v>
      </c>
      <c r="L305" s="19">
        <f>IFERROR(VLOOKUP(K305,Appellations!$A$2:$B$80,2,FALSE),"0")</f>
        <v>70</v>
      </c>
      <c r="M305" s="2" t="s">
        <v>4762</v>
      </c>
      <c r="N305" s="19">
        <f>IFERROR(VLOOKUP(M305,Regions!$A$2:$B$44,2,FALSE),"0")</f>
        <v>10</v>
      </c>
      <c r="O305" s="2" t="s">
        <v>4719</v>
      </c>
      <c r="P305" s="19">
        <f>IFERROR(VLOOKUP(O305,Colors!$A$2:$B$11,2,FALSE),"0")</f>
        <v>8</v>
      </c>
      <c r="Q305" s="2" t="s">
        <v>4688</v>
      </c>
      <c r="R305" s="19">
        <f>IFERROR(VLOOKUP(Q305,Contenants!$A$2:$B$21,2,FALSE),"0")</f>
        <v>16</v>
      </c>
      <c r="S305" s="2" t="s">
        <v>5654</v>
      </c>
      <c r="T305" s="50" t="s">
        <v>6080</v>
      </c>
      <c r="U305" s="19" t="str">
        <f t="shared" si="96"/>
        <v>jean_luc_maldant_savigny_les_beaune_rouge.png</v>
      </c>
      <c r="V305" s="19">
        <f t="shared" si="97"/>
        <v>1</v>
      </c>
      <c r="W305" s="20" t="str">
        <f t="shared" si="98"/>
        <v>("00306", "Savigny-Les-Beaune Maldant Rouge", "Un Savigny-les-beaune rouge plein de finesse et de fruit pouvant s'accorder avec un faux filet frites.&lt;br&gt;&lt;br&gt;Encépagement : Pinot Noir&lt;br&gt;&lt;br&gt;Dégustation : Robe foncé profond ; Nez aux notes de fruits noirs, d’épices et de poivre noir ; Bouche ample, poivrée avec es tanins souples et une finale pleine de finesse et de légèretée.&lt;br&gt;Accord mets/vin : lapin rôti en sauce, queue de lotte au vin rouge.&lt;br&gt;&lt;br&gt;Existe en Magnum.&lt;br&gt;&lt;br&gt;Domaine familial depuis des années, le Domaine Maldant-Pauvelot s’étend sur 18 Ha sur les Grands Terroirs de Bourgogne. Jean-Luc Maldant reprends les reines en 2009 et installe le domaine dans la qualité de ses produits.", "23", "1", "70", "10","8", "16", "jean_luc_maldant_savigny_les_beaune_rouge.png", "1"),</v>
      </c>
    </row>
    <row r="306" spans="1:23" hidden="1" x14ac:dyDescent="0.25">
      <c r="A306" s="2" t="s">
        <v>4162</v>
      </c>
      <c r="B306" s="2" t="s">
        <v>4163</v>
      </c>
      <c r="C306" s="3"/>
      <c r="D306" s="25" t="str">
        <f t="shared" si="78"/>
        <v/>
      </c>
      <c r="E306" s="4">
        <v>71.400000000000006</v>
      </c>
      <c r="F306" s="2" t="s">
        <v>2323</v>
      </c>
      <c r="G306" s="26" t="e">
        <f>VLOOKUP(F306,frs!$A$2:$E$41,2,FALSE)</f>
        <v>#N/A</v>
      </c>
      <c r="H306" s="2" t="b">
        <v>0</v>
      </c>
      <c r="I306" s="2" t="s">
        <v>4716</v>
      </c>
      <c r="J306" s="26">
        <f>VLOOKUP(I306,Families!$A$2:$B$11,2,FALSE)</f>
        <v>1</v>
      </c>
      <c r="K306" s="2"/>
      <c r="L306" s="26" t="str">
        <f>IFERROR(VLOOKUP(K306,Appellations!$A$3:$B$77,3,FALSE),"")</f>
        <v/>
      </c>
      <c r="M306" s="2" t="s">
        <v>4762</v>
      </c>
      <c r="N306" s="26">
        <f>IFERROR(VLOOKUP(M306,Regions!$A$3:$B$41,2,FALSE),"")</f>
        <v>10</v>
      </c>
      <c r="O306" s="2" t="s">
        <v>4719</v>
      </c>
      <c r="P306" s="26">
        <f>IFERROR(VLOOKUP(O306,Colors!$A$3:$B$11,2,FALSE),"")</f>
        <v>8</v>
      </c>
      <c r="Q306" s="2" t="s">
        <v>4688</v>
      </c>
      <c r="R306" s="26">
        <f>IFERROR(VLOOKUP(Q306,Contenants!$A$3:$B$21,2,FALSE),"")</f>
        <v>16</v>
      </c>
      <c r="S306" s="2"/>
      <c r="T306" s="8" t="s">
        <v>124</v>
      </c>
      <c r="U306" s="14" t="str">
        <f t="shared" ref="U306:U325" si="99">SUBSTITUTE(SUBSTITUTE(SUBSTITUTE(SUBSTITUTE(SUBSTITUTE(SUBSTITUTE(SUBSTITUTE(SUBSTITUTE(SUBSTITUTE(SUBSTITUTE(SUBSTITUTE(SUBSTITUTE(S306,"C:\Users\Admin\OneDrive\Site Internet\",""),"BAG-IN-BOX\",""),"BOURGOGNE\",""),"BEAUJOLAIS\",""),"CHAMPAGNE ET EFFERVESCENTS\",""),"LANGUEDOC\",""),"LOIRE\",""),"PROVENCE\",""),"RHONE NORD\",""),"RHONE SUD\",""),"SPIRITUEUX\",""),"SUD OUEST\","")</f>
        <v/>
      </c>
      <c r="V306" s="14"/>
      <c r="W306" s="5" t="e">
        <f>$X$1&amp;A306&amp;$Y$1&amp;T306&amp;$Z$1&amp;C306&amp;$AA$1&amp;E306&amp;#REF!&amp;G306&amp;$AB$1&amp;J306&amp;$AC$1&amp;#REF!&amp;$AD$1&amp;L306&amp;$AE$1&amp;P306&amp;$AF$1&amp;R306&amp;$AF$1&amp;#REF!&amp;$AG$1</f>
        <v>#REF!</v>
      </c>
    </row>
    <row r="307" spans="1:23" hidden="1" x14ac:dyDescent="0.25">
      <c r="A307" s="2" t="s">
        <v>4512</v>
      </c>
      <c r="B307" s="2" t="s">
        <v>4513</v>
      </c>
      <c r="C307" s="3"/>
      <c r="D307" s="16" t="str">
        <f t="shared" si="78"/>
        <v/>
      </c>
      <c r="E307" s="4">
        <v>61.85</v>
      </c>
      <c r="F307" s="2" t="s">
        <v>2487</v>
      </c>
      <c r="G307" s="13" t="e">
        <f>VLOOKUP(F307,frs!$A$2:$E$41,2,FALSE)</f>
        <v>#N/A</v>
      </c>
      <c r="H307" s="2" t="b">
        <v>0</v>
      </c>
      <c r="I307" s="2" t="s">
        <v>4716</v>
      </c>
      <c r="J307" s="13">
        <f>VLOOKUP(I307,Families!$A$2:$B$11,2,FALSE)</f>
        <v>1</v>
      </c>
      <c r="K307" s="2" t="s">
        <v>4802</v>
      </c>
      <c r="L307" s="13" t="str">
        <f>IFERROR(VLOOKUP(K307,Appellations!$A$3:$B$77,3,FALSE),"")</f>
        <v/>
      </c>
      <c r="M307" s="2" t="s">
        <v>4762</v>
      </c>
      <c r="N307" s="13">
        <f>IFERROR(VLOOKUP(M307,Regions!$A$3:$B$41,2,FALSE),"")</f>
        <v>10</v>
      </c>
      <c r="O307" s="2" t="s">
        <v>4719</v>
      </c>
      <c r="P307" s="13">
        <f>IFERROR(VLOOKUP(O307,Colors!$A$3:$B$11,2,FALSE),"")</f>
        <v>8</v>
      </c>
      <c r="Q307" s="2" t="s">
        <v>4688</v>
      </c>
      <c r="R307" s="13">
        <f>IFERROR(VLOOKUP(Q307,Contenants!$A$3:$B$21,2,FALSE),"")</f>
        <v>16</v>
      </c>
      <c r="S307" s="2"/>
      <c r="T307" s="8" t="s">
        <v>122</v>
      </c>
      <c r="U307" s="14" t="str">
        <f t="shared" si="99"/>
        <v/>
      </c>
      <c r="V307" s="14"/>
      <c r="W307" s="5" t="e">
        <f>$X$1&amp;A307&amp;$Y$1&amp;T307&amp;$Z$1&amp;C307&amp;$AA$1&amp;E307&amp;#REF!&amp;G307&amp;$AB$1&amp;J307&amp;$AC$1&amp;#REF!&amp;$AD$1&amp;L307&amp;$AE$1&amp;P307&amp;$AF$1&amp;R307&amp;$AF$1&amp;#REF!&amp;$AG$1</f>
        <v>#REF!</v>
      </c>
    </row>
    <row r="308" spans="1:23" hidden="1" x14ac:dyDescent="0.25">
      <c r="A308" s="2" t="s">
        <v>2689</v>
      </c>
      <c r="B308" s="2" t="s">
        <v>2690</v>
      </c>
      <c r="C308" s="3"/>
      <c r="D308" s="16" t="str">
        <f t="shared" si="78"/>
        <v/>
      </c>
      <c r="E308" s="4">
        <v>13.5</v>
      </c>
      <c r="F308" s="2" t="s">
        <v>2216</v>
      </c>
      <c r="G308" s="13" t="e">
        <f>VLOOKUP(F308,frs!$A$2:$E$41,2,FALSE)</f>
        <v>#N/A</v>
      </c>
      <c r="H308" s="2" t="b">
        <v>0</v>
      </c>
      <c r="I308" s="2" t="s">
        <v>2307</v>
      </c>
      <c r="J308" s="13">
        <f>VLOOKUP(I308,Families!$A$2:$B$11,2,FALSE)</f>
        <v>8</v>
      </c>
      <c r="K308" s="2"/>
      <c r="L308" s="13" t="str">
        <f>IFERROR(VLOOKUP(K308,Appellations!$A$3:$B$77,3,FALSE),"")</f>
        <v/>
      </c>
      <c r="M308" s="2" t="s">
        <v>2307</v>
      </c>
      <c r="N308" s="13">
        <f>IFERROR(VLOOKUP(M308,Regions!$A$3:$B$41,2,FALSE),"")</f>
        <v>7</v>
      </c>
      <c r="O308" s="2" t="s">
        <v>4803</v>
      </c>
      <c r="P308" s="13">
        <f>IFERROR(VLOOKUP(O308,Colors!$A$3:$B$11,2,FALSE),"")</f>
        <v>4</v>
      </c>
      <c r="Q308" s="2" t="s">
        <v>4804</v>
      </c>
      <c r="R308" s="13">
        <f>IFERROR(VLOOKUP(Q308,Contenants!$A$3:$B$21,2,FALSE),"")</f>
        <v>8</v>
      </c>
      <c r="S308" s="2"/>
      <c r="T308" s="8" t="s">
        <v>120</v>
      </c>
      <c r="U308" s="14" t="str">
        <f t="shared" si="99"/>
        <v/>
      </c>
      <c r="V308" s="14"/>
      <c r="W308" s="5" t="e">
        <f>$X$1&amp;A308&amp;$Y$1&amp;T308&amp;$Z$1&amp;C308&amp;$AA$1&amp;E308&amp;#REF!&amp;G308&amp;$AB$1&amp;J308&amp;$AC$1&amp;#REF!&amp;$AD$1&amp;L308&amp;$AE$1&amp;P308&amp;$AF$1&amp;R308&amp;$AF$1&amp;#REF!&amp;$AG$1</f>
        <v>#REF!</v>
      </c>
    </row>
    <row r="309" spans="1:23" hidden="1" x14ac:dyDescent="0.25">
      <c r="A309" s="2" t="s">
        <v>2830</v>
      </c>
      <c r="B309" s="2" t="s">
        <v>2831</v>
      </c>
      <c r="C309" s="3"/>
      <c r="D309" s="16" t="str">
        <f t="shared" si="78"/>
        <v/>
      </c>
      <c r="E309" s="4">
        <v>6.99</v>
      </c>
      <c r="F309" s="2" t="s">
        <v>2227</v>
      </c>
      <c r="G309" s="13">
        <f>VLOOKUP(F309,frs!$A$2:$E$41,2,FALSE)</f>
        <v>25</v>
      </c>
      <c r="H309" s="2" t="b">
        <v>0</v>
      </c>
      <c r="I309" s="2" t="s">
        <v>4687</v>
      </c>
      <c r="J309" s="13">
        <f>VLOOKUP(I309,Families!$A$2:$B$11,2,FALSE)</f>
        <v>6</v>
      </c>
      <c r="K309" s="2"/>
      <c r="L309" s="13" t="str">
        <f>IFERROR(VLOOKUP(K309,Appellations!$A$3:$B$77,3,FALSE),"")</f>
        <v/>
      </c>
      <c r="M309" s="2"/>
      <c r="N309" s="13" t="str">
        <f>IFERROR(VLOOKUP(M309,Regions!$A$3:$B$41,2,FALSE),"")</f>
        <v/>
      </c>
      <c r="O309" s="2"/>
      <c r="P309" s="13" t="str">
        <f>IFERROR(VLOOKUP(O309,Colors!$A$3:$B$11,2,FALSE),"")</f>
        <v/>
      </c>
      <c r="Q309" s="2"/>
      <c r="R309" s="13" t="str">
        <f>IFERROR(VLOOKUP(Q309,Contenants!$A$3:$B$21,2,FALSE),"")</f>
        <v/>
      </c>
      <c r="S309" s="2"/>
      <c r="T309" s="8" t="s">
        <v>118</v>
      </c>
      <c r="U309" s="14" t="str">
        <f t="shared" si="99"/>
        <v/>
      </c>
      <c r="V309" s="14"/>
      <c r="W309" s="5" t="e">
        <f>$X$1&amp;A309&amp;$Y$1&amp;T309&amp;$Z$1&amp;C309&amp;$AA$1&amp;E309&amp;#REF!&amp;G309&amp;$AB$1&amp;J309&amp;$AC$1&amp;#REF!&amp;$AD$1&amp;L309&amp;$AE$1&amp;P309&amp;$AF$1&amp;R309&amp;$AF$1&amp;#REF!&amp;$AG$1</f>
        <v>#REF!</v>
      </c>
    </row>
    <row r="310" spans="1:23" hidden="1" x14ac:dyDescent="0.25">
      <c r="A310" s="2" t="s">
        <v>3162</v>
      </c>
      <c r="B310" s="2" t="s">
        <v>3163</v>
      </c>
      <c r="C310" s="3"/>
      <c r="D310" s="16" t="str">
        <f t="shared" si="78"/>
        <v/>
      </c>
      <c r="E310" s="4">
        <v>44.45</v>
      </c>
      <c r="F310" s="2" t="s">
        <v>3153</v>
      </c>
      <c r="G310" s="13" t="e">
        <f>VLOOKUP(F310,frs!$A$2:$E$41,2,FALSE)</f>
        <v>#N/A</v>
      </c>
      <c r="H310" s="2" t="b">
        <v>0</v>
      </c>
      <c r="I310" s="2" t="s">
        <v>4805</v>
      </c>
      <c r="J310" s="13">
        <f>VLOOKUP(I310,Families!$A$2:$B$11,2,FALSE)</f>
        <v>5</v>
      </c>
      <c r="K310" s="2" t="s">
        <v>4806</v>
      </c>
      <c r="L310" s="13" t="str">
        <f>IFERROR(VLOOKUP(K310,Appellations!$A$3:$B$77,3,FALSE),"")</f>
        <v/>
      </c>
      <c r="M310" s="2" t="s">
        <v>4806</v>
      </c>
      <c r="N310" s="13">
        <f>IFERROR(VLOOKUP(M310,Regions!$A$3:$B$41,2,FALSE),"")</f>
        <v>12</v>
      </c>
      <c r="O310" s="2"/>
      <c r="P310" s="13" t="str">
        <f>IFERROR(VLOOKUP(O310,Colors!$A$3:$B$11,2,FALSE),"")</f>
        <v/>
      </c>
      <c r="Q310" s="2"/>
      <c r="R310" s="13" t="str">
        <f>IFERROR(VLOOKUP(Q310,Contenants!$A$3:$B$21,2,FALSE),"")</f>
        <v/>
      </c>
      <c r="S310" s="2"/>
      <c r="T310" s="8" t="s">
        <v>116</v>
      </c>
      <c r="U310" s="14" t="str">
        <f t="shared" si="99"/>
        <v/>
      </c>
      <c r="V310" s="14"/>
      <c r="W310" s="5" t="e">
        <f>$X$1&amp;A310&amp;$Y$1&amp;T310&amp;$Z$1&amp;C310&amp;$AA$1&amp;E310&amp;#REF!&amp;G310&amp;$AB$1&amp;J310&amp;$AC$1&amp;#REF!&amp;$AD$1&amp;L310&amp;$AE$1&amp;P310&amp;$AF$1&amp;R310&amp;$AF$1&amp;#REF!&amp;$AG$1</f>
        <v>#REF!</v>
      </c>
    </row>
    <row r="311" spans="1:23" hidden="1" x14ac:dyDescent="0.25">
      <c r="A311" s="2" t="s">
        <v>3164</v>
      </c>
      <c r="B311" s="2" t="s">
        <v>3165</v>
      </c>
      <c r="C311" s="3"/>
      <c r="D311" s="16" t="str">
        <f t="shared" si="78"/>
        <v/>
      </c>
      <c r="E311" s="4">
        <v>98.5</v>
      </c>
      <c r="F311" s="2" t="s">
        <v>3153</v>
      </c>
      <c r="G311" s="13" t="e">
        <f>VLOOKUP(F311,frs!$A$2:$E$41,2,FALSE)</f>
        <v>#N/A</v>
      </c>
      <c r="H311" s="2" t="b">
        <v>0</v>
      </c>
      <c r="I311" s="2" t="s">
        <v>4805</v>
      </c>
      <c r="J311" s="13">
        <f>VLOOKUP(I311,Families!$A$2:$B$11,2,FALSE)</f>
        <v>5</v>
      </c>
      <c r="K311" s="2" t="s">
        <v>4806</v>
      </c>
      <c r="L311" s="13" t="str">
        <f>IFERROR(VLOOKUP(K311,Appellations!$A$3:$B$77,3,FALSE),"")</f>
        <v/>
      </c>
      <c r="M311" s="2" t="s">
        <v>4806</v>
      </c>
      <c r="N311" s="13">
        <f>IFERROR(VLOOKUP(M311,Regions!$A$3:$B$41,2,FALSE),"")</f>
        <v>12</v>
      </c>
      <c r="O311" s="2"/>
      <c r="P311" s="13" t="str">
        <f>IFERROR(VLOOKUP(O311,Colors!$A$3:$B$11,2,FALSE),"")</f>
        <v/>
      </c>
      <c r="Q311" s="2"/>
      <c r="R311" s="13" t="str">
        <f>IFERROR(VLOOKUP(Q311,Contenants!$A$3:$B$21,2,FALSE),"")</f>
        <v/>
      </c>
      <c r="S311" s="2"/>
      <c r="T311" s="8" t="s">
        <v>114</v>
      </c>
      <c r="U311" s="14" t="str">
        <f t="shared" si="99"/>
        <v/>
      </c>
      <c r="V311" s="14"/>
      <c r="W311" s="5" t="e">
        <f>$X$1&amp;A311&amp;$Y$1&amp;T311&amp;$Z$1&amp;C311&amp;$AA$1&amp;E311&amp;#REF!&amp;G311&amp;$AB$1&amp;J311&amp;$AC$1&amp;#REF!&amp;$AD$1&amp;L311&amp;$AE$1&amp;P311&amp;$AF$1&amp;R311&amp;$AF$1&amp;#REF!&amp;$AG$1</f>
        <v>#REF!</v>
      </c>
    </row>
    <row r="312" spans="1:23" hidden="1" x14ac:dyDescent="0.25">
      <c r="A312" s="2" t="s">
        <v>3166</v>
      </c>
      <c r="B312" s="2" t="s">
        <v>3167</v>
      </c>
      <c r="C312" s="3"/>
      <c r="D312" s="16" t="str">
        <f t="shared" si="78"/>
        <v/>
      </c>
      <c r="E312" s="4">
        <v>38.9</v>
      </c>
      <c r="F312" s="2" t="s">
        <v>3153</v>
      </c>
      <c r="G312" s="13" t="e">
        <f>VLOOKUP(F312,frs!$A$2:$E$41,2,FALSE)</f>
        <v>#N/A</v>
      </c>
      <c r="H312" s="2" t="b">
        <v>0</v>
      </c>
      <c r="I312" s="2" t="s">
        <v>4805</v>
      </c>
      <c r="J312" s="13">
        <f>VLOOKUP(I312,Families!$A$2:$B$11,2,FALSE)</f>
        <v>5</v>
      </c>
      <c r="K312" s="2" t="s">
        <v>4806</v>
      </c>
      <c r="L312" s="13" t="str">
        <f>IFERROR(VLOOKUP(K312,Appellations!$A$3:$B$77,3,FALSE),"")</f>
        <v/>
      </c>
      <c r="M312" s="2" t="s">
        <v>4806</v>
      </c>
      <c r="N312" s="13">
        <f>IFERROR(VLOOKUP(M312,Regions!$A$3:$B$41,2,FALSE),"")</f>
        <v>12</v>
      </c>
      <c r="O312" s="2"/>
      <c r="P312" s="13" t="str">
        <f>IFERROR(VLOOKUP(O312,Colors!$A$3:$B$11,2,FALSE),"")</f>
        <v/>
      </c>
      <c r="Q312" s="2"/>
      <c r="R312" s="13" t="str">
        <f>IFERROR(VLOOKUP(Q312,Contenants!$A$3:$B$21,2,FALSE),"")</f>
        <v/>
      </c>
      <c r="S312" s="2"/>
      <c r="T312" s="8" t="s">
        <v>112</v>
      </c>
      <c r="U312" s="14" t="str">
        <f t="shared" si="99"/>
        <v/>
      </c>
      <c r="V312" s="14"/>
      <c r="W312" s="5" t="e">
        <f>$X$1&amp;A312&amp;$Y$1&amp;T312&amp;$Z$1&amp;C312&amp;$AA$1&amp;E312&amp;#REF!&amp;G312&amp;$AB$1&amp;J312&amp;$AC$1&amp;#REF!&amp;$AD$1&amp;L312&amp;$AE$1&amp;P312&amp;$AF$1&amp;R312&amp;$AF$1&amp;#REF!&amp;$AG$1</f>
        <v>#REF!</v>
      </c>
    </row>
    <row r="313" spans="1:23" hidden="1" x14ac:dyDescent="0.25">
      <c r="A313" s="2" t="s">
        <v>3151</v>
      </c>
      <c r="B313" s="2" t="s">
        <v>3152</v>
      </c>
      <c r="C313" s="3"/>
      <c r="D313" s="16" t="str">
        <f t="shared" si="78"/>
        <v/>
      </c>
      <c r="E313" s="4">
        <v>98.5</v>
      </c>
      <c r="F313" s="2" t="s">
        <v>3153</v>
      </c>
      <c r="G313" s="13" t="e">
        <f>VLOOKUP(F313,frs!$A$2:$E$41,2,FALSE)</f>
        <v>#N/A</v>
      </c>
      <c r="H313" s="2" t="b">
        <v>0</v>
      </c>
      <c r="I313" s="2" t="s">
        <v>4805</v>
      </c>
      <c r="J313" s="13">
        <f>VLOOKUP(I313,Families!$A$2:$B$11,2,FALSE)</f>
        <v>5</v>
      </c>
      <c r="K313" s="2" t="s">
        <v>4806</v>
      </c>
      <c r="L313" s="13" t="str">
        <f>IFERROR(VLOOKUP(K313,Appellations!$A$3:$B$77,3,FALSE),"")</f>
        <v/>
      </c>
      <c r="M313" s="2" t="s">
        <v>4806</v>
      </c>
      <c r="N313" s="13">
        <f>IFERROR(VLOOKUP(M313,Regions!$A$3:$B$41,2,FALSE),"")</f>
        <v>12</v>
      </c>
      <c r="O313" s="2"/>
      <c r="P313" s="13" t="str">
        <f>IFERROR(VLOOKUP(O313,Colors!$A$3:$B$11,2,FALSE),"")</f>
        <v/>
      </c>
      <c r="Q313" s="2"/>
      <c r="R313" s="13" t="str">
        <f>IFERROR(VLOOKUP(Q313,Contenants!$A$3:$B$21,2,FALSE),"")</f>
        <v/>
      </c>
      <c r="S313" s="2"/>
      <c r="T313" s="8" t="s">
        <v>154</v>
      </c>
      <c r="U313" s="14" t="str">
        <f t="shared" si="99"/>
        <v/>
      </c>
      <c r="V313" s="14"/>
      <c r="W313" s="5" t="e">
        <f>$X$1&amp;A313&amp;$Y$1&amp;T313&amp;$Z$1&amp;C313&amp;$AA$1&amp;E313&amp;#REF!&amp;G313&amp;$AB$1&amp;J313&amp;$AC$1&amp;#REF!&amp;$AD$1&amp;L313&amp;$AE$1&amp;P313&amp;$AF$1&amp;R313&amp;$AF$1&amp;#REF!&amp;$AG$1</f>
        <v>#REF!</v>
      </c>
    </row>
    <row r="314" spans="1:23" hidden="1" x14ac:dyDescent="0.25">
      <c r="A314" s="2" t="s">
        <v>3170</v>
      </c>
      <c r="B314" s="2" t="s">
        <v>3171</v>
      </c>
      <c r="C314" s="3"/>
      <c r="D314" s="16" t="str">
        <f t="shared" si="78"/>
        <v/>
      </c>
      <c r="E314" s="4">
        <v>43.4</v>
      </c>
      <c r="F314" s="2" t="s">
        <v>3153</v>
      </c>
      <c r="G314" s="13" t="e">
        <f>VLOOKUP(F314,frs!$A$2:$E$41,2,FALSE)</f>
        <v>#N/A</v>
      </c>
      <c r="H314" s="2" t="b">
        <v>0</v>
      </c>
      <c r="I314" s="2" t="s">
        <v>4805</v>
      </c>
      <c r="J314" s="13">
        <f>VLOOKUP(I314,Families!$A$2:$B$11,2,FALSE)</f>
        <v>5</v>
      </c>
      <c r="K314" s="2" t="s">
        <v>4806</v>
      </c>
      <c r="L314" s="13" t="str">
        <f>IFERROR(VLOOKUP(K314,Appellations!$A$3:$B$77,3,FALSE),"")</f>
        <v/>
      </c>
      <c r="M314" s="2" t="s">
        <v>4806</v>
      </c>
      <c r="N314" s="13">
        <f>IFERROR(VLOOKUP(M314,Regions!$A$3:$B$41,2,FALSE),"")</f>
        <v>12</v>
      </c>
      <c r="O314" s="2"/>
      <c r="P314" s="13" t="str">
        <f>IFERROR(VLOOKUP(O314,Colors!$A$3:$B$11,2,FALSE),"")</f>
        <v/>
      </c>
      <c r="Q314" s="2"/>
      <c r="R314" s="13" t="str">
        <f>IFERROR(VLOOKUP(Q314,Contenants!$A$3:$B$21,2,FALSE),"")</f>
        <v/>
      </c>
      <c r="S314" s="2"/>
      <c r="T314" s="8" t="s">
        <v>148</v>
      </c>
      <c r="U314" s="14" t="str">
        <f t="shared" si="99"/>
        <v/>
      </c>
      <c r="V314" s="14"/>
      <c r="W314" s="5" t="e">
        <f>$X$1&amp;A314&amp;$Y$1&amp;T314&amp;$Z$1&amp;C314&amp;$AA$1&amp;E314&amp;#REF!&amp;G314&amp;$AB$1&amp;J314&amp;$AC$1&amp;#REF!&amp;$AD$1&amp;L314&amp;$AE$1&amp;P314&amp;$AF$1&amp;R314&amp;$AF$1&amp;#REF!&amp;$AG$1</f>
        <v>#REF!</v>
      </c>
    </row>
    <row r="315" spans="1:23" hidden="1" x14ac:dyDescent="0.25">
      <c r="A315" s="2" t="s">
        <v>3174</v>
      </c>
      <c r="B315" s="2" t="s">
        <v>3175</v>
      </c>
      <c r="C315" s="3"/>
      <c r="D315" s="16" t="str">
        <f t="shared" si="78"/>
        <v/>
      </c>
      <c r="E315" s="4">
        <v>58.95</v>
      </c>
      <c r="F315" s="2" t="s">
        <v>3153</v>
      </c>
      <c r="G315" s="13" t="e">
        <f>VLOOKUP(F315,frs!$A$2:$E$41,2,FALSE)</f>
        <v>#N/A</v>
      </c>
      <c r="H315" s="2" t="b">
        <v>0</v>
      </c>
      <c r="I315" s="2" t="s">
        <v>4805</v>
      </c>
      <c r="J315" s="13">
        <f>VLOOKUP(I315,Families!$A$2:$B$11,2,FALSE)</f>
        <v>5</v>
      </c>
      <c r="K315" s="2" t="s">
        <v>4806</v>
      </c>
      <c r="L315" s="13" t="str">
        <f>IFERROR(VLOOKUP(K315,Appellations!$A$3:$B$77,3,FALSE),"")</f>
        <v/>
      </c>
      <c r="M315" s="2" t="s">
        <v>4806</v>
      </c>
      <c r="N315" s="13">
        <f>IFERROR(VLOOKUP(M315,Regions!$A$3:$B$41,2,FALSE),"")</f>
        <v>12</v>
      </c>
      <c r="O315" s="2"/>
      <c r="P315" s="13" t="str">
        <f>IFERROR(VLOOKUP(O315,Colors!$A$3:$B$11,2,FALSE),"")</f>
        <v/>
      </c>
      <c r="Q315" s="2"/>
      <c r="R315" s="13" t="str">
        <f>IFERROR(VLOOKUP(Q315,Contenants!$A$3:$B$21,2,FALSE),"")</f>
        <v/>
      </c>
      <c r="S315" s="2"/>
      <c r="T315" s="8" t="s">
        <v>110</v>
      </c>
      <c r="U315" s="14" t="str">
        <f t="shared" si="99"/>
        <v/>
      </c>
      <c r="V315" s="14"/>
      <c r="W315" s="5" t="e">
        <f>$X$1&amp;A315&amp;$Y$1&amp;T315&amp;$Z$1&amp;C315&amp;$AA$1&amp;E315&amp;#REF!&amp;G315&amp;$AB$1&amp;J315&amp;$AC$1&amp;#REF!&amp;$AD$1&amp;L315&amp;$AE$1&amp;P315&amp;$AF$1&amp;R315&amp;$AF$1&amp;#REF!&amp;$AG$1</f>
        <v>#REF!</v>
      </c>
    </row>
    <row r="316" spans="1:23" hidden="1" x14ac:dyDescent="0.25">
      <c r="A316" s="2" t="s">
        <v>3176</v>
      </c>
      <c r="B316" s="2" t="s">
        <v>3177</v>
      </c>
      <c r="C316" s="3"/>
      <c r="D316" s="16" t="str">
        <f t="shared" si="78"/>
        <v/>
      </c>
      <c r="E316" s="4">
        <v>39.92</v>
      </c>
      <c r="F316" s="2" t="s">
        <v>3153</v>
      </c>
      <c r="G316" s="13" t="e">
        <f>VLOOKUP(F316,frs!$A$2:$E$41,2,FALSE)</f>
        <v>#N/A</v>
      </c>
      <c r="H316" s="2" t="b">
        <v>0</v>
      </c>
      <c r="I316" s="2" t="s">
        <v>4805</v>
      </c>
      <c r="J316" s="13">
        <f>VLOOKUP(I316,Families!$A$2:$B$11,2,FALSE)</f>
        <v>5</v>
      </c>
      <c r="K316" s="2" t="s">
        <v>4806</v>
      </c>
      <c r="L316" s="13" t="str">
        <f>IFERROR(VLOOKUP(K316,Appellations!$A$3:$B$77,3,FALSE),"")</f>
        <v/>
      </c>
      <c r="M316" s="2" t="s">
        <v>4806</v>
      </c>
      <c r="N316" s="13">
        <f>IFERROR(VLOOKUP(M316,Regions!$A$3:$B$41,2,FALSE),"")</f>
        <v>12</v>
      </c>
      <c r="O316" s="2"/>
      <c r="P316" s="13" t="str">
        <f>IFERROR(VLOOKUP(O316,Colors!$A$3:$B$11,2,FALSE),"")</f>
        <v/>
      </c>
      <c r="Q316" s="2"/>
      <c r="R316" s="13" t="str">
        <f>IFERROR(VLOOKUP(Q316,Contenants!$A$3:$B$21,2,FALSE),"")</f>
        <v/>
      </c>
      <c r="S316" s="2"/>
      <c r="T316" s="8" t="s">
        <v>108</v>
      </c>
      <c r="U316" s="14" t="str">
        <f t="shared" si="99"/>
        <v/>
      </c>
      <c r="V316" s="14"/>
      <c r="W316" s="5" t="e">
        <f>$X$1&amp;A316&amp;$Y$1&amp;T316&amp;$Z$1&amp;C316&amp;$AA$1&amp;E316&amp;#REF!&amp;G316&amp;$AB$1&amp;J316&amp;$AC$1&amp;#REF!&amp;$AD$1&amp;L316&amp;$AE$1&amp;P316&amp;$AF$1&amp;R316&amp;$AF$1&amp;#REF!&amp;$AG$1</f>
        <v>#REF!</v>
      </c>
    </row>
    <row r="317" spans="1:23" hidden="1" x14ac:dyDescent="0.25">
      <c r="A317" s="2" t="s">
        <v>3178</v>
      </c>
      <c r="B317" s="2" t="s">
        <v>3179</v>
      </c>
      <c r="C317" s="3"/>
      <c r="D317" s="16" t="str">
        <f t="shared" si="78"/>
        <v/>
      </c>
      <c r="E317" s="4">
        <v>43.1</v>
      </c>
      <c r="F317" s="2" t="s">
        <v>3153</v>
      </c>
      <c r="G317" s="13" t="e">
        <f>VLOOKUP(F317,frs!$A$2:$E$41,2,FALSE)</f>
        <v>#N/A</v>
      </c>
      <c r="H317" s="2" t="b">
        <v>0</v>
      </c>
      <c r="I317" s="2" t="s">
        <v>4805</v>
      </c>
      <c r="J317" s="13">
        <f>VLOOKUP(I317,Families!$A$2:$B$11,2,FALSE)</f>
        <v>5</v>
      </c>
      <c r="K317" s="2" t="s">
        <v>4806</v>
      </c>
      <c r="L317" s="13" t="str">
        <f>IFERROR(VLOOKUP(K317,Appellations!$A$3:$B$77,3,FALSE),"")</f>
        <v/>
      </c>
      <c r="M317" s="2" t="s">
        <v>4806</v>
      </c>
      <c r="N317" s="13">
        <f>IFERROR(VLOOKUP(M317,Regions!$A$3:$B$41,2,FALSE),"")</f>
        <v>12</v>
      </c>
      <c r="O317" s="2"/>
      <c r="P317" s="13" t="str">
        <f>IFERROR(VLOOKUP(O317,Colors!$A$3:$B$11,2,FALSE),"")</f>
        <v/>
      </c>
      <c r="Q317" s="2"/>
      <c r="R317" s="13" t="str">
        <f>IFERROR(VLOOKUP(Q317,Contenants!$A$3:$B$21,2,FALSE),"")</f>
        <v/>
      </c>
      <c r="S317" s="2"/>
      <c r="T317" s="8" t="s">
        <v>106</v>
      </c>
      <c r="U317" s="14" t="str">
        <f t="shared" si="99"/>
        <v/>
      </c>
      <c r="V317" s="14"/>
      <c r="W317" s="5" t="e">
        <f>$X$1&amp;A317&amp;$Y$1&amp;T317&amp;$Z$1&amp;C317&amp;$AA$1&amp;E317&amp;#REF!&amp;G317&amp;$AB$1&amp;J317&amp;$AC$1&amp;#REF!&amp;$AD$1&amp;L317&amp;$AE$1&amp;P317&amp;$AF$1&amp;R317&amp;$AF$1&amp;#REF!&amp;$AG$1</f>
        <v>#REF!</v>
      </c>
    </row>
    <row r="318" spans="1:23" hidden="1" x14ac:dyDescent="0.25">
      <c r="A318" s="2" t="s">
        <v>3195</v>
      </c>
      <c r="B318" s="2" t="s">
        <v>3196</v>
      </c>
      <c r="C318" s="3"/>
      <c r="D318" s="16" t="str">
        <f t="shared" si="78"/>
        <v/>
      </c>
      <c r="E318" s="4">
        <v>39.549999999999997</v>
      </c>
      <c r="F318" s="2" t="s">
        <v>3197</v>
      </c>
      <c r="G318" s="13" t="e">
        <f>VLOOKUP(F318,frs!$A$2:$E$41,2,FALSE)</f>
        <v>#N/A</v>
      </c>
      <c r="H318" s="2" t="b">
        <v>0</v>
      </c>
      <c r="I318" s="2" t="s">
        <v>4805</v>
      </c>
      <c r="J318" s="13">
        <f>VLOOKUP(I318,Families!$A$2:$B$11,2,FALSE)</f>
        <v>5</v>
      </c>
      <c r="K318" s="2" t="s">
        <v>4806</v>
      </c>
      <c r="L318" s="13" t="str">
        <f>IFERROR(VLOOKUP(K318,Appellations!$A$3:$B$77,3,FALSE),"")</f>
        <v/>
      </c>
      <c r="M318" s="2" t="s">
        <v>4806</v>
      </c>
      <c r="N318" s="13">
        <f>IFERROR(VLOOKUP(M318,Regions!$A$3:$B$41,2,FALSE),"")</f>
        <v>12</v>
      </c>
      <c r="O318" s="2"/>
      <c r="P318" s="13" t="str">
        <f>IFERROR(VLOOKUP(O318,Colors!$A$3:$B$11,2,FALSE),"")</f>
        <v/>
      </c>
      <c r="Q318" s="2"/>
      <c r="R318" s="13" t="str">
        <f>IFERROR(VLOOKUP(Q318,Contenants!$A$3:$B$21,2,FALSE),"")</f>
        <v/>
      </c>
      <c r="S318" s="2"/>
      <c r="T318" s="8" t="s">
        <v>104</v>
      </c>
      <c r="U318" s="14" t="str">
        <f t="shared" si="99"/>
        <v/>
      </c>
      <c r="V318" s="14"/>
      <c r="W318" s="5" t="e">
        <f>$X$1&amp;A318&amp;$Y$1&amp;T318&amp;$Z$1&amp;C318&amp;$AA$1&amp;E318&amp;#REF!&amp;G318&amp;$AB$1&amp;J318&amp;$AC$1&amp;#REF!&amp;$AD$1&amp;L318&amp;$AE$1&amp;P318&amp;$AF$1&amp;R318&amp;$AF$1&amp;#REF!&amp;$AG$1</f>
        <v>#REF!</v>
      </c>
    </row>
    <row r="319" spans="1:23" hidden="1" x14ac:dyDescent="0.25">
      <c r="A319" s="2" t="s">
        <v>3198</v>
      </c>
      <c r="B319" s="2" t="s">
        <v>3199</v>
      </c>
      <c r="C319" s="3"/>
      <c r="D319" s="16" t="str">
        <f t="shared" si="78"/>
        <v/>
      </c>
      <c r="E319" s="4">
        <v>173.1</v>
      </c>
      <c r="F319" s="2" t="s">
        <v>3200</v>
      </c>
      <c r="G319" s="13" t="e">
        <f>VLOOKUP(F319,frs!$A$2:$E$41,2,FALSE)</f>
        <v>#N/A</v>
      </c>
      <c r="H319" s="2" t="b">
        <v>0</v>
      </c>
      <c r="I319" s="2" t="s">
        <v>4805</v>
      </c>
      <c r="J319" s="13">
        <f>VLOOKUP(I319,Families!$A$2:$B$11,2,FALSE)</f>
        <v>5</v>
      </c>
      <c r="K319" s="2" t="s">
        <v>4806</v>
      </c>
      <c r="L319" s="13" t="str">
        <f>IFERROR(VLOOKUP(K319,Appellations!$A$3:$B$77,3,FALSE),"")</f>
        <v/>
      </c>
      <c r="M319" s="2" t="s">
        <v>4806</v>
      </c>
      <c r="N319" s="13">
        <f>IFERROR(VLOOKUP(M319,Regions!$A$3:$B$41,2,FALSE),"")</f>
        <v>12</v>
      </c>
      <c r="O319" s="2"/>
      <c r="P319" s="13" t="str">
        <f>IFERROR(VLOOKUP(O319,Colors!$A$3:$B$11,2,FALSE),"")</f>
        <v/>
      </c>
      <c r="Q319" s="2"/>
      <c r="R319" s="13" t="str">
        <f>IFERROR(VLOOKUP(Q319,Contenants!$A$3:$B$21,2,FALSE),"")</f>
        <v/>
      </c>
      <c r="S319" s="2"/>
      <c r="T319" s="8" t="s">
        <v>102</v>
      </c>
      <c r="U319" s="14" t="str">
        <f t="shared" si="99"/>
        <v/>
      </c>
      <c r="V319" s="14"/>
      <c r="W319" s="5" t="e">
        <f>$X$1&amp;A319&amp;$Y$1&amp;T319&amp;$Z$1&amp;C319&amp;$AA$1&amp;E319&amp;#REF!&amp;G319&amp;$AB$1&amp;J319&amp;$AC$1&amp;#REF!&amp;$AD$1&amp;L319&amp;$AE$1&amp;P319&amp;$AF$1&amp;R319&amp;$AF$1&amp;#REF!&amp;$AG$1</f>
        <v>#REF!</v>
      </c>
    </row>
    <row r="320" spans="1:23" hidden="1" x14ac:dyDescent="0.25">
      <c r="A320" s="2" t="s">
        <v>3209</v>
      </c>
      <c r="B320" s="2" t="s">
        <v>3210</v>
      </c>
      <c r="C320" s="3"/>
      <c r="D320" s="16" t="str">
        <f t="shared" si="78"/>
        <v/>
      </c>
      <c r="E320" s="4">
        <v>25.95</v>
      </c>
      <c r="F320" s="2" t="s">
        <v>3200</v>
      </c>
      <c r="G320" s="13" t="e">
        <f>VLOOKUP(F320,frs!$A$2:$E$41,2,FALSE)</f>
        <v>#N/A</v>
      </c>
      <c r="H320" s="2" t="b">
        <v>0</v>
      </c>
      <c r="I320" s="2" t="s">
        <v>4805</v>
      </c>
      <c r="J320" s="13">
        <f>VLOOKUP(I320,Families!$A$2:$B$11,2,FALSE)</f>
        <v>5</v>
      </c>
      <c r="K320" s="2" t="s">
        <v>4806</v>
      </c>
      <c r="L320" s="13" t="str">
        <f>IFERROR(VLOOKUP(K320,Appellations!$A$3:$B$77,3,FALSE),"")</f>
        <v/>
      </c>
      <c r="M320" s="2" t="s">
        <v>4806</v>
      </c>
      <c r="N320" s="13">
        <f>IFERROR(VLOOKUP(M320,Regions!$A$3:$B$41,2,FALSE),"")</f>
        <v>12</v>
      </c>
      <c r="O320" s="2"/>
      <c r="P320" s="13" t="str">
        <f>IFERROR(VLOOKUP(O320,Colors!$A$3:$B$11,2,FALSE),"")</f>
        <v/>
      </c>
      <c r="Q320" s="2"/>
      <c r="R320" s="13" t="str">
        <f>IFERROR(VLOOKUP(Q320,Contenants!$A$3:$B$21,2,FALSE),"")</f>
        <v/>
      </c>
      <c r="S320" s="2"/>
      <c r="T320" s="8" t="s">
        <v>100</v>
      </c>
      <c r="U320" s="14" t="str">
        <f t="shared" si="99"/>
        <v/>
      </c>
      <c r="V320" s="14"/>
      <c r="W320" s="5" t="e">
        <f>$X$1&amp;A320&amp;$Y$1&amp;T320&amp;$Z$1&amp;C320&amp;$AA$1&amp;E320&amp;#REF!&amp;G320&amp;$AB$1&amp;J320&amp;$AC$1&amp;#REF!&amp;$AD$1&amp;L320&amp;$AE$1&amp;P320&amp;$AF$1&amp;R320&amp;$AF$1&amp;#REF!&amp;$AG$1</f>
        <v>#REF!</v>
      </c>
    </row>
    <row r="321" spans="1:23" hidden="1" x14ac:dyDescent="0.25">
      <c r="A321" s="2" t="s">
        <v>3201</v>
      </c>
      <c r="B321" s="2" t="s">
        <v>3202</v>
      </c>
      <c r="C321" s="3"/>
      <c r="D321" s="16" t="str">
        <f t="shared" si="78"/>
        <v/>
      </c>
      <c r="E321" s="4">
        <v>18.5</v>
      </c>
      <c r="F321" s="2" t="s">
        <v>3200</v>
      </c>
      <c r="G321" s="13" t="e">
        <f>VLOOKUP(F321,frs!$A$2:$E$41,2,FALSE)</f>
        <v>#N/A</v>
      </c>
      <c r="H321" s="2" t="b">
        <v>0</v>
      </c>
      <c r="I321" s="2" t="s">
        <v>4805</v>
      </c>
      <c r="J321" s="13">
        <f>VLOOKUP(I321,Families!$A$2:$B$11,2,FALSE)</f>
        <v>5</v>
      </c>
      <c r="K321" s="2" t="s">
        <v>4806</v>
      </c>
      <c r="L321" s="13" t="str">
        <f>IFERROR(VLOOKUP(K321,Appellations!$A$3:$B$77,3,FALSE),"")</f>
        <v/>
      </c>
      <c r="M321" s="2" t="s">
        <v>4806</v>
      </c>
      <c r="N321" s="13">
        <f>IFERROR(VLOOKUP(M321,Regions!$A$3:$B$41,2,FALSE),"")</f>
        <v>12</v>
      </c>
      <c r="O321" s="2"/>
      <c r="P321" s="13" t="str">
        <f>IFERROR(VLOOKUP(O321,Colors!$A$3:$B$11,2,FALSE),"")</f>
        <v/>
      </c>
      <c r="Q321" s="2"/>
      <c r="R321" s="13" t="str">
        <f>IFERROR(VLOOKUP(Q321,Contenants!$A$3:$B$21,2,FALSE),"")</f>
        <v/>
      </c>
      <c r="S321" s="2"/>
      <c r="T321" s="8" t="s">
        <v>98</v>
      </c>
      <c r="U321" s="14" t="str">
        <f t="shared" si="99"/>
        <v/>
      </c>
      <c r="V321" s="14"/>
      <c r="W321" s="5" t="e">
        <f>$X$1&amp;A321&amp;$Y$1&amp;T321&amp;$Z$1&amp;C321&amp;$AA$1&amp;E321&amp;#REF!&amp;G321&amp;$AB$1&amp;J321&amp;$AC$1&amp;#REF!&amp;$AD$1&amp;L321&amp;$AE$1&amp;P321&amp;$AF$1&amp;R321&amp;$AF$1&amp;#REF!&amp;$AG$1</f>
        <v>#REF!</v>
      </c>
    </row>
    <row r="322" spans="1:23" hidden="1" x14ac:dyDescent="0.25">
      <c r="A322" s="2" t="s">
        <v>3211</v>
      </c>
      <c r="B322" s="2" t="s">
        <v>3212</v>
      </c>
      <c r="C322" s="3"/>
      <c r="D322" s="16" t="str">
        <f t="shared" ref="D322:D385" si="100">SUBSTITUTE(SUBSTITUTE(C322,CHAR(13),""),CHAR(10),"&lt;br&gt;")</f>
        <v/>
      </c>
      <c r="E322" s="4">
        <v>35.659999999999997</v>
      </c>
      <c r="F322" s="2" t="s">
        <v>3200</v>
      </c>
      <c r="G322" s="13" t="e">
        <f>VLOOKUP(F322,frs!$A$2:$E$41,2,FALSE)</f>
        <v>#N/A</v>
      </c>
      <c r="H322" s="2" t="b">
        <v>0</v>
      </c>
      <c r="I322" s="2" t="s">
        <v>4805</v>
      </c>
      <c r="J322" s="13">
        <f>VLOOKUP(I322,Families!$A$2:$B$11,2,FALSE)</f>
        <v>5</v>
      </c>
      <c r="K322" s="2" t="s">
        <v>4806</v>
      </c>
      <c r="L322" s="13" t="str">
        <f>IFERROR(VLOOKUP(K322,Appellations!$A$3:$B$77,3,FALSE),"")</f>
        <v/>
      </c>
      <c r="M322" s="2" t="s">
        <v>4806</v>
      </c>
      <c r="N322" s="13">
        <f>IFERROR(VLOOKUP(M322,Regions!$A$3:$B$41,2,FALSE),"")</f>
        <v>12</v>
      </c>
      <c r="O322" s="2"/>
      <c r="P322" s="13" t="str">
        <f>IFERROR(VLOOKUP(O322,Colors!$A$3:$B$11,2,FALSE),"")</f>
        <v/>
      </c>
      <c r="Q322" s="2"/>
      <c r="R322" s="13" t="str">
        <f>IFERROR(VLOOKUP(Q322,Contenants!$A$3:$B$21,2,FALSE),"")</f>
        <v/>
      </c>
      <c r="S322" s="2"/>
      <c r="T322" s="8" t="s">
        <v>96</v>
      </c>
      <c r="U322" s="14" t="str">
        <f t="shared" si="99"/>
        <v/>
      </c>
      <c r="V322" s="14"/>
      <c r="W322" s="5" t="e">
        <f>$X$1&amp;A322&amp;$Y$1&amp;T322&amp;$Z$1&amp;C322&amp;$AA$1&amp;E322&amp;#REF!&amp;G322&amp;$AB$1&amp;J322&amp;$AC$1&amp;#REF!&amp;$AD$1&amp;L322&amp;$AE$1&amp;P322&amp;$AF$1&amp;R322&amp;$AF$1&amp;#REF!&amp;$AG$1</f>
        <v>#REF!</v>
      </c>
    </row>
    <row r="323" spans="1:23" hidden="1" x14ac:dyDescent="0.25">
      <c r="A323" s="2" t="s">
        <v>3203</v>
      </c>
      <c r="B323" s="2" t="s">
        <v>3204</v>
      </c>
      <c r="C323" s="3"/>
      <c r="D323" s="16" t="str">
        <f t="shared" si="100"/>
        <v/>
      </c>
      <c r="E323" s="4">
        <v>33.68</v>
      </c>
      <c r="F323" s="2" t="s">
        <v>3200</v>
      </c>
      <c r="G323" s="13" t="e">
        <f>VLOOKUP(F323,frs!$A$2:$E$41,2,FALSE)</f>
        <v>#N/A</v>
      </c>
      <c r="H323" s="2" t="b">
        <v>0</v>
      </c>
      <c r="I323" s="2" t="s">
        <v>4805</v>
      </c>
      <c r="J323" s="13">
        <f>VLOOKUP(I323,Families!$A$2:$B$11,2,FALSE)</f>
        <v>5</v>
      </c>
      <c r="K323" s="2" t="s">
        <v>4806</v>
      </c>
      <c r="L323" s="13" t="str">
        <f>IFERROR(VLOOKUP(K323,Appellations!$A$3:$B$77,3,FALSE),"")</f>
        <v/>
      </c>
      <c r="M323" s="2" t="s">
        <v>4806</v>
      </c>
      <c r="N323" s="13">
        <f>IFERROR(VLOOKUP(M323,Regions!$A$3:$B$41,2,FALSE),"")</f>
        <v>12</v>
      </c>
      <c r="O323" s="2"/>
      <c r="P323" s="13" t="str">
        <f>IFERROR(VLOOKUP(O323,Colors!$A$3:$B$11,2,FALSE),"")</f>
        <v/>
      </c>
      <c r="Q323" s="2"/>
      <c r="R323" s="13" t="str">
        <f>IFERROR(VLOOKUP(Q323,Contenants!$A$3:$B$21,2,FALSE),"")</f>
        <v/>
      </c>
      <c r="S323" s="2"/>
      <c r="T323" s="8" t="s">
        <v>94</v>
      </c>
      <c r="U323" s="14" t="str">
        <f t="shared" si="99"/>
        <v/>
      </c>
      <c r="V323" s="14"/>
      <c r="W323" s="5" t="e">
        <f>$X$1&amp;A323&amp;$Y$1&amp;T323&amp;$Z$1&amp;C323&amp;$AA$1&amp;E323&amp;#REF!&amp;G323&amp;$AB$1&amp;J323&amp;$AC$1&amp;#REF!&amp;$AD$1&amp;L323&amp;$AE$1&amp;P323&amp;$AF$1&amp;R323&amp;$AF$1&amp;#REF!&amp;$AG$1</f>
        <v>#REF!</v>
      </c>
    </row>
    <row r="324" spans="1:23" hidden="1" x14ac:dyDescent="0.25">
      <c r="A324" s="2" t="s">
        <v>3207</v>
      </c>
      <c r="B324" s="2" t="s">
        <v>3208</v>
      </c>
      <c r="C324" s="3"/>
      <c r="D324" s="16" t="str">
        <f t="shared" si="100"/>
        <v/>
      </c>
      <c r="E324" s="4">
        <v>34.909999999999997</v>
      </c>
      <c r="F324" s="2" t="s">
        <v>3200</v>
      </c>
      <c r="G324" s="13" t="e">
        <f>VLOOKUP(F324,frs!$A$2:$E$41,2,FALSE)</f>
        <v>#N/A</v>
      </c>
      <c r="H324" s="2" t="b">
        <v>0</v>
      </c>
      <c r="I324" s="2" t="s">
        <v>4805</v>
      </c>
      <c r="J324" s="13">
        <f>VLOOKUP(I324,Families!$A$2:$B$11,2,FALSE)</f>
        <v>5</v>
      </c>
      <c r="K324" s="2" t="s">
        <v>4806</v>
      </c>
      <c r="L324" s="13" t="str">
        <f>IFERROR(VLOOKUP(K324,Appellations!$A$3:$B$77,3,FALSE),"")</f>
        <v/>
      </c>
      <c r="M324" s="2" t="s">
        <v>4806</v>
      </c>
      <c r="N324" s="13">
        <f>IFERROR(VLOOKUP(M324,Regions!$A$3:$B$41,2,FALSE),"")</f>
        <v>12</v>
      </c>
      <c r="O324" s="2"/>
      <c r="P324" s="13" t="str">
        <f>IFERROR(VLOOKUP(O324,Colors!$A$3:$B$11,2,FALSE),"")</f>
        <v/>
      </c>
      <c r="Q324" s="2"/>
      <c r="R324" s="13" t="str">
        <f>IFERROR(VLOOKUP(Q324,Contenants!$A$3:$B$21,2,FALSE),"")</f>
        <v/>
      </c>
      <c r="S324" s="2"/>
      <c r="T324" s="8" t="s">
        <v>92</v>
      </c>
      <c r="U324" s="14" t="str">
        <f t="shared" si="99"/>
        <v/>
      </c>
      <c r="V324" s="14"/>
      <c r="W324" s="5" t="e">
        <f>$X$1&amp;A324&amp;$Y$1&amp;T324&amp;$Z$1&amp;C324&amp;$AA$1&amp;E324&amp;#REF!&amp;G324&amp;$AB$1&amp;J324&amp;$AC$1&amp;#REF!&amp;$AD$1&amp;L324&amp;$AE$1&amp;P324&amp;$AF$1&amp;R324&amp;$AF$1&amp;#REF!&amp;$AG$1</f>
        <v>#REF!</v>
      </c>
    </row>
    <row r="325" spans="1:23" hidden="1" x14ac:dyDescent="0.25">
      <c r="A325" s="2" t="s">
        <v>3205</v>
      </c>
      <c r="B325" s="2" t="s">
        <v>3206</v>
      </c>
      <c r="C325" s="3"/>
      <c r="D325" s="33" t="str">
        <f t="shared" si="100"/>
        <v/>
      </c>
      <c r="E325" s="4">
        <v>77.900000000000006</v>
      </c>
      <c r="F325" s="2" t="s">
        <v>3200</v>
      </c>
      <c r="G325" s="17" t="e">
        <f>VLOOKUP(F325,frs!$A$2:$E$41,2,FALSE)</f>
        <v>#N/A</v>
      </c>
      <c r="H325" s="2" t="b">
        <v>0</v>
      </c>
      <c r="I325" s="2" t="s">
        <v>4805</v>
      </c>
      <c r="J325" s="17">
        <f>VLOOKUP(I325,Families!$A$2:$B$11,2,FALSE)</f>
        <v>5</v>
      </c>
      <c r="K325" s="2" t="s">
        <v>4806</v>
      </c>
      <c r="L325" s="17" t="str">
        <f>IFERROR(VLOOKUP(K325,Appellations!$A$3:$B$77,3,FALSE),"")</f>
        <v/>
      </c>
      <c r="M325" s="2" t="s">
        <v>4806</v>
      </c>
      <c r="N325" s="17">
        <f>IFERROR(VLOOKUP(M325,Regions!$A$3:$B$41,2,FALSE),"")</f>
        <v>12</v>
      </c>
      <c r="O325" s="2"/>
      <c r="P325" s="17" t="str">
        <f>IFERROR(VLOOKUP(O325,Colors!$A$3:$B$11,2,FALSE),"")</f>
        <v/>
      </c>
      <c r="Q325" s="2"/>
      <c r="R325" s="17" t="str">
        <f>IFERROR(VLOOKUP(Q325,Contenants!$A$3:$B$21,2,FALSE),"")</f>
        <v/>
      </c>
      <c r="S325" s="2"/>
      <c r="T325" s="8" t="s">
        <v>86</v>
      </c>
      <c r="U325" s="14" t="str">
        <f t="shared" si="99"/>
        <v/>
      </c>
      <c r="V325" s="14"/>
      <c r="W325" s="5" t="e">
        <f>$X$1&amp;A325&amp;$Y$1&amp;T325&amp;$Z$1&amp;C325&amp;$AA$1&amp;E325&amp;#REF!&amp;G325&amp;$AB$1&amp;J325&amp;$AC$1&amp;#REF!&amp;$AD$1&amp;L325&amp;$AE$1&amp;P325&amp;$AF$1&amp;R325&amp;$AF$1&amp;#REF!&amp;$AG$1</f>
        <v>#REF!</v>
      </c>
    </row>
    <row r="326" spans="1:23" ht="409.5" x14ac:dyDescent="0.25">
      <c r="A326" s="2" t="s">
        <v>844</v>
      </c>
      <c r="B326" s="2" t="s">
        <v>845</v>
      </c>
      <c r="C326" s="3" t="s">
        <v>4807</v>
      </c>
      <c r="D326" s="23" t="str">
        <f t="shared" ref="D326:D328" si="101">SUBSTITUTE(SUBSTITUTE(SUBSTITUTE(C326,CHAR(13),""),CHAR(10),"&lt;br&gt;"),". &amp;car(10)",".")</f>
        <v>Un Champagne brut élégant, fruité et passe partout. Idéal pour les évènements familliaux &lt;br&gt;&lt;br&gt;Encépagement : Pinot noir, Pinot meunier&lt;br&gt;&lt;br&gt;Dégustation : Bulles fines, nez aux notes d’agrumes, et de fleurs séchées ; bouche fraîche aux notes d’agrumes et belle finale.&lt;br&gt;&lt;br&gt;La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&lt;br&gt;&lt;br&gt;Aujourd’hui,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»&lt;br&gt;&lt;br&gt;Le Champagne est conservé jusqu’à 3 ans pour les cuvées non millésimées, 6 à 8 ans pour les cuvées Extra.</v>
      </c>
      <c r="E326" s="4">
        <v>23.9</v>
      </c>
      <c r="F326" s="2" t="s">
        <v>2228</v>
      </c>
      <c r="G326" s="19">
        <f>VLOOKUP(F326,frs!$A$2:$B$45,2,FALSE)</f>
        <v>6</v>
      </c>
      <c r="H326" s="2" t="b">
        <v>1</v>
      </c>
      <c r="I326" s="2" t="s">
        <v>4805</v>
      </c>
      <c r="J326" s="19">
        <f>VLOOKUP(I326,Families!$A$2:$B$11,2,FALSE)</f>
        <v>5</v>
      </c>
      <c r="K326" s="2" t="s">
        <v>4806</v>
      </c>
      <c r="L326" s="19">
        <f>IFERROR(VLOOKUP(K326,Appellations!$A$2:$B$80,2,FALSE),"0")</f>
        <v>16</v>
      </c>
      <c r="M326" s="2" t="s">
        <v>4806</v>
      </c>
      <c r="N326" s="19">
        <f>IFERROR(VLOOKUP(M326,Regions!$A$2:$B$44,2,FALSE),"0")</f>
        <v>12</v>
      </c>
      <c r="O326" s="2"/>
      <c r="P326" s="19" t="str">
        <f>IFERROR(VLOOKUP(O326,Colors!$A$2:$B$11,2,FALSE),"0")</f>
        <v>0</v>
      </c>
      <c r="Q326" s="2" t="s">
        <v>4688</v>
      </c>
      <c r="R326" s="19">
        <f>IFERROR(VLOOKUP(Q326,Contenants!$A$2:$B$21,2,FALSE),"0")</f>
        <v>16</v>
      </c>
      <c r="S326" s="2" t="s">
        <v>5781</v>
      </c>
      <c r="T326" s="50" t="s">
        <v>5512</v>
      </c>
      <c r="U326" s="19" t="str">
        <f t="shared" ref="U326:U328" si="102">SUBSTITUTE(S326,"C:\Users\Admin\OneDrive\Site Internet\","")</f>
        <v>champagne_jean_noel_haton_classic.png</v>
      </c>
      <c r="V326" s="19">
        <f t="shared" ref="V326:V328" si="103">IF(U326="",0,1)</f>
        <v>1</v>
      </c>
      <c r="W326" s="20" t="str">
        <f t="shared" ref="W326:W328" si="104">$X$1&amp;A326&amp;$Y$1&amp;T326&amp;$Z$1&amp;D326&amp;$AA$1&amp;G326&amp;$AB$1&amp;J326&amp;$AC$1&amp;L326&amp;$AD$1&amp;N326&amp;$AE$1&amp;P326&amp;$AF$1&amp;R326&amp;$AG$1&amp;U326&amp;$AH$1&amp;V326&amp;$AI$1</f>
        <v>("00328", "Champagne Haton Cuvée Classic", "Un Champagne brut élégant, fruité et passe partout. Idéal pour les évènements familliaux &lt;br&gt;&lt;br&gt;Encépagement : Pinot noir, Pinot meunier&lt;br&gt;&lt;br&gt;Dégustation : Bulles fines, nez aux notes d’agrumes, et de fleurs séchées ; bouche fraîche aux notes d’agrumes et belle finale.&lt;br&gt;&lt;br&gt;La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&lt;br&gt;&lt;br&gt;Aujourd’hui,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»&lt;br&gt;&lt;br&gt;Le Champagne est conservé jusqu’à 3 ans pour les cuvées non millésimées, 6 à 8 ans pour les cuvées Extra.", "6", "5", "16", "12","0", "16", "champagne_jean_noel_haton_classic.png", "1"),</v>
      </c>
    </row>
    <row r="327" spans="1:23" ht="409.5" x14ac:dyDescent="0.25">
      <c r="A327" s="2" t="s">
        <v>882</v>
      </c>
      <c r="B327" s="2" t="s">
        <v>883</v>
      </c>
      <c r="C327" s="3" t="s">
        <v>5523</v>
      </c>
      <c r="D327" s="23" t="str">
        <f t="shared" si="101"/>
        <v>Un Champagne Grand Cru Blanc de Blanc soyeux, élégant aux bulles fines pouvant s'accorder sur en apéritif ou sur un dessert au chocolat.&lt;br&gt;&lt;br&gt;Encépagement : Chardonnay&lt;br&gt;&lt;br&gt;Dégustation : Bulles Fines  Nez d’agrumes et floral ; Bouche élégante, minérale et aux notes de fruits blancs.&lt;br&gt;&lt;br&gt;La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vin.&lt;br&gt;Le domaine compte plus de 6 Ha de vignes, sur le terroir d'Ambonnay. Le Pinot Noir et le Chardonnay sont plantés sur des collines exposées sud et sud-est, garantissant une exposition très ensoleillée.&lt;br&gt;La Maison Soutiran étant classée en 'Grand Cru', exprime toute la rareté de ce Champagne. En effet, seul 17 Maisons sont classées 'Grand Cru', sur un total de 320 Maisons environ.&lt;br&gt;La Maison Soutiran s'atèle a produire des champagnes riches, racés, expressifs avec une texture crémeuse soulignée par une salinité minérale issur des sols calcaires et crayeux.</v>
      </c>
      <c r="E327" s="4">
        <v>50.6</v>
      </c>
      <c r="F327" s="2" t="s">
        <v>2229</v>
      </c>
      <c r="G327" s="19">
        <f>VLOOKUP(F327,frs!$A$2:$B$45,2,FALSE)</f>
        <v>8</v>
      </c>
      <c r="H327" s="2" t="b">
        <v>1</v>
      </c>
      <c r="I327" s="2" t="s">
        <v>4805</v>
      </c>
      <c r="J327" s="19">
        <f>VLOOKUP(I327,Families!$A$2:$B$11,2,FALSE)</f>
        <v>5</v>
      </c>
      <c r="K327" s="2" t="s">
        <v>4806</v>
      </c>
      <c r="L327" s="19">
        <f>IFERROR(VLOOKUP(K327,Appellations!$A$2:$B$80,2,FALSE),"0")</f>
        <v>16</v>
      </c>
      <c r="M327" s="2" t="s">
        <v>4806</v>
      </c>
      <c r="N327" s="19">
        <f>IFERROR(VLOOKUP(M327,Regions!$A$2:$B$44,2,FALSE),"0")</f>
        <v>12</v>
      </c>
      <c r="O327" s="2"/>
      <c r="P327" s="19" t="str">
        <f>IFERROR(VLOOKUP(O327,Colors!$A$2:$B$11,2,FALSE),"0")</f>
        <v>0</v>
      </c>
      <c r="Q327" s="2" t="s">
        <v>4688</v>
      </c>
      <c r="R327" s="19">
        <f>IFERROR(VLOOKUP(Q327,Contenants!$A$2:$B$21,2,FALSE),"0")</f>
        <v>16</v>
      </c>
      <c r="S327" s="2" t="s">
        <v>5886</v>
      </c>
      <c r="T327" s="50" t="s">
        <v>5513</v>
      </c>
      <c r="U327" s="19" t="str">
        <f t="shared" si="102"/>
        <v>champagne_soutiran_blanc_de_blanc.png</v>
      </c>
      <c r="V327" s="19">
        <f t="shared" si="103"/>
        <v>1</v>
      </c>
      <c r="W327" s="20" t="str">
        <f t="shared" si="104"/>
        <v>("00329", "Champagne Soutiran Grand Cru Blanc de Blancs", "Un Champagne Grand Cru Blanc de Blanc soyeux, élégant aux bulles fines pouvant s'accorder sur en apéritif ou sur un dessert au chocolat.&lt;br&gt;&lt;br&gt;Encépagement : Chardonnay&lt;br&gt;&lt;br&gt;Dégustation : Bulles Fines  Nez d’agrumes et floral ; Bouche élégante, minérale et aux notes de fruits blancs.&lt;br&gt;&lt;br&gt;La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vin.&lt;br&gt;Le domaine compte plus de 6 Ha de vignes, sur le terroir d'Ambonnay. Le Pinot Noir et le Chardonnay sont plantés sur des collines exposées sud et sud-est, garantissant une exposition très ensoleillée.&lt;br&gt;La Maison Soutiran étant classée en 'Grand Cru', exprime toute la rareté de ce Champagne. En effet, seul 17 Maisons sont classées 'Grand Cru', sur un total de 320 Maisons environ.&lt;br&gt;La Maison Soutiran s'atèle a produire des champagnes riches, racés, expressifs avec une texture crémeuse soulignée par une salinité minérale issur des sols calcaires et crayeux.", "8", "5", "16", "12","0", "16", "champagne_soutiran_blanc_de_blanc.png", "1"),</v>
      </c>
    </row>
    <row r="328" spans="1:23" ht="409.5" x14ac:dyDescent="0.25">
      <c r="A328" s="2" t="s">
        <v>888</v>
      </c>
      <c r="B328" s="2" t="s">
        <v>889</v>
      </c>
      <c r="C328" s="3" t="s">
        <v>5524</v>
      </c>
      <c r="D328" s="23" t="str">
        <f t="shared" si="101"/>
        <v>Un Champagne Grand Cru d'une finesse inégalable qui pourra accompagner un poisson ou un plateau de fruits de mer.&lt;br&gt;&lt;br&gt;Encépagement : Chardonnay, Pinot noir&lt;br&gt;&lt;br&gt;Dégustation : Bulles fines ; Nez d’agrumes, de fruits secs et torréfaction ; Bouche ample et onctueuse avec une belle finale.&lt;br&gt;&lt;br&gt;Existe en Magnum.&lt;br&gt;&lt;br&gt;La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vin.&lt;br&gt;Le domaine compte plus de 6 Ha de vignes, sur le terroir d'Ambonnay. Le Pinot Noir et le Chardonnay sont plantés sur des collines exposées sud et sud-est, garantissant une exposition très ensoleillée.&lt;br&gt;La Maison Soutiran étant classée en 'Grand Cru', exprime toute la rareté de ce Champagne. En effet, seul 17 Maisons sont classées 'Grand Cru', sur un total de 320 Maisons environ.&lt;br&gt;La Maison Soutiran s'atèle a produire des champagnes riches, racés, expressifs avec une texture crémeuse soulignée par une salinité minérale issur des sols calcaires et crayeux.</v>
      </c>
      <c r="E328" s="4">
        <v>52.3</v>
      </c>
      <c r="F328" s="2" t="s">
        <v>2229</v>
      </c>
      <c r="G328" s="19">
        <f>VLOOKUP(F328,frs!$A$2:$B$45,2,FALSE)</f>
        <v>8</v>
      </c>
      <c r="H328" s="2" t="b">
        <v>1</v>
      </c>
      <c r="I328" s="2" t="s">
        <v>4805</v>
      </c>
      <c r="J328" s="19">
        <f>VLOOKUP(I328,Families!$A$2:$B$11,2,FALSE)</f>
        <v>5</v>
      </c>
      <c r="K328" s="2" t="s">
        <v>4806</v>
      </c>
      <c r="L328" s="19">
        <f>IFERROR(VLOOKUP(K328,Appellations!$A$2:$B$80,2,FALSE),"0")</f>
        <v>16</v>
      </c>
      <c r="M328" s="2" t="s">
        <v>4806</v>
      </c>
      <c r="N328" s="19">
        <f>IFERROR(VLOOKUP(M328,Regions!$A$2:$B$44,2,FALSE),"0")</f>
        <v>12</v>
      </c>
      <c r="O328" s="2"/>
      <c r="P328" s="19" t="str">
        <f>IFERROR(VLOOKUP(O328,Colors!$A$2:$B$11,2,FALSE),"0")</f>
        <v>0</v>
      </c>
      <c r="Q328" s="2" t="s">
        <v>4688</v>
      </c>
      <c r="R328" s="19">
        <f>IFERROR(VLOOKUP(Q328,Contenants!$A$2:$B$21,2,FALSE),"0")</f>
        <v>16</v>
      </c>
      <c r="S328" s="2" t="s">
        <v>5887</v>
      </c>
      <c r="T328" s="50" t="s">
        <v>5514</v>
      </c>
      <c r="U328" s="19" t="str">
        <f t="shared" si="102"/>
        <v>champagne_soutiran_collection_privee.png</v>
      </c>
      <c r="V328" s="19">
        <f t="shared" si="103"/>
        <v>1</v>
      </c>
      <c r="W328" s="20" t="str">
        <f t="shared" si="104"/>
        <v>("00330", "Champagne Soutiran Grand Cru Collection Privée ", "Un Champagne Grand Cru d'une finesse inégalable qui pourra accompagner un poisson ou un plateau de fruits de mer.&lt;br&gt;&lt;br&gt;Encépagement : Chardonnay, Pinot noir&lt;br&gt;&lt;br&gt;Dégustation : Bulles fines ; Nez d’agrumes, de fruits secs et torréfaction ; Bouche ample et onctueuse avec une belle finale.&lt;br&gt;&lt;br&gt;Existe en Magnum.&lt;br&gt;&lt;br&gt;La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vin.&lt;br&gt;Le domaine compte plus de 6 Ha de vignes, sur le terroir d'Ambonnay. Le Pinot Noir et le Chardonnay sont plantés sur des collines exposées sud et sud-est, garantissant une exposition très ensoleillée.&lt;br&gt;La Maison Soutiran étant classée en 'Grand Cru', exprime toute la rareté de ce Champagne. En effet, seul 17 Maisons sont classées 'Grand Cru', sur un total de 320 Maisons environ.&lt;br&gt;La Maison Soutiran s'atèle a produire des champagnes riches, racés, expressifs avec une texture crémeuse soulignée par une salinité minérale issur des sols calcaires et crayeux.", "8", "5", "16", "12","0", "16", "champagne_soutiran_collection_privee.png", "1"),</v>
      </c>
    </row>
    <row r="329" spans="1:23" hidden="1" x14ac:dyDescent="0.25">
      <c r="A329" s="2" t="s">
        <v>3227</v>
      </c>
      <c r="B329" s="2" t="s">
        <v>3228</v>
      </c>
      <c r="C329" s="3"/>
      <c r="D329" s="34" t="str">
        <f t="shared" si="100"/>
        <v/>
      </c>
      <c r="E329" s="4">
        <v>58.84</v>
      </c>
      <c r="F329" s="2" t="s">
        <v>2229</v>
      </c>
      <c r="G329" s="35">
        <f>VLOOKUP(F329,frs!$A$2:$E$41,2,FALSE)</f>
        <v>8</v>
      </c>
      <c r="H329" s="2" t="b">
        <v>0</v>
      </c>
      <c r="I329" s="2" t="s">
        <v>4805</v>
      </c>
      <c r="J329" s="35">
        <f>VLOOKUP(I329,Families!$A$2:$B$11,2,FALSE)</f>
        <v>5</v>
      </c>
      <c r="K329" s="2" t="s">
        <v>4806</v>
      </c>
      <c r="L329" s="35" t="str">
        <f>IFERROR(VLOOKUP(K329,Appellations!$A$3:$B$77,3,FALSE),"")</f>
        <v/>
      </c>
      <c r="M329" s="2" t="s">
        <v>4806</v>
      </c>
      <c r="N329" s="35">
        <f>IFERROR(VLOOKUP(M329,Regions!$A$3:$B$41,2,FALSE),"")</f>
        <v>12</v>
      </c>
      <c r="O329" s="2"/>
      <c r="P329" s="35" t="str">
        <f>IFERROR(VLOOKUP(O329,Colors!$A$3:$B$11,2,FALSE),"")</f>
        <v/>
      </c>
      <c r="Q329" s="2"/>
      <c r="R329" s="35" t="str">
        <f>IFERROR(VLOOKUP(Q329,Contenants!$A$3:$B$21,2,FALSE),"")</f>
        <v/>
      </c>
      <c r="S329" s="2"/>
      <c r="T329" s="8" t="s">
        <v>78</v>
      </c>
      <c r="U329" s="14" t="str">
        <f>SUBSTITUTE(SUBSTITUTE(SUBSTITUTE(SUBSTITUTE(SUBSTITUTE(SUBSTITUTE(SUBSTITUTE(SUBSTITUTE(SUBSTITUTE(SUBSTITUTE(SUBSTITUTE(SUBSTITUTE(S329,"C:\Users\Admin\OneDrive\Site Internet\",""),"BAG-IN-BOX\",""),"BOURGOGNE\",""),"BEAUJOLAIS\",""),"CHAMPAGNE ET EFFERVESCENTS\",""),"LANGUEDOC\",""),"LOIRE\",""),"PROVENCE\",""),"RHONE NORD\",""),"RHONE SUD\",""),"SPIRITUEUX\",""),"SUD OUEST\","")</f>
        <v/>
      </c>
      <c r="V329" s="14"/>
      <c r="W329" s="5" t="e">
        <f>$X$1&amp;A329&amp;$Y$1&amp;T329&amp;$Z$1&amp;C329&amp;$AA$1&amp;E329&amp;#REF!&amp;G329&amp;$AB$1&amp;J329&amp;$AC$1&amp;#REF!&amp;$AD$1&amp;L329&amp;$AE$1&amp;P329&amp;$AF$1&amp;R329&amp;$AF$1&amp;#REF!&amp;$AG$1</f>
        <v>#REF!</v>
      </c>
    </row>
    <row r="330" spans="1:23" ht="409.5" x14ac:dyDescent="0.25">
      <c r="A330" s="2" t="s">
        <v>898</v>
      </c>
      <c r="B330" s="2" t="s">
        <v>899</v>
      </c>
      <c r="C330" s="3" t="s">
        <v>5525</v>
      </c>
      <c r="D330" s="23" t="str">
        <f t="shared" ref="D330:D332" si="105">SUBSTITUTE(SUBSTITUTE(SUBSTITUTE(C330,CHAR(13),""),CHAR(10),"&lt;br&gt;"),". &amp;car(10)",".")</f>
        <v>Un Champagne Grand Cru aux bulles fines et aux notes légèrement brioché. Idéal en apéritif ou sur un dessert au chocolat.&lt;br&gt;&lt;br&gt;Encépagement : Pinot noir, Chardonnay&lt;br&gt;&lt;br&gt;Dégustation : Bulles fines ; Nez de poire compotée, pêche et légèrement torréfié ; Bouche de fruits exotiques, minérale et saline.&lt;br&gt;&lt;br&gt;Existe en Magnum, Jéroboam et en 37,5cl.&lt;br&gt;&lt;br&gt;La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vin.&lt;br&gt;Le domaine compte plus de 6 Ha de vignes, sur le terroir d'Ambonnay. Le Pinot Noir et le Chardonnay sont plantés sur des collines exposées sud et sud-est, garantissant une exposition très ensoleillée.&lt;br&gt;La Maison Soutiran étant classée en 'Grand Cru', exprime toute la rareté de ce Champagne. En effet, seul 17 Maisons sont classées 'Grand Cru', sur un total de 320 Maisons environ.&lt;br&gt;La Maison Soutiran s'atèle a produire des champagnes riches, racés, expressifs avec une texture crémeuse soulignée par une salinité minérale issur des sols calcaires et crayeux.</v>
      </c>
      <c r="E330" s="4">
        <v>43.9</v>
      </c>
      <c r="F330" s="2" t="s">
        <v>2229</v>
      </c>
      <c r="G330" s="19">
        <f>VLOOKUP(F330,frs!$A$2:$B$45,2,FALSE)</f>
        <v>8</v>
      </c>
      <c r="H330" s="2" t="b">
        <v>1</v>
      </c>
      <c r="I330" s="2" t="s">
        <v>4805</v>
      </c>
      <c r="J330" s="19">
        <f>VLOOKUP(I330,Families!$A$2:$B$11,2,FALSE)</f>
        <v>5</v>
      </c>
      <c r="K330" s="2" t="s">
        <v>4806</v>
      </c>
      <c r="L330" s="19">
        <f>IFERROR(VLOOKUP(K330,Appellations!$A$2:$B$80,2,FALSE),"0")</f>
        <v>16</v>
      </c>
      <c r="M330" s="2" t="s">
        <v>4806</v>
      </c>
      <c r="N330" s="19">
        <f>IFERROR(VLOOKUP(M330,Regions!$A$2:$B$44,2,FALSE),"0")</f>
        <v>12</v>
      </c>
      <c r="O330" s="2"/>
      <c r="P330" s="19" t="str">
        <f>IFERROR(VLOOKUP(O330,Colors!$A$2:$B$11,2,FALSE),"0")</f>
        <v>0</v>
      </c>
      <c r="Q330" s="2" t="s">
        <v>4688</v>
      </c>
      <c r="R330" s="19">
        <f>IFERROR(VLOOKUP(Q330,Contenants!$A$2:$B$21,2,FALSE),"0")</f>
        <v>16</v>
      </c>
      <c r="S330" s="2" t="s">
        <v>5888</v>
      </c>
      <c r="T330" s="50" t="s">
        <v>5515</v>
      </c>
      <c r="U330" s="19" t="str">
        <f t="shared" ref="U330:U332" si="106">SUBSTITUTE(S330,"C:\Users\Admin\OneDrive\Site Internet\","")</f>
        <v>champagne_soutiran_signature.png</v>
      </c>
      <c r="V330" s="19">
        <f t="shared" ref="V330:V332" si="107">IF(U330="",0,1)</f>
        <v>1</v>
      </c>
      <c r="W330" s="20" t="str">
        <f t="shared" ref="W330:W332" si="108">$X$1&amp;A330&amp;$Y$1&amp;T330&amp;$Z$1&amp;D330&amp;$AA$1&amp;G330&amp;$AB$1&amp;J330&amp;$AC$1&amp;L330&amp;$AD$1&amp;N330&amp;$AE$1&amp;P330&amp;$AF$1&amp;R330&amp;$AG$1&amp;U330&amp;$AH$1&amp;V330&amp;$AI$1</f>
        <v>("00332", "Champagne Soutiran Grand Cru Signature Brut", "Un Champagne Grand Cru aux bulles fines et aux notes légèrement brioché. Idéal en apéritif ou sur un dessert au chocolat.&lt;br&gt;&lt;br&gt;Encépagement : Pinot noir, Chardonnay&lt;br&gt;&lt;br&gt;Dégustation : Bulles fines ; Nez de poire compotée, pêche et légèrement torréfié ; Bouche de fruits exotiques, minérale et saline.&lt;br&gt;&lt;br&gt;Existe en Magnum, Jéroboam et en 37,5cl.&lt;br&gt;&lt;br&gt;La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vin.&lt;br&gt;Le domaine compte plus de 6 Ha de vignes, sur le terroir d'Ambonnay. Le Pinot Noir et le Chardonnay sont plantés sur des collines exposées sud et sud-est, garantissant une exposition très ensoleillée.&lt;br&gt;La Maison Soutiran étant classée en 'Grand Cru', exprime toute la rareté de ce Champagne. En effet, seul 17 Maisons sont classées 'Grand Cru', sur un total de 320 Maisons environ.&lt;br&gt;La Maison Soutiran s'atèle a produire des champagnes riches, racés, expressifs avec une texture crémeuse soulignée par une salinité minérale issur des sols calcaires et crayeux.", "8", "5", "16", "12","0", "16", "champagne_soutiran_signature.png", "1"),</v>
      </c>
    </row>
    <row r="331" spans="1:23" ht="409.5" x14ac:dyDescent="0.25">
      <c r="A331" s="2" t="s">
        <v>908</v>
      </c>
      <c r="B331" s="2" t="s">
        <v>909</v>
      </c>
      <c r="C331" s="3" t="s">
        <v>4811</v>
      </c>
      <c r="D331" s="23" t="str">
        <f t="shared" si="105"/>
        <v>Un Champagne frais et fruité, idéal en apéritif ou sur un dessert aux fruits.&lt;br&gt;&lt;br&gt;Encépagement : Chardonnay, Pinot noir, Pinot meunier&lt;br&gt;&lt;br&gt;Dégustation : Bulles fines, nez aux notes printanières, floral et fruits blanc ; bouche fine, fraîche et élégante.&lt;br&gt;&lt;br&gt;Maison créée en 1985 par leur père Alain dont ils sont désormais les gardiens, guide Garance et Stanislas Thiénot. Alain Thiénot a constitué un vignoble conséquent de 30 hectares de grands crus dans la grande vallée historique à Aÿ et dans la Côte des Blancs et de premiers crus à Dizy et Cumières et sur les Coteaux au Sud d’Epernay.</v>
      </c>
      <c r="E331" s="4">
        <v>37.9</v>
      </c>
      <c r="F331" s="2" t="s">
        <v>2222</v>
      </c>
      <c r="G331" s="19">
        <f>VLOOKUP(F331,frs!$A$2:$B$45,2,FALSE)</f>
        <v>9</v>
      </c>
      <c r="H331" s="2" t="b">
        <v>1</v>
      </c>
      <c r="I331" s="2" t="s">
        <v>4805</v>
      </c>
      <c r="J331" s="19">
        <f>VLOOKUP(I331,Families!$A$2:$B$11,2,FALSE)</f>
        <v>5</v>
      </c>
      <c r="K331" s="2" t="s">
        <v>4806</v>
      </c>
      <c r="L331" s="19">
        <f>IFERROR(VLOOKUP(K331,Appellations!$A$2:$B$80,2,FALSE),"0")</f>
        <v>16</v>
      </c>
      <c r="M331" s="2" t="s">
        <v>4806</v>
      </c>
      <c r="N331" s="19">
        <f>IFERROR(VLOOKUP(M331,Regions!$A$2:$B$44,2,FALSE),"0")</f>
        <v>12</v>
      </c>
      <c r="O331" s="2"/>
      <c r="P331" s="19" t="str">
        <f>IFERROR(VLOOKUP(O331,Colors!$A$2:$B$11,2,FALSE),"0")</f>
        <v>0</v>
      </c>
      <c r="Q331" s="2" t="s">
        <v>4688</v>
      </c>
      <c r="R331" s="19">
        <f>IFERROR(VLOOKUP(Q331,Contenants!$A$2:$B$21,2,FALSE),"0")</f>
        <v>16</v>
      </c>
      <c r="S331" s="2" t="s">
        <v>5894</v>
      </c>
      <c r="T331" s="50" t="s">
        <v>5516</v>
      </c>
      <c r="U331" s="19" t="str">
        <f t="shared" si="106"/>
        <v>champagne_thienot_brut.png</v>
      </c>
      <c r="V331" s="19">
        <f t="shared" si="107"/>
        <v>1</v>
      </c>
      <c r="W331" s="20" t="str">
        <f t="shared" si="108"/>
        <v>("00333", "Champagne Thiénot Brut Blanc", "Un Champagne frais et fruité, idéal en apéritif ou sur un dessert aux fruits.&lt;br&gt;&lt;br&gt;Encépagement : Chardonnay, Pinot noir, Pinot meunier&lt;br&gt;&lt;br&gt;Dégustation : Bulles fines, nez aux notes printanières, floral et fruits blanc ; bouche fine, fraîche et élégante.&lt;br&gt;&lt;br&gt;Maison créée en 1985 par leur père Alain dont ils sont désormais les gardiens, guide Garance et Stanislas Thiénot. Alain Thiénot a constitué un vignoble conséquent de 30 hectares de grands crus dans la grande vallée historique à Aÿ et dans la Côte des Blancs et de premiers crus à Dizy et Cumières et sur les Coteaux au Sud d’Epernay.", "9", "5", "16", "12","0", "16", "champagne_thienot_brut.png", "1"),</v>
      </c>
    </row>
    <row r="332" spans="1:23" ht="409.5" x14ac:dyDescent="0.25">
      <c r="A332" s="2" t="s">
        <v>910</v>
      </c>
      <c r="B332" s="2" t="s">
        <v>911</v>
      </c>
      <c r="C332" s="3" t="s">
        <v>4812</v>
      </c>
      <c r="D332" s="23" t="str">
        <f t="shared" si="105"/>
        <v>Un Champagne rosé fruité et élégant pour accompagner une tarte aux fraises.&lt;br&gt;&lt;br&gt;Encépagement : Pinot noir, Pinot meunier&lt;br&gt;&lt;br&gt;Dégustation : Bulles fines, nez aux notes de fruits rouges ; bouche élégante et fruitée avec une finale pleine de finesse.&lt;br&gt;&lt;br&gt;Maison créée en 1985 par leur père Alain dont ils sont désormais les gardiens, guide Garance et Stanislas Thiénot. Alain Thiénot a constitué un vignoble conséquent de 30 hectares de grands crus dans la grande vallée historique à Aÿ et dans la Côte des Blancs et de premiers crus à Dizy et Cumières et sur les Coteaux au Sud d’Epernay.</v>
      </c>
      <c r="E332" s="4">
        <v>49.9</v>
      </c>
      <c r="F332" s="2" t="s">
        <v>2222</v>
      </c>
      <c r="G332" s="19">
        <f>VLOOKUP(F332,frs!$A$2:$B$45,2,FALSE)</f>
        <v>9</v>
      </c>
      <c r="H332" s="2" t="b">
        <v>1</v>
      </c>
      <c r="I332" s="2" t="s">
        <v>4805</v>
      </c>
      <c r="J332" s="19">
        <f>VLOOKUP(I332,Families!$A$2:$B$11,2,FALSE)</f>
        <v>5</v>
      </c>
      <c r="K332" s="2" t="s">
        <v>4806</v>
      </c>
      <c r="L332" s="19">
        <f>IFERROR(VLOOKUP(K332,Appellations!$A$2:$B$80,2,FALSE),"0")</f>
        <v>16</v>
      </c>
      <c r="M332" s="2" t="s">
        <v>4806</v>
      </c>
      <c r="N332" s="19">
        <f>IFERROR(VLOOKUP(M332,Regions!$A$2:$B$44,2,FALSE),"0")</f>
        <v>12</v>
      </c>
      <c r="O332" s="2" t="s">
        <v>2306</v>
      </c>
      <c r="P332" s="19">
        <f>IFERROR(VLOOKUP(O332,Colors!$A$2:$B$11,2,FALSE),"0")</f>
        <v>7</v>
      </c>
      <c r="Q332" s="2" t="s">
        <v>4688</v>
      </c>
      <c r="R332" s="19">
        <f>IFERROR(VLOOKUP(Q332,Contenants!$A$2:$B$21,2,FALSE),"0")</f>
        <v>16</v>
      </c>
      <c r="S332" s="2" t="s">
        <v>5895</v>
      </c>
      <c r="T332" s="50" t="s">
        <v>5517</v>
      </c>
      <c r="U332" s="19" t="str">
        <f t="shared" si="106"/>
        <v>champagne_thienot_rose.png</v>
      </c>
      <c r="V332" s="19">
        <f t="shared" si="107"/>
        <v>1</v>
      </c>
      <c r="W332" s="20" t="str">
        <f t="shared" si="108"/>
        <v>("00334", "Champagne Thiénot Brut Rosé", "Un Champagne rosé fruité et élégant pour accompagner une tarte aux fraises.&lt;br&gt;&lt;br&gt;Encépagement : Pinot noir, Pinot meunier&lt;br&gt;&lt;br&gt;Dégustation : Bulles fines, nez aux notes de fruits rouges ; bouche élégante et fruitée avec une finale pleine de finesse.&lt;br&gt;&lt;br&gt;Maison créée en 1985 par leur père Alain dont ils sont désormais les gardiens, guide Garance et Stanislas Thiénot. Alain Thiénot a constitué un vignoble conséquent de 30 hectares de grands crus dans la grande vallée historique à Aÿ et dans la Côte des Blancs et de premiers crus à Dizy et Cumières et sur les Coteaux au Sud d’Epernay.", "9", "5", "16", "12","7", "16", "champagne_thienot_rose.png", "1"),</v>
      </c>
    </row>
    <row r="333" spans="1:23" hidden="1" x14ac:dyDescent="0.25">
      <c r="A333" s="2" t="s">
        <v>3256</v>
      </c>
      <c r="B333" s="2" t="s">
        <v>3257</v>
      </c>
      <c r="C333" s="3"/>
      <c r="D333" s="25" t="str">
        <f t="shared" si="100"/>
        <v/>
      </c>
      <c r="E333" s="4">
        <v>4.6500000000000004</v>
      </c>
      <c r="F333" s="2" t="s">
        <v>938</v>
      </c>
      <c r="G333" s="26" t="e">
        <f>VLOOKUP(F333,frs!$A$2:$E$41,2,FALSE)</f>
        <v>#N/A</v>
      </c>
      <c r="H333" s="2" t="b">
        <v>0</v>
      </c>
      <c r="I333" s="2" t="s">
        <v>4813</v>
      </c>
      <c r="J333" s="26" t="e">
        <f>VLOOKUP(I333,Families!$A$2:$B$11,2,FALSE)</f>
        <v>#N/A</v>
      </c>
      <c r="K333" s="2"/>
      <c r="L333" s="26" t="str">
        <f>IFERROR(VLOOKUP(K333,Appellations!$A$3:$B$77,3,FALSE),"")</f>
        <v/>
      </c>
      <c r="M333" s="2"/>
      <c r="N333" s="26" t="str">
        <f>IFERROR(VLOOKUP(M333,Regions!$A$3:$B$41,2,FALSE),"")</f>
        <v/>
      </c>
      <c r="O333" s="2"/>
      <c r="P333" s="26" t="str">
        <f>IFERROR(VLOOKUP(O333,Colors!$A$3:$B$11,2,FALSE),"")</f>
        <v/>
      </c>
      <c r="Q333" s="2"/>
      <c r="R333" s="26" t="str">
        <f>IFERROR(VLOOKUP(Q333,Contenants!$A$3:$B$21,2,FALSE),"")</f>
        <v/>
      </c>
      <c r="S333" s="2"/>
      <c r="T333" s="8" t="s">
        <v>1146</v>
      </c>
      <c r="U333" s="14" t="str">
        <f>SUBSTITUTE(SUBSTITUTE(SUBSTITUTE(SUBSTITUTE(SUBSTITUTE(SUBSTITUTE(SUBSTITUTE(SUBSTITUTE(SUBSTITUTE(SUBSTITUTE(SUBSTITUTE(SUBSTITUTE(S333,"C:\Users\Admin\OneDrive\Site Internet\",""),"BAG-IN-BOX\",""),"BOURGOGNE\",""),"BEAUJOLAIS\",""),"CHAMPAGNE ET EFFERVESCENTS\",""),"LANGUEDOC\",""),"LOIRE\",""),"PROVENCE\",""),"RHONE NORD\",""),"RHONE SUD\",""),"SPIRITUEUX\",""),"SUD OUEST\","")</f>
        <v/>
      </c>
      <c r="V333" s="14"/>
      <c r="W333" s="5" t="e">
        <f>$X$1&amp;A333&amp;$Y$1&amp;T333&amp;$Z$1&amp;C333&amp;$AA$1&amp;E333&amp;#REF!&amp;G333&amp;$AB$1&amp;J333&amp;$AC$1&amp;#REF!&amp;$AD$1&amp;L333&amp;$AE$1&amp;P333&amp;$AF$1&amp;R333&amp;$AF$1&amp;#REF!&amp;$AG$1</f>
        <v>#REF!</v>
      </c>
    </row>
    <row r="334" spans="1:23" hidden="1" x14ac:dyDescent="0.25">
      <c r="A334" s="2" t="s">
        <v>3258</v>
      </c>
      <c r="B334" s="2" t="s">
        <v>3259</v>
      </c>
      <c r="C334" s="3"/>
      <c r="D334" s="16" t="str">
        <f t="shared" si="100"/>
        <v/>
      </c>
      <c r="E334" s="4">
        <v>4.6500000000000004</v>
      </c>
      <c r="F334" s="2" t="s">
        <v>938</v>
      </c>
      <c r="G334" s="13" t="e">
        <f>VLOOKUP(F334,frs!$A$2:$E$41,2,FALSE)</f>
        <v>#N/A</v>
      </c>
      <c r="H334" s="2" t="b">
        <v>0</v>
      </c>
      <c r="I334" s="2" t="s">
        <v>4813</v>
      </c>
      <c r="J334" s="13" t="e">
        <f>VLOOKUP(I334,Families!$A$2:$B$11,2,FALSE)</f>
        <v>#N/A</v>
      </c>
      <c r="K334" s="2"/>
      <c r="L334" s="13" t="str">
        <f>IFERROR(VLOOKUP(K334,Appellations!$A$3:$B$77,3,FALSE),"")</f>
        <v/>
      </c>
      <c r="M334" s="2"/>
      <c r="N334" s="13" t="str">
        <f>IFERROR(VLOOKUP(M334,Regions!$A$3:$B$41,2,FALSE),"")</f>
        <v/>
      </c>
      <c r="O334" s="2"/>
      <c r="P334" s="13" t="str">
        <f>IFERROR(VLOOKUP(O334,Colors!$A$3:$B$11,2,FALSE),"")</f>
        <v/>
      </c>
      <c r="Q334" s="2"/>
      <c r="R334" s="13" t="str">
        <f>IFERROR(VLOOKUP(Q334,Contenants!$A$3:$B$21,2,FALSE),"")</f>
        <v/>
      </c>
      <c r="S334" s="2"/>
      <c r="T334" s="8" t="s">
        <v>1150</v>
      </c>
      <c r="U334" s="14" t="str">
        <f>SUBSTITUTE(SUBSTITUTE(SUBSTITUTE(SUBSTITUTE(SUBSTITUTE(SUBSTITUTE(SUBSTITUTE(SUBSTITUTE(SUBSTITUTE(SUBSTITUTE(SUBSTITUTE(SUBSTITUTE(S334,"C:\Users\Admin\OneDrive\Site Internet\",""),"BAG-IN-BOX\",""),"BOURGOGNE\",""),"BEAUJOLAIS\",""),"CHAMPAGNE ET EFFERVESCENTS\",""),"LANGUEDOC\",""),"LOIRE\",""),"PROVENCE\",""),"RHONE NORD\",""),"RHONE SUD\",""),"SPIRITUEUX\",""),"SUD OUEST\","")</f>
        <v/>
      </c>
      <c r="V334" s="14"/>
      <c r="W334" s="5" t="e">
        <f>$X$1&amp;A334&amp;$Y$1&amp;T334&amp;$Z$1&amp;C334&amp;$AA$1&amp;E334&amp;#REF!&amp;G334&amp;$AB$1&amp;J334&amp;$AC$1&amp;#REF!&amp;$AD$1&amp;L334&amp;$AE$1&amp;P334&amp;$AF$1&amp;R334&amp;$AF$1&amp;#REF!&amp;$AG$1</f>
        <v>#REF!</v>
      </c>
    </row>
    <row r="335" spans="1:23" hidden="1" x14ac:dyDescent="0.25">
      <c r="A335" s="2" t="s">
        <v>3968</v>
      </c>
      <c r="B335" s="2" t="s">
        <v>3969</v>
      </c>
      <c r="C335" s="3"/>
      <c r="D335" s="16" t="str">
        <f t="shared" si="100"/>
        <v/>
      </c>
      <c r="E335" s="4">
        <v>4.6500000000000004</v>
      </c>
      <c r="F335" s="2" t="s">
        <v>938</v>
      </c>
      <c r="G335" s="13" t="e">
        <f>VLOOKUP(F335,frs!$A$2:$E$41,2,FALSE)</f>
        <v>#N/A</v>
      </c>
      <c r="H335" s="2" t="b">
        <v>0</v>
      </c>
      <c r="I335" s="2" t="s">
        <v>4813</v>
      </c>
      <c r="J335" s="13" t="e">
        <f>VLOOKUP(I335,Families!$A$2:$B$11,2,FALSE)</f>
        <v>#N/A</v>
      </c>
      <c r="K335" s="2"/>
      <c r="L335" s="13" t="str">
        <f>IFERROR(VLOOKUP(K335,Appellations!$A$3:$B$77,3,FALSE),"")</f>
        <v/>
      </c>
      <c r="M335" s="2"/>
      <c r="N335" s="13" t="str">
        <f>IFERROR(VLOOKUP(M335,Regions!$A$3:$B$41,2,FALSE),"")</f>
        <v/>
      </c>
      <c r="O335" s="2"/>
      <c r="P335" s="13" t="str">
        <f>IFERROR(VLOOKUP(O335,Colors!$A$3:$B$11,2,FALSE),"")</f>
        <v/>
      </c>
      <c r="Q335" s="2"/>
      <c r="R335" s="13" t="str">
        <f>IFERROR(VLOOKUP(Q335,Contenants!$A$3:$B$21,2,FALSE),"")</f>
        <v/>
      </c>
      <c r="S335" s="2"/>
      <c r="T335" s="8" t="s">
        <v>1680</v>
      </c>
      <c r="U335" s="14" t="str">
        <f>SUBSTITUTE(SUBSTITUTE(SUBSTITUTE(SUBSTITUTE(SUBSTITUTE(SUBSTITUTE(SUBSTITUTE(SUBSTITUTE(SUBSTITUTE(SUBSTITUTE(SUBSTITUTE(SUBSTITUTE(S335,"C:\Users\Admin\OneDrive\Site Internet\",""),"BAG-IN-BOX\",""),"BOURGOGNE\",""),"BEAUJOLAIS\",""),"CHAMPAGNE ET EFFERVESCENTS\",""),"LANGUEDOC\",""),"LOIRE\",""),"PROVENCE\",""),"RHONE NORD\",""),"RHONE SUD\",""),"SPIRITUEUX\",""),"SUD OUEST\","")</f>
        <v/>
      </c>
      <c r="V335" s="14"/>
      <c r="W335" s="5" t="e">
        <f>$X$1&amp;A335&amp;$Y$1&amp;T335&amp;$Z$1&amp;C335&amp;$AA$1&amp;E335&amp;#REF!&amp;G335&amp;$AB$1&amp;J335&amp;$AC$1&amp;#REF!&amp;$AD$1&amp;L335&amp;$AE$1&amp;P335&amp;$AF$1&amp;R335&amp;$AF$1&amp;#REF!&amp;$AG$1</f>
        <v>#REF!</v>
      </c>
    </row>
    <row r="336" spans="1:23" hidden="1" x14ac:dyDescent="0.25">
      <c r="A336" s="2" t="s">
        <v>3260</v>
      </c>
      <c r="B336" s="2" t="s">
        <v>3261</v>
      </c>
      <c r="C336" s="3"/>
      <c r="D336" s="16" t="str">
        <f t="shared" si="100"/>
        <v/>
      </c>
      <c r="E336" s="4">
        <v>11.97</v>
      </c>
      <c r="F336" s="2" t="s">
        <v>3262</v>
      </c>
      <c r="G336" s="13" t="e">
        <f>VLOOKUP(F336,frs!$A$2:$E$41,2,FALSE)</f>
        <v>#N/A</v>
      </c>
      <c r="H336" s="2" t="b">
        <v>0</v>
      </c>
      <c r="I336" s="2" t="s">
        <v>4687</v>
      </c>
      <c r="J336" s="13">
        <f>VLOOKUP(I336,Families!$A$2:$B$11,2,FALSE)</f>
        <v>6</v>
      </c>
      <c r="K336" s="2" t="s">
        <v>4814</v>
      </c>
      <c r="L336" s="13" t="str">
        <f>IFERROR(VLOOKUP(K336,Appellations!$A$3:$B$77,3,FALSE),"")</f>
        <v/>
      </c>
      <c r="M336" s="2" t="s">
        <v>4745</v>
      </c>
      <c r="N336" s="13">
        <f>IFERROR(VLOOKUP(M336,Regions!$A$3:$B$41,2,FALSE),"")</f>
        <v>33</v>
      </c>
      <c r="O336" s="2"/>
      <c r="P336" s="13" t="str">
        <f>IFERROR(VLOOKUP(O336,Colors!$A$3:$B$11,2,FALSE),"")</f>
        <v/>
      </c>
      <c r="Q336" s="2"/>
      <c r="R336" s="13" t="str">
        <f>IFERROR(VLOOKUP(Q336,Contenants!$A$3:$B$21,2,FALSE),"")</f>
        <v/>
      </c>
      <c r="S336" s="2"/>
      <c r="T336" s="8" t="s">
        <v>1995</v>
      </c>
      <c r="U336" s="14" t="str">
        <f>SUBSTITUTE(SUBSTITUTE(SUBSTITUTE(SUBSTITUTE(SUBSTITUTE(SUBSTITUTE(SUBSTITUTE(SUBSTITUTE(SUBSTITUTE(SUBSTITUTE(SUBSTITUTE(SUBSTITUTE(S336,"C:\Users\Admin\OneDrive\Site Internet\",""),"BAG-IN-BOX\",""),"BOURGOGNE\",""),"BEAUJOLAIS\",""),"CHAMPAGNE ET EFFERVESCENTS\",""),"LANGUEDOC\",""),"LOIRE\",""),"PROVENCE\",""),"RHONE NORD\",""),"RHONE SUD\",""),"SPIRITUEUX\",""),"SUD OUEST\","")</f>
        <v/>
      </c>
      <c r="V336" s="14"/>
      <c r="W336" s="5" t="e">
        <f>$X$1&amp;A336&amp;$Y$1&amp;T336&amp;$Z$1&amp;C336&amp;$AA$1&amp;E336&amp;#REF!&amp;G336&amp;$AB$1&amp;J336&amp;$AC$1&amp;#REF!&amp;$AD$1&amp;L336&amp;$AE$1&amp;P336&amp;$AF$1&amp;R336&amp;$AF$1&amp;#REF!&amp;$AG$1</f>
        <v>#REF!</v>
      </c>
    </row>
    <row r="337" spans="1:23" hidden="1" x14ac:dyDescent="0.25">
      <c r="A337" s="2" t="s">
        <v>3452</v>
      </c>
      <c r="B337" s="2" t="s">
        <v>3453</v>
      </c>
      <c r="C337" s="3"/>
      <c r="D337" s="33" t="str">
        <f t="shared" si="100"/>
        <v/>
      </c>
      <c r="E337" s="4">
        <v>16.45</v>
      </c>
      <c r="F337" s="2" t="s">
        <v>2328</v>
      </c>
      <c r="G337" s="17" t="e">
        <f>VLOOKUP(F337,frs!$A$2:$E$41,2,FALSE)</f>
        <v>#N/A</v>
      </c>
      <c r="H337" s="2" t="b">
        <v>0</v>
      </c>
      <c r="I337" s="2" t="s">
        <v>4687</v>
      </c>
      <c r="J337" s="17">
        <f>VLOOKUP(I337,Families!$A$2:$B$11,2,FALSE)</f>
        <v>6</v>
      </c>
      <c r="K337" s="2" t="s">
        <v>4815</v>
      </c>
      <c r="L337" s="17" t="str">
        <f>IFERROR(VLOOKUP(K337,Appellations!$A$3:$B$77,3,FALSE),"")</f>
        <v/>
      </c>
      <c r="M337" s="2" t="s">
        <v>4710</v>
      </c>
      <c r="N337" s="17" t="str">
        <f>IFERROR(VLOOKUP(M337,Regions!$A$3:$B$41,2,FALSE),"")</f>
        <v/>
      </c>
      <c r="O337" s="2"/>
      <c r="P337" s="17" t="str">
        <f>IFERROR(VLOOKUP(O337,Colors!$A$3:$B$11,2,FALSE),"")</f>
        <v/>
      </c>
      <c r="Q337" s="2"/>
      <c r="R337" s="17" t="str">
        <f>IFERROR(VLOOKUP(Q337,Contenants!$A$3:$B$21,2,FALSE),"")</f>
        <v/>
      </c>
      <c r="S337" s="2"/>
      <c r="T337" s="8" t="s">
        <v>1283</v>
      </c>
      <c r="U337" s="14" t="str">
        <f>SUBSTITUTE(SUBSTITUTE(SUBSTITUTE(SUBSTITUTE(SUBSTITUTE(SUBSTITUTE(SUBSTITUTE(SUBSTITUTE(SUBSTITUTE(SUBSTITUTE(SUBSTITUTE(SUBSTITUTE(S337,"C:\Users\Admin\OneDrive\Site Internet\",""),"BAG-IN-BOX\",""),"BOURGOGNE\",""),"BEAUJOLAIS\",""),"CHAMPAGNE ET EFFERVESCENTS\",""),"LANGUEDOC\",""),"LOIRE\",""),"PROVENCE\",""),"RHONE NORD\",""),"RHONE SUD\",""),"SPIRITUEUX\",""),"SUD OUEST\","")</f>
        <v/>
      </c>
      <c r="V337" s="14"/>
      <c r="W337" s="5" t="e">
        <f>$X$1&amp;A337&amp;$Y$1&amp;T337&amp;$Z$1&amp;C337&amp;$AA$1&amp;E337&amp;#REF!&amp;G337&amp;$AB$1&amp;J337&amp;$AC$1&amp;#REF!&amp;$AD$1&amp;L337&amp;$AE$1&amp;P337&amp;$AF$1&amp;R337&amp;$AF$1&amp;#REF!&amp;$AG$1</f>
        <v>#REF!</v>
      </c>
    </row>
    <row r="338" spans="1:23" ht="409.5" x14ac:dyDescent="0.25">
      <c r="A338" s="2" t="s">
        <v>1085</v>
      </c>
      <c r="B338" s="2" t="s">
        <v>1086</v>
      </c>
      <c r="C338" s="3" t="s">
        <v>4816</v>
      </c>
      <c r="D338" s="23" t="str">
        <f>SUBSTITUTE(SUBSTITUTE(SUBSTITUTE(C338,CHAR(13),""),CHAR(10),"&lt;br&gt;"),". &amp;car(10)",".")</f>
        <v>Un Crémant de Bourgogne fin et aérien. Idéal sur un apértif entre amis.&lt;br&gt;&lt;br&gt;Encépagement : Chardonnay, Aligoté&lt;br&gt;&lt;br&gt;Dégustation : Bulles élégantes et fines ; Nez pur et aériens aux notes de fruits blancs ; Bouche souple, complexe aux arômes de brioche et d’amande grillée.&lt;br&gt;Accord mets/vin : apéritif, dessert, poisson.&lt;br&gt;&lt;br&gt;Les multiples failles qui découpent la région ont donné naissance à autant de terrains différents par leur nature, leur orientation et leur âge. Les vignes se situent en Cote Chalonnaise et dans le nord du Mâconnais. Ses raisins proviennent des sols argilo-calcaires à argilo siliceux sur l’aire d’appellation Bourgogne.</v>
      </c>
      <c r="E338" s="4">
        <v>12.5</v>
      </c>
      <c r="F338" s="2" t="s">
        <v>2227</v>
      </c>
      <c r="G338" s="19">
        <f>VLOOKUP(F338,frs!$A$2:$B$45,2,FALSE)</f>
        <v>25</v>
      </c>
      <c r="H338" s="2" t="b">
        <v>1</v>
      </c>
      <c r="I338" s="2" t="s">
        <v>4687</v>
      </c>
      <c r="J338" s="19">
        <f>VLOOKUP(I338,Families!$A$2:$B$11,2,FALSE)</f>
        <v>6</v>
      </c>
      <c r="K338" s="2" t="s">
        <v>4817</v>
      </c>
      <c r="L338" s="19">
        <f>IFERROR(VLOOKUP(K338,Appellations!$A$2:$B$80,2,FALSE),"0")</f>
        <v>31</v>
      </c>
      <c r="M338" s="2" t="s">
        <v>4762</v>
      </c>
      <c r="N338" s="19">
        <f>IFERROR(VLOOKUP(M338,Regions!$A$2:$B$44,2,FALSE),"0")</f>
        <v>10</v>
      </c>
      <c r="O338" s="2" t="s">
        <v>4689</v>
      </c>
      <c r="P338" s="19">
        <f>IFERROR(VLOOKUP(O338,Colors!$A$2:$B$11,2,FALSE),"0")</f>
        <v>2</v>
      </c>
      <c r="Q338" s="2" t="s">
        <v>4688</v>
      </c>
      <c r="R338" s="19">
        <f>IFERROR(VLOOKUP(Q338,Contenants!$A$2:$B$21,2,FALSE),"0")</f>
        <v>16</v>
      </c>
      <c r="S338" s="2" t="s">
        <v>5903</v>
      </c>
      <c r="T338" s="50" t="s">
        <v>6057</v>
      </c>
      <c r="U338" s="19" t="str">
        <f>SUBSTITUTE(S338,"C:\Users\Admin\OneDrive\Site Internet\","")</f>
        <v>cremant_de_bourgogne_blanc_de_blanc.png</v>
      </c>
      <c r="V338" s="19">
        <f>IF(U338="",0,1)</f>
        <v>1</v>
      </c>
      <c r="W338" s="20" t="str">
        <f>$X$1&amp;A338&amp;$Y$1&amp;T338&amp;$Z$1&amp;D338&amp;$AA$1&amp;G338&amp;$AB$1&amp;J338&amp;$AC$1&amp;L338&amp;$AD$1&amp;N338&amp;$AE$1&amp;P338&amp;$AF$1&amp;R338&amp;$AG$1&amp;U338&amp;$AH$1&amp;V338&amp;$AI$1</f>
        <v>("00340", "Crémant de Bourgogne Chardonnay Brut", "Un Crémant de Bourgogne fin et aérien. Idéal sur un apértif entre amis.&lt;br&gt;&lt;br&gt;Encépagement : Chardonnay, Aligoté&lt;br&gt;&lt;br&gt;Dégustation : Bulles élégantes et fines ; Nez pur et aériens aux notes de fruits blancs ; Bouche souple, complexe aux arômes de brioche et d’amande grillée.&lt;br&gt;Accord mets/vin : apéritif, dessert, poisson.&lt;br&gt;&lt;br&gt;Les multiples failles qui découpent la région ont donné naissance à autant de terrains différents par leur nature, leur orientation et leur âge. Les vignes se situent en Cote Chalonnaise et dans le nord du Mâconnais. Ses raisins proviennent des sols argilo-calcaires à argilo siliceux sur l’aire d’appellation Bourgogne.", "25", "6", "31", "10","2", "16", "cremant_de_bourgogne_blanc_de_blanc.png", "1"),</v>
      </c>
    </row>
    <row r="339" spans="1:23" hidden="1" x14ac:dyDescent="0.25">
      <c r="A339" s="2" t="s">
        <v>3456</v>
      </c>
      <c r="B339" s="2" t="s">
        <v>3457</v>
      </c>
      <c r="C339" s="3"/>
      <c r="D339" s="25" t="str">
        <f t="shared" si="100"/>
        <v/>
      </c>
      <c r="E339" s="4">
        <v>11.9</v>
      </c>
      <c r="F339" s="2" t="s">
        <v>2227</v>
      </c>
      <c r="G339" s="26">
        <f>VLOOKUP(F339,frs!$A$2:$E$41,2,FALSE)</f>
        <v>25</v>
      </c>
      <c r="H339" s="2" t="b">
        <v>0</v>
      </c>
      <c r="I339" s="2" t="s">
        <v>4687</v>
      </c>
      <c r="J339" s="26">
        <f>VLOOKUP(I339,Families!$A$2:$B$11,2,FALSE)</f>
        <v>6</v>
      </c>
      <c r="K339" s="2" t="s">
        <v>4817</v>
      </c>
      <c r="L339" s="26" t="str">
        <f>IFERROR(VLOOKUP(K339,Appellations!$A$3:$B$77,3,FALSE),"")</f>
        <v/>
      </c>
      <c r="M339" s="2" t="s">
        <v>4762</v>
      </c>
      <c r="N339" s="26">
        <f>IFERROR(VLOOKUP(M339,Regions!$A$3:$B$41,2,FALSE),"")</f>
        <v>10</v>
      </c>
      <c r="O339" s="2"/>
      <c r="P339" s="26" t="str">
        <f>IFERROR(VLOOKUP(O339,Colors!$A$3:$B$11,2,FALSE),"")</f>
        <v/>
      </c>
      <c r="Q339" s="2"/>
      <c r="R339" s="26" t="str">
        <f>IFERROR(VLOOKUP(Q339,Contenants!$A$3:$B$21,2,FALSE),"")</f>
        <v/>
      </c>
      <c r="S339" s="2"/>
      <c r="T339" s="8" t="s">
        <v>1534</v>
      </c>
      <c r="U339" s="14" t="str">
        <f>SUBSTITUTE(SUBSTITUTE(SUBSTITUTE(SUBSTITUTE(SUBSTITUTE(SUBSTITUTE(SUBSTITUTE(SUBSTITUTE(SUBSTITUTE(SUBSTITUTE(SUBSTITUTE(SUBSTITUTE(S339,"C:\Users\Admin\OneDrive\Site Internet\",""),"BAG-IN-BOX\",""),"BOURGOGNE\",""),"BEAUJOLAIS\",""),"CHAMPAGNE ET EFFERVESCENTS\",""),"LANGUEDOC\",""),"LOIRE\",""),"PROVENCE\",""),"RHONE NORD\",""),"RHONE SUD\",""),"SPIRITUEUX\",""),"SUD OUEST\","")</f>
        <v/>
      </c>
      <c r="V339" s="14"/>
      <c r="W339" s="5" t="e">
        <f>$X$1&amp;A339&amp;$Y$1&amp;T339&amp;$Z$1&amp;C339&amp;$AA$1&amp;E339&amp;#REF!&amp;G339&amp;$AB$1&amp;J339&amp;$AC$1&amp;#REF!&amp;$AD$1&amp;L339&amp;$AE$1&amp;P339&amp;$AF$1&amp;R339&amp;$AF$1&amp;#REF!&amp;$AG$1</f>
        <v>#REF!</v>
      </c>
    </row>
    <row r="340" spans="1:23" hidden="1" x14ac:dyDescent="0.25">
      <c r="A340" s="2" t="s">
        <v>3454</v>
      </c>
      <c r="B340" s="2" t="s">
        <v>3455</v>
      </c>
      <c r="C340" s="3"/>
      <c r="D340" s="16" t="str">
        <f t="shared" si="100"/>
        <v/>
      </c>
      <c r="E340" s="4">
        <v>12.92</v>
      </c>
      <c r="F340" s="2" t="s">
        <v>2487</v>
      </c>
      <c r="G340" s="13" t="e">
        <f>VLOOKUP(F340,frs!$A$2:$E$41,2,FALSE)</f>
        <v>#N/A</v>
      </c>
      <c r="H340" s="2" t="b">
        <v>0</v>
      </c>
      <c r="I340" s="2" t="s">
        <v>4687</v>
      </c>
      <c r="J340" s="13">
        <f>VLOOKUP(I340,Families!$A$2:$B$11,2,FALSE)</f>
        <v>6</v>
      </c>
      <c r="K340" s="2" t="s">
        <v>4817</v>
      </c>
      <c r="L340" s="13" t="str">
        <f>IFERROR(VLOOKUP(K340,Appellations!$A$3:$B$77,3,FALSE),"")</f>
        <v/>
      </c>
      <c r="M340" s="2" t="s">
        <v>4762</v>
      </c>
      <c r="N340" s="13">
        <f>IFERROR(VLOOKUP(M340,Regions!$A$3:$B$41,2,FALSE),"")</f>
        <v>10</v>
      </c>
      <c r="O340" s="2"/>
      <c r="P340" s="13" t="str">
        <f>IFERROR(VLOOKUP(O340,Colors!$A$3:$B$11,2,FALSE),"")</f>
        <v/>
      </c>
      <c r="Q340" s="2"/>
      <c r="R340" s="13" t="str">
        <f>IFERROR(VLOOKUP(Q340,Contenants!$A$3:$B$21,2,FALSE),"")</f>
        <v/>
      </c>
      <c r="S340" s="2"/>
      <c r="T340" s="22" t="s">
        <v>2204</v>
      </c>
      <c r="U340" s="14" t="str">
        <f>SUBSTITUTE(SUBSTITUTE(SUBSTITUTE(SUBSTITUTE(SUBSTITUTE(SUBSTITUTE(SUBSTITUTE(SUBSTITUTE(SUBSTITUTE(SUBSTITUTE(SUBSTITUTE(SUBSTITUTE(S340,"C:\Users\Admin\OneDrive\Site Internet\",""),"BAG-IN-BOX\",""),"BOURGOGNE\",""),"BEAUJOLAIS\",""),"CHAMPAGNE ET EFFERVESCENTS\",""),"LANGUEDOC\",""),"LOIRE\",""),"PROVENCE\",""),"RHONE NORD\",""),"RHONE SUD\",""),"SPIRITUEUX\",""),"SUD OUEST\","")</f>
        <v/>
      </c>
      <c r="V340" s="14"/>
      <c r="W340" s="5" t="e">
        <f>$X$1&amp;A340&amp;$Y$1&amp;T340&amp;$Z$1&amp;C340&amp;$AA$1&amp;E340&amp;#REF!&amp;G340&amp;$AB$1&amp;J340&amp;$AC$1&amp;#REF!&amp;$AD$1&amp;L340&amp;$AE$1&amp;P340&amp;$AF$1&amp;R340&amp;$AF$1&amp;#REF!&amp;$AG$1</f>
        <v>#REF!</v>
      </c>
    </row>
    <row r="341" spans="1:23" hidden="1" x14ac:dyDescent="0.25">
      <c r="A341" s="2" t="s">
        <v>4020</v>
      </c>
      <c r="B341" s="2" t="s">
        <v>4021</v>
      </c>
      <c r="C341" s="3"/>
      <c r="D341" s="16" t="str">
        <f t="shared" si="100"/>
        <v/>
      </c>
      <c r="E341" s="4">
        <v>6.96</v>
      </c>
      <c r="F341" s="2" t="s">
        <v>3923</v>
      </c>
      <c r="G341" s="13" t="e">
        <f>VLOOKUP(F341,frs!$A$2:$E$41,2,FALSE)</f>
        <v>#N/A</v>
      </c>
      <c r="H341" s="2" t="b">
        <v>0</v>
      </c>
      <c r="I341" s="2" t="s">
        <v>4687</v>
      </c>
      <c r="J341" s="13">
        <f>VLOOKUP(I341,Families!$A$2:$B$11,2,FALSE)</f>
        <v>6</v>
      </c>
      <c r="K341" s="2" t="s">
        <v>4818</v>
      </c>
      <c r="L341" s="13" t="str">
        <f>IFERROR(VLOOKUP(K341,Appellations!$A$3:$B$77,3,FALSE),"")</f>
        <v/>
      </c>
      <c r="M341" s="2" t="s">
        <v>4819</v>
      </c>
      <c r="N341" s="13">
        <f>IFERROR(VLOOKUP(M341,Regions!$A$3:$B$41,2,FALSE),"")</f>
        <v>23</v>
      </c>
      <c r="O341" s="2"/>
      <c r="P341" s="13" t="str">
        <f>IFERROR(VLOOKUP(O341,Colors!$A$3:$B$11,2,FALSE),"")</f>
        <v/>
      </c>
      <c r="Q341" s="2"/>
      <c r="R341" s="13" t="str">
        <f>IFERROR(VLOOKUP(Q341,Contenants!$A$3:$B$21,2,FALSE),"")</f>
        <v/>
      </c>
      <c r="S341" s="2"/>
      <c r="T341" s="8" t="s">
        <v>1287</v>
      </c>
      <c r="U341" s="14" t="str">
        <f>SUBSTITUTE(SUBSTITUTE(SUBSTITUTE(SUBSTITUTE(SUBSTITUTE(SUBSTITUTE(SUBSTITUTE(SUBSTITUTE(SUBSTITUTE(SUBSTITUTE(SUBSTITUTE(SUBSTITUTE(S341,"C:\Users\Admin\OneDrive\Site Internet\",""),"BAG-IN-BOX\",""),"BOURGOGNE\",""),"BEAUJOLAIS\",""),"CHAMPAGNE ET EFFERVESCENTS\",""),"LANGUEDOC\",""),"LOIRE\",""),"PROVENCE\",""),"RHONE NORD\",""),"RHONE SUD\",""),"SPIRITUEUX\",""),"SUD OUEST\","")</f>
        <v/>
      </c>
      <c r="V341" s="14"/>
      <c r="W341" s="5" t="e">
        <f>$X$1&amp;A341&amp;$Y$1&amp;T341&amp;$Z$1&amp;C341&amp;$AA$1&amp;E341&amp;#REF!&amp;G341&amp;$AB$1&amp;J341&amp;$AC$1&amp;#REF!&amp;$AD$1&amp;L341&amp;$AE$1&amp;P341&amp;$AF$1&amp;R341&amp;$AF$1&amp;#REF!&amp;$AG$1</f>
        <v>#REF!</v>
      </c>
    </row>
    <row r="342" spans="1:23" hidden="1" x14ac:dyDescent="0.25">
      <c r="A342" s="2" t="s">
        <v>4373</v>
      </c>
      <c r="B342" s="2" t="s">
        <v>4374</v>
      </c>
      <c r="C342" s="3"/>
      <c r="D342" s="33" t="str">
        <f t="shared" si="100"/>
        <v/>
      </c>
      <c r="E342" s="4">
        <v>11.2</v>
      </c>
      <c r="F342" s="2" t="s">
        <v>2218</v>
      </c>
      <c r="G342" s="17" t="e">
        <f>VLOOKUP(F342,frs!$A$2:$E$41,2,FALSE)</f>
        <v>#N/A</v>
      </c>
      <c r="H342" s="2" t="b">
        <v>0</v>
      </c>
      <c r="I342" s="2" t="s">
        <v>4716</v>
      </c>
      <c r="J342" s="17">
        <f>VLOOKUP(I342,Families!$A$2:$B$11,2,FALSE)</f>
        <v>1</v>
      </c>
      <c r="K342" s="2"/>
      <c r="L342" s="17" t="str">
        <f>IFERROR(VLOOKUP(K342,Appellations!$A$3:$B$77,3,FALSE),"")</f>
        <v/>
      </c>
      <c r="M342" s="2" t="s">
        <v>4819</v>
      </c>
      <c r="N342" s="17">
        <f>IFERROR(VLOOKUP(M342,Regions!$A$3:$B$41,2,FALSE),"")</f>
        <v>23</v>
      </c>
      <c r="O342" s="2" t="s">
        <v>4719</v>
      </c>
      <c r="P342" s="17">
        <f>IFERROR(VLOOKUP(O342,Colors!$A$3:$B$11,2,FALSE),"")</f>
        <v>8</v>
      </c>
      <c r="Q342" s="2" t="s">
        <v>4688</v>
      </c>
      <c r="R342" s="17">
        <f>IFERROR(VLOOKUP(Q342,Contenants!$A$3:$B$21,2,FALSE),"")</f>
        <v>16</v>
      </c>
      <c r="S342" s="2"/>
      <c r="T342" s="8" t="s">
        <v>913</v>
      </c>
      <c r="U342" s="14" t="str">
        <f>SUBSTITUTE(SUBSTITUTE(SUBSTITUTE(SUBSTITUTE(SUBSTITUTE(SUBSTITUTE(SUBSTITUTE(SUBSTITUTE(SUBSTITUTE(SUBSTITUTE(SUBSTITUTE(SUBSTITUTE(S342,"C:\Users\Admin\OneDrive\Site Internet\",""),"BAG-IN-BOX\",""),"BOURGOGNE\",""),"BEAUJOLAIS\",""),"CHAMPAGNE ET EFFERVESCENTS\",""),"LANGUEDOC\",""),"LOIRE\",""),"PROVENCE\",""),"RHONE NORD\",""),"RHONE SUD\",""),"SPIRITUEUX\",""),"SUD OUEST\","")</f>
        <v/>
      </c>
      <c r="V342" s="14"/>
      <c r="W342" s="5" t="e">
        <f>$X$1&amp;A342&amp;$Y$1&amp;T342&amp;$Z$1&amp;C342&amp;$AA$1&amp;E342&amp;#REF!&amp;G342&amp;$AB$1&amp;J342&amp;$AC$1&amp;#REF!&amp;$AD$1&amp;L342&amp;$AE$1&amp;P342&amp;$AF$1&amp;R342&amp;$AF$1&amp;#REF!&amp;$AG$1</f>
        <v>#REF!</v>
      </c>
    </row>
    <row r="343" spans="1:23" ht="409.5" x14ac:dyDescent="0.25">
      <c r="A343" s="2" t="s">
        <v>1133</v>
      </c>
      <c r="B343" s="2" t="s">
        <v>1134</v>
      </c>
      <c r="C343" s="3" t="s">
        <v>5308</v>
      </c>
      <c r="D343" s="23" t="str">
        <f>SUBSTITUTE(SUBSTITUTE(SUBSTITUTE(C343,CHAR(13),""),CHAR(10),"&lt;br&gt;"),". &amp;car(10)",".")</f>
        <v>Un Tokaji moelleux, idéal sur un foie gras.&lt;br&gt;&lt;br&gt;Encépagement : Furmint (Vendanges Tardives)&lt;br&gt;&lt;br&gt;Dégustation : Robe jaune or tuilé ; Nez intense et complexe aux notes de fruits confits ; Bouche fraîche et sucrée, bien équilibrée.&lt;br&gt;Accord mets/vin : apéritif, foie gras, dessert au fruits frais.&lt;br&gt;&lt;br&gt;La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343" s="4">
        <v>21.4</v>
      </c>
      <c r="F343" s="2" t="s">
        <v>23</v>
      </c>
      <c r="G343" s="19">
        <f>VLOOKUP(F343,frs!$A$2:$B$45,2,FALSE)</f>
        <v>42</v>
      </c>
      <c r="H343" s="2" t="b">
        <v>1</v>
      </c>
      <c r="I343" s="2" t="s">
        <v>4709</v>
      </c>
      <c r="J343" s="19">
        <f>VLOOKUP(I343,Families!$A$2:$B$11,2,FALSE)</f>
        <v>2</v>
      </c>
      <c r="K343" s="2"/>
      <c r="L343" s="19" t="str">
        <f>IFERROR(VLOOKUP(K343,Appellations!$A$2:$B$80,2,FALSE),"0")</f>
        <v>0</v>
      </c>
      <c r="M343" s="2" t="s">
        <v>4820</v>
      </c>
      <c r="N343" s="19">
        <f>IFERROR(VLOOKUP(M343,Regions!$A$2:$B$44,2,FALSE),"0")</f>
        <v>22</v>
      </c>
      <c r="O343" s="2" t="s">
        <v>4689</v>
      </c>
      <c r="P343" s="19">
        <f>IFERROR(VLOOKUP(O343,Colors!$A$2:$B$11,2,FALSE),"0")</f>
        <v>2</v>
      </c>
      <c r="Q343" s="2" t="s">
        <v>4695</v>
      </c>
      <c r="R343" s="19">
        <f>IFERROR(VLOOKUP(Q343,Contenants!$A$2:$B$21,2,FALSE),"0")</f>
        <v>13</v>
      </c>
      <c r="S343" s="2" t="s">
        <v>5619</v>
      </c>
      <c r="T343" s="50" t="s">
        <v>6428</v>
      </c>
      <c r="U343" s="19" t="str">
        <f>SUBSTITUTE(S343,"C:\Users\Admin\OneDrive\Site Internet\","")</f>
        <v>hongrie_chateau_dereszla_tokaji_furmint_blanc.png</v>
      </c>
      <c r="V343" s="19">
        <f>IF(U343="",0,1)</f>
        <v>1</v>
      </c>
      <c r="W343" s="20" t="str">
        <f>$X$1&amp;A343&amp;$Y$1&amp;T343&amp;$Z$1&amp;D343&amp;$AA$1&amp;G343&amp;$AB$1&amp;J343&amp;$AC$1&amp;L343&amp;$AD$1&amp;N343&amp;$AE$1&amp;P343&amp;$AF$1&amp;R343&amp;$AG$1&amp;U343&amp;$AH$1&amp;V343&amp;$AI$1</f>
        <v>("00346", "Derezla Tokaji Vendanges tardives Furmint Blanc", "Un Tokaji moelleux, idéal sur un foie gras.&lt;br&gt;&lt;br&gt;Encépagement : Furmint (Vendanges Tardives)&lt;br&gt;&lt;br&gt;Dégustation : Robe jaune or tuilé ; Nez intense et complexe aux notes de fruits confits ; Bouche fraîche et sucrée, bien équilibrée.&lt;br&gt;Accord mets/vin : apéritif, foie gras, dessert au fruits frais.&lt;br&gt;&lt;br&gt;La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"42", "2", "0", "22","2", "13", "hongrie_chateau_dereszla_tokaji_furmint_blanc.png", "1"),</v>
      </c>
    </row>
    <row r="344" spans="1:23" hidden="1" x14ac:dyDescent="0.25">
      <c r="A344" s="2" t="s">
        <v>3235</v>
      </c>
      <c r="B344" s="2" t="s">
        <v>3236</v>
      </c>
      <c r="C344" s="3"/>
      <c r="D344" s="25" t="str">
        <f t="shared" si="100"/>
        <v/>
      </c>
      <c r="E344" s="4">
        <v>7.35</v>
      </c>
      <c r="F344" s="2" t="s">
        <v>2217</v>
      </c>
      <c r="G344" s="26" t="e">
        <f>VLOOKUP(F344,frs!$A$2:$E$41,2,FALSE)</f>
        <v>#N/A</v>
      </c>
      <c r="H344" s="2" t="b">
        <v>0</v>
      </c>
      <c r="I344" s="2" t="s">
        <v>4716</v>
      </c>
      <c r="J344" s="26">
        <f>VLOOKUP(I344,Families!$A$2:$B$11,2,FALSE)</f>
        <v>1</v>
      </c>
      <c r="K344" s="2" t="s">
        <v>4821</v>
      </c>
      <c r="L344" s="26" t="str">
        <f>IFERROR(VLOOKUP(K344,Appellations!$A$3:$B$77,3,FALSE),"")</f>
        <v/>
      </c>
      <c r="M344" s="2" t="s">
        <v>4822</v>
      </c>
      <c r="N344" s="26">
        <f>IFERROR(VLOOKUP(M344,Regions!$A$3:$B$41,2,FALSE),"")</f>
        <v>27</v>
      </c>
      <c r="O344" s="2" t="s">
        <v>4719</v>
      </c>
      <c r="P344" s="26">
        <f>IFERROR(VLOOKUP(O344,Colors!$A$3:$B$11,2,FALSE),"")</f>
        <v>8</v>
      </c>
      <c r="Q344" s="2" t="s">
        <v>4688</v>
      </c>
      <c r="R344" s="26">
        <f>IFERROR(VLOOKUP(Q344,Contenants!$A$3:$B$21,2,FALSE),"")</f>
        <v>16</v>
      </c>
      <c r="S344" s="2"/>
      <c r="T344" s="8" t="s">
        <v>1828</v>
      </c>
      <c r="U344" s="14" t="str">
        <f t="shared" ref="U344:U349" si="109">SUBSTITUTE(SUBSTITUTE(SUBSTITUTE(SUBSTITUTE(SUBSTITUTE(SUBSTITUTE(SUBSTITUTE(SUBSTITUTE(SUBSTITUTE(SUBSTITUTE(SUBSTITUTE(SUBSTITUTE(S344,"C:\Users\Admin\OneDrive\Site Internet\",""),"BAG-IN-BOX\",""),"BOURGOGNE\",""),"BEAUJOLAIS\",""),"CHAMPAGNE ET EFFERVESCENTS\",""),"LANGUEDOC\",""),"LOIRE\",""),"PROVENCE\",""),"RHONE NORD\",""),"RHONE SUD\",""),"SPIRITUEUX\",""),"SUD OUEST\","")</f>
        <v/>
      </c>
      <c r="V344" s="14"/>
      <c r="W344" s="5" t="e">
        <f>$X$1&amp;A344&amp;$Y$1&amp;T344&amp;$Z$1&amp;C344&amp;$AA$1&amp;E344&amp;#REF!&amp;G344&amp;$AB$1&amp;J344&amp;$AC$1&amp;#REF!&amp;$AD$1&amp;L344&amp;$AE$1&amp;P344&amp;$AF$1&amp;R344&amp;$AF$1&amp;#REF!&amp;$AG$1</f>
        <v>#REF!</v>
      </c>
    </row>
    <row r="345" spans="1:23" hidden="1" x14ac:dyDescent="0.25">
      <c r="A345" s="2" t="s">
        <v>3891</v>
      </c>
      <c r="B345" s="2" t="s">
        <v>3892</v>
      </c>
      <c r="C345" s="3"/>
      <c r="D345" s="16" t="str">
        <f t="shared" si="100"/>
        <v/>
      </c>
      <c r="E345" s="4">
        <v>6.98</v>
      </c>
      <c r="F345" s="2" t="s">
        <v>2217</v>
      </c>
      <c r="G345" s="13" t="e">
        <f>VLOOKUP(F345,frs!$A$2:$E$41,2,FALSE)</f>
        <v>#N/A</v>
      </c>
      <c r="H345" s="2" t="b">
        <v>0</v>
      </c>
      <c r="I345" s="2" t="s">
        <v>4709</v>
      </c>
      <c r="J345" s="13">
        <f>VLOOKUP(I345,Families!$A$2:$B$11,2,FALSE)</f>
        <v>2</v>
      </c>
      <c r="K345" s="2" t="s">
        <v>4823</v>
      </c>
      <c r="L345" s="13" t="str">
        <f>IFERROR(VLOOKUP(K345,Appellations!$A$3:$B$77,3,FALSE),"")</f>
        <v/>
      </c>
      <c r="M345" s="2" t="s">
        <v>4822</v>
      </c>
      <c r="N345" s="13">
        <f>IFERROR(VLOOKUP(M345,Regions!$A$3:$B$41,2,FALSE),"")</f>
        <v>27</v>
      </c>
      <c r="O345" s="2" t="s">
        <v>4689</v>
      </c>
      <c r="P345" s="13">
        <f>IFERROR(VLOOKUP(O345,Colors!$A$3:$B$11,2,FALSE),"")</f>
        <v>2</v>
      </c>
      <c r="Q345" s="2" t="s">
        <v>4688</v>
      </c>
      <c r="R345" s="13">
        <f>IFERROR(VLOOKUP(Q345,Contenants!$A$3:$B$21,2,FALSE),"")</f>
        <v>16</v>
      </c>
      <c r="S345" s="2"/>
      <c r="T345" s="8" t="s">
        <v>1140</v>
      </c>
      <c r="U345" s="14" t="str">
        <f t="shared" si="109"/>
        <v/>
      </c>
      <c r="V345" s="14"/>
      <c r="W345" s="5" t="e">
        <f>$X$1&amp;A345&amp;$Y$1&amp;T345&amp;$Z$1&amp;C345&amp;$AA$1&amp;E345&amp;#REF!&amp;G345&amp;$AB$1&amp;J345&amp;$AC$1&amp;#REF!&amp;$AD$1&amp;L345&amp;$AE$1&amp;P345&amp;$AF$1&amp;R345&amp;$AF$1&amp;#REF!&amp;$AG$1</f>
        <v>#REF!</v>
      </c>
    </row>
    <row r="346" spans="1:23" hidden="1" x14ac:dyDescent="0.25">
      <c r="A346" s="2" t="s">
        <v>4014</v>
      </c>
      <c r="B346" s="2" t="s">
        <v>4015</v>
      </c>
      <c r="C346" s="3"/>
      <c r="D346" s="16" t="str">
        <f t="shared" si="100"/>
        <v/>
      </c>
      <c r="E346" s="4">
        <v>16.87</v>
      </c>
      <c r="F346" s="2" t="s">
        <v>4016</v>
      </c>
      <c r="G346" s="13" t="e">
        <f>VLOOKUP(F346,frs!$A$2:$E$41,2,FALSE)</f>
        <v>#N/A</v>
      </c>
      <c r="H346" s="2" t="b">
        <v>0</v>
      </c>
      <c r="I346" s="2" t="s">
        <v>4709</v>
      </c>
      <c r="J346" s="13">
        <f>VLOOKUP(I346,Families!$A$2:$B$11,2,FALSE)</f>
        <v>2</v>
      </c>
      <c r="K346" s="2" t="s">
        <v>4824</v>
      </c>
      <c r="L346" s="13" t="str">
        <f>IFERROR(VLOOKUP(K346,Appellations!$A$3:$B$77,3,FALSE),"")</f>
        <v/>
      </c>
      <c r="M346" s="2" t="s">
        <v>4822</v>
      </c>
      <c r="N346" s="13">
        <f>IFERROR(VLOOKUP(M346,Regions!$A$3:$B$41,2,FALSE),"")</f>
        <v>27</v>
      </c>
      <c r="O346" s="2" t="s">
        <v>4689</v>
      </c>
      <c r="P346" s="13">
        <f>IFERROR(VLOOKUP(O346,Colors!$A$3:$B$11,2,FALSE),"")</f>
        <v>2</v>
      </c>
      <c r="Q346" s="2" t="s">
        <v>4688</v>
      </c>
      <c r="R346" s="13">
        <f>IFERROR(VLOOKUP(Q346,Contenants!$A$3:$B$21,2,FALSE),"")</f>
        <v>16</v>
      </c>
      <c r="S346" s="2"/>
      <c r="T346" s="8" t="s">
        <v>170</v>
      </c>
      <c r="U346" s="14" t="str">
        <f t="shared" si="109"/>
        <v/>
      </c>
      <c r="V346" s="14"/>
      <c r="W346" s="5" t="e">
        <f>$X$1&amp;A346&amp;$Y$1&amp;T346&amp;$Z$1&amp;C346&amp;$AA$1&amp;E346&amp;#REF!&amp;G346&amp;$AB$1&amp;J346&amp;$AC$1&amp;#REF!&amp;$AD$1&amp;L346&amp;$AE$1&amp;P346&amp;$AF$1&amp;R346&amp;$AF$1&amp;#REF!&amp;$AG$1</f>
        <v>#REF!</v>
      </c>
    </row>
    <row r="347" spans="1:23" hidden="1" x14ac:dyDescent="0.25">
      <c r="A347" s="2" t="s">
        <v>4032</v>
      </c>
      <c r="B347" s="2" t="s">
        <v>4033</v>
      </c>
      <c r="C347" s="3"/>
      <c r="D347" s="16" t="str">
        <f t="shared" si="100"/>
        <v/>
      </c>
      <c r="E347" s="4">
        <v>12.63</v>
      </c>
      <c r="F347" s="2" t="s">
        <v>4034</v>
      </c>
      <c r="G347" s="13" t="e">
        <f>VLOOKUP(F347,frs!$A$2:$E$41,2,FALSE)</f>
        <v>#N/A</v>
      </c>
      <c r="H347" s="2" t="b">
        <v>0</v>
      </c>
      <c r="I347" s="2" t="s">
        <v>4709</v>
      </c>
      <c r="J347" s="13">
        <f>VLOOKUP(I347,Families!$A$2:$B$11,2,FALSE)</f>
        <v>2</v>
      </c>
      <c r="K347" s="2" t="s">
        <v>4825</v>
      </c>
      <c r="L347" s="13" t="str">
        <f>IFERROR(VLOOKUP(K347,Appellations!$A$3:$B$77,3,FALSE),"")</f>
        <v/>
      </c>
      <c r="M347" s="2" t="s">
        <v>4822</v>
      </c>
      <c r="N347" s="13">
        <f>IFERROR(VLOOKUP(M347,Regions!$A$3:$B$41,2,FALSE),"")</f>
        <v>27</v>
      </c>
      <c r="O347" s="2" t="s">
        <v>4689</v>
      </c>
      <c r="P347" s="13">
        <f>IFERROR(VLOOKUP(O347,Colors!$A$3:$B$11,2,FALSE),"")</f>
        <v>2</v>
      </c>
      <c r="Q347" s="2" t="s">
        <v>4688</v>
      </c>
      <c r="R347" s="13">
        <f>IFERROR(VLOOKUP(Q347,Contenants!$A$3:$B$21,2,FALSE),"")</f>
        <v>16</v>
      </c>
      <c r="S347" s="2"/>
      <c r="T347" s="8" t="s">
        <v>1076</v>
      </c>
      <c r="U347" s="14" t="str">
        <f t="shared" si="109"/>
        <v/>
      </c>
      <c r="V347" s="14"/>
      <c r="W347" s="5" t="e">
        <f>$X$1&amp;A347&amp;$Y$1&amp;T347&amp;$Z$1&amp;C347&amp;$AA$1&amp;E347&amp;#REF!&amp;G347&amp;$AB$1&amp;J347&amp;$AC$1&amp;#REF!&amp;$AD$1&amp;L347&amp;$AE$1&amp;P347&amp;$AF$1&amp;R347&amp;$AF$1&amp;#REF!&amp;$AG$1</f>
        <v>#REF!</v>
      </c>
    </row>
    <row r="348" spans="1:23" hidden="1" x14ac:dyDescent="0.25">
      <c r="A348" s="2" t="s">
        <v>4154</v>
      </c>
      <c r="B348" s="2" t="s">
        <v>4155</v>
      </c>
      <c r="C348" s="3"/>
      <c r="D348" s="16" t="str">
        <f t="shared" si="100"/>
        <v/>
      </c>
      <c r="E348" s="4">
        <v>8.94</v>
      </c>
      <c r="F348" s="2" t="s">
        <v>2217</v>
      </c>
      <c r="G348" s="13" t="e">
        <f>VLOOKUP(F348,frs!$A$2:$E$41,2,FALSE)</f>
        <v>#N/A</v>
      </c>
      <c r="H348" s="2" t="b">
        <v>0</v>
      </c>
      <c r="I348" s="2" t="s">
        <v>4716</v>
      </c>
      <c r="J348" s="13">
        <f>VLOOKUP(I348,Families!$A$2:$B$11,2,FALSE)</f>
        <v>1</v>
      </c>
      <c r="K348" s="2" t="s">
        <v>4826</v>
      </c>
      <c r="L348" s="13" t="str">
        <f>IFERROR(VLOOKUP(K348,Appellations!$A$3:$B$77,3,FALSE),"")</f>
        <v/>
      </c>
      <c r="M348" s="2" t="s">
        <v>4822</v>
      </c>
      <c r="N348" s="13">
        <f>IFERROR(VLOOKUP(M348,Regions!$A$3:$B$41,2,FALSE),"")</f>
        <v>27</v>
      </c>
      <c r="O348" s="2" t="s">
        <v>4719</v>
      </c>
      <c r="P348" s="13">
        <f>IFERROR(VLOOKUP(O348,Colors!$A$3:$B$11,2,FALSE),"")</f>
        <v>8</v>
      </c>
      <c r="Q348" s="2" t="s">
        <v>4688</v>
      </c>
      <c r="R348" s="13">
        <f>IFERROR(VLOOKUP(Q348,Contenants!$A$3:$B$21,2,FALSE),"")</f>
        <v>16</v>
      </c>
      <c r="S348" s="2"/>
      <c r="T348" s="8" t="s">
        <v>721</v>
      </c>
      <c r="U348" s="14" t="str">
        <f t="shared" si="109"/>
        <v/>
      </c>
      <c r="V348" s="14"/>
      <c r="W348" s="5" t="e">
        <f>$X$1&amp;A348&amp;$Y$1&amp;T348&amp;$Z$1&amp;C348&amp;$AA$1&amp;E348&amp;#REF!&amp;G348&amp;$AB$1&amp;J348&amp;$AC$1&amp;#REF!&amp;$AD$1&amp;L348&amp;$AE$1&amp;P348&amp;$AF$1&amp;R348&amp;$AF$1&amp;#REF!&amp;$AG$1</f>
        <v>#REF!</v>
      </c>
    </row>
    <row r="349" spans="1:23" hidden="1" x14ac:dyDescent="0.25">
      <c r="A349" s="2" t="s">
        <v>4253</v>
      </c>
      <c r="B349" s="2" t="s">
        <v>4254</v>
      </c>
      <c r="C349" s="3"/>
      <c r="D349" s="33" t="str">
        <f t="shared" si="100"/>
        <v/>
      </c>
      <c r="E349" s="4">
        <v>9.94</v>
      </c>
      <c r="F349" s="2" t="s">
        <v>2217</v>
      </c>
      <c r="G349" s="17" t="e">
        <f>VLOOKUP(F349,frs!$A$2:$E$41,2,FALSE)</f>
        <v>#N/A</v>
      </c>
      <c r="H349" s="2" t="b">
        <v>0</v>
      </c>
      <c r="I349" s="2" t="s">
        <v>4716</v>
      </c>
      <c r="J349" s="17">
        <f>VLOOKUP(I349,Families!$A$2:$B$11,2,FALSE)</f>
        <v>1</v>
      </c>
      <c r="K349" s="2" t="s">
        <v>4827</v>
      </c>
      <c r="L349" s="17" t="str">
        <f>IFERROR(VLOOKUP(K349,Appellations!$A$3:$B$77,3,FALSE),"")</f>
        <v/>
      </c>
      <c r="M349" s="2" t="s">
        <v>4822</v>
      </c>
      <c r="N349" s="17">
        <f>IFERROR(VLOOKUP(M349,Regions!$A$3:$B$41,2,FALSE),"")</f>
        <v>27</v>
      </c>
      <c r="O349" s="2" t="s">
        <v>4719</v>
      </c>
      <c r="P349" s="17">
        <f>IFERROR(VLOOKUP(O349,Colors!$A$3:$B$11,2,FALSE),"")</f>
        <v>8</v>
      </c>
      <c r="Q349" s="2" t="s">
        <v>4688</v>
      </c>
      <c r="R349" s="17">
        <f>IFERROR(VLOOKUP(Q349,Contenants!$A$3:$B$21,2,FALSE),"")</f>
        <v>16</v>
      </c>
      <c r="S349" s="2"/>
      <c r="T349" s="8" t="s">
        <v>1997</v>
      </c>
      <c r="U349" s="14" t="str">
        <f t="shared" si="109"/>
        <v/>
      </c>
      <c r="V349" s="14"/>
      <c r="W349" s="5" t="e">
        <f>$X$1&amp;A349&amp;$Y$1&amp;T349&amp;$Z$1&amp;C349&amp;$AA$1&amp;E349&amp;#REF!&amp;G349&amp;$AB$1&amp;J349&amp;$AC$1&amp;#REF!&amp;$AD$1&amp;L349&amp;$AE$1&amp;P349&amp;$AF$1&amp;R349&amp;$AF$1&amp;#REF!&amp;$AG$1</f>
        <v>#REF!</v>
      </c>
    </row>
    <row r="350" spans="1:23" ht="409.5" x14ac:dyDescent="0.25">
      <c r="A350" s="2" t="s">
        <v>62</v>
      </c>
      <c r="B350" s="2" t="s">
        <v>63</v>
      </c>
      <c r="C350" s="3" t="s">
        <v>2389</v>
      </c>
      <c r="D350" s="23" t="str">
        <f>SUBSTITUTE(SUBSTITUTE(SUBSTITUTE(C350,CHAR(13),""),CHAR(10),"&lt;br&gt;"),". &amp;car(10)",".")</f>
        <v>Un vin animal et fluide pour amateurs de petits gibiers.&lt;br&gt;&lt;br&gt;Encépagement : Mourvèdre, Carignan&lt;br&gt;&lt;br&gt;Dégustation : robe rouge sombre, nez de fruits noirs, bouche aux tanins enrobés et aux notes de fruits noirs bien mûrs avec une finale parfumée et poivrée.&lt;br&gt;Accord mets/vin : viande grillée, gibier en sauce.&lt;br&gt;&lt;br&gt;Existe en Magnum.&lt;br&gt;&lt;br&gt;Situé à St Cyr/Mer, les vins de ce domaine seront ravir tous les palets !!&lt;br&gt;19 hectares de vignes sont répartis sur les communes de Saint Cyr, La Cadière et le Castellet. La philosophie du domaine est de pratiquer l’agriculture régénérative dont l’objectif est d’augmenter la biodiversité.</v>
      </c>
      <c r="E350" s="4">
        <v>29.9</v>
      </c>
      <c r="F350" s="2" t="s">
        <v>2230</v>
      </c>
      <c r="G350" s="19">
        <f>VLOOKUP(F350,frs!$A$2:$B$45,2,FALSE)</f>
        <v>17</v>
      </c>
      <c r="H350" s="2" t="b">
        <v>1</v>
      </c>
      <c r="I350" s="2" t="s">
        <v>4716</v>
      </c>
      <c r="J350" s="19">
        <f>VLOOKUP(I350,Families!$A$2:$B$11,2,FALSE)</f>
        <v>1</v>
      </c>
      <c r="K350" s="2" t="s">
        <v>4828</v>
      </c>
      <c r="L350" s="19">
        <f>IFERROR(VLOOKUP(K350,Appellations!$A$2:$B$80,2,FALSE),"0")</f>
        <v>2</v>
      </c>
      <c r="M350" s="2" t="s">
        <v>4741</v>
      </c>
      <c r="N350" s="19">
        <f>IFERROR(VLOOKUP(M350,Regions!$A$2:$B$44,2,FALSE),"0")</f>
        <v>32</v>
      </c>
      <c r="O350" s="2" t="s">
        <v>4719</v>
      </c>
      <c r="P350" s="19">
        <f>IFERROR(VLOOKUP(O350,Colors!$A$2:$B$11,2,FALSE),"0")</f>
        <v>8</v>
      </c>
      <c r="Q350" s="2" t="s">
        <v>4688</v>
      </c>
      <c r="R350" s="19">
        <f>IFERROR(VLOOKUP(Q350,Contenants!$A$2:$B$21,2,FALSE),"0")</f>
        <v>16</v>
      </c>
      <c r="S350" s="2" t="s">
        <v>5680</v>
      </c>
      <c r="T350" s="50" t="s">
        <v>6429</v>
      </c>
      <c r="U350" s="19" t="str">
        <f>SUBSTITUTE(S350,"C:\Users\Admin\OneDrive\Site Internet\","")</f>
        <v>domaine_chretienne_lecque_rouge.png</v>
      </c>
      <c r="V350" s="19">
        <f>IF(U350="",0,1)</f>
        <v>1</v>
      </c>
      <c r="W350" s="20" t="str">
        <f>$X$1&amp;A350&amp;$Y$1&amp;T350&amp;$Z$1&amp;D350&amp;$AA$1&amp;G350&amp;$AB$1&amp;J350&amp;$AC$1&amp;L350&amp;$AD$1&amp;N350&amp;$AE$1&amp;P350&amp;$AF$1&amp;R350&amp;$AG$1&amp;U350&amp;$AH$1&amp;V350&amp;$AI$1</f>
        <v>("00353", "Bandol La Lecque La Chrétienne Rouge", "Un vin animal et fluide pour amateurs de petits gibiers.&lt;br&gt;&lt;br&gt;Encépagement : Mourvèdre, Carignan&lt;br&gt;&lt;br&gt;Dégustation : robe rouge sombre, nez de fruits noirs, bouche aux tanins enrobés et aux notes de fruits noirs bien mûrs avec une finale parfumée et poivrée.&lt;br&gt;Accord mets/vin : viande grillée, gibier en sauce.&lt;br&gt;&lt;br&gt;Existe en Magnum.&lt;br&gt;&lt;br&gt;Situé à St Cyr/Mer, les vins de ce domaine seront ravir tous les palets !!&lt;br&gt;19 hectares de vignes sont répartis sur les communes de Saint Cyr, La Cadière et le Castellet. La philosophie du domaine est de pratiquer l’agriculture régénérative dont l’objectif est d’augmenter la biodiversité.", "17", "1", "2", "32","8", "16", "domaine_chretienne_lecque_rouge.png", "1"),</v>
      </c>
    </row>
    <row r="351" spans="1:23" hidden="1" x14ac:dyDescent="0.25">
      <c r="A351" s="2" t="s">
        <v>2395</v>
      </c>
      <c r="B351" s="2" t="s">
        <v>2396</v>
      </c>
      <c r="C351" s="3"/>
      <c r="D351" s="25" t="str">
        <f t="shared" si="100"/>
        <v/>
      </c>
      <c r="E351" s="4">
        <v>19.41</v>
      </c>
      <c r="F351" s="2" t="s">
        <v>2394</v>
      </c>
      <c r="G351" s="26" t="e">
        <f>VLOOKUP(F351,frs!$A$2:$E$41,2,FALSE)</f>
        <v>#N/A</v>
      </c>
      <c r="H351" s="2" t="b">
        <v>0</v>
      </c>
      <c r="I351" s="2" t="s">
        <v>4709</v>
      </c>
      <c r="J351" s="26">
        <f>VLOOKUP(I351,Families!$A$2:$B$11,2,FALSE)</f>
        <v>2</v>
      </c>
      <c r="K351" s="2" t="s">
        <v>4828</v>
      </c>
      <c r="L351" s="26" t="str">
        <f>IFERROR(VLOOKUP(K351,Appellations!$A$3:$B$77,3,FALSE),"")</f>
        <v/>
      </c>
      <c r="M351" s="2" t="s">
        <v>4741</v>
      </c>
      <c r="N351" s="26">
        <f>IFERROR(VLOOKUP(M351,Regions!$A$3:$B$41,2,FALSE),"")</f>
        <v>32</v>
      </c>
      <c r="O351" s="2" t="s">
        <v>4689</v>
      </c>
      <c r="P351" s="26">
        <f>IFERROR(VLOOKUP(O351,Colors!$A$3:$B$11,2,FALSE),"")</f>
        <v>2</v>
      </c>
      <c r="Q351" s="2" t="s">
        <v>4688</v>
      </c>
      <c r="R351" s="26">
        <f>IFERROR(VLOOKUP(Q351,Contenants!$A$3:$B$21,2,FALSE),"")</f>
        <v>16</v>
      </c>
      <c r="S351" s="2"/>
      <c r="T351" s="8" t="s">
        <v>2040</v>
      </c>
      <c r="U351" s="14" t="str">
        <f t="shared" ref="U351:U358" si="110">SUBSTITUTE(SUBSTITUTE(SUBSTITUTE(SUBSTITUTE(SUBSTITUTE(SUBSTITUTE(SUBSTITUTE(SUBSTITUTE(SUBSTITUTE(SUBSTITUTE(SUBSTITUTE(SUBSTITUTE(S351,"C:\Users\Admin\OneDrive\Site Internet\",""),"BAG-IN-BOX\",""),"BOURGOGNE\",""),"BEAUJOLAIS\",""),"CHAMPAGNE ET EFFERVESCENTS\",""),"LANGUEDOC\",""),"LOIRE\",""),"PROVENCE\",""),"RHONE NORD\",""),"RHONE SUD\",""),"SPIRITUEUX\",""),"SUD OUEST\","")</f>
        <v/>
      </c>
      <c r="V351" s="14"/>
      <c r="W351" s="5" t="e">
        <f>$X$1&amp;A351&amp;$Y$1&amp;T351&amp;$Z$1&amp;C351&amp;$AA$1&amp;E351&amp;#REF!&amp;G351&amp;$AB$1&amp;J351&amp;$AC$1&amp;#REF!&amp;$AD$1&amp;L351&amp;$AE$1&amp;P351&amp;$AF$1&amp;R351&amp;$AF$1&amp;#REF!&amp;$AG$1</f>
        <v>#REF!</v>
      </c>
    </row>
    <row r="352" spans="1:23" hidden="1" x14ac:dyDescent="0.25">
      <c r="A352" s="2" t="s">
        <v>2392</v>
      </c>
      <c r="B352" s="2" t="s">
        <v>2393</v>
      </c>
      <c r="C352" s="3"/>
      <c r="D352" s="16" t="str">
        <f t="shared" si="100"/>
        <v/>
      </c>
      <c r="E352" s="4">
        <v>23.73</v>
      </c>
      <c r="F352" s="2" t="s">
        <v>2394</v>
      </c>
      <c r="G352" s="13" t="e">
        <f>VLOOKUP(F352,frs!$A$2:$E$41,2,FALSE)</f>
        <v>#N/A</v>
      </c>
      <c r="H352" s="2" t="b">
        <v>0</v>
      </c>
      <c r="I352" s="2" t="s">
        <v>4716</v>
      </c>
      <c r="J352" s="13">
        <f>VLOOKUP(I352,Families!$A$2:$B$11,2,FALSE)</f>
        <v>1</v>
      </c>
      <c r="K352" s="2" t="s">
        <v>4828</v>
      </c>
      <c r="L352" s="13" t="str">
        <f>IFERROR(VLOOKUP(K352,Appellations!$A$3:$B$77,3,FALSE),"")</f>
        <v/>
      </c>
      <c r="M352" s="2" t="s">
        <v>4741</v>
      </c>
      <c r="N352" s="13">
        <f>IFERROR(VLOOKUP(M352,Regions!$A$3:$B$41,2,FALSE),"")</f>
        <v>32</v>
      </c>
      <c r="O352" s="2" t="s">
        <v>4719</v>
      </c>
      <c r="P352" s="13">
        <f>IFERROR(VLOOKUP(O352,Colors!$A$3:$B$11,2,FALSE),"")</f>
        <v>8</v>
      </c>
      <c r="Q352" s="2" t="s">
        <v>4688</v>
      </c>
      <c r="R352" s="13">
        <f>IFERROR(VLOOKUP(Q352,Contenants!$A$3:$B$21,2,FALSE),"")</f>
        <v>16</v>
      </c>
      <c r="S352" s="2"/>
      <c r="T352" s="8" t="s">
        <v>569</v>
      </c>
      <c r="U352" s="14" t="str">
        <f t="shared" si="110"/>
        <v/>
      </c>
      <c r="V352" s="14"/>
      <c r="W352" s="5" t="e">
        <f>$X$1&amp;A352&amp;$Y$1&amp;T352&amp;$Z$1&amp;C352&amp;$AA$1&amp;E352&amp;#REF!&amp;G352&amp;$AB$1&amp;J352&amp;$AC$1&amp;#REF!&amp;$AD$1&amp;L352&amp;$AE$1&amp;P352&amp;$AF$1&amp;R352&amp;$AF$1&amp;#REF!&amp;$AG$1</f>
        <v>#REF!</v>
      </c>
    </row>
    <row r="353" spans="1:23" hidden="1" x14ac:dyDescent="0.25">
      <c r="A353" s="2" t="s">
        <v>2399</v>
      </c>
      <c r="B353" s="2" t="s">
        <v>2400</v>
      </c>
      <c r="C353" s="3"/>
      <c r="D353" s="16" t="str">
        <f t="shared" si="100"/>
        <v/>
      </c>
      <c r="E353" s="4">
        <v>33.53</v>
      </c>
      <c r="F353" s="2" t="s">
        <v>2238</v>
      </c>
      <c r="G353" s="13" t="e">
        <f>VLOOKUP(F353,frs!$A$2:$E$41,2,FALSE)</f>
        <v>#N/A</v>
      </c>
      <c r="H353" s="2" t="b">
        <v>0</v>
      </c>
      <c r="I353" s="2" t="s">
        <v>4716</v>
      </c>
      <c r="J353" s="13">
        <f>VLOOKUP(I353,Families!$A$2:$B$11,2,FALSE)</f>
        <v>1</v>
      </c>
      <c r="K353" s="2" t="s">
        <v>4828</v>
      </c>
      <c r="L353" s="13" t="str">
        <f>IFERROR(VLOOKUP(K353,Appellations!$A$3:$B$77,3,FALSE),"")</f>
        <v/>
      </c>
      <c r="M353" s="2" t="s">
        <v>4741</v>
      </c>
      <c r="N353" s="13">
        <f>IFERROR(VLOOKUP(M353,Regions!$A$3:$B$41,2,FALSE),"")</f>
        <v>32</v>
      </c>
      <c r="O353" s="2" t="s">
        <v>4719</v>
      </c>
      <c r="P353" s="13">
        <f>IFERROR(VLOOKUP(O353,Colors!$A$3:$B$11,2,FALSE),"")</f>
        <v>8</v>
      </c>
      <c r="Q353" s="2" t="s">
        <v>4688</v>
      </c>
      <c r="R353" s="13">
        <f>IFERROR(VLOOKUP(Q353,Contenants!$A$3:$B$21,2,FALSE),"")</f>
        <v>16</v>
      </c>
      <c r="S353" s="2"/>
      <c r="T353" s="8" t="s">
        <v>571</v>
      </c>
      <c r="U353" s="14" t="str">
        <f t="shared" si="110"/>
        <v/>
      </c>
      <c r="V353" s="14"/>
      <c r="W353" s="5" t="e">
        <f>$X$1&amp;A353&amp;$Y$1&amp;T353&amp;$Z$1&amp;C353&amp;$AA$1&amp;E353&amp;#REF!&amp;G353&amp;$AB$1&amp;J353&amp;$AC$1&amp;#REF!&amp;$AD$1&amp;L353&amp;$AE$1&amp;P353&amp;$AF$1&amp;R353&amp;$AF$1&amp;#REF!&amp;$AG$1</f>
        <v>#REF!</v>
      </c>
    </row>
    <row r="354" spans="1:23" hidden="1" x14ac:dyDescent="0.25">
      <c r="A354" s="2" t="s">
        <v>2375</v>
      </c>
      <c r="B354" s="2" t="s">
        <v>2376</v>
      </c>
      <c r="C354" s="3"/>
      <c r="D354" s="16" t="str">
        <f t="shared" si="100"/>
        <v/>
      </c>
      <c r="E354" s="4">
        <v>37.799999999999997</v>
      </c>
      <c r="F354" s="2" t="s">
        <v>2370</v>
      </c>
      <c r="G354" s="13" t="e">
        <f>VLOOKUP(F354,frs!$A$2:$E$41,2,FALSE)</f>
        <v>#N/A</v>
      </c>
      <c r="H354" s="2" t="b">
        <v>0</v>
      </c>
      <c r="I354" s="2" t="s">
        <v>4716</v>
      </c>
      <c r="J354" s="13">
        <f>VLOOKUP(I354,Families!$A$2:$B$11,2,FALSE)</f>
        <v>1</v>
      </c>
      <c r="K354" s="2" t="s">
        <v>4828</v>
      </c>
      <c r="L354" s="13" t="str">
        <f>IFERROR(VLOOKUP(K354,Appellations!$A$3:$B$77,3,FALSE),"")</f>
        <v/>
      </c>
      <c r="M354" s="2" t="s">
        <v>4741</v>
      </c>
      <c r="N354" s="13">
        <f>IFERROR(VLOOKUP(M354,Regions!$A$3:$B$41,2,FALSE),"")</f>
        <v>32</v>
      </c>
      <c r="O354" s="2" t="s">
        <v>4719</v>
      </c>
      <c r="P354" s="13">
        <f>IFERROR(VLOOKUP(O354,Colors!$A$3:$B$11,2,FALSE),"")</f>
        <v>8</v>
      </c>
      <c r="Q354" s="2" t="s">
        <v>4688</v>
      </c>
      <c r="R354" s="13">
        <f>IFERROR(VLOOKUP(Q354,Contenants!$A$3:$B$21,2,FALSE),"")</f>
        <v>16</v>
      </c>
      <c r="S354" s="2"/>
      <c r="T354" s="8" t="s">
        <v>2042</v>
      </c>
      <c r="U354" s="14" t="str">
        <f t="shared" si="110"/>
        <v/>
      </c>
      <c r="V354" s="14"/>
      <c r="W354" s="5" t="e">
        <f>$X$1&amp;A354&amp;$Y$1&amp;T354&amp;$Z$1&amp;C354&amp;$AA$1&amp;E354&amp;#REF!&amp;G354&amp;$AB$1&amp;J354&amp;$AC$1&amp;#REF!&amp;$AD$1&amp;L354&amp;$AE$1&amp;P354&amp;$AF$1&amp;R354&amp;$AF$1&amp;#REF!&amp;$AG$1</f>
        <v>#REF!</v>
      </c>
    </row>
    <row r="355" spans="1:23" hidden="1" x14ac:dyDescent="0.25">
      <c r="A355" s="2" t="s">
        <v>2403</v>
      </c>
      <c r="B355" s="2" t="s">
        <v>2404</v>
      </c>
      <c r="C355" s="3"/>
      <c r="D355" s="16" t="str">
        <f t="shared" si="100"/>
        <v/>
      </c>
      <c r="E355" s="4">
        <v>14.7</v>
      </c>
      <c r="F355" s="2" t="s">
        <v>2218</v>
      </c>
      <c r="G355" s="13" t="e">
        <f>VLOOKUP(F355,frs!$A$2:$E$41,2,FALSE)</f>
        <v>#N/A</v>
      </c>
      <c r="H355" s="2" t="b">
        <v>0</v>
      </c>
      <c r="I355" s="2" t="s">
        <v>2308</v>
      </c>
      <c r="J355" s="13">
        <f>VLOOKUP(I355,Families!$A$2:$B$11,2,FALSE)</f>
        <v>3</v>
      </c>
      <c r="K355" s="2" t="s">
        <v>4828</v>
      </c>
      <c r="L355" s="13" t="str">
        <f>IFERROR(VLOOKUP(K355,Appellations!$A$3:$B$77,3,FALSE),"")</f>
        <v/>
      </c>
      <c r="M355" s="2" t="s">
        <v>4741</v>
      </c>
      <c r="N355" s="13">
        <f>IFERROR(VLOOKUP(M355,Regions!$A$3:$B$41,2,FALSE),"")</f>
        <v>32</v>
      </c>
      <c r="O355" s="2" t="s">
        <v>2306</v>
      </c>
      <c r="P355" s="13">
        <f>IFERROR(VLOOKUP(O355,Colors!$A$3:$B$11,2,FALSE),"")</f>
        <v>7</v>
      </c>
      <c r="Q355" s="2" t="s">
        <v>4688</v>
      </c>
      <c r="R355" s="13">
        <f>IFERROR(VLOOKUP(Q355,Contenants!$A$3:$B$21,2,FALSE),"")</f>
        <v>16</v>
      </c>
      <c r="S355" s="2"/>
      <c r="T355" s="8" t="s">
        <v>3728</v>
      </c>
      <c r="U355" s="14" t="str">
        <f t="shared" si="110"/>
        <v/>
      </c>
      <c r="V355" s="14"/>
      <c r="W355" s="5" t="e">
        <f>$X$1&amp;A355&amp;$Y$1&amp;T355&amp;$Z$1&amp;C355&amp;$AA$1&amp;E355&amp;#REF!&amp;G355&amp;$AB$1&amp;J355&amp;$AC$1&amp;#REF!&amp;$AD$1&amp;L355&amp;$AE$1&amp;P355&amp;$AF$1&amp;R355&amp;$AF$1&amp;#REF!&amp;$AG$1</f>
        <v>#REF!</v>
      </c>
    </row>
    <row r="356" spans="1:23" hidden="1" x14ac:dyDescent="0.25">
      <c r="A356" s="2" t="s">
        <v>2407</v>
      </c>
      <c r="B356" s="2" t="s">
        <v>2408</v>
      </c>
      <c r="C356" s="3"/>
      <c r="D356" s="16" t="str">
        <f t="shared" si="100"/>
        <v/>
      </c>
      <c r="E356" s="4">
        <v>7.85</v>
      </c>
      <c r="F356" s="2" t="s">
        <v>2218</v>
      </c>
      <c r="G356" s="13" t="e">
        <f>VLOOKUP(F356,frs!$A$2:$E$41,2,FALSE)</f>
        <v>#N/A</v>
      </c>
      <c r="H356" s="2" t="b">
        <v>0</v>
      </c>
      <c r="I356" s="2" t="s">
        <v>4716</v>
      </c>
      <c r="J356" s="13">
        <f>VLOOKUP(I356,Families!$A$2:$B$11,2,FALSE)</f>
        <v>1</v>
      </c>
      <c r="K356" s="2" t="s">
        <v>4828</v>
      </c>
      <c r="L356" s="13" t="str">
        <f>IFERROR(VLOOKUP(K356,Appellations!$A$3:$B$77,3,FALSE),"")</f>
        <v/>
      </c>
      <c r="M356" s="2" t="s">
        <v>4741</v>
      </c>
      <c r="N356" s="13">
        <f>IFERROR(VLOOKUP(M356,Regions!$A$3:$B$41,2,FALSE),"")</f>
        <v>32</v>
      </c>
      <c r="O356" s="2" t="s">
        <v>4719</v>
      </c>
      <c r="P356" s="13">
        <f>IFERROR(VLOOKUP(O356,Colors!$A$3:$B$11,2,FALSE),"")</f>
        <v>8</v>
      </c>
      <c r="Q356" s="2" t="s">
        <v>4688</v>
      </c>
      <c r="R356" s="13">
        <f>IFERROR(VLOOKUP(Q356,Contenants!$A$3:$B$21,2,FALSE),"")</f>
        <v>16</v>
      </c>
      <c r="S356" s="2"/>
      <c r="T356" s="8" t="s">
        <v>1235</v>
      </c>
      <c r="U356" s="14" t="str">
        <f t="shared" si="110"/>
        <v/>
      </c>
      <c r="V356" s="14"/>
      <c r="W356" s="5" t="e">
        <f>$X$1&amp;A356&amp;$Y$1&amp;T356&amp;$Z$1&amp;C356&amp;$AA$1&amp;E356&amp;#REF!&amp;G356&amp;$AB$1&amp;J356&amp;$AC$1&amp;#REF!&amp;$AD$1&amp;L356&amp;$AE$1&amp;P356&amp;$AF$1&amp;R356&amp;$AF$1&amp;#REF!&amp;$AG$1</f>
        <v>#REF!</v>
      </c>
    </row>
    <row r="357" spans="1:23" hidden="1" x14ac:dyDescent="0.25">
      <c r="A357" s="2" t="s">
        <v>2405</v>
      </c>
      <c r="B357" s="2" t="s">
        <v>2406</v>
      </c>
      <c r="C357" s="3"/>
      <c r="D357" s="16" t="str">
        <f t="shared" si="100"/>
        <v/>
      </c>
      <c r="E357" s="4">
        <v>15.8</v>
      </c>
      <c r="F357" s="2" t="s">
        <v>2218</v>
      </c>
      <c r="G357" s="13" t="e">
        <f>VLOOKUP(F357,frs!$A$2:$E$41,2,FALSE)</f>
        <v>#N/A</v>
      </c>
      <c r="H357" s="2" t="b">
        <v>0</v>
      </c>
      <c r="I357" s="2" t="s">
        <v>4716</v>
      </c>
      <c r="J357" s="13">
        <f>VLOOKUP(I357,Families!$A$2:$B$11,2,FALSE)</f>
        <v>1</v>
      </c>
      <c r="K357" s="2" t="s">
        <v>4828</v>
      </c>
      <c r="L357" s="13" t="str">
        <f>IFERROR(VLOOKUP(K357,Appellations!$A$3:$B$77,3,FALSE),"")</f>
        <v/>
      </c>
      <c r="M357" s="2" t="s">
        <v>4741</v>
      </c>
      <c r="N357" s="13">
        <f>IFERROR(VLOOKUP(M357,Regions!$A$3:$B$41,2,FALSE),"")</f>
        <v>32</v>
      </c>
      <c r="O357" s="2" t="s">
        <v>4719</v>
      </c>
      <c r="P357" s="13">
        <f>IFERROR(VLOOKUP(O357,Colors!$A$3:$B$11,2,FALSE),"")</f>
        <v>8</v>
      </c>
      <c r="Q357" s="2" t="s">
        <v>4688</v>
      </c>
      <c r="R357" s="13">
        <f>IFERROR(VLOOKUP(Q357,Contenants!$A$3:$B$21,2,FALSE),"")</f>
        <v>16</v>
      </c>
      <c r="S357" s="2"/>
      <c r="T357" s="8" t="s">
        <v>25</v>
      </c>
      <c r="U357" s="14" t="str">
        <f t="shared" si="110"/>
        <v/>
      </c>
      <c r="V357" s="14"/>
      <c r="W357" s="5" t="e">
        <f>$X$1&amp;A357&amp;$Y$1&amp;T357&amp;$Z$1&amp;C357&amp;$AA$1&amp;E357&amp;#REF!&amp;G357&amp;$AB$1&amp;J357&amp;$AC$1&amp;#REF!&amp;$AD$1&amp;L357&amp;$AE$1&amp;P357&amp;$AF$1&amp;R357&amp;$AF$1&amp;#REF!&amp;$AG$1</f>
        <v>#REF!</v>
      </c>
    </row>
    <row r="358" spans="1:23" hidden="1" x14ac:dyDescent="0.25">
      <c r="A358" s="2" t="s">
        <v>2401</v>
      </c>
      <c r="B358" s="2" t="s">
        <v>2402</v>
      </c>
      <c r="C358" s="3"/>
      <c r="D358" s="33" t="str">
        <f t="shared" si="100"/>
        <v/>
      </c>
      <c r="E358" s="4">
        <v>7.6</v>
      </c>
      <c r="F358" s="2" t="s">
        <v>2218</v>
      </c>
      <c r="G358" s="17" t="e">
        <f>VLOOKUP(F358,frs!$A$2:$E$41,2,FALSE)</f>
        <v>#N/A</v>
      </c>
      <c r="H358" s="2" t="b">
        <v>0</v>
      </c>
      <c r="I358" s="2" t="s">
        <v>2308</v>
      </c>
      <c r="J358" s="17">
        <f>VLOOKUP(I358,Families!$A$2:$B$11,2,FALSE)</f>
        <v>3</v>
      </c>
      <c r="K358" s="2" t="s">
        <v>4828</v>
      </c>
      <c r="L358" s="17" t="str">
        <f>IFERROR(VLOOKUP(K358,Appellations!$A$3:$B$77,3,FALSE),"")</f>
        <v/>
      </c>
      <c r="M358" s="2" t="s">
        <v>4741</v>
      </c>
      <c r="N358" s="17">
        <f>IFERROR(VLOOKUP(M358,Regions!$A$3:$B$41,2,FALSE),"")</f>
        <v>32</v>
      </c>
      <c r="O358" s="2" t="s">
        <v>2306</v>
      </c>
      <c r="P358" s="17">
        <f>IFERROR(VLOOKUP(O358,Colors!$A$3:$B$11,2,FALSE),"")</f>
        <v>7</v>
      </c>
      <c r="Q358" s="2" t="s">
        <v>4688</v>
      </c>
      <c r="R358" s="17">
        <f>IFERROR(VLOOKUP(Q358,Contenants!$A$3:$B$21,2,FALSE),"")</f>
        <v>16</v>
      </c>
      <c r="S358" s="2"/>
      <c r="T358" s="8" t="s">
        <v>22</v>
      </c>
      <c r="U358" s="14" t="str">
        <f t="shared" si="110"/>
        <v/>
      </c>
      <c r="V358" s="14"/>
      <c r="W358" s="5" t="e">
        <f>$X$1&amp;A358&amp;$Y$1&amp;T358&amp;$Z$1&amp;C358&amp;$AA$1&amp;E358&amp;#REF!&amp;G358&amp;$AB$1&amp;J358&amp;$AC$1&amp;#REF!&amp;$AD$1&amp;L358&amp;$AE$1&amp;P358&amp;$AF$1&amp;R358&amp;$AF$1&amp;#REF!&amp;$AG$1</f>
        <v>#REF!</v>
      </c>
    </row>
    <row r="359" spans="1:23" ht="409.5" x14ac:dyDescent="0.25">
      <c r="A359" s="2" t="s">
        <v>176</v>
      </c>
      <c r="B359" s="2" t="s">
        <v>177</v>
      </c>
      <c r="C359" s="3" t="s">
        <v>6142</v>
      </c>
      <c r="D359" s="23" t="str">
        <f>SUBSTITUTE(SUBSTITUTE(SUBSTITUTE(C359,CHAR(13),""),CHAR(10),"&lt;br&gt;"),". &amp;car(10)",".")</f>
        <v xml:space="preserve">Un Beaume de Venise puissant et gourmand. Idéal sur une côtes de boeuf grillée.&lt;br&gt;&lt;br&gt;Encépagement : Grenache, Syrah&lt;br&gt;&lt;br&gt;Dégustation : Robe rouge éclatante ; Nez de fruits mûrs et épicé ; Bouche puissante et complexe aux notes de fruits rouges compotés.&lt;br&gt;Accord mets/vin : viande grillée, gibier.&lt;br&gt;&lt;br&gt;Existe en Magnum.&lt;br&gt;&lt;br&gt;La société Rhône Rive Gauche nous propose les vins de la Cave de Gigondas qui est située au coeur des Dentelles de Montmirail, sur la commune de Gigondas. Le vignoble s’étend sur 260 hectares produisant les crus Gigondas, Vacqueyras, Beaumes de Venise. &lt;br&gt;&lt;br&gt;Créée en 1956 par une poignée de vignerons, dont la volonté était la commercialisation de leur production en bouteilles, et qui compte aujourd’hui 83 adhérents et représente 15% de l’appellation, 128 ha en AOP Gigondas, (260 ha toutes AOP confondues). </v>
      </c>
      <c r="E359" s="4">
        <v>13.5</v>
      </c>
      <c r="F359" s="2" t="s">
        <v>175</v>
      </c>
      <c r="G359" s="19">
        <f>VLOOKUP(F359,frs!$A$2:$B$45,2,FALSE)</f>
        <v>35</v>
      </c>
      <c r="H359" s="2" t="b">
        <v>1</v>
      </c>
      <c r="I359" s="2" t="s">
        <v>4716</v>
      </c>
      <c r="J359" s="19">
        <f>VLOOKUP(I359,Families!$A$2:$B$11,2,FALSE)</f>
        <v>1</v>
      </c>
      <c r="K359" s="2" t="s">
        <v>4829</v>
      </c>
      <c r="L359" s="19">
        <f>IFERROR(VLOOKUP(K359,Appellations!$A$2:$B$80,2,FALSE),"0")</f>
        <v>4</v>
      </c>
      <c r="M359" s="2" t="s">
        <v>4745</v>
      </c>
      <c r="N359" s="19">
        <f>IFERROR(VLOOKUP(M359,Regions!$A$2:$B$44,2,FALSE),"0")</f>
        <v>33</v>
      </c>
      <c r="O359" s="2" t="s">
        <v>4719</v>
      </c>
      <c r="P359" s="19">
        <f>IFERROR(VLOOKUP(O359,Colors!$A$2:$B$11,2,FALSE),"0")</f>
        <v>8</v>
      </c>
      <c r="Q359" s="2" t="s">
        <v>4688</v>
      </c>
      <c r="R359" s="19">
        <f>IFERROR(VLOOKUP(Q359,Contenants!$A$2:$B$21,2,FALSE),"0")</f>
        <v>16</v>
      </c>
      <c r="S359" s="2" t="s">
        <v>5702</v>
      </c>
      <c r="T359" s="50" t="s">
        <v>6430</v>
      </c>
      <c r="U359" s="19" t="str">
        <f>SUBSTITUTE(S359,"C:\Users\Admin\OneDrive\Site Internet\","")</f>
        <v>rhone_rive_gauche_beaume_de_venise_terrissimo_rouge.png</v>
      </c>
      <c r="V359" s="19">
        <f>IF(U359="",0,1)</f>
        <v>1</v>
      </c>
      <c r="W359" s="20" t="str">
        <f>$X$1&amp;A359&amp;$Y$1&amp;T359&amp;$Z$1&amp;D359&amp;$AA$1&amp;G359&amp;$AB$1&amp;J359&amp;$AC$1&amp;L359&amp;$AD$1&amp;N359&amp;$AE$1&amp;P359&amp;$AF$1&amp;R359&amp;$AG$1&amp;U359&amp;$AH$1&amp;V359&amp;$AI$1</f>
        <v>("00362", "Terrissimo RRG Rouge", "Un Beaume de Venise puissant et gourmand. Idéal sur une côtes de boeuf grillée.&lt;br&gt;&lt;br&gt;Encépagement : Grenache, Syrah&lt;br&gt;&lt;br&gt;Dégustation : Robe rouge éclatante ; Nez de fruits mûrs et épicé ; Bouche puissante et complexe aux notes de fruits rouges compotés.&lt;br&gt;Accord mets/vin : viande grillée, gibier.&lt;br&gt;&lt;br&gt;Existe en Magnum.&lt;br&gt;&lt;br&gt;La société Rhône Rive Gauche nous propose les vins de la Cave de Gigondas qui est située au coeur des Dentelles de Montmirail, sur la commune de Gigondas. Le vignoble s’étend sur 260 hectares produisant les crus Gigondas, Vacqueyras, Beaumes de Venise. &lt;br&gt;&lt;br&gt;Créée en 1956 par une poignée de vignerons, dont la volonté était la commercialisation de leur production en bouteilles, et qui compte aujourd’hui 83 adhérents et représente 15% de l’appellation, 128 ha en AOP Gigondas, (260 ha toutes AOP confondues). ", "35", "1", "4", "33","8", "16", "rhone_rive_gauche_beaume_de_venise_terrissimo_rouge.png", "1"),</v>
      </c>
    </row>
    <row r="360" spans="1:23" hidden="1" x14ac:dyDescent="0.25">
      <c r="A360" s="2" t="s">
        <v>2799</v>
      </c>
      <c r="B360" s="2" t="s">
        <v>2800</v>
      </c>
      <c r="C360" s="3"/>
      <c r="D360" s="25" t="str">
        <f t="shared" si="100"/>
        <v/>
      </c>
      <c r="E360" s="4">
        <v>5</v>
      </c>
      <c r="F360" s="2" t="s">
        <v>2225</v>
      </c>
      <c r="G360" s="26" t="e">
        <f>VLOOKUP(F360,frs!$A$2:$E$41,2,FALSE)</f>
        <v>#N/A</v>
      </c>
      <c r="H360" s="2" t="b">
        <v>0</v>
      </c>
      <c r="I360" s="2" t="s">
        <v>4709</v>
      </c>
      <c r="J360" s="26">
        <f>VLOOKUP(I360,Families!$A$2:$B$11,2,FALSE)</f>
        <v>2</v>
      </c>
      <c r="K360" s="2" t="s">
        <v>4751</v>
      </c>
      <c r="L360" s="26" t="str">
        <f>IFERROR(VLOOKUP(K360,Appellations!$A$3:$B$77,3,FALSE),"")</f>
        <v/>
      </c>
      <c r="M360" s="2" t="s">
        <v>4752</v>
      </c>
      <c r="N360" s="26">
        <f>IFERROR(VLOOKUP(M360,Regions!$A$3:$B$41,2,FALSE),"")</f>
        <v>20</v>
      </c>
      <c r="O360" s="2" t="s">
        <v>4689</v>
      </c>
      <c r="P360" s="26">
        <f>IFERROR(VLOOKUP(O360,Colors!$A$3:$B$11,2,FALSE),"")</f>
        <v>2</v>
      </c>
      <c r="Q360" s="2" t="s">
        <v>4688</v>
      </c>
      <c r="R360" s="26">
        <f>IFERROR(VLOOKUP(Q360,Contenants!$A$3:$B$21,2,FALSE),"")</f>
        <v>16</v>
      </c>
      <c r="S360" s="2"/>
      <c r="T360" s="8" t="s">
        <v>1846</v>
      </c>
      <c r="U360" s="14" t="str">
        <f t="shared" ref="U360:U381" si="111">SUBSTITUTE(SUBSTITUTE(SUBSTITUTE(SUBSTITUTE(SUBSTITUTE(SUBSTITUTE(SUBSTITUTE(SUBSTITUTE(SUBSTITUTE(SUBSTITUTE(SUBSTITUTE(SUBSTITUTE(S360,"C:\Users\Admin\OneDrive\Site Internet\",""),"BAG-IN-BOX\",""),"BOURGOGNE\",""),"BEAUJOLAIS\",""),"CHAMPAGNE ET EFFERVESCENTS\",""),"LANGUEDOC\",""),"LOIRE\",""),"PROVENCE\",""),"RHONE NORD\",""),"RHONE SUD\",""),"SPIRITUEUX\",""),"SUD OUEST\","")</f>
        <v/>
      </c>
      <c r="V360" s="14"/>
      <c r="W360" s="5" t="e">
        <f>$X$1&amp;A360&amp;$Y$1&amp;T360&amp;$Z$1&amp;C360&amp;$AA$1&amp;E360&amp;#REF!&amp;G360&amp;$AB$1&amp;J360&amp;$AC$1&amp;#REF!&amp;$AD$1&amp;L360&amp;$AE$1&amp;P360&amp;$AF$1&amp;R360&amp;$AF$1&amp;#REF!&amp;$AG$1</f>
        <v>#REF!</v>
      </c>
    </row>
    <row r="361" spans="1:23" hidden="1" x14ac:dyDescent="0.25">
      <c r="A361" s="2" t="s">
        <v>2352</v>
      </c>
      <c r="B361" s="2" t="s">
        <v>2353</v>
      </c>
      <c r="C361" s="3"/>
      <c r="D361" s="16" t="str">
        <f t="shared" si="100"/>
        <v/>
      </c>
      <c r="E361" s="4">
        <v>9.9499999999999993</v>
      </c>
      <c r="F361" s="2" t="s">
        <v>2354</v>
      </c>
      <c r="G361" s="13" t="e">
        <f>VLOOKUP(F361,frs!$A$2:$E$41,2,FALSE)</f>
        <v>#N/A</v>
      </c>
      <c r="H361" s="2" t="b">
        <v>0</v>
      </c>
      <c r="I361" s="2" t="s">
        <v>4716</v>
      </c>
      <c r="J361" s="13">
        <f>VLOOKUP(I361,Families!$A$2:$B$11,2,FALSE)</f>
        <v>1</v>
      </c>
      <c r="K361" s="2" t="s">
        <v>4830</v>
      </c>
      <c r="L361" s="13" t="str">
        <f>IFERROR(VLOOKUP(K361,Appellations!$A$3:$B$77,3,FALSE),"")</f>
        <v/>
      </c>
      <c r="M361" s="2" t="s">
        <v>4745</v>
      </c>
      <c r="N361" s="13">
        <f>IFERROR(VLOOKUP(M361,Regions!$A$3:$B$41,2,FALSE),"")</f>
        <v>33</v>
      </c>
      <c r="O361" s="2" t="s">
        <v>4719</v>
      </c>
      <c r="P361" s="13">
        <f>IFERROR(VLOOKUP(O361,Colors!$A$3:$B$11,2,FALSE),"")</f>
        <v>8</v>
      </c>
      <c r="Q361" s="2" t="s">
        <v>4688</v>
      </c>
      <c r="R361" s="13">
        <f>IFERROR(VLOOKUP(Q361,Contenants!$A$3:$B$21,2,FALSE),"")</f>
        <v>16</v>
      </c>
      <c r="S361" s="2"/>
      <c r="T361" s="8" t="s">
        <v>1874</v>
      </c>
      <c r="U361" s="14" t="str">
        <f t="shared" si="111"/>
        <v/>
      </c>
      <c r="V361" s="14"/>
      <c r="W361" s="5" t="e">
        <f>$X$1&amp;A361&amp;$Y$1&amp;T361&amp;$Z$1&amp;C361&amp;$AA$1&amp;E361&amp;#REF!&amp;G361&amp;$AB$1&amp;J361&amp;$AC$1&amp;#REF!&amp;$AD$1&amp;L361&amp;$AE$1&amp;P361&amp;$AF$1&amp;R361&amp;$AF$1&amp;#REF!&amp;$AG$1</f>
        <v>#REF!</v>
      </c>
    </row>
    <row r="362" spans="1:23" hidden="1" x14ac:dyDescent="0.25">
      <c r="A362" s="2" t="s">
        <v>2884</v>
      </c>
      <c r="B362" s="2" t="s">
        <v>2885</v>
      </c>
      <c r="C362" s="3"/>
      <c r="D362" s="16" t="str">
        <f t="shared" si="100"/>
        <v/>
      </c>
      <c r="E362" s="4">
        <v>12.9</v>
      </c>
      <c r="F362" s="2" t="s">
        <v>2886</v>
      </c>
      <c r="G362" s="13" t="e">
        <f>VLOOKUP(F362,frs!$A$2:$E$41,2,FALSE)</f>
        <v>#N/A</v>
      </c>
      <c r="H362" s="2" t="b">
        <v>0</v>
      </c>
      <c r="I362" s="2" t="s">
        <v>4716</v>
      </c>
      <c r="J362" s="13">
        <f>VLOOKUP(I362,Families!$A$2:$B$11,2,FALSE)</f>
        <v>1</v>
      </c>
      <c r="K362" s="2" t="s">
        <v>4831</v>
      </c>
      <c r="L362" s="13" t="str">
        <f>IFERROR(VLOOKUP(K362,Appellations!$A$3:$B$77,3,FALSE),"")</f>
        <v/>
      </c>
      <c r="M362" s="2" t="s">
        <v>4745</v>
      </c>
      <c r="N362" s="13">
        <f>IFERROR(VLOOKUP(M362,Regions!$A$3:$B$41,2,FALSE),"")</f>
        <v>33</v>
      </c>
      <c r="O362" s="2" t="s">
        <v>4719</v>
      </c>
      <c r="P362" s="13">
        <f>IFERROR(VLOOKUP(O362,Colors!$A$3:$B$11,2,FALSE),"")</f>
        <v>8</v>
      </c>
      <c r="Q362" s="2" t="s">
        <v>4688</v>
      </c>
      <c r="R362" s="13">
        <f>IFERROR(VLOOKUP(Q362,Contenants!$A$3:$B$21,2,FALSE),"")</f>
        <v>16</v>
      </c>
      <c r="S362" s="2"/>
      <c r="T362" s="8" t="s">
        <v>579</v>
      </c>
      <c r="U362" s="14" t="str">
        <f t="shared" si="111"/>
        <v/>
      </c>
      <c r="V362" s="14"/>
      <c r="W362" s="5" t="e">
        <f>$X$1&amp;A362&amp;$Y$1&amp;T362&amp;$Z$1&amp;C362&amp;$AA$1&amp;E362&amp;#REF!&amp;G362&amp;$AB$1&amp;J362&amp;$AC$1&amp;#REF!&amp;$AD$1&amp;L362&amp;$AE$1&amp;P362&amp;$AF$1&amp;R362&amp;$AF$1&amp;#REF!&amp;$AG$1</f>
        <v>#REF!</v>
      </c>
    </row>
    <row r="363" spans="1:23" hidden="1" x14ac:dyDescent="0.25">
      <c r="A363" s="2" t="s">
        <v>2925</v>
      </c>
      <c r="B363" s="2" t="s">
        <v>2926</v>
      </c>
      <c r="C363" s="3"/>
      <c r="D363" s="33" t="str">
        <f t="shared" si="100"/>
        <v/>
      </c>
      <c r="E363" s="4">
        <v>13.15</v>
      </c>
      <c r="F363" s="2" t="s">
        <v>2218</v>
      </c>
      <c r="G363" s="17" t="e">
        <f>VLOOKUP(F363,frs!$A$2:$E$41,2,FALSE)</f>
        <v>#N/A</v>
      </c>
      <c r="H363" s="2" t="b">
        <v>0</v>
      </c>
      <c r="I363" s="2" t="s">
        <v>4709</v>
      </c>
      <c r="J363" s="17">
        <f>VLOOKUP(I363,Families!$A$2:$B$11,2,FALSE)</f>
        <v>2</v>
      </c>
      <c r="K363" s="2" t="s">
        <v>4832</v>
      </c>
      <c r="L363" s="17" t="str">
        <f>IFERROR(VLOOKUP(K363,Appellations!$A$3:$B$77,3,FALSE),"")</f>
        <v/>
      </c>
      <c r="M363" s="2" t="s">
        <v>4741</v>
      </c>
      <c r="N363" s="17">
        <f>IFERROR(VLOOKUP(M363,Regions!$A$3:$B$41,2,FALSE),"")</f>
        <v>32</v>
      </c>
      <c r="O363" s="2" t="s">
        <v>4689</v>
      </c>
      <c r="P363" s="17">
        <f>IFERROR(VLOOKUP(O363,Colors!$A$3:$B$11,2,FALSE),"")</f>
        <v>2</v>
      </c>
      <c r="Q363" s="2" t="s">
        <v>4695</v>
      </c>
      <c r="R363" s="17">
        <f>IFERROR(VLOOKUP(Q363,Contenants!$A$3:$B$21,2,FALSE),"")</f>
        <v>13</v>
      </c>
      <c r="S363" s="2"/>
      <c r="T363" s="8" t="s">
        <v>581</v>
      </c>
      <c r="U363" s="14" t="str">
        <f t="shared" si="111"/>
        <v/>
      </c>
      <c r="V363" s="14"/>
      <c r="W363" s="5" t="e">
        <f>$X$1&amp;A363&amp;$Y$1&amp;T363&amp;$Z$1&amp;C363&amp;$AA$1&amp;E363&amp;#REF!&amp;G363&amp;$AB$1&amp;J363&amp;$AC$1&amp;#REF!&amp;$AD$1&amp;L363&amp;$AE$1&amp;P363&amp;$AF$1&amp;R363&amp;$AF$1&amp;#REF!&amp;$AG$1</f>
        <v>#REF!</v>
      </c>
    </row>
    <row r="364" spans="1:23" hidden="1" x14ac:dyDescent="0.25">
      <c r="A364" s="2" t="s">
        <v>592</v>
      </c>
      <c r="B364" s="2" t="s">
        <v>593</v>
      </c>
      <c r="C364" s="3"/>
      <c r="D364" s="23" t="str">
        <f>SUBSTITUTE(SUBSTITUTE(SUBSTITUTE(C364,CHAR(13),""),CHAR(10),"&lt;br&gt;"),". &amp;car(10)",".")</f>
        <v/>
      </c>
      <c r="E364" s="4">
        <v>20.3</v>
      </c>
      <c r="F364" s="2" t="s">
        <v>2231</v>
      </c>
      <c r="G364" s="19" t="e">
        <f>VLOOKUP(F364,frs!$A$2:$E$41,2,FALSE)</f>
        <v>#N/A</v>
      </c>
      <c r="H364" s="2" t="b">
        <v>1</v>
      </c>
      <c r="I364" s="2" t="s">
        <v>4709</v>
      </c>
      <c r="J364" s="19">
        <f>VLOOKUP(I364,Families!$A$2:$B$11,2,FALSE)</f>
        <v>2</v>
      </c>
      <c r="K364" s="2" t="s">
        <v>4832</v>
      </c>
      <c r="L364" s="19" t="str">
        <f>IFERROR(VLOOKUP(K364,Appellations!$A$2:$B$77,2,FALSE),"0")</f>
        <v>0</v>
      </c>
      <c r="M364" s="2" t="s">
        <v>4741</v>
      </c>
      <c r="N364" s="19">
        <f>IFERROR(VLOOKUP(M364,Regions!$A$2:$B$41,2,FALSE),"0")</f>
        <v>32</v>
      </c>
      <c r="O364" s="2" t="s">
        <v>4689</v>
      </c>
      <c r="P364" s="19">
        <f>IFERROR(VLOOKUP(O364,Colors!$A$2:$B$11,2,FALSE),"0")</f>
        <v>2</v>
      </c>
      <c r="Q364" s="2" t="s">
        <v>4688</v>
      </c>
      <c r="R364" s="19">
        <f>IFERROR(VLOOKUP(Q364,Contenants!$A$2:$B$21,2,FALSE),"0")</f>
        <v>16</v>
      </c>
      <c r="S364" s="2"/>
      <c r="T364" s="50" t="str">
        <f>PROPER(B364)</f>
        <v>Cassis Fontcreuse Blanc</v>
      </c>
      <c r="U364" s="19" t="str">
        <f t="shared" si="111"/>
        <v/>
      </c>
      <c r="V364" s="19">
        <f>IF(U364="",0,1)</f>
        <v>0</v>
      </c>
      <c r="W364" s="20" t="e">
        <f>$X$1&amp;A364&amp;$Y$1&amp;T364&amp;$Z$1&amp;D364&amp;$AA$1&amp;E364&amp;#REF!&amp;G364&amp;$AB$1&amp;J364&amp;$AC$1&amp;L364&amp;$AD$1&amp;N364&amp;$AE$1&amp;P364&amp;$AF$1&amp;R364&amp;$AG$1&amp;#REF!&amp;$AI$1</f>
        <v>#REF!</v>
      </c>
    </row>
    <row r="365" spans="1:23" hidden="1" x14ac:dyDescent="0.25">
      <c r="A365" s="2" t="s">
        <v>2929</v>
      </c>
      <c r="B365" s="2" t="s">
        <v>2930</v>
      </c>
      <c r="C365" s="3"/>
      <c r="D365" s="34" t="str">
        <f t="shared" si="100"/>
        <v/>
      </c>
      <c r="E365" s="4">
        <v>12.25</v>
      </c>
      <c r="F365" s="2" t="s">
        <v>2218</v>
      </c>
      <c r="G365" s="35" t="e">
        <f>VLOOKUP(F365,frs!$A$2:$E$41,2,FALSE)</f>
        <v>#N/A</v>
      </c>
      <c r="H365" s="2" t="b">
        <v>0</v>
      </c>
      <c r="I365" s="2" t="s">
        <v>2308</v>
      </c>
      <c r="J365" s="35">
        <f>VLOOKUP(I365,Families!$A$2:$B$11,2,FALSE)</f>
        <v>3</v>
      </c>
      <c r="K365" s="2" t="s">
        <v>4832</v>
      </c>
      <c r="L365" s="35" t="str">
        <f>IFERROR(VLOOKUP(K365,Appellations!$A$3:$B$77,3,FALSE),"")</f>
        <v/>
      </c>
      <c r="M365" s="2" t="s">
        <v>4741</v>
      </c>
      <c r="N365" s="35">
        <f>IFERROR(VLOOKUP(M365,Regions!$A$3:$B$41,2,FALSE),"")</f>
        <v>32</v>
      </c>
      <c r="O365" s="2" t="s">
        <v>2306</v>
      </c>
      <c r="P365" s="35">
        <f>IFERROR(VLOOKUP(O365,Colors!$A$3:$B$11,2,FALSE),"")</f>
        <v>7</v>
      </c>
      <c r="Q365" s="2" t="s">
        <v>4695</v>
      </c>
      <c r="R365" s="35">
        <f>IFERROR(VLOOKUP(Q365,Contenants!$A$3:$B$21,2,FALSE),"")</f>
        <v>13</v>
      </c>
      <c r="S365" s="2"/>
      <c r="T365" s="8" t="s">
        <v>1128</v>
      </c>
      <c r="U365" s="14" t="str">
        <f t="shared" si="111"/>
        <v/>
      </c>
      <c r="V365" s="14"/>
      <c r="W365" s="5" t="e">
        <f>$X$1&amp;A365&amp;$Y$1&amp;T365&amp;$Z$1&amp;C365&amp;$AA$1&amp;E365&amp;#REF!&amp;G365&amp;$AB$1&amp;J365&amp;$AC$1&amp;#REF!&amp;$AD$1&amp;L365&amp;$AE$1&amp;P365&amp;$AF$1&amp;R365&amp;$AF$1&amp;#REF!&amp;$AG$1</f>
        <v>#REF!</v>
      </c>
    </row>
    <row r="366" spans="1:23" hidden="1" x14ac:dyDescent="0.25">
      <c r="A366" s="2" t="s">
        <v>594</v>
      </c>
      <c r="B366" s="2" t="s">
        <v>595</v>
      </c>
      <c r="C366" s="3"/>
      <c r="D366" s="23" t="str">
        <f t="shared" ref="D366:D368" si="112">SUBSTITUTE(SUBSTITUTE(SUBSTITUTE(C366,CHAR(13),""),CHAR(10),"&lt;br&gt;"),". &amp;car(10)",".")</f>
        <v/>
      </c>
      <c r="E366" s="4">
        <v>20.3</v>
      </c>
      <c r="F366" s="2" t="s">
        <v>2231</v>
      </c>
      <c r="G366" s="19" t="e">
        <f>VLOOKUP(F366,frs!$A$2:$E$41,2,FALSE)</f>
        <v>#N/A</v>
      </c>
      <c r="H366" s="2" t="b">
        <v>1</v>
      </c>
      <c r="I366" s="2" t="s">
        <v>2308</v>
      </c>
      <c r="J366" s="19">
        <f>VLOOKUP(I366,Families!$A$2:$B$11,2,FALSE)</f>
        <v>3</v>
      </c>
      <c r="K366" s="2" t="s">
        <v>4832</v>
      </c>
      <c r="L366" s="19" t="str">
        <f>IFERROR(VLOOKUP(K366,Appellations!$A$2:$B$77,2,FALSE),"0")</f>
        <v>0</v>
      </c>
      <c r="M366" s="2" t="s">
        <v>4741</v>
      </c>
      <c r="N366" s="19">
        <f>IFERROR(VLOOKUP(M366,Regions!$A$2:$B$41,2,FALSE),"0")</f>
        <v>32</v>
      </c>
      <c r="O366" s="2" t="s">
        <v>2306</v>
      </c>
      <c r="P366" s="19">
        <f>IFERROR(VLOOKUP(O366,Colors!$A$2:$B$11,2,FALSE),"0")</f>
        <v>7</v>
      </c>
      <c r="Q366" s="2" t="s">
        <v>4688</v>
      </c>
      <c r="R366" s="19">
        <f>IFERROR(VLOOKUP(Q366,Contenants!$A$2:$B$21,2,FALSE),"0")</f>
        <v>16</v>
      </c>
      <c r="S366" s="2"/>
      <c r="T366" s="50" t="str">
        <f t="shared" ref="T366:T368" si="113">PROPER(B366)</f>
        <v>Cassis Fontcreuse Rose</v>
      </c>
      <c r="U366" s="19" t="str">
        <f t="shared" si="111"/>
        <v/>
      </c>
      <c r="V366" s="19">
        <f t="shared" ref="V366:V368" si="114">IF(U366="",0,1)</f>
        <v>0</v>
      </c>
      <c r="W366" s="20" t="e">
        <f>$X$1&amp;A366&amp;$Y$1&amp;T366&amp;$Z$1&amp;D366&amp;$AA$1&amp;E366&amp;#REF!&amp;G366&amp;$AB$1&amp;J366&amp;$AC$1&amp;L366&amp;$AD$1&amp;N366&amp;$AE$1&amp;P366&amp;$AF$1&amp;R366&amp;$AG$1&amp;#REF!&amp;$AI$1</f>
        <v>#REF!</v>
      </c>
    </row>
    <row r="367" spans="1:23" hidden="1" x14ac:dyDescent="0.25">
      <c r="A367" s="2" t="s">
        <v>596</v>
      </c>
      <c r="B367" s="2" t="s">
        <v>597</v>
      </c>
      <c r="C367" s="3"/>
      <c r="D367" s="23" t="str">
        <f t="shared" si="112"/>
        <v/>
      </c>
      <c r="E367" s="4">
        <v>23.5</v>
      </c>
      <c r="F367" s="2" t="s">
        <v>2232</v>
      </c>
      <c r="G367" s="19" t="e">
        <f>VLOOKUP(F367,frs!$A$2:$E$41,2,FALSE)</f>
        <v>#N/A</v>
      </c>
      <c r="H367" s="2" t="b">
        <v>1</v>
      </c>
      <c r="I367" s="2" t="s">
        <v>4709</v>
      </c>
      <c r="J367" s="19">
        <f>VLOOKUP(I367,Families!$A$2:$B$11,2,FALSE)</f>
        <v>2</v>
      </c>
      <c r="K367" s="2" t="s">
        <v>4832</v>
      </c>
      <c r="L367" s="19" t="str">
        <f>IFERROR(VLOOKUP(K367,Appellations!$A$2:$B$77,2,FALSE),"0")</f>
        <v>0</v>
      </c>
      <c r="M367" s="2" t="s">
        <v>4741</v>
      </c>
      <c r="N367" s="19">
        <f>IFERROR(VLOOKUP(M367,Regions!$A$2:$B$41,2,FALSE),"0")</f>
        <v>32</v>
      </c>
      <c r="O367" s="2" t="s">
        <v>4689</v>
      </c>
      <c r="P367" s="19">
        <f>IFERROR(VLOOKUP(O367,Colors!$A$2:$B$11,2,FALSE),"0")</f>
        <v>2</v>
      </c>
      <c r="Q367" s="2" t="s">
        <v>4688</v>
      </c>
      <c r="R367" s="19">
        <f>IFERROR(VLOOKUP(Q367,Contenants!$A$2:$B$21,2,FALSE),"0")</f>
        <v>16</v>
      </c>
      <c r="S367" s="2"/>
      <c r="T367" s="50" t="str">
        <f t="shared" si="113"/>
        <v>Cassis Paternel Blanc</v>
      </c>
      <c r="U367" s="19" t="str">
        <f t="shared" si="111"/>
        <v/>
      </c>
      <c r="V367" s="19">
        <f t="shared" si="114"/>
        <v>0</v>
      </c>
      <c r="W367" s="20" t="e">
        <f>$X$1&amp;A367&amp;$Y$1&amp;T367&amp;$Z$1&amp;D367&amp;$AA$1&amp;E367&amp;#REF!&amp;G367&amp;$AB$1&amp;J367&amp;$AC$1&amp;L367&amp;$AD$1&amp;N367&amp;$AE$1&amp;P367&amp;$AF$1&amp;R367&amp;$AG$1&amp;#REF!&amp;$AI$1</f>
        <v>#REF!</v>
      </c>
    </row>
    <row r="368" spans="1:23" hidden="1" x14ac:dyDescent="0.25">
      <c r="A368" s="2" t="s">
        <v>598</v>
      </c>
      <c r="B368" s="2" t="s">
        <v>599</v>
      </c>
      <c r="C368" s="3"/>
      <c r="D368" s="23" t="str">
        <f t="shared" si="112"/>
        <v/>
      </c>
      <c r="E368" s="4">
        <v>23.5</v>
      </c>
      <c r="F368" s="2" t="s">
        <v>2232</v>
      </c>
      <c r="G368" s="19" t="e">
        <f>VLOOKUP(F368,frs!$A$2:$E$41,2,FALSE)</f>
        <v>#N/A</v>
      </c>
      <c r="H368" s="2" t="b">
        <v>1</v>
      </c>
      <c r="I368" s="2" t="s">
        <v>2308</v>
      </c>
      <c r="J368" s="19">
        <f>VLOOKUP(I368,Families!$A$2:$B$11,2,FALSE)</f>
        <v>3</v>
      </c>
      <c r="K368" s="2" t="s">
        <v>4832</v>
      </c>
      <c r="L368" s="19" t="str">
        <f>IFERROR(VLOOKUP(K368,Appellations!$A$2:$B$77,2,FALSE),"0")</f>
        <v>0</v>
      </c>
      <c r="M368" s="2" t="s">
        <v>4741</v>
      </c>
      <c r="N368" s="19">
        <f>IFERROR(VLOOKUP(M368,Regions!$A$2:$B$41,2,FALSE),"0")</f>
        <v>32</v>
      </c>
      <c r="O368" s="2" t="s">
        <v>2306</v>
      </c>
      <c r="P368" s="19">
        <f>IFERROR(VLOOKUP(O368,Colors!$A$2:$B$11,2,FALSE),"0")</f>
        <v>7</v>
      </c>
      <c r="Q368" s="2" t="s">
        <v>4688</v>
      </c>
      <c r="R368" s="19">
        <f>IFERROR(VLOOKUP(Q368,Contenants!$A$2:$B$21,2,FALSE),"0")</f>
        <v>16</v>
      </c>
      <c r="S368" s="2"/>
      <c r="T368" s="50" t="str">
        <f t="shared" si="113"/>
        <v>Cassis Paternel Rose</v>
      </c>
      <c r="U368" s="19" t="str">
        <f t="shared" si="111"/>
        <v/>
      </c>
      <c r="V368" s="19">
        <f t="shared" si="114"/>
        <v>0</v>
      </c>
      <c r="W368" s="20" t="e">
        <f>$X$1&amp;A368&amp;$Y$1&amp;T368&amp;$Z$1&amp;D368&amp;$AA$1&amp;E368&amp;#REF!&amp;G368&amp;$AB$1&amp;J368&amp;$AC$1&amp;L368&amp;$AD$1&amp;N368&amp;$AE$1&amp;P368&amp;$AF$1&amp;R368&amp;$AG$1&amp;#REF!&amp;$AI$1</f>
        <v>#REF!</v>
      </c>
    </row>
    <row r="369" spans="1:23" hidden="1" x14ac:dyDescent="0.25">
      <c r="A369" s="2" t="s">
        <v>2943</v>
      </c>
      <c r="B369" s="2" t="s">
        <v>2944</v>
      </c>
      <c r="C369" s="3"/>
      <c r="D369" s="25" t="str">
        <f t="shared" si="100"/>
        <v/>
      </c>
      <c r="E369" s="4">
        <v>19.8</v>
      </c>
      <c r="F369" s="2" t="s">
        <v>2218</v>
      </c>
      <c r="G369" s="26" t="e">
        <f>VLOOKUP(F369,frs!$A$2:$E$41,2,FALSE)</f>
        <v>#N/A</v>
      </c>
      <c r="H369" s="2" t="b">
        <v>0</v>
      </c>
      <c r="I369" s="2" t="s">
        <v>4709</v>
      </c>
      <c r="J369" s="26">
        <f>VLOOKUP(I369,Families!$A$2:$B$11,2,FALSE)</f>
        <v>2</v>
      </c>
      <c r="K369" s="2" t="s">
        <v>4740</v>
      </c>
      <c r="L369" s="26" t="str">
        <f>IFERROR(VLOOKUP(K369,Appellations!$A$3:$B$77,3,FALSE),"")</f>
        <v/>
      </c>
      <c r="M369" s="2" t="s">
        <v>4741</v>
      </c>
      <c r="N369" s="26">
        <f>IFERROR(VLOOKUP(M369,Regions!$A$3:$B$41,2,FALSE),"")</f>
        <v>32</v>
      </c>
      <c r="O369" s="2" t="s">
        <v>4689</v>
      </c>
      <c r="P369" s="26">
        <f>IFERROR(VLOOKUP(O369,Colors!$A$3:$B$11,2,FALSE),"")</f>
        <v>2</v>
      </c>
      <c r="Q369" s="2" t="s">
        <v>4688</v>
      </c>
      <c r="R369" s="26">
        <f>IFERROR(VLOOKUP(Q369,Contenants!$A$3:$B$21,2,FALSE),"")</f>
        <v>16</v>
      </c>
      <c r="S369" s="2"/>
      <c r="T369" s="8" t="s">
        <v>49</v>
      </c>
      <c r="U369" s="14" t="str">
        <f t="shared" si="111"/>
        <v/>
      </c>
      <c r="V369" s="14"/>
      <c r="W369" s="5" t="e">
        <f>$X$1&amp;A369&amp;$Y$1&amp;T369&amp;$Z$1&amp;C369&amp;$AA$1&amp;E369&amp;#REF!&amp;G369&amp;$AB$1&amp;J369&amp;$AC$1&amp;#REF!&amp;$AD$1&amp;L369&amp;$AE$1&amp;P369&amp;$AF$1&amp;R369&amp;$AF$1&amp;#REF!&amp;$AG$1</f>
        <v>#REF!</v>
      </c>
    </row>
    <row r="370" spans="1:23" hidden="1" x14ac:dyDescent="0.25">
      <c r="A370" s="2" t="s">
        <v>2945</v>
      </c>
      <c r="B370" s="2" t="s">
        <v>2946</v>
      </c>
      <c r="C370" s="3"/>
      <c r="D370" s="16" t="str">
        <f t="shared" si="100"/>
        <v/>
      </c>
      <c r="E370" s="4">
        <v>17.2</v>
      </c>
      <c r="F370" s="2" t="s">
        <v>2218</v>
      </c>
      <c r="G370" s="13" t="e">
        <f>VLOOKUP(F370,frs!$A$2:$E$41,2,FALSE)</f>
        <v>#N/A</v>
      </c>
      <c r="H370" s="2" t="b">
        <v>0</v>
      </c>
      <c r="I370" s="2" t="s">
        <v>2308</v>
      </c>
      <c r="J370" s="13">
        <f>VLOOKUP(I370,Families!$A$2:$B$11,2,FALSE)</f>
        <v>3</v>
      </c>
      <c r="K370" s="2" t="s">
        <v>4740</v>
      </c>
      <c r="L370" s="13" t="str">
        <f>IFERROR(VLOOKUP(K370,Appellations!$A$3:$B$77,3,FALSE),"")</f>
        <v/>
      </c>
      <c r="M370" s="2" t="s">
        <v>4741</v>
      </c>
      <c r="N370" s="13">
        <f>IFERROR(VLOOKUP(M370,Regions!$A$3:$B$41,2,FALSE),"")</f>
        <v>32</v>
      </c>
      <c r="O370" s="2" t="s">
        <v>2306</v>
      </c>
      <c r="P370" s="13">
        <f>IFERROR(VLOOKUP(O370,Colors!$A$3:$B$11,2,FALSE),"")</f>
        <v>7</v>
      </c>
      <c r="Q370" s="2" t="s">
        <v>4688</v>
      </c>
      <c r="R370" s="13">
        <f>IFERROR(VLOOKUP(Q370,Contenants!$A$3:$B$21,2,FALSE),"")</f>
        <v>16</v>
      </c>
      <c r="S370" s="2"/>
      <c r="T370" s="8" t="s">
        <v>1191</v>
      </c>
      <c r="U370" s="14" t="str">
        <f t="shared" si="111"/>
        <v/>
      </c>
      <c r="V370" s="14"/>
      <c r="W370" s="5" t="e">
        <f>$X$1&amp;A370&amp;$Y$1&amp;T370&amp;$Z$1&amp;C370&amp;$AA$1&amp;E370&amp;#REF!&amp;G370&amp;$AB$1&amp;J370&amp;$AC$1&amp;#REF!&amp;$AD$1&amp;L370&amp;$AE$1&amp;P370&amp;$AF$1&amp;R370&amp;$AF$1&amp;#REF!&amp;$AG$1</f>
        <v>#REF!</v>
      </c>
    </row>
    <row r="371" spans="1:23" hidden="1" x14ac:dyDescent="0.25">
      <c r="A371" s="2" t="s">
        <v>2947</v>
      </c>
      <c r="B371" s="2" t="s">
        <v>2948</v>
      </c>
      <c r="C371" s="3"/>
      <c r="D371" s="16" t="str">
        <f t="shared" si="100"/>
        <v/>
      </c>
      <c r="E371" s="4">
        <v>19.8</v>
      </c>
      <c r="F371" s="2" t="s">
        <v>2218</v>
      </c>
      <c r="G371" s="13" t="e">
        <f>VLOOKUP(F371,frs!$A$2:$E$41,2,FALSE)</f>
        <v>#N/A</v>
      </c>
      <c r="H371" s="2" t="b">
        <v>0</v>
      </c>
      <c r="I371" s="2" t="s">
        <v>4716</v>
      </c>
      <c r="J371" s="13">
        <f>VLOOKUP(I371,Families!$A$2:$B$11,2,FALSE)</f>
        <v>1</v>
      </c>
      <c r="K371" s="2" t="s">
        <v>4740</v>
      </c>
      <c r="L371" s="13" t="str">
        <f>IFERROR(VLOOKUP(K371,Appellations!$A$3:$B$77,3,FALSE),"")</f>
        <v/>
      </c>
      <c r="M371" s="2" t="s">
        <v>4741</v>
      </c>
      <c r="N371" s="13">
        <f>IFERROR(VLOOKUP(M371,Regions!$A$3:$B$41,2,FALSE),"")</f>
        <v>32</v>
      </c>
      <c r="O371" s="2" t="s">
        <v>4719</v>
      </c>
      <c r="P371" s="13">
        <f>IFERROR(VLOOKUP(O371,Colors!$A$3:$B$11,2,FALSE),"")</f>
        <v>8</v>
      </c>
      <c r="Q371" s="2" t="s">
        <v>4688</v>
      </c>
      <c r="R371" s="13">
        <f>IFERROR(VLOOKUP(Q371,Contenants!$A$3:$B$21,2,FALSE),"")</f>
        <v>16</v>
      </c>
      <c r="S371" s="2"/>
      <c r="T371" s="8" t="s">
        <v>1397</v>
      </c>
      <c r="U371" s="14" t="str">
        <f t="shared" si="111"/>
        <v/>
      </c>
      <c r="V371" s="14"/>
      <c r="W371" s="5" t="e">
        <f>$X$1&amp;A371&amp;$Y$1&amp;T371&amp;$Z$1&amp;C371&amp;$AA$1&amp;E371&amp;#REF!&amp;G371&amp;$AB$1&amp;J371&amp;$AC$1&amp;#REF!&amp;$AD$1&amp;L371&amp;$AE$1&amp;P371&amp;$AF$1&amp;R371&amp;$AF$1&amp;#REF!&amp;$AG$1</f>
        <v>#REF!</v>
      </c>
    </row>
    <row r="372" spans="1:23" hidden="1" x14ac:dyDescent="0.25">
      <c r="A372" s="2" t="s">
        <v>2976</v>
      </c>
      <c r="B372" s="2" t="s">
        <v>2977</v>
      </c>
      <c r="C372" s="3"/>
      <c r="D372" s="16" t="str">
        <f t="shared" si="100"/>
        <v/>
      </c>
      <c r="E372" s="4">
        <v>15.9</v>
      </c>
      <c r="F372" s="2" t="s">
        <v>2978</v>
      </c>
      <c r="G372" s="13" t="e">
        <f>VLOOKUP(F372,frs!$A$2:$E$41,2,FALSE)</f>
        <v>#N/A</v>
      </c>
      <c r="H372" s="2" t="b">
        <v>0</v>
      </c>
      <c r="I372" s="2" t="s">
        <v>4709</v>
      </c>
      <c r="J372" s="13">
        <f>VLOOKUP(I372,Families!$A$2:$B$11,2,FALSE)</f>
        <v>2</v>
      </c>
      <c r="K372" s="2" t="s">
        <v>4740</v>
      </c>
      <c r="L372" s="13" t="str">
        <f>IFERROR(VLOOKUP(K372,Appellations!$A$3:$B$77,3,FALSE),"")</f>
        <v/>
      </c>
      <c r="M372" s="2" t="s">
        <v>4741</v>
      </c>
      <c r="N372" s="13">
        <f>IFERROR(VLOOKUP(M372,Regions!$A$3:$B$41,2,FALSE),"")</f>
        <v>32</v>
      </c>
      <c r="O372" s="2" t="s">
        <v>4689</v>
      </c>
      <c r="P372" s="13">
        <f>IFERROR(VLOOKUP(O372,Colors!$A$3:$B$11,2,FALSE),"")</f>
        <v>2</v>
      </c>
      <c r="Q372" s="2" t="s">
        <v>4688</v>
      </c>
      <c r="R372" s="13">
        <f>IFERROR(VLOOKUP(Q372,Contenants!$A$3:$B$21,2,FALSE),"")</f>
        <v>16</v>
      </c>
      <c r="S372" s="2"/>
      <c r="T372" s="8" t="s">
        <v>1617</v>
      </c>
      <c r="U372" s="14" t="str">
        <f t="shared" si="111"/>
        <v/>
      </c>
      <c r="V372" s="14"/>
      <c r="W372" s="5" t="e">
        <f>$X$1&amp;A372&amp;$Y$1&amp;T372&amp;$Z$1&amp;C372&amp;$AA$1&amp;E372&amp;#REF!&amp;G372&amp;$AB$1&amp;J372&amp;$AC$1&amp;#REF!&amp;$AD$1&amp;L372&amp;$AE$1&amp;P372&amp;$AF$1&amp;R372&amp;$AF$1&amp;#REF!&amp;$AG$1</f>
        <v>#REF!</v>
      </c>
    </row>
    <row r="373" spans="1:23" hidden="1" x14ac:dyDescent="0.25">
      <c r="A373" s="2" t="s">
        <v>2979</v>
      </c>
      <c r="B373" s="2" t="s">
        <v>2980</v>
      </c>
      <c r="C373" s="3"/>
      <c r="D373" s="16" t="str">
        <f t="shared" si="100"/>
        <v/>
      </c>
      <c r="E373" s="4">
        <v>12.95</v>
      </c>
      <c r="F373" s="2" t="s">
        <v>2978</v>
      </c>
      <c r="G373" s="13" t="e">
        <f>VLOOKUP(F373,frs!$A$2:$E$41,2,FALSE)</f>
        <v>#N/A</v>
      </c>
      <c r="H373" s="2" t="b">
        <v>0</v>
      </c>
      <c r="I373" s="2" t="s">
        <v>2308</v>
      </c>
      <c r="J373" s="13">
        <f>VLOOKUP(I373,Families!$A$2:$B$11,2,FALSE)</f>
        <v>3</v>
      </c>
      <c r="K373" s="2" t="s">
        <v>4740</v>
      </c>
      <c r="L373" s="13" t="str">
        <f>IFERROR(VLOOKUP(K373,Appellations!$A$3:$B$77,3,FALSE),"")</f>
        <v/>
      </c>
      <c r="M373" s="2" t="s">
        <v>4741</v>
      </c>
      <c r="N373" s="13">
        <f>IFERROR(VLOOKUP(M373,Regions!$A$3:$B$41,2,FALSE),"")</f>
        <v>32</v>
      </c>
      <c r="O373" s="2" t="s">
        <v>2306</v>
      </c>
      <c r="P373" s="13">
        <f>IFERROR(VLOOKUP(O373,Colors!$A$3:$B$11,2,FALSE),"")</f>
        <v>7</v>
      </c>
      <c r="Q373" s="2" t="s">
        <v>4688</v>
      </c>
      <c r="R373" s="13">
        <f>IFERROR(VLOOKUP(Q373,Contenants!$A$3:$B$21,2,FALSE),"")</f>
        <v>16</v>
      </c>
      <c r="S373" s="2"/>
      <c r="T373" s="8" t="s">
        <v>1183</v>
      </c>
      <c r="U373" s="14" t="str">
        <f t="shared" si="111"/>
        <v/>
      </c>
      <c r="V373" s="14"/>
      <c r="W373" s="5" t="e">
        <f>$X$1&amp;A373&amp;$Y$1&amp;T373&amp;$Z$1&amp;C373&amp;$AA$1&amp;E373&amp;#REF!&amp;G373&amp;$AB$1&amp;J373&amp;$AC$1&amp;#REF!&amp;$AD$1&amp;L373&amp;$AE$1&amp;P373&amp;$AF$1&amp;R373&amp;$AF$1&amp;#REF!&amp;$AG$1</f>
        <v>#REF!</v>
      </c>
    </row>
    <row r="374" spans="1:23" hidden="1" x14ac:dyDescent="0.25">
      <c r="A374" s="2" t="s">
        <v>2954</v>
      </c>
      <c r="B374" s="2" t="s">
        <v>2955</v>
      </c>
      <c r="C374" s="3"/>
      <c r="D374" s="16" t="str">
        <f t="shared" si="100"/>
        <v/>
      </c>
      <c r="E374" s="4">
        <v>11.16</v>
      </c>
      <c r="F374" s="2" t="s">
        <v>2951</v>
      </c>
      <c r="G374" s="13" t="e">
        <f>VLOOKUP(F374,frs!$A$2:$E$41,2,FALSE)</f>
        <v>#N/A</v>
      </c>
      <c r="H374" s="2" t="b">
        <v>0</v>
      </c>
      <c r="I374" s="2" t="s">
        <v>4716</v>
      </c>
      <c r="J374" s="13">
        <f>VLOOKUP(I374,Families!$A$2:$B$11,2,FALSE)</f>
        <v>1</v>
      </c>
      <c r="K374" s="2" t="s">
        <v>4740</v>
      </c>
      <c r="L374" s="13" t="str">
        <f>IFERROR(VLOOKUP(K374,Appellations!$A$3:$B$77,3,FALSE),"")</f>
        <v/>
      </c>
      <c r="M374" s="2" t="s">
        <v>4741</v>
      </c>
      <c r="N374" s="13">
        <f>IFERROR(VLOOKUP(M374,Regions!$A$3:$B$41,2,FALSE),"")</f>
        <v>32</v>
      </c>
      <c r="O374" s="2" t="s">
        <v>4719</v>
      </c>
      <c r="P374" s="13">
        <f>IFERROR(VLOOKUP(O374,Colors!$A$3:$B$11,2,FALSE),"")</f>
        <v>8</v>
      </c>
      <c r="Q374" s="2" t="s">
        <v>4688</v>
      </c>
      <c r="R374" s="13">
        <f>IFERROR(VLOOKUP(Q374,Contenants!$A$3:$B$21,2,FALSE),"")</f>
        <v>16</v>
      </c>
      <c r="S374" s="2"/>
      <c r="T374" s="8" t="s">
        <v>1585</v>
      </c>
      <c r="U374" s="14" t="str">
        <f t="shared" si="111"/>
        <v/>
      </c>
      <c r="V374" s="14"/>
      <c r="W374" s="5" t="e">
        <f>$X$1&amp;A374&amp;$Y$1&amp;T374&amp;$Z$1&amp;C374&amp;$AA$1&amp;E374&amp;#REF!&amp;G374&amp;$AB$1&amp;J374&amp;$AC$1&amp;#REF!&amp;$AD$1&amp;L374&amp;$AE$1&amp;P374&amp;$AF$1&amp;R374&amp;$AF$1&amp;#REF!&amp;$AG$1</f>
        <v>#REF!</v>
      </c>
    </row>
    <row r="375" spans="1:23" hidden="1" x14ac:dyDescent="0.25">
      <c r="A375" s="2" t="s">
        <v>2949</v>
      </c>
      <c r="B375" s="2" t="s">
        <v>2950</v>
      </c>
      <c r="C375" s="3"/>
      <c r="D375" s="16" t="str">
        <f t="shared" si="100"/>
        <v/>
      </c>
      <c r="E375" s="4">
        <v>11.16</v>
      </c>
      <c r="F375" s="2" t="s">
        <v>2951</v>
      </c>
      <c r="G375" s="13" t="e">
        <f>VLOOKUP(F375,frs!$A$2:$E$41,2,FALSE)</f>
        <v>#N/A</v>
      </c>
      <c r="H375" s="2" t="b">
        <v>0</v>
      </c>
      <c r="I375" s="2" t="s">
        <v>4709</v>
      </c>
      <c r="J375" s="13">
        <f>VLOOKUP(I375,Families!$A$2:$B$11,2,FALSE)</f>
        <v>2</v>
      </c>
      <c r="K375" s="2" t="s">
        <v>4740</v>
      </c>
      <c r="L375" s="13" t="str">
        <f>IFERROR(VLOOKUP(K375,Appellations!$A$3:$B$77,3,FALSE),"")</f>
        <v/>
      </c>
      <c r="M375" s="2" t="s">
        <v>4741</v>
      </c>
      <c r="N375" s="13">
        <f>IFERROR(VLOOKUP(M375,Regions!$A$3:$B$41,2,FALSE),"")</f>
        <v>32</v>
      </c>
      <c r="O375" s="2" t="s">
        <v>4689</v>
      </c>
      <c r="P375" s="13">
        <f>IFERROR(VLOOKUP(O375,Colors!$A$3:$B$11,2,FALSE),"")</f>
        <v>2</v>
      </c>
      <c r="Q375" s="2" t="s">
        <v>4688</v>
      </c>
      <c r="R375" s="13">
        <f>IFERROR(VLOOKUP(Q375,Contenants!$A$3:$B$21,2,FALSE),"")</f>
        <v>16</v>
      </c>
      <c r="S375" s="2"/>
      <c r="T375" s="8" t="s">
        <v>1343</v>
      </c>
      <c r="U375" s="14" t="str">
        <f t="shared" si="111"/>
        <v/>
      </c>
      <c r="V375" s="14"/>
      <c r="W375" s="5" t="e">
        <f>$X$1&amp;A375&amp;$Y$1&amp;T375&amp;$Z$1&amp;C375&amp;$AA$1&amp;E375&amp;#REF!&amp;G375&amp;$AB$1&amp;J375&amp;$AC$1&amp;#REF!&amp;$AD$1&amp;L375&amp;$AE$1&amp;P375&amp;$AF$1&amp;R375&amp;$AF$1&amp;#REF!&amp;$AG$1</f>
        <v>#REF!</v>
      </c>
    </row>
    <row r="376" spans="1:23" hidden="1" x14ac:dyDescent="0.25">
      <c r="A376" s="2" t="s">
        <v>2952</v>
      </c>
      <c r="B376" s="2" t="s">
        <v>2953</v>
      </c>
      <c r="C376" s="3"/>
      <c r="D376" s="16" t="str">
        <f t="shared" si="100"/>
        <v/>
      </c>
      <c r="E376" s="4">
        <v>10.8</v>
      </c>
      <c r="F376" s="2" t="s">
        <v>2951</v>
      </c>
      <c r="G376" s="13" t="e">
        <f>VLOOKUP(F376,frs!$A$2:$E$41,2,FALSE)</f>
        <v>#N/A</v>
      </c>
      <c r="H376" s="2" t="b">
        <v>0</v>
      </c>
      <c r="I376" s="2" t="s">
        <v>2308</v>
      </c>
      <c r="J376" s="13">
        <f>VLOOKUP(I376,Families!$A$2:$B$11,2,FALSE)</f>
        <v>3</v>
      </c>
      <c r="K376" s="2" t="s">
        <v>4740</v>
      </c>
      <c r="L376" s="13" t="str">
        <f>IFERROR(VLOOKUP(K376,Appellations!$A$3:$B$77,3,FALSE),"")</f>
        <v/>
      </c>
      <c r="M376" s="2" t="s">
        <v>4741</v>
      </c>
      <c r="N376" s="13">
        <f>IFERROR(VLOOKUP(M376,Regions!$A$3:$B$41,2,FALSE),"")</f>
        <v>32</v>
      </c>
      <c r="O376" s="2" t="s">
        <v>2306</v>
      </c>
      <c r="P376" s="13">
        <f>IFERROR(VLOOKUP(O376,Colors!$A$3:$B$11,2,FALSE),"")</f>
        <v>7</v>
      </c>
      <c r="Q376" s="2" t="s">
        <v>4688</v>
      </c>
      <c r="R376" s="13">
        <f>IFERROR(VLOOKUP(Q376,Contenants!$A$3:$B$21,2,FALSE),"")</f>
        <v>16</v>
      </c>
      <c r="S376" s="2"/>
      <c r="T376" s="8" t="s">
        <v>1345</v>
      </c>
      <c r="U376" s="14" t="str">
        <f t="shared" si="111"/>
        <v/>
      </c>
      <c r="V376" s="14"/>
      <c r="W376" s="5" t="e">
        <f>$X$1&amp;A376&amp;$Y$1&amp;T376&amp;$Z$1&amp;C376&amp;$AA$1&amp;E376&amp;#REF!&amp;G376&amp;$AB$1&amp;J376&amp;$AC$1&amp;#REF!&amp;$AD$1&amp;L376&amp;$AE$1&amp;P376&amp;$AF$1&amp;R376&amp;$AF$1&amp;#REF!&amp;$AG$1</f>
        <v>#REF!</v>
      </c>
    </row>
    <row r="377" spans="1:23" hidden="1" x14ac:dyDescent="0.25">
      <c r="A377" s="2" t="s">
        <v>2985</v>
      </c>
      <c r="B377" s="2" t="s">
        <v>2986</v>
      </c>
      <c r="C377" s="3"/>
      <c r="D377" s="16" t="str">
        <f t="shared" si="100"/>
        <v/>
      </c>
      <c r="E377" s="4">
        <v>10.57</v>
      </c>
      <c r="F377" s="2" t="s">
        <v>2514</v>
      </c>
      <c r="G377" s="13" t="e">
        <f>VLOOKUP(F377,frs!$A$2:$E$41,2,FALSE)</f>
        <v>#N/A</v>
      </c>
      <c r="H377" s="2" t="b">
        <v>0</v>
      </c>
      <c r="I377" s="2" t="s">
        <v>4709</v>
      </c>
      <c r="J377" s="13">
        <f>VLOOKUP(I377,Families!$A$2:$B$11,2,FALSE)</f>
        <v>2</v>
      </c>
      <c r="K377" s="2" t="s">
        <v>4740</v>
      </c>
      <c r="L377" s="13" t="str">
        <f>IFERROR(VLOOKUP(K377,Appellations!$A$3:$B$77,3,FALSE),"")</f>
        <v/>
      </c>
      <c r="M377" s="2" t="s">
        <v>4741</v>
      </c>
      <c r="N377" s="13">
        <f>IFERROR(VLOOKUP(M377,Regions!$A$3:$B$41,2,FALSE),"")</f>
        <v>32</v>
      </c>
      <c r="O377" s="2" t="s">
        <v>4689</v>
      </c>
      <c r="P377" s="13">
        <f>IFERROR(VLOOKUP(O377,Colors!$A$3:$B$11,2,FALSE),"")</f>
        <v>2</v>
      </c>
      <c r="Q377" s="2" t="s">
        <v>4688</v>
      </c>
      <c r="R377" s="13">
        <f>IFERROR(VLOOKUP(Q377,Contenants!$A$3:$B$21,2,FALSE),"")</f>
        <v>16</v>
      </c>
      <c r="S377" s="2"/>
      <c r="T377" s="8" t="s">
        <v>1410</v>
      </c>
      <c r="U377" s="14" t="str">
        <f t="shared" si="111"/>
        <v/>
      </c>
      <c r="V377" s="14"/>
      <c r="W377" s="5" t="e">
        <f>$X$1&amp;A377&amp;$Y$1&amp;T377&amp;$Z$1&amp;C377&amp;$AA$1&amp;E377&amp;#REF!&amp;G377&amp;$AB$1&amp;J377&amp;$AC$1&amp;#REF!&amp;$AD$1&amp;L377&amp;$AE$1&amp;P377&amp;$AF$1&amp;R377&amp;$AF$1&amp;#REF!&amp;$AG$1</f>
        <v>#REF!</v>
      </c>
    </row>
    <row r="378" spans="1:23" hidden="1" x14ac:dyDescent="0.25">
      <c r="A378" s="2" t="s">
        <v>2987</v>
      </c>
      <c r="B378" s="2" t="s">
        <v>2988</v>
      </c>
      <c r="C378" s="3"/>
      <c r="D378" s="16" t="str">
        <f t="shared" si="100"/>
        <v/>
      </c>
      <c r="E378" s="4">
        <v>10.57</v>
      </c>
      <c r="F378" s="2" t="s">
        <v>2514</v>
      </c>
      <c r="G378" s="13" t="e">
        <f>VLOOKUP(F378,frs!$A$2:$E$41,2,FALSE)</f>
        <v>#N/A</v>
      </c>
      <c r="H378" s="2" t="b">
        <v>0</v>
      </c>
      <c r="I378" s="2" t="s">
        <v>2308</v>
      </c>
      <c r="J378" s="13">
        <f>VLOOKUP(I378,Families!$A$2:$B$11,2,FALSE)</f>
        <v>3</v>
      </c>
      <c r="K378" s="2" t="s">
        <v>4740</v>
      </c>
      <c r="L378" s="13" t="str">
        <f>IFERROR(VLOOKUP(K378,Appellations!$A$3:$B$77,3,FALSE),"")</f>
        <v/>
      </c>
      <c r="M378" s="2" t="s">
        <v>4741</v>
      </c>
      <c r="N378" s="13">
        <f>IFERROR(VLOOKUP(M378,Regions!$A$3:$B$41,2,FALSE),"")</f>
        <v>32</v>
      </c>
      <c r="O378" s="2" t="s">
        <v>2306</v>
      </c>
      <c r="P378" s="13">
        <f>IFERROR(VLOOKUP(O378,Colors!$A$3:$B$11,2,FALSE),"")</f>
        <v>7</v>
      </c>
      <c r="Q378" s="2" t="s">
        <v>4688</v>
      </c>
      <c r="R378" s="13">
        <f>IFERROR(VLOOKUP(Q378,Contenants!$A$3:$B$21,2,FALSE),"")</f>
        <v>16</v>
      </c>
      <c r="S378" s="2"/>
      <c r="T378" s="8" t="s">
        <v>1405</v>
      </c>
      <c r="U378" s="14" t="str">
        <f t="shared" si="111"/>
        <v/>
      </c>
      <c r="V378" s="14"/>
      <c r="W378" s="5" t="e">
        <f>$X$1&amp;A378&amp;$Y$1&amp;T378&amp;$Z$1&amp;C378&amp;$AA$1&amp;E378&amp;#REF!&amp;G378&amp;$AB$1&amp;J378&amp;$AC$1&amp;#REF!&amp;$AD$1&amp;L378&amp;$AE$1&amp;P378&amp;$AF$1&amp;R378&amp;$AF$1&amp;#REF!&amp;$AG$1</f>
        <v>#REF!</v>
      </c>
    </row>
    <row r="379" spans="1:23" hidden="1" x14ac:dyDescent="0.25">
      <c r="A379" s="2" t="s">
        <v>2989</v>
      </c>
      <c r="B379" s="2" t="s">
        <v>2990</v>
      </c>
      <c r="C379" s="3"/>
      <c r="D379" s="16" t="str">
        <f t="shared" si="100"/>
        <v/>
      </c>
      <c r="E379" s="4">
        <v>10.92</v>
      </c>
      <c r="F379" s="2" t="s">
        <v>2514</v>
      </c>
      <c r="G379" s="13" t="e">
        <f>VLOOKUP(F379,frs!$A$2:$E$41,2,FALSE)</f>
        <v>#N/A</v>
      </c>
      <c r="H379" s="2" t="b">
        <v>0</v>
      </c>
      <c r="I379" s="2" t="s">
        <v>4716</v>
      </c>
      <c r="J379" s="13">
        <f>VLOOKUP(I379,Families!$A$2:$B$11,2,FALSE)</f>
        <v>1</v>
      </c>
      <c r="K379" s="2" t="s">
        <v>4740</v>
      </c>
      <c r="L379" s="13" t="str">
        <f>IFERROR(VLOOKUP(K379,Appellations!$A$3:$B$77,3,FALSE),"")</f>
        <v/>
      </c>
      <c r="M379" s="2" t="s">
        <v>4741</v>
      </c>
      <c r="N379" s="13">
        <f>IFERROR(VLOOKUP(M379,Regions!$A$3:$B$41,2,FALSE),"")</f>
        <v>32</v>
      </c>
      <c r="O379" s="2" t="s">
        <v>4719</v>
      </c>
      <c r="P379" s="13">
        <f>IFERROR(VLOOKUP(O379,Colors!$A$3:$B$11,2,FALSE),"")</f>
        <v>8</v>
      </c>
      <c r="Q379" s="2" t="s">
        <v>4688</v>
      </c>
      <c r="R379" s="13">
        <f>IFERROR(VLOOKUP(Q379,Contenants!$A$3:$B$21,2,FALSE),"")</f>
        <v>16</v>
      </c>
      <c r="S379" s="2"/>
      <c r="T379" s="8" t="s">
        <v>1561</v>
      </c>
      <c r="U379" s="14" t="str">
        <f t="shared" si="111"/>
        <v/>
      </c>
      <c r="V379" s="14"/>
      <c r="W379" s="5" t="e">
        <f>$X$1&amp;A379&amp;$Y$1&amp;T379&amp;$Z$1&amp;C379&amp;$AA$1&amp;E379&amp;#REF!&amp;G379&amp;$AB$1&amp;J379&amp;$AC$1&amp;#REF!&amp;$AD$1&amp;L379&amp;$AE$1&amp;P379&amp;$AF$1&amp;R379&amp;$AF$1&amp;#REF!&amp;$AG$1</f>
        <v>#REF!</v>
      </c>
    </row>
    <row r="380" spans="1:23" hidden="1" x14ac:dyDescent="0.25">
      <c r="A380" s="2" t="s">
        <v>2997</v>
      </c>
      <c r="B380" s="2" t="s">
        <v>2998</v>
      </c>
      <c r="C380" s="3"/>
      <c r="D380" s="16" t="str">
        <f t="shared" si="100"/>
        <v/>
      </c>
      <c r="E380" s="4">
        <v>11.89</v>
      </c>
      <c r="F380" s="2" t="s">
        <v>2514</v>
      </c>
      <c r="G380" s="13" t="e">
        <f>VLOOKUP(F380,frs!$A$2:$E$41,2,FALSE)</f>
        <v>#N/A</v>
      </c>
      <c r="H380" s="2" t="b">
        <v>0</v>
      </c>
      <c r="I380" s="2" t="s">
        <v>2308</v>
      </c>
      <c r="J380" s="13">
        <f>VLOOKUP(I380,Families!$A$2:$B$11,2,FALSE)</f>
        <v>3</v>
      </c>
      <c r="K380" s="2" t="s">
        <v>4740</v>
      </c>
      <c r="L380" s="13" t="str">
        <f>IFERROR(VLOOKUP(K380,Appellations!$A$3:$B$77,3,FALSE),"")</f>
        <v/>
      </c>
      <c r="M380" s="2" t="s">
        <v>4741</v>
      </c>
      <c r="N380" s="13">
        <f>IFERROR(VLOOKUP(M380,Regions!$A$3:$B$41,2,FALSE),"")</f>
        <v>32</v>
      </c>
      <c r="O380" s="2" t="s">
        <v>2306</v>
      </c>
      <c r="P380" s="13">
        <f>IFERROR(VLOOKUP(O380,Colors!$A$3:$B$11,2,FALSE),"")</f>
        <v>7</v>
      </c>
      <c r="Q380" s="2" t="s">
        <v>4688</v>
      </c>
      <c r="R380" s="13">
        <f>IFERROR(VLOOKUP(Q380,Contenants!$A$3:$B$21,2,FALSE),"")</f>
        <v>16</v>
      </c>
      <c r="S380" s="2"/>
      <c r="T380" s="8" t="s">
        <v>1563</v>
      </c>
      <c r="U380" s="14" t="str">
        <f t="shared" si="111"/>
        <v/>
      </c>
      <c r="V380" s="14"/>
      <c r="W380" s="5" t="e">
        <f>$X$1&amp;A380&amp;$Y$1&amp;T380&amp;$Z$1&amp;C380&amp;$AA$1&amp;E380&amp;#REF!&amp;G380&amp;$AB$1&amp;J380&amp;$AC$1&amp;#REF!&amp;$AD$1&amp;L380&amp;$AE$1&amp;P380&amp;$AF$1&amp;R380&amp;$AF$1&amp;#REF!&amp;$AG$1</f>
        <v>#REF!</v>
      </c>
    </row>
    <row r="381" spans="1:23" hidden="1" x14ac:dyDescent="0.25">
      <c r="A381" s="2" t="s">
        <v>2981</v>
      </c>
      <c r="B381" s="2" t="s">
        <v>2982</v>
      </c>
      <c r="C381" s="3"/>
      <c r="D381" s="33" t="str">
        <f t="shared" si="100"/>
        <v/>
      </c>
      <c r="E381" s="4">
        <v>18.7</v>
      </c>
      <c r="F381" s="2" t="s">
        <v>2978</v>
      </c>
      <c r="G381" s="17" t="e">
        <f>VLOOKUP(F381,frs!$A$2:$E$41,2,FALSE)</f>
        <v>#N/A</v>
      </c>
      <c r="H381" s="2" t="b">
        <v>0</v>
      </c>
      <c r="I381" s="2" t="s">
        <v>4716</v>
      </c>
      <c r="J381" s="17">
        <f>VLOOKUP(I381,Families!$A$2:$B$11,2,FALSE)</f>
        <v>1</v>
      </c>
      <c r="K381" s="2" t="s">
        <v>4740</v>
      </c>
      <c r="L381" s="17" t="str">
        <f>IFERROR(VLOOKUP(K381,Appellations!$A$3:$B$77,3,FALSE),"")</f>
        <v/>
      </c>
      <c r="M381" s="2" t="s">
        <v>4741</v>
      </c>
      <c r="N381" s="17">
        <f>IFERROR(VLOOKUP(M381,Regions!$A$3:$B$41,2,FALSE),"")</f>
        <v>32</v>
      </c>
      <c r="O381" s="2" t="s">
        <v>4719</v>
      </c>
      <c r="P381" s="17">
        <f>IFERROR(VLOOKUP(O381,Colors!$A$3:$B$11,2,FALSE),"")</f>
        <v>8</v>
      </c>
      <c r="Q381" s="2" t="s">
        <v>4688</v>
      </c>
      <c r="R381" s="17">
        <f>IFERROR(VLOOKUP(Q381,Contenants!$A$3:$B$21,2,FALSE),"")</f>
        <v>16</v>
      </c>
      <c r="S381" s="2"/>
      <c r="T381" s="8" t="s">
        <v>1870</v>
      </c>
      <c r="U381" s="14" t="str">
        <f t="shared" si="111"/>
        <v/>
      </c>
      <c r="V381" s="14"/>
      <c r="W381" s="5" t="e">
        <f>$X$1&amp;A381&amp;$Y$1&amp;T381&amp;$Z$1&amp;C381&amp;$AA$1&amp;E381&amp;#REF!&amp;G381&amp;$AB$1&amp;J381&amp;$AC$1&amp;#REF!&amp;$AD$1&amp;L381&amp;$AE$1&amp;P381&amp;$AF$1&amp;R381&amp;$AF$1&amp;#REF!&amp;$AG$1</f>
        <v>#REF!</v>
      </c>
    </row>
    <row r="382" spans="1:23" ht="409.5" x14ac:dyDescent="0.25">
      <c r="A382" s="2" t="s">
        <v>680</v>
      </c>
      <c r="B382" s="2" t="s">
        <v>681</v>
      </c>
      <c r="C382" s="3" t="s">
        <v>3008</v>
      </c>
      <c r="D382" s="23" t="str">
        <f t="shared" ref="D382:D384" si="115">SUBSTITUTE(SUBSTITUTE(SUBSTITUTE(C382,CHAR(13),""),CHAR(10),"&lt;br&gt;"),". &amp;car(10)",".")</f>
        <v>Un Côtes de Provence blanc sec, ample d'une belle complexité aromatique. Idéal sur une dorade en papillote.&lt;br&gt;&lt;br&gt;Encépagement : assemblage de différents cépages phares de la Provence.&lt;br&gt;&lt;br&gt;Dégustation : robe jaune pâle brillante, nez complexe, fruité et floral, bouche sur des notes de fruits mûrs, agréable et aérienne.&lt;br&gt;Accord mets/vin : poissons grillés, volaille crémée.&lt;br&gt;&lt;br&gt;Le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v>
      </c>
      <c r="E382" s="4">
        <v>12.3</v>
      </c>
      <c r="F382" s="2" t="s">
        <v>2223</v>
      </c>
      <c r="G382" s="19">
        <f>VLOOKUP(F382,frs!$A$2:$B$45,2,FALSE)</f>
        <v>15</v>
      </c>
      <c r="H382" s="2" t="b">
        <v>1</v>
      </c>
      <c r="I382" s="2" t="s">
        <v>4709</v>
      </c>
      <c r="J382" s="19">
        <f>VLOOKUP(I382,Families!$A$2:$B$11,2,FALSE)</f>
        <v>2</v>
      </c>
      <c r="K382" s="2" t="s">
        <v>4740</v>
      </c>
      <c r="L382" s="19">
        <f>IFERROR(VLOOKUP(K382,Appellations!$A$2:$B$80,2,FALSE),"0")</f>
        <v>25</v>
      </c>
      <c r="M382" s="2" t="s">
        <v>4741</v>
      </c>
      <c r="N382" s="19">
        <f>IFERROR(VLOOKUP(M382,Regions!$A$2:$B$44,2,FALSE),"0")</f>
        <v>32</v>
      </c>
      <c r="O382" s="2" t="s">
        <v>4689</v>
      </c>
      <c r="P382" s="19">
        <f>IFERROR(VLOOKUP(O382,Colors!$A$2:$B$11,2,FALSE),"0")</f>
        <v>2</v>
      </c>
      <c r="Q382" s="2" t="s">
        <v>4688</v>
      </c>
      <c r="R382" s="19">
        <f>IFERROR(VLOOKUP(Q382,Contenants!$A$2:$B$21,2,FALSE),"0")</f>
        <v>16</v>
      </c>
      <c r="S382" s="2" t="s">
        <v>5681</v>
      </c>
      <c r="T382" s="50" t="s">
        <v>6058</v>
      </c>
      <c r="U382" s="19" t="str">
        <f t="shared" ref="U382:U384" si="116">SUBSTITUTE(S382,"C:\Users\Admin\OneDrive\Site Internet\","")</f>
        <v>domaine_goujonne_gamali_blanc.png</v>
      </c>
      <c r="V382" s="19">
        <f t="shared" ref="V382:V384" si="117">IF(U382="",0,1)</f>
        <v>1</v>
      </c>
      <c r="W382" s="20" t="str">
        <f t="shared" ref="W382:W384" si="118">$X$1&amp;A382&amp;$Y$1&amp;T382&amp;$Z$1&amp;D382&amp;$AA$1&amp;G382&amp;$AB$1&amp;J382&amp;$AC$1&amp;L382&amp;$AD$1&amp;N382&amp;$AE$1&amp;P382&amp;$AF$1&amp;R382&amp;$AG$1&amp;U382&amp;$AH$1&amp;V382&amp;$AI$1</f>
        <v>("00385", "Gamali Goujonne Blanc", "Un Côtes de Provence blanc sec, ample d'une belle complexité aromatique. Idéal sur une dorade en papillote.&lt;br&gt;&lt;br&gt;Encépagement : assemblage de différents cépages phares de la Provence.&lt;br&gt;&lt;br&gt;Dégustation : robe jaune pâle brillante, nez complexe, fruité et floral, bouche sur des notes de fruits mûrs, agréable et aérienne.&lt;br&gt;Accord mets/vin : poissons grillés, volaille crémée.&lt;br&gt;&lt;br&gt;Le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 "15", "2", "25", "32","2", "16", "domaine_goujonne_gamali_blanc.png", "1"),</v>
      </c>
    </row>
    <row r="383" spans="1:23" ht="409.5" x14ac:dyDescent="0.25">
      <c r="A383" s="2" t="s">
        <v>682</v>
      </c>
      <c r="B383" s="2" t="s">
        <v>683</v>
      </c>
      <c r="C383" s="3" t="s">
        <v>3009</v>
      </c>
      <c r="D383" s="23" t="str">
        <f t="shared" si="115"/>
        <v>Un Côtes de Provence rosé sec, rond et fruité parfait sur des grillades ou une paella.&lt;br&gt;&lt;br&gt;Encépagement : assemblage de différents cépages phares de la Provence.&lt;br&gt;&lt;br&gt;Dégustation : robe rose pâle, nez de fleurs blanches et de fruits secs, la bouche est équilibrée et ronde, finale sur des notes d’agrumes.&lt;br&gt;Accord mets/vin : volaille, apéritif, grillades, salade d’été.&lt;br&gt;&lt;br&gt;Le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v>
      </c>
      <c r="E383" s="4">
        <v>12.3</v>
      </c>
      <c r="F383" s="2" t="s">
        <v>2223</v>
      </c>
      <c r="G383" s="19">
        <f>VLOOKUP(F383,frs!$A$2:$B$45,2,FALSE)</f>
        <v>15</v>
      </c>
      <c r="H383" s="2" t="b">
        <v>1</v>
      </c>
      <c r="I383" s="2" t="s">
        <v>2308</v>
      </c>
      <c r="J383" s="19">
        <f>VLOOKUP(I383,Families!$A$2:$B$11,2,FALSE)</f>
        <v>3</v>
      </c>
      <c r="K383" s="2" t="s">
        <v>4740</v>
      </c>
      <c r="L383" s="19">
        <f>IFERROR(VLOOKUP(K383,Appellations!$A$2:$B$80,2,FALSE),"0")</f>
        <v>25</v>
      </c>
      <c r="M383" s="2" t="s">
        <v>4741</v>
      </c>
      <c r="N383" s="19">
        <f>IFERROR(VLOOKUP(M383,Regions!$A$2:$B$44,2,FALSE),"0")</f>
        <v>32</v>
      </c>
      <c r="O383" s="2" t="s">
        <v>2306</v>
      </c>
      <c r="P383" s="19">
        <f>IFERROR(VLOOKUP(O383,Colors!$A$2:$B$11,2,FALSE),"0")</f>
        <v>7</v>
      </c>
      <c r="Q383" s="2" t="s">
        <v>4688</v>
      </c>
      <c r="R383" s="19">
        <f>IFERROR(VLOOKUP(Q383,Contenants!$A$2:$B$21,2,FALSE),"0")</f>
        <v>16</v>
      </c>
      <c r="S383" s="2" t="s">
        <v>5682</v>
      </c>
      <c r="T383" s="50" t="s">
        <v>6059</v>
      </c>
      <c r="U383" s="19" t="str">
        <f t="shared" si="116"/>
        <v>domaine_goujonne_gamali_rose.png</v>
      </c>
      <c r="V383" s="19">
        <f t="shared" si="117"/>
        <v>1</v>
      </c>
      <c r="W383" s="20" t="str">
        <f t="shared" si="118"/>
        <v>("00386", "Gamali Goujonne Rosé", "Un Côtes de Provence rosé sec, rond et fruité parfait sur des grillades ou une paella.&lt;br&gt;&lt;br&gt;Encépagement : assemblage de différents cépages phares de la Provence.&lt;br&gt;&lt;br&gt;Dégustation : robe rose pâle, nez de fleurs blanches et de fruits secs, la bouche est équilibrée et ronde, finale sur des notes d’agrumes.&lt;br&gt;Accord mets/vin : volaille, apéritif, grillades, salade d’été.&lt;br&gt;&lt;br&gt;Le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 "15", "3", "25", "32","7", "16", "domaine_goujonne_gamali_rose.png", "1"),</v>
      </c>
    </row>
    <row r="384" spans="1:23" ht="409.5" x14ac:dyDescent="0.25">
      <c r="A384" s="2" t="s">
        <v>684</v>
      </c>
      <c r="B384" s="2" t="s">
        <v>685</v>
      </c>
      <c r="C384" s="3" t="s">
        <v>3013</v>
      </c>
      <c r="D384" s="23" t="str">
        <f t="shared" si="115"/>
        <v>Un Côtes de Provence rouge épicé et fruité qui pourra accompagner une côte de boeuf.&lt;br&gt;&lt;br&gt;Encépagement : assemblage de différents cépages phares de la Provence.&lt;br&gt;&lt;br&gt;Dégustation : robe rouge profond, nez de fruits mûrs, de cerises, bouche ronde aux tanins mûrs, finale longue sur des notes de fruits rouges et noirs.&lt;br&gt;Accord mets/vin : Grillades, viandes rouges, charcuterie/fromage.&lt;br&gt;&lt;br&gt;Le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v>
      </c>
      <c r="E384" s="4">
        <v>12.3</v>
      </c>
      <c r="F384" s="2" t="s">
        <v>2223</v>
      </c>
      <c r="G384" s="19">
        <f>VLOOKUP(F384,frs!$A$2:$B$45,2,FALSE)</f>
        <v>15</v>
      </c>
      <c r="H384" s="2" t="b">
        <v>1</v>
      </c>
      <c r="I384" s="2" t="s">
        <v>4716</v>
      </c>
      <c r="J384" s="19">
        <f>VLOOKUP(I384,Families!$A$2:$B$11,2,FALSE)</f>
        <v>1</v>
      </c>
      <c r="K384" s="2" t="s">
        <v>4740</v>
      </c>
      <c r="L384" s="19">
        <f>IFERROR(VLOOKUP(K384,Appellations!$A$2:$B$80,2,FALSE),"0")</f>
        <v>25</v>
      </c>
      <c r="M384" s="2" t="s">
        <v>4741</v>
      </c>
      <c r="N384" s="19">
        <f>IFERROR(VLOOKUP(M384,Regions!$A$2:$B$44,2,FALSE),"0")</f>
        <v>32</v>
      </c>
      <c r="O384" s="2" t="s">
        <v>4719</v>
      </c>
      <c r="P384" s="19">
        <f>IFERROR(VLOOKUP(O384,Colors!$A$2:$B$11,2,FALSE),"0")</f>
        <v>8</v>
      </c>
      <c r="Q384" s="2" t="s">
        <v>4688</v>
      </c>
      <c r="R384" s="19">
        <f>IFERROR(VLOOKUP(Q384,Contenants!$A$2:$B$21,2,FALSE),"0")</f>
        <v>16</v>
      </c>
      <c r="S384" s="2" t="s">
        <v>5683</v>
      </c>
      <c r="T384" s="50" t="s">
        <v>6060</v>
      </c>
      <c r="U384" s="19" t="str">
        <f t="shared" si="116"/>
        <v>domaine_goujonne_gamali_rouge.png</v>
      </c>
      <c r="V384" s="19">
        <f t="shared" si="117"/>
        <v>1</v>
      </c>
      <c r="W384" s="20" t="str">
        <f t="shared" si="118"/>
        <v>("00387", "Gamali Goujonne Rouge", "Un Côtes de Provence rouge épicé et fruité qui pourra accompagner une côte de boeuf.&lt;br&gt;&lt;br&gt;Encépagement : assemblage de différents cépages phares de la Provence.&lt;br&gt;&lt;br&gt;Dégustation : robe rouge profond, nez de fruits mûrs, de cerises, bouche ronde aux tanins mûrs, finale longue sur des notes de fruits rouges et noirs.&lt;br&gt;Accord mets/vin : Grillades, viandes rouges, charcuterie/fromage.&lt;br&gt;&lt;br&gt;Le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 "15", "1", "25", "32","8", "16", "domaine_goujonne_gamali_rouge.png", "1"),</v>
      </c>
    </row>
    <row r="385" spans="1:23" hidden="1" x14ac:dyDescent="0.25">
      <c r="A385" s="2" t="s">
        <v>2999</v>
      </c>
      <c r="B385" s="2" t="s">
        <v>3000</v>
      </c>
      <c r="C385" s="3"/>
      <c r="D385" s="25" t="str">
        <f t="shared" si="100"/>
        <v/>
      </c>
      <c r="E385" s="4">
        <v>10.15</v>
      </c>
      <c r="F385" s="2" t="s">
        <v>3001</v>
      </c>
      <c r="G385" s="26" t="e">
        <f>VLOOKUP(F385,frs!$A$2:$E$41,2,FALSE)</f>
        <v>#N/A</v>
      </c>
      <c r="H385" s="2" t="b">
        <v>0</v>
      </c>
      <c r="I385" s="2" t="s">
        <v>4709</v>
      </c>
      <c r="J385" s="26">
        <f>VLOOKUP(I385,Families!$A$2:$B$11,2,FALSE)</f>
        <v>2</v>
      </c>
      <c r="K385" s="2" t="s">
        <v>4740</v>
      </c>
      <c r="L385" s="26" t="str">
        <f>IFERROR(VLOOKUP(K385,Appellations!$A$3:$B$77,3,FALSE),"")</f>
        <v/>
      </c>
      <c r="M385" s="2" t="s">
        <v>4741</v>
      </c>
      <c r="N385" s="26">
        <f>IFERROR(VLOOKUP(M385,Regions!$A$3:$B$41,2,FALSE),"")</f>
        <v>32</v>
      </c>
      <c r="O385" s="2" t="s">
        <v>4689</v>
      </c>
      <c r="P385" s="26">
        <f>IFERROR(VLOOKUP(O385,Colors!$A$3:$B$11,2,FALSE),"")</f>
        <v>2</v>
      </c>
      <c r="Q385" s="2" t="s">
        <v>4688</v>
      </c>
      <c r="R385" s="26">
        <f>IFERROR(VLOOKUP(Q385,Contenants!$A$3:$B$21,2,FALSE),"")</f>
        <v>16</v>
      </c>
      <c r="S385" s="2"/>
      <c r="T385" s="8" t="s">
        <v>2189</v>
      </c>
      <c r="U385" s="14" t="str">
        <f t="shared" ref="U385:U402" si="119">SUBSTITUTE(SUBSTITUTE(SUBSTITUTE(SUBSTITUTE(SUBSTITUTE(SUBSTITUTE(SUBSTITUTE(SUBSTITUTE(SUBSTITUTE(SUBSTITUTE(SUBSTITUTE(SUBSTITUTE(S385,"C:\Users\Admin\OneDrive\Site Internet\",""),"BAG-IN-BOX\",""),"BOURGOGNE\",""),"BEAUJOLAIS\",""),"CHAMPAGNE ET EFFERVESCENTS\",""),"LANGUEDOC\",""),"LOIRE\",""),"PROVENCE\",""),"RHONE NORD\",""),"RHONE SUD\",""),"SPIRITUEUX\",""),"SUD OUEST\","")</f>
        <v/>
      </c>
      <c r="V385" s="14"/>
      <c r="W385" s="5" t="e">
        <f>$X$1&amp;A385&amp;$Y$1&amp;T385&amp;$Z$1&amp;C385&amp;$AA$1&amp;E385&amp;#REF!&amp;G385&amp;$AB$1&amp;J385&amp;$AC$1&amp;#REF!&amp;$AD$1&amp;L385&amp;$AE$1&amp;P385&amp;$AF$1&amp;R385&amp;$AF$1&amp;#REF!&amp;$AG$1</f>
        <v>#REF!</v>
      </c>
    </row>
    <row r="386" spans="1:23" hidden="1" x14ac:dyDescent="0.25">
      <c r="A386" s="2" t="s">
        <v>3032</v>
      </c>
      <c r="B386" s="2" t="s">
        <v>3033</v>
      </c>
      <c r="C386" s="3"/>
      <c r="D386" s="16" t="str">
        <f t="shared" ref="D386:D447" si="120">SUBSTITUTE(SUBSTITUTE(C386,CHAR(13),""),CHAR(10),"&lt;br&gt;")</f>
        <v/>
      </c>
      <c r="E386" s="4">
        <v>17.559999999999999</v>
      </c>
      <c r="F386" s="2" t="s">
        <v>2951</v>
      </c>
      <c r="G386" s="13" t="e">
        <f>VLOOKUP(F386,frs!$A$2:$E$41,2,FALSE)</f>
        <v>#N/A</v>
      </c>
      <c r="H386" s="2" t="b">
        <v>0</v>
      </c>
      <c r="I386" s="2" t="s">
        <v>4709</v>
      </c>
      <c r="J386" s="13">
        <f>VLOOKUP(I386,Families!$A$2:$B$11,2,FALSE)</f>
        <v>2</v>
      </c>
      <c r="K386" s="2" t="s">
        <v>4740</v>
      </c>
      <c r="L386" s="13" t="str">
        <f>IFERROR(VLOOKUP(K386,Appellations!$A$3:$B$77,3,FALSE),"")</f>
        <v/>
      </c>
      <c r="M386" s="2" t="s">
        <v>4741</v>
      </c>
      <c r="N386" s="13">
        <f>IFERROR(VLOOKUP(M386,Regions!$A$3:$B$41,2,FALSE),"")</f>
        <v>32</v>
      </c>
      <c r="O386" s="2" t="s">
        <v>4689</v>
      </c>
      <c r="P386" s="13">
        <f>IFERROR(VLOOKUP(O386,Colors!$A$3:$B$11,2,FALSE),"")</f>
        <v>2</v>
      </c>
      <c r="Q386" s="2" t="s">
        <v>4688</v>
      </c>
      <c r="R386" s="13">
        <f>IFERROR(VLOOKUP(Q386,Contenants!$A$3:$B$21,2,FALSE),"")</f>
        <v>16</v>
      </c>
      <c r="S386" s="2"/>
      <c r="T386" s="8" t="s">
        <v>2191</v>
      </c>
      <c r="U386" s="14" t="str">
        <f t="shared" si="119"/>
        <v/>
      </c>
      <c r="V386" s="14"/>
      <c r="W386" s="5" t="e">
        <f>$X$1&amp;A386&amp;$Y$1&amp;T386&amp;$Z$1&amp;C386&amp;$AA$1&amp;E386&amp;#REF!&amp;G386&amp;$AB$1&amp;J386&amp;$AC$1&amp;#REF!&amp;$AD$1&amp;L386&amp;$AE$1&amp;P386&amp;$AF$1&amp;R386&amp;$AF$1&amp;#REF!&amp;$AG$1</f>
        <v>#REF!</v>
      </c>
    </row>
    <row r="387" spans="1:23" hidden="1" x14ac:dyDescent="0.25">
      <c r="A387" s="2" t="s">
        <v>3034</v>
      </c>
      <c r="B387" s="2" t="s">
        <v>3035</v>
      </c>
      <c r="C387" s="3"/>
      <c r="D387" s="16" t="str">
        <f t="shared" si="120"/>
        <v/>
      </c>
      <c r="E387" s="4">
        <v>16.899999999999999</v>
      </c>
      <c r="F387" s="2" t="s">
        <v>2951</v>
      </c>
      <c r="G387" s="13" t="e">
        <f>VLOOKUP(F387,frs!$A$2:$E$41,2,FALSE)</f>
        <v>#N/A</v>
      </c>
      <c r="H387" s="2" t="b">
        <v>0</v>
      </c>
      <c r="I387" s="2" t="s">
        <v>2308</v>
      </c>
      <c r="J387" s="13">
        <f>VLOOKUP(I387,Families!$A$2:$B$11,2,FALSE)</f>
        <v>3</v>
      </c>
      <c r="K387" s="2" t="s">
        <v>4740</v>
      </c>
      <c r="L387" s="13" t="str">
        <f>IFERROR(VLOOKUP(K387,Appellations!$A$3:$B$77,3,FALSE),"")</f>
        <v/>
      </c>
      <c r="M387" s="2" t="s">
        <v>4741</v>
      </c>
      <c r="N387" s="13">
        <f>IFERROR(VLOOKUP(M387,Regions!$A$3:$B$41,2,FALSE),"")</f>
        <v>32</v>
      </c>
      <c r="O387" s="2" t="s">
        <v>2306</v>
      </c>
      <c r="P387" s="13">
        <f>IFERROR(VLOOKUP(O387,Colors!$A$3:$B$11,2,FALSE),"")</f>
        <v>7</v>
      </c>
      <c r="Q387" s="2" t="s">
        <v>4688</v>
      </c>
      <c r="R387" s="13">
        <f>IFERROR(VLOOKUP(Q387,Contenants!$A$3:$B$21,2,FALSE),"")</f>
        <v>16</v>
      </c>
      <c r="S387" s="2"/>
      <c r="T387" s="8" t="s">
        <v>1195</v>
      </c>
      <c r="U387" s="14" t="str">
        <f t="shared" si="119"/>
        <v/>
      </c>
      <c r="V387" s="14"/>
      <c r="W387" s="5" t="e">
        <f>$X$1&amp;A387&amp;$Y$1&amp;T387&amp;$Z$1&amp;C387&amp;$AA$1&amp;E387&amp;#REF!&amp;G387&amp;$AB$1&amp;J387&amp;$AC$1&amp;#REF!&amp;$AD$1&amp;L387&amp;$AE$1&amp;P387&amp;$AF$1&amp;R387&amp;$AF$1&amp;#REF!&amp;$AG$1</f>
        <v>#REF!</v>
      </c>
    </row>
    <row r="388" spans="1:23" hidden="1" x14ac:dyDescent="0.25">
      <c r="A388" s="2" t="s">
        <v>3036</v>
      </c>
      <c r="B388" s="2" t="s">
        <v>3037</v>
      </c>
      <c r="C388" s="3"/>
      <c r="D388" s="16" t="str">
        <f t="shared" si="120"/>
        <v/>
      </c>
      <c r="E388" s="4">
        <v>19.96</v>
      </c>
      <c r="F388" s="2" t="s">
        <v>2951</v>
      </c>
      <c r="G388" s="13" t="e">
        <f>VLOOKUP(F388,frs!$A$2:$E$41,2,FALSE)</f>
        <v>#N/A</v>
      </c>
      <c r="H388" s="2" t="b">
        <v>0</v>
      </c>
      <c r="I388" s="2" t="s">
        <v>4716</v>
      </c>
      <c r="J388" s="13">
        <f>VLOOKUP(I388,Families!$A$2:$B$11,2,FALSE)</f>
        <v>1</v>
      </c>
      <c r="K388" s="2" t="s">
        <v>4740</v>
      </c>
      <c r="L388" s="13" t="str">
        <f>IFERROR(VLOOKUP(K388,Appellations!$A$3:$B$77,3,FALSE),"")</f>
        <v/>
      </c>
      <c r="M388" s="2" t="s">
        <v>4741</v>
      </c>
      <c r="N388" s="13">
        <f>IFERROR(VLOOKUP(M388,Regions!$A$3:$B$41,2,FALSE),"")</f>
        <v>32</v>
      </c>
      <c r="O388" s="2" t="s">
        <v>4719</v>
      </c>
      <c r="P388" s="13">
        <f>IFERROR(VLOOKUP(O388,Colors!$A$3:$B$11,2,FALSE),"")</f>
        <v>8</v>
      </c>
      <c r="Q388" s="2" t="s">
        <v>4688</v>
      </c>
      <c r="R388" s="13">
        <f>IFERROR(VLOOKUP(Q388,Contenants!$A$3:$B$21,2,FALSE),"")</f>
        <v>16</v>
      </c>
      <c r="S388" s="2"/>
      <c r="T388" s="8" t="s">
        <v>1962</v>
      </c>
      <c r="U388" s="14" t="str">
        <f t="shared" si="119"/>
        <v/>
      </c>
      <c r="V388" s="14"/>
      <c r="W388" s="5" t="e">
        <f>$X$1&amp;A388&amp;$Y$1&amp;T388&amp;$Z$1&amp;C388&amp;$AA$1&amp;E388&amp;#REF!&amp;G388&amp;$AB$1&amp;J388&amp;$AC$1&amp;#REF!&amp;$AD$1&amp;L388&amp;$AE$1&amp;P388&amp;$AF$1&amp;R388&amp;$AF$1&amp;#REF!&amp;$AG$1</f>
        <v>#REF!</v>
      </c>
    </row>
    <row r="389" spans="1:23" hidden="1" x14ac:dyDescent="0.25">
      <c r="A389" s="2" t="s">
        <v>3018</v>
      </c>
      <c r="B389" s="2" t="s">
        <v>3019</v>
      </c>
      <c r="C389" s="3"/>
      <c r="D389" s="16" t="str">
        <f t="shared" si="120"/>
        <v/>
      </c>
      <c r="E389" s="4">
        <v>7.35</v>
      </c>
      <c r="F389" s="2" t="s">
        <v>2218</v>
      </c>
      <c r="G389" s="13" t="e">
        <f>VLOOKUP(F389,frs!$A$2:$E$41,2,FALSE)</f>
        <v>#N/A</v>
      </c>
      <c r="H389" s="2" t="b">
        <v>0</v>
      </c>
      <c r="I389" s="2" t="s">
        <v>4709</v>
      </c>
      <c r="J389" s="13">
        <f>VLOOKUP(I389,Families!$A$2:$B$11,2,FALSE)</f>
        <v>2</v>
      </c>
      <c r="K389" s="2" t="s">
        <v>4740</v>
      </c>
      <c r="L389" s="13" t="str">
        <f>IFERROR(VLOOKUP(K389,Appellations!$A$3:$B$77,3,FALSE),"")</f>
        <v/>
      </c>
      <c r="M389" s="2" t="s">
        <v>4741</v>
      </c>
      <c r="N389" s="13">
        <f>IFERROR(VLOOKUP(M389,Regions!$A$3:$B$41,2,FALSE),"")</f>
        <v>32</v>
      </c>
      <c r="O389" s="2" t="s">
        <v>4689</v>
      </c>
      <c r="P389" s="13">
        <f>IFERROR(VLOOKUP(O389,Colors!$A$3:$B$11,2,FALSE),"")</f>
        <v>2</v>
      </c>
      <c r="Q389" s="2" t="s">
        <v>4688</v>
      </c>
      <c r="R389" s="13">
        <f>IFERROR(VLOOKUP(Q389,Contenants!$A$3:$B$21,2,FALSE),"")</f>
        <v>16</v>
      </c>
      <c r="S389" s="2"/>
      <c r="T389" s="8" t="s">
        <v>179</v>
      </c>
      <c r="U389" s="14" t="str">
        <f t="shared" si="119"/>
        <v/>
      </c>
      <c r="V389" s="14"/>
      <c r="W389" s="5" t="e">
        <f>$X$1&amp;A389&amp;$Y$1&amp;T389&amp;$Z$1&amp;C389&amp;$AA$1&amp;E389&amp;#REF!&amp;G389&amp;$AB$1&amp;J389&amp;$AC$1&amp;#REF!&amp;$AD$1&amp;L389&amp;$AE$1&amp;P389&amp;$AF$1&amp;R389&amp;$AF$1&amp;#REF!&amp;$AG$1</f>
        <v>#REF!</v>
      </c>
    </row>
    <row r="390" spans="1:23" hidden="1" x14ac:dyDescent="0.25">
      <c r="A390" s="2" t="s">
        <v>3016</v>
      </c>
      <c r="B390" s="2" t="s">
        <v>3017</v>
      </c>
      <c r="C390" s="3"/>
      <c r="D390" s="16" t="str">
        <f t="shared" si="120"/>
        <v/>
      </c>
      <c r="E390" s="4">
        <v>9.9499999999999993</v>
      </c>
      <c r="F390" s="2" t="s">
        <v>2218</v>
      </c>
      <c r="G390" s="13" t="e">
        <f>VLOOKUP(F390,frs!$A$2:$E$41,2,FALSE)</f>
        <v>#N/A</v>
      </c>
      <c r="H390" s="2" t="b">
        <v>0</v>
      </c>
      <c r="I390" s="2" t="s">
        <v>4709</v>
      </c>
      <c r="J390" s="13">
        <f>VLOOKUP(I390,Families!$A$2:$B$11,2,FALSE)</f>
        <v>2</v>
      </c>
      <c r="K390" s="2" t="s">
        <v>4740</v>
      </c>
      <c r="L390" s="13" t="str">
        <f>IFERROR(VLOOKUP(K390,Appellations!$A$3:$B$77,3,FALSE),"")</f>
        <v/>
      </c>
      <c r="M390" s="2" t="s">
        <v>4741</v>
      </c>
      <c r="N390" s="13">
        <f>IFERROR(VLOOKUP(M390,Regions!$A$3:$B$41,2,FALSE),"")</f>
        <v>32</v>
      </c>
      <c r="O390" s="2" t="s">
        <v>4689</v>
      </c>
      <c r="P390" s="13">
        <f>IFERROR(VLOOKUP(O390,Colors!$A$3:$B$11,2,FALSE),"")</f>
        <v>2</v>
      </c>
      <c r="Q390" s="2" t="s">
        <v>4688</v>
      </c>
      <c r="R390" s="13">
        <f>IFERROR(VLOOKUP(Q390,Contenants!$A$3:$B$21,2,FALSE),"")</f>
        <v>16</v>
      </c>
      <c r="S390" s="2"/>
      <c r="T390" s="8" t="s">
        <v>37</v>
      </c>
      <c r="U390" s="14" t="str">
        <f t="shared" si="119"/>
        <v/>
      </c>
      <c r="V390" s="14"/>
      <c r="W390" s="5" t="e">
        <f>$X$1&amp;A390&amp;$Y$1&amp;T390&amp;$Z$1&amp;C390&amp;$AA$1&amp;E390&amp;#REF!&amp;G390&amp;$AB$1&amp;J390&amp;$AC$1&amp;#REF!&amp;$AD$1&amp;L390&amp;$AE$1&amp;P390&amp;$AF$1&amp;R390&amp;$AF$1&amp;#REF!&amp;$AG$1</f>
        <v>#REF!</v>
      </c>
    </row>
    <row r="391" spans="1:23" hidden="1" x14ac:dyDescent="0.25">
      <c r="A391" s="2" t="s">
        <v>3020</v>
      </c>
      <c r="B391" s="2" t="s">
        <v>3021</v>
      </c>
      <c r="C391" s="3"/>
      <c r="D391" s="16" t="str">
        <f t="shared" si="120"/>
        <v/>
      </c>
      <c r="E391" s="4">
        <v>9.9499999999999993</v>
      </c>
      <c r="F391" s="2" t="s">
        <v>2218</v>
      </c>
      <c r="G391" s="13" t="e">
        <f>VLOOKUP(F391,frs!$A$2:$E$41,2,FALSE)</f>
        <v>#N/A</v>
      </c>
      <c r="H391" s="2" t="b">
        <v>0</v>
      </c>
      <c r="I391" s="2" t="s">
        <v>2308</v>
      </c>
      <c r="J391" s="13">
        <f>VLOOKUP(I391,Families!$A$2:$B$11,2,FALSE)</f>
        <v>3</v>
      </c>
      <c r="K391" s="2" t="s">
        <v>4740</v>
      </c>
      <c r="L391" s="13" t="str">
        <f>IFERROR(VLOOKUP(K391,Appellations!$A$3:$B$77,3,FALSE),"")</f>
        <v/>
      </c>
      <c r="M391" s="2" t="s">
        <v>4741</v>
      </c>
      <c r="N391" s="13">
        <f>IFERROR(VLOOKUP(M391,Regions!$A$3:$B$41,2,FALSE),"")</f>
        <v>32</v>
      </c>
      <c r="O391" s="2" t="s">
        <v>2306</v>
      </c>
      <c r="P391" s="13">
        <f>IFERROR(VLOOKUP(O391,Colors!$A$3:$B$11,2,FALSE),"")</f>
        <v>7</v>
      </c>
      <c r="Q391" s="2" t="s">
        <v>4688</v>
      </c>
      <c r="R391" s="13">
        <f>IFERROR(VLOOKUP(Q391,Contenants!$A$3:$B$21,2,FALSE),"")</f>
        <v>16</v>
      </c>
      <c r="S391" s="2"/>
      <c r="T391" s="8" t="s">
        <v>1960</v>
      </c>
      <c r="U391" s="14" t="str">
        <f t="shared" si="119"/>
        <v/>
      </c>
      <c r="V391" s="14"/>
      <c r="W391" s="5" t="e">
        <f>$X$1&amp;A391&amp;$Y$1&amp;T391&amp;$Z$1&amp;C391&amp;$AA$1&amp;E391&amp;#REF!&amp;G391&amp;$AB$1&amp;J391&amp;$AC$1&amp;#REF!&amp;$AD$1&amp;L391&amp;$AE$1&amp;P391&amp;$AF$1&amp;R391&amp;$AF$1&amp;#REF!&amp;$AG$1</f>
        <v>#REF!</v>
      </c>
    </row>
    <row r="392" spans="1:23" hidden="1" x14ac:dyDescent="0.25">
      <c r="A392" s="2" t="s">
        <v>3022</v>
      </c>
      <c r="B392" s="2" t="s">
        <v>3023</v>
      </c>
      <c r="C392" s="3"/>
      <c r="D392" s="16" t="str">
        <f t="shared" si="120"/>
        <v/>
      </c>
      <c r="E392" s="4">
        <v>6.4</v>
      </c>
      <c r="F392" s="2" t="s">
        <v>2218</v>
      </c>
      <c r="G392" s="13" t="e">
        <f>VLOOKUP(F392,frs!$A$2:$E$41,2,FALSE)</f>
        <v>#N/A</v>
      </c>
      <c r="H392" s="2" t="b">
        <v>0</v>
      </c>
      <c r="I392" s="2" t="s">
        <v>2308</v>
      </c>
      <c r="J392" s="13">
        <f>VLOOKUP(I392,Families!$A$2:$B$11,2,FALSE)</f>
        <v>3</v>
      </c>
      <c r="K392" s="2" t="s">
        <v>4740</v>
      </c>
      <c r="L392" s="13" t="str">
        <f>IFERROR(VLOOKUP(K392,Appellations!$A$3:$B$77,3,FALSE),"")</f>
        <v/>
      </c>
      <c r="M392" s="2" t="s">
        <v>4741</v>
      </c>
      <c r="N392" s="13">
        <f>IFERROR(VLOOKUP(M392,Regions!$A$3:$B$41,2,FALSE),"")</f>
        <v>32</v>
      </c>
      <c r="O392" s="2" t="s">
        <v>2306</v>
      </c>
      <c r="P392" s="13">
        <f>IFERROR(VLOOKUP(O392,Colors!$A$3:$B$11,2,FALSE),"")</f>
        <v>7</v>
      </c>
      <c r="Q392" s="2" t="s">
        <v>4833</v>
      </c>
      <c r="R392" s="13">
        <f>IFERROR(VLOOKUP(Q392,Contenants!$A$3:$B$21,2,FALSE),"")</f>
        <v>11</v>
      </c>
      <c r="S392" s="2"/>
      <c r="T392" s="8" t="s">
        <v>2050</v>
      </c>
      <c r="U392" s="14" t="str">
        <f t="shared" si="119"/>
        <v/>
      </c>
      <c r="V392" s="14"/>
      <c r="W392" s="5" t="e">
        <f>$X$1&amp;A392&amp;$Y$1&amp;T392&amp;$Z$1&amp;C392&amp;$AA$1&amp;E392&amp;#REF!&amp;G392&amp;$AB$1&amp;J392&amp;$AC$1&amp;#REF!&amp;$AD$1&amp;L392&amp;$AE$1&amp;P392&amp;$AF$1&amp;R392&amp;$AF$1&amp;#REF!&amp;$AG$1</f>
        <v>#REF!</v>
      </c>
    </row>
    <row r="393" spans="1:23" hidden="1" x14ac:dyDescent="0.25">
      <c r="A393" s="2" t="s">
        <v>3024</v>
      </c>
      <c r="B393" s="2" t="s">
        <v>3025</v>
      </c>
      <c r="C393" s="3"/>
      <c r="D393" s="33" t="str">
        <f t="shared" si="120"/>
        <v/>
      </c>
      <c r="E393" s="4">
        <v>7.35</v>
      </c>
      <c r="F393" s="2" t="s">
        <v>2218</v>
      </c>
      <c r="G393" s="17" t="e">
        <f>VLOOKUP(F393,frs!$A$2:$E$41,2,FALSE)</f>
        <v>#N/A</v>
      </c>
      <c r="H393" s="2" t="b">
        <v>0</v>
      </c>
      <c r="I393" s="2" t="s">
        <v>2308</v>
      </c>
      <c r="J393" s="17">
        <f>VLOOKUP(I393,Families!$A$2:$B$11,2,FALSE)</f>
        <v>3</v>
      </c>
      <c r="K393" s="2" t="s">
        <v>4740</v>
      </c>
      <c r="L393" s="17" t="str">
        <f>IFERROR(VLOOKUP(K393,Appellations!$A$3:$B$77,3,FALSE),"")</f>
        <v/>
      </c>
      <c r="M393" s="2" t="s">
        <v>4741</v>
      </c>
      <c r="N393" s="17">
        <f>IFERROR(VLOOKUP(M393,Regions!$A$3:$B$41,2,FALSE),"")</f>
        <v>32</v>
      </c>
      <c r="O393" s="2" t="s">
        <v>2306</v>
      </c>
      <c r="P393" s="17">
        <f>IFERROR(VLOOKUP(O393,Colors!$A$3:$B$11,2,FALSE),"")</f>
        <v>7</v>
      </c>
      <c r="Q393" s="2" t="s">
        <v>4695</v>
      </c>
      <c r="R393" s="17">
        <f>IFERROR(VLOOKUP(Q393,Contenants!$A$3:$B$21,2,FALSE),"")</f>
        <v>13</v>
      </c>
      <c r="S393" s="2"/>
      <c r="T393" s="8" t="s">
        <v>1532</v>
      </c>
      <c r="U393" s="14" t="str">
        <f t="shared" si="119"/>
        <v/>
      </c>
      <c r="V393" s="14"/>
      <c r="W393" s="5" t="e">
        <f>$X$1&amp;A393&amp;$Y$1&amp;T393&amp;$Z$1&amp;C393&amp;$AA$1&amp;E393&amp;#REF!&amp;G393&amp;$AB$1&amp;J393&amp;$AC$1&amp;#REF!&amp;$AD$1&amp;L393&amp;$AE$1&amp;P393&amp;$AF$1&amp;R393&amp;$AF$1&amp;#REF!&amp;$AG$1</f>
        <v>#REF!</v>
      </c>
    </row>
    <row r="394" spans="1:23" hidden="1" x14ac:dyDescent="0.25">
      <c r="A394" s="2" t="s">
        <v>686</v>
      </c>
      <c r="B394" s="2" t="s">
        <v>687</v>
      </c>
      <c r="C394" s="3"/>
      <c r="D394" s="23" t="str">
        <f>SUBSTITUTE(SUBSTITUTE(SUBSTITUTE(C394,CHAR(13),""),CHAR(10),"&lt;br&gt;"),". &amp;car(10)",".")</f>
        <v/>
      </c>
      <c r="E394" s="4">
        <v>6.15</v>
      </c>
      <c r="F394" s="2" t="s">
        <v>2218</v>
      </c>
      <c r="G394" s="19" t="e">
        <f>VLOOKUP(F394,frs!$A$2:$E$41,2,FALSE)</f>
        <v>#N/A</v>
      </c>
      <c r="H394" s="2" t="b">
        <v>1</v>
      </c>
      <c r="I394" s="2" t="s">
        <v>4716</v>
      </c>
      <c r="J394" s="19">
        <f>VLOOKUP(I394,Families!$A$2:$B$11,2,FALSE)</f>
        <v>1</v>
      </c>
      <c r="K394" s="2" t="s">
        <v>4740</v>
      </c>
      <c r="L394" s="19">
        <f>IFERROR(VLOOKUP(K394,Appellations!$A$2:$B$77,2,FALSE),"0")</f>
        <v>25</v>
      </c>
      <c r="M394" s="2" t="s">
        <v>4741</v>
      </c>
      <c r="N394" s="19">
        <f>IFERROR(VLOOKUP(M394,Regions!$A$2:$B$41,2,FALSE),"0")</f>
        <v>32</v>
      </c>
      <c r="O394" s="2" t="s">
        <v>4719</v>
      </c>
      <c r="P394" s="19">
        <f>IFERROR(VLOOKUP(O394,Colors!$A$2:$B$11,2,FALSE),"0")</f>
        <v>8</v>
      </c>
      <c r="Q394" s="2" t="s">
        <v>4833</v>
      </c>
      <c r="R394" s="19">
        <f>IFERROR(VLOOKUP(Q394,Contenants!$A$2:$B$21,2,FALSE),"0")</f>
        <v>11</v>
      </c>
      <c r="S394" s="2"/>
      <c r="T394" s="50" t="str">
        <f>PROPER(B394)</f>
        <v>Cdp L De Lauzade Rouge 37,5 Cl</v>
      </c>
      <c r="U394" s="19" t="str">
        <f t="shared" si="119"/>
        <v/>
      </c>
      <c r="V394" s="19">
        <f>IF(U394="",0,1)</f>
        <v>0</v>
      </c>
      <c r="W394" s="20" t="e">
        <f>$X$1&amp;A394&amp;$Y$1&amp;T394&amp;$Z$1&amp;D394&amp;$AA$1&amp;E394&amp;#REF!&amp;G394&amp;$AB$1&amp;J394&amp;$AC$1&amp;L394&amp;$AD$1&amp;N394&amp;$AE$1&amp;P394&amp;$AF$1&amp;R394&amp;$AG$1&amp;#REF!&amp;$AI$1</f>
        <v>#REF!</v>
      </c>
    </row>
    <row r="395" spans="1:23" hidden="1" x14ac:dyDescent="0.25">
      <c r="A395" s="2" t="s">
        <v>3026</v>
      </c>
      <c r="B395" s="2" t="s">
        <v>3027</v>
      </c>
      <c r="C395" s="3"/>
      <c r="D395" s="25" t="str">
        <f t="shared" si="120"/>
        <v/>
      </c>
      <c r="E395" s="4">
        <v>9.9499999999999993</v>
      </c>
      <c r="F395" s="2" t="s">
        <v>2218</v>
      </c>
      <c r="G395" s="26" t="e">
        <f>VLOOKUP(F395,frs!$A$2:$E$41,2,FALSE)</f>
        <v>#N/A</v>
      </c>
      <c r="H395" s="2" t="b">
        <v>0</v>
      </c>
      <c r="I395" s="2" t="s">
        <v>4716</v>
      </c>
      <c r="J395" s="26">
        <f>VLOOKUP(I395,Families!$A$2:$B$11,2,FALSE)</f>
        <v>1</v>
      </c>
      <c r="K395" s="2" t="s">
        <v>4740</v>
      </c>
      <c r="L395" s="26" t="str">
        <f>IFERROR(VLOOKUP(K395,Appellations!$A$3:$B$77,3,FALSE),"")</f>
        <v/>
      </c>
      <c r="M395" s="2" t="s">
        <v>4741</v>
      </c>
      <c r="N395" s="26">
        <f>IFERROR(VLOOKUP(M395,Regions!$A$3:$B$41,2,FALSE),"")</f>
        <v>32</v>
      </c>
      <c r="O395" s="2" t="s">
        <v>4719</v>
      </c>
      <c r="P395" s="26">
        <f>IFERROR(VLOOKUP(O395,Colors!$A$3:$B$11,2,FALSE),"")</f>
        <v>8</v>
      </c>
      <c r="Q395" s="2" t="s">
        <v>4688</v>
      </c>
      <c r="R395" s="26">
        <f>IFERROR(VLOOKUP(Q395,Contenants!$A$3:$B$21,2,FALSE),"")</f>
        <v>16</v>
      </c>
      <c r="S395" s="2"/>
      <c r="T395" s="8" t="s">
        <v>1587</v>
      </c>
      <c r="U395" s="14" t="str">
        <f t="shared" si="119"/>
        <v/>
      </c>
      <c r="V395" s="14"/>
      <c r="W395" s="5" t="e">
        <f>$X$1&amp;A395&amp;$Y$1&amp;T395&amp;$Z$1&amp;C395&amp;$AA$1&amp;E395&amp;#REF!&amp;G395&amp;$AB$1&amp;J395&amp;$AC$1&amp;#REF!&amp;$AD$1&amp;L395&amp;$AE$1&amp;P395&amp;$AF$1&amp;R395&amp;$AF$1&amp;#REF!&amp;$AG$1</f>
        <v>#REF!</v>
      </c>
    </row>
    <row r="396" spans="1:23" hidden="1" x14ac:dyDescent="0.25">
      <c r="A396" s="2" t="s">
        <v>3028</v>
      </c>
      <c r="B396" s="2" t="s">
        <v>3029</v>
      </c>
      <c r="C396" s="3"/>
      <c r="D396" s="16" t="str">
        <f t="shared" si="120"/>
        <v/>
      </c>
      <c r="E396" s="4">
        <v>7.35</v>
      </c>
      <c r="F396" s="2" t="s">
        <v>2218</v>
      </c>
      <c r="G396" s="13" t="e">
        <f>VLOOKUP(F396,frs!$A$2:$E$41,2,FALSE)</f>
        <v>#N/A</v>
      </c>
      <c r="H396" s="2" t="b">
        <v>0</v>
      </c>
      <c r="I396" s="2" t="s">
        <v>4716</v>
      </c>
      <c r="J396" s="13">
        <f>VLOOKUP(I396,Families!$A$2:$B$11,2,FALSE)</f>
        <v>1</v>
      </c>
      <c r="K396" s="2" t="s">
        <v>4740</v>
      </c>
      <c r="L396" s="13" t="str">
        <f>IFERROR(VLOOKUP(K396,Appellations!$A$3:$B$77,3,FALSE),"")</f>
        <v/>
      </c>
      <c r="M396" s="2" t="s">
        <v>4741</v>
      </c>
      <c r="N396" s="13">
        <f>IFERROR(VLOOKUP(M396,Regions!$A$3:$B$41,2,FALSE),"")</f>
        <v>32</v>
      </c>
      <c r="O396" s="2" t="s">
        <v>4719</v>
      </c>
      <c r="P396" s="13">
        <f>IFERROR(VLOOKUP(O396,Colors!$A$3:$B$11,2,FALSE),"")</f>
        <v>8</v>
      </c>
      <c r="Q396" s="2" t="s">
        <v>4688</v>
      </c>
      <c r="R396" s="13">
        <f>IFERROR(VLOOKUP(Q396,Contenants!$A$3:$B$21,2,FALSE),"")</f>
        <v>16</v>
      </c>
      <c r="S396" s="2"/>
      <c r="T396" s="8" t="s">
        <v>1399</v>
      </c>
      <c r="U396" s="14" t="str">
        <f t="shared" si="119"/>
        <v/>
      </c>
      <c r="V396" s="14"/>
      <c r="W396" s="5" t="e">
        <f>$X$1&amp;A396&amp;$Y$1&amp;T396&amp;$Z$1&amp;C396&amp;$AA$1&amp;E396&amp;#REF!&amp;G396&amp;$AB$1&amp;J396&amp;$AC$1&amp;#REF!&amp;$AD$1&amp;L396&amp;$AE$1&amp;P396&amp;$AF$1&amp;R396&amp;$AF$1&amp;#REF!&amp;$AG$1</f>
        <v>#REF!</v>
      </c>
    </row>
    <row r="397" spans="1:23" hidden="1" x14ac:dyDescent="0.25">
      <c r="A397" s="2" t="s">
        <v>3002</v>
      </c>
      <c r="B397" s="2" t="s">
        <v>3003</v>
      </c>
      <c r="C397" s="3"/>
      <c r="D397" s="16" t="str">
        <f t="shared" si="120"/>
        <v/>
      </c>
      <c r="E397" s="4">
        <v>10.15</v>
      </c>
      <c r="F397" s="2" t="s">
        <v>3001</v>
      </c>
      <c r="G397" s="13" t="e">
        <f>VLOOKUP(F397,frs!$A$2:$E$41,2,FALSE)</f>
        <v>#N/A</v>
      </c>
      <c r="H397" s="2" t="b">
        <v>0</v>
      </c>
      <c r="I397" s="2" t="s">
        <v>2308</v>
      </c>
      <c r="J397" s="13">
        <f>VLOOKUP(I397,Families!$A$2:$B$11,2,FALSE)</f>
        <v>3</v>
      </c>
      <c r="K397" s="2" t="s">
        <v>4740</v>
      </c>
      <c r="L397" s="13" t="str">
        <f>IFERROR(VLOOKUP(K397,Appellations!$A$3:$B$77,3,FALSE),"")</f>
        <v/>
      </c>
      <c r="M397" s="2" t="s">
        <v>4741</v>
      </c>
      <c r="N397" s="13">
        <f>IFERROR(VLOOKUP(M397,Regions!$A$3:$B$41,2,FALSE),"")</f>
        <v>32</v>
      </c>
      <c r="O397" s="2" t="s">
        <v>2306</v>
      </c>
      <c r="P397" s="13">
        <f>IFERROR(VLOOKUP(O397,Colors!$A$3:$B$11,2,FALSE),"")</f>
        <v>7</v>
      </c>
      <c r="Q397" s="2" t="s">
        <v>4688</v>
      </c>
      <c r="R397" s="13">
        <f>IFERROR(VLOOKUP(Q397,Contenants!$A$3:$B$21,2,FALSE),"")</f>
        <v>16</v>
      </c>
      <c r="S397" s="2"/>
      <c r="T397" s="8" t="s">
        <v>1241</v>
      </c>
      <c r="U397" s="14" t="str">
        <f t="shared" si="119"/>
        <v/>
      </c>
      <c r="V397" s="14"/>
      <c r="W397" s="5" t="e">
        <f>$X$1&amp;A397&amp;$Y$1&amp;T397&amp;$Z$1&amp;C397&amp;$AA$1&amp;E397&amp;#REF!&amp;G397&amp;$AB$1&amp;J397&amp;$AC$1&amp;#REF!&amp;$AD$1&amp;L397&amp;$AE$1&amp;P397&amp;$AF$1&amp;R397&amp;$AF$1&amp;#REF!&amp;$AG$1</f>
        <v>#REF!</v>
      </c>
    </row>
    <row r="398" spans="1:23" hidden="1" x14ac:dyDescent="0.25">
      <c r="A398" s="2" t="s">
        <v>3046</v>
      </c>
      <c r="B398" s="2" t="s">
        <v>3047</v>
      </c>
      <c r="C398" s="3"/>
      <c r="D398" s="16" t="str">
        <f t="shared" si="120"/>
        <v/>
      </c>
      <c r="E398" s="4">
        <v>15.98</v>
      </c>
      <c r="F398" s="2" t="s">
        <v>3048</v>
      </c>
      <c r="G398" s="13" t="e">
        <f>VLOOKUP(F398,frs!$A$2:$E$41,2,FALSE)</f>
        <v>#N/A</v>
      </c>
      <c r="H398" s="2" t="b">
        <v>0</v>
      </c>
      <c r="I398" s="2" t="s">
        <v>4709</v>
      </c>
      <c r="J398" s="13">
        <f>VLOOKUP(I398,Families!$A$2:$B$11,2,FALSE)</f>
        <v>2</v>
      </c>
      <c r="K398" s="2" t="s">
        <v>4740</v>
      </c>
      <c r="L398" s="13" t="str">
        <f>IFERROR(VLOOKUP(K398,Appellations!$A$3:$B$77,3,FALSE),"")</f>
        <v/>
      </c>
      <c r="M398" s="2" t="s">
        <v>4741</v>
      </c>
      <c r="N398" s="13">
        <f>IFERROR(VLOOKUP(M398,Regions!$A$3:$B$41,2,FALSE),"")</f>
        <v>32</v>
      </c>
      <c r="O398" s="2" t="s">
        <v>4689</v>
      </c>
      <c r="P398" s="13">
        <f>IFERROR(VLOOKUP(O398,Colors!$A$3:$B$11,2,FALSE),"")</f>
        <v>2</v>
      </c>
      <c r="Q398" s="2" t="s">
        <v>4688</v>
      </c>
      <c r="R398" s="13">
        <f>IFERROR(VLOOKUP(Q398,Contenants!$A$3:$B$21,2,FALSE),"")</f>
        <v>16</v>
      </c>
      <c r="S398" s="2"/>
      <c r="T398" s="8" t="s">
        <v>1385</v>
      </c>
      <c r="U398" s="14" t="str">
        <f t="shared" si="119"/>
        <v/>
      </c>
      <c r="V398" s="14"/>
      <c r="W398" s="5" t="e">
        <f>$X$1&amp;A398&amp;$Y$1&amp;T398&amp;$Z$1&amp;C398&amp;$AA$1&amp;E398&amp;#REF!&amp;G398&amp;$AB$1&amp;J398&amp;$AC$1&amp;#REF!&amp;$AD$1&amp;L398&amp;$AE$1&amp;P398&amp;$AF$1&amp;R398&amp;$AF$1&amp;#REF!&amp;$AG$1</f>
        <v>#REF!</v>
      </c>
    </row>
    <row r="399" spans="1:23" hidden="1" x14ac:dyDescent="0.25">
      <c r="A399" s="2" t="s">
        <v>3049</v>
      </c>
      <c r="B399" s="2" t="s">
        <v>3050</v>
      </c>
      <c r="C399" s="3"/>
      <c r="D399" s="16" t="str">
        <f t="shared" si="120"/>
        <v/>
      </c>
      <c r="E399" s="4">
        <v>10.97</v>
      </c>
      <c r="F399" s="2" t="s">
        <v>3048</v>
      </c>
      <c r="G399" s="13" t="e">
        <f>VLOOKUP(F399,frs!$A$2:$E$41,2,FALSE)</f>
        <v>#N/A</v>
      </c>
      <c r="H399" s="2" t="b">
        <v>0</v>
      </c>
      <c r="I399" s="2" t="s">
        <v>2308</v>
      </c>
      <c r="J399" s="13">
        <f>VLOOKUP(I399,Families!$A$2:$B$11,2,FALSE)</f>
        <v>3</v>
      </c>
      <c r="K399" s="2" t="s">
        <v>4740</v>
      </c>
      <c r="L399" s="13" t="str">
        <f>IFERROR(VLOOKUP(K399,Appellations!$A$3:$B$77,3,FALSE),"")</f>
        <v/>
      </c>
      <c r="M399" s="2" t="s">
        <v>4741</v>
      </c>
      <c r="N399" s="13">
        <f>IFERROR(VLOOKUP(M399,Regions!$A$3:$B$41,2,FALSE),"")</f>
        <v>32</v>
      </c>
      <c r="O399" s="2" t="s">
        <v>2306</v>
      </c>
      <c r="P399" s="13">
        <f>IFERROR(VLOOKUP(O399,Colors!$A$3:$B$11,2,FALSE),"")</f>
        <v>7</v>
      </c>
      <c r="Q399" s="2" t="s">
        <v>4688</v>
      </c>
      <c r="R399" s="13">
        <f>IFERROR(VLOOKUP(Q399,Contenants!$A$3:$B$21,2,FALSE),"")</f>
        <v>16</v>
      </c>
      <c r="S399" s="2"/>
      <c r="T399" s="8" t="s">
        <v>1349</v>
      </c>
      <c r="U399" s="14" t="str">
        <f t="shared" si="119"/>
        <v/>
      </c>
      <c r="V399" s="14"/>
      <c r="W399" s="5" t="e">
        <f>$X$1&amp;A399&amp;$Y$1&amp;T399&amp;$Z$1&amp;C399&amp;$AA$1&amp;E399&amp;#REF!&amp;G399&amp;$AB$1&amp;J399&amp;$AC$1&amp;#REF!&amp;$AD$1&amp;L399&amp;$AE$1&amp;P399&amp;$AF$1&amp;R399&amp;$AF$1&amp;#REF!&amp;$AG$1</f>
        <v>#REF!</v>
      </c>
    </row>
    <row r="400" spans="1:23" hidden="1" x14ac:dyDescent="0.25">
      <c r="A400" s="2" t="s">
        <v>3051</v>
      </c>
      <c r="B400" s="2" t="s">
        <v>3052</v>
      </c>
      <c r="C400" s="3"/>
      <c r="D400" s="16" t="str">
        <f t="shared" si="120"/>
        <v/>
      </c>
      <c r="E400" s="4">
        <v>14.3</v>
      </c>
      <c r="F400" s="2" t="s">
        <v>3048</v>
      </c>
      <c r="G400" s="13" t="e">
        <f>VLOOKUP(F400,frs!$A$2:$E$41,2,FALSE)</f>
        <v>#N/A</v>
      </c>
      <c r="H400" s="2" t="b">
        <v>0</v>
      </c>
      <c r="I400" s="2" t="s">
        <v>4716</v>
      </c>
      <c r="J400" s="13">
        <f>VLOOKUP(I400,Families!$A$2:$B$11,2,FALSE)</f>
        <v>1</v>
      </c>
      <c r="K400" s="2" t="s">
        <v>4740</v>
      </c>
      <c r="L400" s="13" t="str">
        <f>IFERROR(VLOOKUP(K400,Appellations!$A$3:$B$77,3,FALSE),"")</f>
        <v/>
      </c>
      <c r="M400" s="2" t="s">
        <v>4741</v>
      </c>
      <c r="N400" s="13">
        <f>IFERROR(VLOOKUP(M400,Regions!$A$3:$B$41,2,FALSE),"")</f>
        <v>32</v>
      </c>
      <c r="O400" s="2" t="s">
        <v>4719</v>
      </c>
      <c r="P400" s="13">
        <f>IFERROR(VLOOKUP(O400,Colors!$A$3:$B$11,2,FALSE),"")</f>
        <v>8</v>
      </c>
      <c r="Q400" s="2" t="s">
        <v>4688</v>
      </c>
      <c r="R400" s="13">
        <f>IFERROR(VLOOKUP(Q400,Contenants!$A$3:$B$21,2,FALSE),"")</f>
        <v>16</v>
      </c>
      <c r="S400" s="2"/>
      <c r="T400" s="8" t="s">
        <v>1395</v>
      </c>
      <c r="U400" s="14" t="str">
        <f t="shared" si="119"/>
        <v/>
      </c>
      <c r="V400" s="14"/>
      <c r="W400" s="5" t="e">
        <f>$X$1&amp;A400&amp;$Y$1&amp;T400&amp;$Z$1&amp;C400&amp;$AA$1&amp;E400&amp;#REF!&amp;G400&amp;$AB$1&amp;J400&amp;$AC$1&amp;#REF!&amp;$AD$1&amp;L400&amp;$AE$1&amp;P400&amp;$AF$1&amp;R400&amp;$AF$1&amp;#REF!&amp;$AG$1</f>
        <v>#REF!</v>
      </c>
    </row>
    <row r="401" spans="1:23" hidden="1" x14ac:dyDescent="0.25">
      <c r="A401" s="2" t="s">
        <v>3053</v>
      </c>
      <c r="B401" s="2" t="s">
        <v>3054</v>
      </c>
      <c r="C401" s="3"/>
      <c r="D401" s="16" t="str">
        <f t="shared" si="120"/>
        <v/>
      </c>
      <c r="E401" s="4">
        <v>26.2</v>
      </c>
      <c r="F401" s="2" t="s">
        <v>2951</v>
      </c>
      <c r="G401" s="13" t="e">
        <f>VLOOKUP(F401,frs!$A$2:$E$41,2,FALSE)</f>
        <v>#N/A</v>
      </c>
      <c r="H401" s="2" t="b">
        <v>0</v>
      </c>
      <c r="I401" s="2" t="s">
        <v>4716</v>
      </c>
      <c r="J401" s="13">
        <f>VLOOKUP(I401,Families!$A$2:$B$11,2,FALSE)</f>
        <v>1</v>
      </c>
      <c r="K401" s="2" t="s">
        <v>4740</v>
      </c>
      <c r="L401" s="13" t="str">
        <f>IFERROR(VLOOKUP(K401,Appellations!$A$3:$B$77,3,FALSE),"")</f>
        <v/>
      </c>
      <c r="M401" s="2" t="s">
        <v>4741</v>
      </c>
      <c r="N401" s="13">
        <f>IFERROR(VLOOKUP(M401,Regions!$A$3:$B$41,2,FALSE),"")</f>
        <v>32</v>
      </c>
      <c r="O401" s="2" t="s">
        <v>4719</v>
      </c>
      <c r="P401" s="13">
        <f>IFERROR(VLOOKUP(O401,Colors!$A$3:$B$11,2,FALSE),"")</f>
        <v>8</v>
      </c>
      <c r="Q401" s="2" t="s">
        <v>4688</v>
      </c>
      <c r="R401" s="13">
        <f>IFERROR(VLOOKUP(Q401,Contenants!$A$3:$B$21,2,FALSE),"")</f>
        <v>16</v>
      </c>
      <c r="S401" s="2"/>
      <c r="T401" s="8" t="s">
        <v>1393</v>
      </c>
      <c r="U401" s="14" t="str">
        <f t="shared" si="119"/>
        <v/>
      </c>
      <c r="V401" s="14"/>
      <c r="W401" s="5" t="e">
        <f>$X$1&amp;A401&amp;$Y$1&amp;T401&amp;$Z$1&amp;C401&amp;$AA$1&amp;E401&amp;#REF!&amp;G401&amp;$AB$1&amp;J401&amp;$AC$1&amp;#REF!&amp;$AD$1&amp;L401&amp;$AE$1&amp;P401&amp;$AF$1&amp;R401&amp;$AF$1&amp;#REF!&amp;$AG$1</f>
        <v>#REF!</v>
      </c>
    </row>
    <row r="402" spans="1:23" hidden="1" x14ac:dyDescent="0.25">
      <c r="A402" s="2" t="s">
        <v>3071</v>
      </c>
      <c r="B402" s="2" t="s">
        <v>3072</v>
      </c>
      <c r="C402" s="3"/>
      <c r="D402" s="33" t="str">
        <f t="shared" si="120"/>
        <v/>
      </c>
      <c r="E402" s="4">
        <v>9.5500000000000007</v>
      </c>
      <c r="F402" s="2" t="s">
        <v>2218</v>
      </c>
      <c r="G402" s="17" t="e">
        <f>VLOOKUP(F402,frs!$A$2:$E$41,2,FALSE)</f>
        <v>#N/A</v>
      </c>
      <c r="H402" s="2" t="b">
        <v>0</v>
      </c>
      <c r="I402" s="2" t="s">
        <v>4716</v>
      </c>
      <c r="J402" s="17">
        <f>VLOOKUP(I402,Families!$A$2:$B$11,2,FALSE)</f>
        <v>1</v>
      </c>
      <c r="K402" s="2" t="s">
        <v>4744</v>
      </c>
      <c r="L402" s="17" t="str">
        <f>IFERROR(VLOOKUP(K402,Appellations!$A$3:$B$77,3,FALSE),"")</f>
        <v/>
      </c>
      <c r="M402" s="2" t="s">
        <v>4745</v>
      </c>
      <c r="N402" s="17">
        <f>IFERROR(VLOOKUP(M402,Regions!$A$3:$B$41,2,FALSE),"")</f>
        <v>33</v>
      </c>
      <c r="O402" s="2" t="s">
        <v>4719</v>
      </c>
      <c r="P402" s="17">
        <f>IFERROR(VLOOKUP(O402,Colors!$A$3:$B$11,2,FALSE),"")</f>
        <v>8</v>
      </c>
      <c r="Q402" s="2" t="s">
        <v>4688</v>
      </c>
      <c r="R402" s="17">
        <f>IFERROR(VLOOKUP(Q402,Contenants!$A$3:$B$21,2,FALSE),"")</f>
        <v>16</v>
      </c>
      <c r="S402" s="2"/>
      <c r="T402" s="8" t="s">
        <v>1377</v>
      </c>
      <c r="U402" s="14" t="str">
        <f t="shared" si="119"/>
        <v/>
      </c>
      <c r="V402" s="14"/>
      <c r="W402" s="5" t="e">
        <f>$X$1&amp;A402&amp;$Y$1&amp;T402&amp;$Z$1&amp;C402&amp;$AA$1&amp;E402&amp;#REF!&amp;G402&amp;$AB$1&amp;J402&amp;$AC$1&amp;#REF!&amp;$AD$1&amp;L402&amp;$AE$1&amp;P402&amp;$AF$1&amp;R402&amp;$AF$1&amp;#REF!&amp;$AG$1</f>
        <v>#REF!</v>
      </c>
    </row>
    <row r="403" spans="1:23" ht="409.5" x14ac:dyDescent="0.25">
      <c r="A403" s="2" t="s">
        <v>1677</v>
      </c>
      <c r="B403" s="2" t="s">
        <v>1678</v>
      </c>
      <c r="C403" s="3" t="s">
        <v>5401</v>
      </c>
      <c r="D403" s="23" t="str">
        <f t="shared" ref="D403:D406" si="121">SUBSTITUTE(SUBSTITUTE(SUBSTITUTE(C403,CHAR(13),""),CHAR(10),"&lt;br&gt;"),". &amp;car(10)",".")</f>
        <v>Un Rasteau puissant et généreux qui accompagnera à merveille un côtes de boeuf grillée.&lt;br&gt;&lt;br&gt;Encépagement : Grenache, Syrah&lt;br&gt;&lt;br&gt;Dégustation : Robe grenat aux reflets violets ; Nez fruité au notes de fruits noirs et d'épices douces ; Bouche élégante, généreuse et fruitée aux notes de mûres, de cassis et de cerises à clafoutis.&lt;br&gt;Accord mets/vin : viande grillée, une épaule d'agneau au thym.&lt;br&gt;&lt;br&gt;Existe en Magnum et en Jeroboam.&lt;br&gt;&lt;br&gt;La tradition viticole de la famille Brunel remonte au 17ème siècle. Gaston Brunel, un célèbre négociant, acheta le Château de la Gardine à Châteauneuf du Pape en 1945. Le domaine est maintenant tenu par ses deux fils, avec l’aide de leurs épouses et de leurs enfants. Le domaine s’étend sur 52 ha de vignes (48 ha de rouge et 4 ha de blanc).&lt;br&gt;La bouteille Gardine, originale et élégante, est née d'un heureuxhasard...&lt;br&gt;Lorsqu’il voulut agrandir sa cave pour la première fois, en creusant dans le sol, Gaston Brunel trouva une très vieille bouteille qui avait été soufflée à la bouche. La forme lui plut beaucoup, il décida donc d’embouteiller tout son vin dans une bouteille similaire. Au début il ne parvint pas à trouver un fabricant en France capable de reproduire cette bouteille, tant elle était particulière. Il les fit donc fabriquer en Italie. Le premier millésime dans la bouteille Gardine fut 1964. La bouteille est désormais fabriquée en France dans un moule créé spécifiquement pour la famille Brunel.</v>
      </c>
      <c r="E403" s="4">
        <v>20.55</v>
      </c>
      <c r="F403" s="2" t="s">
        <v>2233</v>
      </c>
      <c r="G403" s="19">
        <f>VLOOKUP(F403,frs!$A$2:$B$45,2,FALSE)</f>
        <v>36</v>
      </c>
      <c r="H403" s="2" t="b">
        <v>1</v>
      </c>
      <c r="I403" s="2" t="s">
        <v>4716</v>
      </c>
      <c r="J403" s="19">
        <f>VLOOKUP(I403,Families!$A$2:$B$11,2,FALSE)</f>
        <v>1</v>
      </c>
      <c r="K403" s="2" t="s">
        <v>4834</v>
      </c>
      <c r="L403" s="19">
        <f>IFERROR(VLOOKUP(K403,Appellations!$A$2:$B$80,2,FALSE),"0")</f>
        <v>61</v>
      </c>
      <c r="M403" s="2" t="s">
        <v>4745</v>
      </c>
      <c r="N403" s="19">
        <f>IFERROR(VLOOKUP(M403,Regions!$A$2:$B$44,2,FALSE),"0")</f>
        <v>33</v>
      </c>
      <c r="O403" s="2" t="s">
        <v>4719</v>
      </c>
      <c r="P403" s="19">
        <f>IFERROR(VLOOKUP(O403,Colors!$A$2:$B$11,2,FALSE),"0")</f>
        <v>8</v>
      </c>
      <c r="Q403" s="2" t="s">
        <v>4688</v>
      </c>
      <c r="R403" s="19">
        <f>IFERROR(VLOOKUP(Q403,Contenants!$A$2:$B$21,2,FALSE),"0")</f>
        <v>16</v>
      </c>
      <c r="S403" s="2" t="s">
        <v>5703</v>
      </c>
      <c r="T403" s="50" t="s">
        <v>6431</v>
      </c>
      <c r="U403" s="19" t="str">
        <f t="shared" ref="U403:U406" si="122">SUBSTITUTE(S403,"C:\Users\Admin\OneDrive\Site Internet\","")</f>
        <v>gardine_rasteau_rouge.png</v>
      </c>
      <c r="V403" s="19">
        <f t="shared" ref="V403:V406" si="123">IF(U403="",0,1)</f>
        <v>1</v>
      </c>
      <c r="W403" s="20" t="str">
        <f t="shared" ref="W403:W406" si="124">$X$1&amp;A403&amp;$Y$1&amp;T403&amp;$Z$1&amp;D403&amp;$AA$1&amp;G403&amp;$AB$1&amp;J403&amp;$AC$1&amp;L403&amp;$AD$1&amp;N403&amp;$AE$1&amp;P403&amp;$AF$1&amp;R403&amp;$AG$1&amp;U403&amp;$AH$1&amp;V403&amp;$AI$1</f>
        <v>("00406", "Rasteau La Gardine Rouge", "Un Rasteau puissant et généreux qui accompagnera à merveille un côtes de boeuf grillée.&lt;br&gt;&lt;br&gt;Encépagement : Grenache, Syrah&lt;br&gt;&lt;br&gt;Dégustation : Robe grenat aux reflets violets ; Nez fruité au notes de fruits noirs et d'épices douces ; Bouche élégante, généreuse et fruitée aux notes de mûres, de cassis et de cerises à clafoutis.&lt;br&gt;Accord mets/vin : viande grillée, une épaule d'agneau au thym.&lt;br&gt;&lt;br&gt;Existe en Magnum et en Jeroboam.&lt;br&gt;&lt;br&gt;La tradition viticole de la famille Brunel remonte au 17ème siècle. Gaston Brunel, un célèbre négociant, acheta le Château de la Gardine à Châteauneuf du Pape en 1945. Le domaine est maintenant tenu par ses deux fils, avec l’aide de leurs épouses et de leurs enfants. Le domaine s’étend sur 52 ha de vignes (48 ha de rouge et 4 ha de blanc).&lt;br&gt;La bouteille Gardine, originale et élégante, est née d'un heureuxhasard...&lt;br&gt;Lorsqu’il voulut agrandir sa cave pour la première fois, en creusant dans le sol, Gaston Brunel trouva une très vieille bouteille qui avait été soufflée à la bouche. La forme lui plut beaucoup, il décida donc d’embouteiller tout son vin dans une bouteille similaire. Au début il ne parvint pas à trouver un fabricant en France capable de reproduire cette bouteille, tant elle était particulière. Il les fit donc fabriquer en Italie. Le premier millésime dans la bouteille Gardine fut 1964. La bouteille est désormais fabriquée en France dans un moule créé spécifiquement pour la famille Brunel.", "36", "1", "61", "33","8", "16", "gardine_rasteau_rouge.png", "1"),</v>
      </c>
    </row>
    <row r="404" spans="1:23" ht="409.5" x14ac:dyDescent="0.25">
      <c r="A404" s="2" t="s">
        <v>722</v>
      </c>
      <c r="B404" s="2" t="s">
        <v>723</v>
      </c>
      <c r="C404" s="3" t="s">
        <v>5252</v>
      </c>
      <c r="D404" s="23" t="str">
        <f t="shared" si="121"/>
        <v>Un Côtes du Rhône blanc sec et aromatique, parfait en apéritif ou sur un porc au caramel.&lt;br&gt;&lt;br&gt;Encépagement : Viognier et Grenache.&lt;br&gt;&lt;br&gt;Dégustation : Robe jaune pâle, Nez au notes de fruits d'agrumes et de fruits jaunes, Bouche ronde et fraîche aux notes de pêche blanche et de citron.&lt;br&gt;Accord mets/vin : apéritif, plat exotique.&lt;br&gt;&lt;br&gt;Le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vins.&lt;br&gt;&lt;br&gt;Descendante d’une famille qui travaille la vigne depuis 1640, Claire Clavel, Femme Vigneronne, est épaulée par son père Denis. Elle conduit les 80 hectares de son domaine.</v>
      </c>
      <c r="E404" s="4">
        <v>9.5</v>
      </c>
      <c r="F404" s="2" t="s">
        <v>2234</v>
      </c>
      <c r="G404" s="19">
        <f>VLOOKUP(F404,frs!$A$2:$B$45,2,FALSE)</f>
        <v>13</v>
      </c>
      <c r="H404" s="2" t="b">
        <v>1</v>
      </c>
      <c r="I404" s="2" t="s">
        <v>4709</v>
      </c>
      <c r="J404" s="19">
        <f>VLOOKUP(I404,Families!$A$2:$B$11,2,FALSE)</f>
        <v>2</v>
      </c>
      <c r="K404" s="2" t="s">
        <v>4744</v>
      </c>
      <c r="L404" s="19">
        <f>IFERROR(VLOOKUP(K404,Appellations!$A$2:$B$80,2,FALSE),"0")</f>
        <v>26</v>
      </c>
      <c r="M404" s="2" t="s">
        <v>4745</v>
      </c>
      <c r="N404" s="19">
        <f>IFERROR(VLOOKUP(M404,Regions!$A$2:$B$44,2,FALSE),"0")</f>
        <v>33</v>
      </c>
      <c r="O404" s="2" t="s">
        <v>4689</v>
      </c>
      <c r="P404" s="19">
        <f>IFERROR(VLOOKUP(O404,Colors!$A$2:$B$11,2,FALSE),"0")</f>
        <v>2</v>
      </c>
      <c r="Q404" s="2" t="s">
        <v>4688</v>
      </c>
      <c r="R404" s="19">
        <f>IFERROR(VLOOKUP(Q404,Contenants!$A$2:$B$21,2,FALSE),"0")</f>
        <v>16</v>
      </c>
      <c r="S404" s="2" t="s">
        <v>5704</v>
      </c>
      <c r="T404" s="50" t="s">
        <v>6081</v>
      </c>
      <c r="U404" s="19" t="str">
        <f t="shared" si="122"/>
        <v>domaine_clavel_regulus_blanc.png</v>
      </c>
      <c r="V404" s="19">
        <f t="shared" si="123"/>
        <v>1</v>
      </c>
      <c r="W404" s="20" t="str">
        <f t="shared" si="124"/>
        <v>("00407", "Régulus Clavel Blanc", "Un Côtes du Rhône blanc sec et aromatique, parfait en apéritif ou sur un porc au caramel.&lt;br&gt;&lt;br&gt;Encépagement : Viognier et Grenache.&lt;br&gt;&lt;br&gt;Dégustation : Robe jaune pâle, Nez au notes de fruits d'agrumes et de fruits jaunes, Bouche ronde et fraîche aux notes de pêche blanche et de citron.&lt;br&gt;Accord mets/vin : apéritif, plat exotique.&lt;br&gt;&lt;br&gt;Le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vins.&lt;br&gt;&lt;br&gt;Descendante d’une famille qui travaille la vigne depuis 1640, Claire Clavel, Femme Vigneronne, est épaulée par son père Denis. Elle conduit les 80 hectares de son domaine.", "13", "2", "26", "33","2", "16", "domaine_clavel_regulus_blanc.png", "1"),</v>
      </c>
    </row>
    <row r="405" spans="1:23" ht="409.5" x14ac:dyDescent="0.25">
      <c r="A405" s="2" t="s">
        <v>724</v>
      </c>
      <c r="B405" s="2" t="s">
        <v>725</v>
      </c>
      <c r="C405" s="3" t="s">
        <v>5253</v>
      </c>
      <c r="D405" s="23" t="str">
        <f t="shared" si="121"/>
        <v>Un Côtes du Rhône rosé sec et fruité. Parfait pour vos apéritifs entre amis.&lt;br&gt;&lt;br&gt;Encépagement : Grenache, Cinsault, Syrah&lt;br&gt;&lt;br&gt;Dégustation : Robe rose aux reflets saumonnés, Nez au notes de fruits de fruits rouges, Bouche ronde et fraîche aux notes de framboise et de fraises des bois.&lt;br&gt;Accord mets/vin : apéritif, grillades, salade d’été.&lt;br&gt;&lt;br&gt;Le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vins.&lt;br&gt;&lt;br&gt;Descendante d’une famille qui travaille la vigne depuis 1640, Claire Clavel, Femme Vigneronne, est épaulée par son père Denis. Elle conduit les 80 hectares de son domaine.</v>
      </c>
      <c r="E405" s="4">
        <v>9.5</v>
      </c>
      <c r="F405" s="2" t="s">
        <v>2234</v>
      </c>
      <c r="G405" s="19">
        <f>VLOOKUP(F405,frs!$A$2:$B$45,2,FALSE)</f>
        <v>13</v>
      </c>
      <c r="H405" s="2" t="b">
        <v>1</v>
      </c>
      <c r="I405" s="2" t="s">
        <v>2308</v>
      </c>
      <c r="J405" s="19">
        <f>VLOOKUP(I405,Families!$A$2:$B$11,2,FALSE)</f>
        <v>3</v>
      </c>
      <c r="K405" s="2" t="s">
        <v>4744</v>
      </c>
      <c r="L405" s="19">
        <f>IFERROR(VLOOKUP(K405,Appellations!$A$2:$B$80,2,FALSE),"0")</f>
        <v>26</v>
      </c>
      <c r="M405" s="2" t="s">
        <v>4745</v>
      </c>
      <c r="N405" s="19">
        <f>IFERROR(VLOOKUP(M405,Regions!$A$2:$B$44,2,FALSE),"0")</f>
        <v>33</v>
      </c>
      <c r="O405" s="2" t="s">
        <v>2306</v>
      </c>
      <c r="P405" s="19">
        <f>IFERROR(VLOOKUP(O405,Colors!$A$2:$B$11,2,FALSE),"0")</f>
        <v>7</v>
      </c>
      <c r="Q405" s="2" t="s">
        <v>4688</v>
      </c>
      <c r="R405" s="19">
        <f>IFERROR(VLOOKUP(Q405,Contenants!$A$2:$B$21,2,FALSE),"0")</f>
        <v>16</v>
      </c>
      <c r="S405" s="2" t="s">
        <v>5705</v>
      </c>
      <c r="T405" s="50" t="s">
        <v>6082</v>
      </c>
      <c r="U405" s="19" t="str">
        <f t="shared" si="122"/>
        <v>domaine_clavel_regulus_rose.png</v>
      </c>
      <c r="V405" s="19">
        <f t="shared" si="123"/>
        <v>1</v>
      </c>
      <c r="W405" s="20" t="str">
        <f t="shared" si="124"/>
        <v>("00408", "Régulus Clavel Rosé", "Un Côtes du Rhône rosé sec et fruité. Parfait pour vos apéritifs entre amis.&lt;br&gt;&lt;br&gt;Encépagement : Grenache, Cinsault, Syrah&lt;br&gt;&lt;br&gt;Dégustation : Robe rose aux reflets saumonnés, Nez au notes de fruits de fruits rouges, Bouche ronde et fraîche aux notes de framboise et de fraises des bois.&lt;br&gt;Accord mets/vin : apéritif, grillades, salade d’été.&lt;br&gt;&lt;br&gt;Le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vins.&lt;br&gt;&lt;br&gt;Descendante d’une famille qui travaille la vigne depuis 1640, Claire Clavel, Femme Vigneronne, est épaulée par son père Denis. Elle conduit les 80 hectares de son domaine.", "13", "3", "26", "33","7", "16", "domaine_clavel_regulus_rose.png", "1"),</v>
      </c>
    </row>
    <row r="406" spans="1:23" ht="409.5" x14ac:dyDescent="0.25">
      <c r="A406" s="2" t="s">
        <v>726</v>
      </c>
      <c r="B406" s="2" t="s">
        <v>727</v>
      </c>
      <c r="C406" s="3" t="s">
        <v>5254</v>
      </c>
      <c r="D406" s="23" t="str">
        <f t="shared" si="121"/>
        <v>Un Côtes du Rhône rouge léger et fruité. Idéal sur un plateau de charcuterie/fromages.&lt;br&gt;&lt;br&gt;Encépagement : Grenache, Syrah et Marselan.&lt;br&gt;&lt;br&gt;Dégustation : Robe rouge carmin, Nez puissant et charmeur aux notes de fruits rouges et de cacao, Bouche souple et ronde avec des tannins soyeux.&lt;br&gt;Accord mets/vin : apéritif, viande grillée.&lt;br&gt;&lt;br&gt;Existe en Magnum.&lt;br&gt;&lt;br&gt;Le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vins.&lt;br&gt;&lt;br&gt;Descendante d’une famille qui travaille la vigne depuis 1640, Claire Clavel, Femme Vigneronne, est épaulée par son père Denis. Elle conduit les 80 hectares de son domaine.</v>
      </c>
      <c r="E406" s="4">
        <v>9.5</v>
      </c>
      <c r="F406" s="2" t="s">
        <v>2234</v>
      </c>
      <c r="G406" s="19">
        <f>VLOOKUP(F406,frs!$A$2:$B$45,2,FALSE)</f>
        <v>13</v>
      </c>
      <c r="H406" s="2" t="b">
        <v>1</v>
      </c>
      <c r="I406" s="2" t="s">
        <v>4716</v>
      </c>
      <c r="J406" s="19">
        <f>VLOOKUP(I406,Families!$A$2:$B$11,2,FALSE)</f>
        <v>1</v>
      </c>
      <c r="K406" s="2" t="s">
        <v>4744</v>
      </c>
      <c r="L406" s="19">
        <f>IFERROR(VLOOKUP(K406,Appellations!$A$2:$B$80,2,FALSE),"0")</f>
        <v>26</v>
      </c>
      <c r="M406" s="2" t="s">
        <v>4745</v>
      </c>
      <c r="N406" s="19">
        <f>IFERROR(VLOOKUP(M406,Regions!$A$2:$B$44,2,FALSE),"0")</f>
        <v>33</v>
      </c>
      <c r="O406" s="2" t="s">
        <v>4719</v>
      </c>
      <c r="P406" s="19">
        <f>IFERROR(VLOOKUP(O406,Colors!$A$2:$B$11,2,FALSE),"0")</f>
        <v>8</v>
      </c>
      <c r="Q406" s="2" t="s">
        <v>4688</v>
      </c>
      <c r="R406" s="19">
        <f>IFERROR(VLOOKUP(Q406,Contenants!$A$2:$B$21,2,FALSE),"0")</f>
        <v>16</v>
      </c>
      <c r="S406" s="2" t="s">
        <v>5706</v>
      </c>
      <c r="T406" s="50" t="s">
        <v>6083</v>
      </c>
      <c r="U406" s="19" t="str">
        <f t="shared" si="122"/>
        <v>domaine_clavel_regulus_rouge.png</v>
      </c>
      <c r="V406" s="19">
        <f t="shared" si="123"/>
        <v>1</v>
      </c>
      <c r="W406" s="20" t="str">
        <f t="shared" si="124"/>
        <v>("00409", "Régulus Clavel Rouge", "Un Côtes du Rhône rouge léger et fruité. Idéal sur un plateau de charcuterie/fromages.&lt;br&gt;&lt;br&gt;Encépagement : Grenache, Syrah et Marselan.&lt;br&gt;&lt;br&gt;Dégustation : Robe rouge carmin, Nez puissant et charmeur aux notes de fruits rouges et de cacao, Bouche souple et ronde avec des tannins soyeux.&lt;br&gt;Accord mets/vin : apéritif, viande grillée.&lt;br&gt;&lt;br&gt;Existe en Magnum.&lt;br&gt;&lt;br&gt;Le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vins.&lt;br&gt;&lt;br&gt;Descendante d’une famille qui travaille la vigne depuis 1640, Claire Clavel, Femme Vigneronne, est épaulée par son père Denis. Elle conduit les 80 hectares de son domaine.", "13", "1", "26", "33","8", "16", "domaine_clavel_regulus_rouge.png", "1"),</v>
      </c>
    </row>
    <row r="407" spans="1:23" hidden="1" x14ac:dyDescent="0.25">
      <c r="A407" s="2" t="s">
        <v>3092</v>
      </c>
      <c r="B407" s="2" t="s">
        <v>3093</v>
      </c>
      <c r="C407" s="3"/>
      <c r="D407" s="34" t="str">
        <f t="shared" si="120"/>
        <v/>
      </c>
      <c r="E407" s="4">
        <v>14.9</v>
      </c>
      <c r="F407" s="2" t="s">
        <v>2233</v>
      </c>
      <c r="G407" s="35">
        <f>VLOOKUP(F407,frs!$A$2:$E$41,2,FALSE)</f>
        <v>36</v>
      </c>
      <c r="H407" s="2" t="b">
        <v>0</v>
      </c>
      <c r="I407" s="2" t="s">
        <v>4716</v>
      </c>
      <c r="J407" s="35">
        <f>VLOOKUP(I407,Families!$A$2:$B$11,2,FALSE)</f>
        <v>1</v>
      </c>
      <c r="K407" s="2" t="s">
        <v>4835</v>
      </c>
      <c r="L407" s="35" t="str">
        <f>IFERROR(VLOOKUP(K407,Appellations!$A$3:$B$77,3,FALSE),"")</f>
        <v/>
      </c>
      <c r="M407" s="2" t="s">
        <v>4745</v>
      </c>
      <c r="N407" s="35">
        <f>IFERROR(VLOOKUP(M407,Regions!$A$3:$B$41,2,FALSE),"")</f>
        <v>33</v>
      </c>
      <c r="O407" s="2" t="s">
        <v>4719</v>
      </c>
      <c r="P407" s="35">
        <f>IFERROR(VLOOKUP(O407,Colors!$A$3:$B$11,2,FALSE),"")</f>
        <v>8</v>
      </c>
      <c r="Q407" s="2" t="s">
        <v>4688</v>
      </c>
      <c r="R407" s="35">
        <f>IFERROR(VLOOKUP(Q407,Contenants!$A$3:$B$21,2,FALSE),"")</f>
        <v>16</v>
      </c>
      <c r="S407" s="2"/>
      <c r="T407" s="8" t="s">
        <v>1373</v>
      </c>
      <c r="U407" s="14" t="str">
        <f>SUBSTITUTE(SUBSTITUTE(SUBSTITUTE(SUBSTITUTE(SUBSTITUTE(SUBSTITUTE(SUBSTITUTE(SUBSTITUTE(SUBSTITUTE(SUBSTITUTE(SUBSTITUTE(SUBSTITUTE(S407,"C:\Users\Admin\OneDrive\Site Internet\",""),"BAG-IN-BOX\",""),"BOURGOGNE\",""),"BEAUJOLAIS\",""),"CHAMPAGNE ET EFFERVESCENTS\",""),"LANGUEDOC\",""),"LOIRE\",""),"PROVENCE\",""),"RHONE NORD\",""),"RHONE SUD\",""),"SPIRITUEUX\",""),"SUD OUEST\","")</f>
        <v/>
      </c>
      <c r="V407" s="14"/>
      <c r="W407" s="5" t="e">
        <f>$X$1&amp;A407&amp;$Y$1&amp;T407&amp;$Z$1&amp;C407&amp;$AA$1&amp;E407&amp;#REF!&amp;G407&amp;$AB$1&amp;J407&amp;$AC$1&amp;#REF!&amp;$AD$1&amp;L407&amp;$AE$1&amp;P407&amp;$AF$1&amp;R407&amp;$AF$1&amp;#REF!&amp;$AG$1</f>
        <v>#REF!</v>
      </c>
    </row>
    <row r="408" spans="1:23" ht="409.5" x14ac:dyDescent="0.25">
      <c r="A408" s="2" t="s">
        <v>754</v>
      </c>
      <c r="B408" s="2" t="s">
        <v>755</v>
      </c>
      <c r="C408" s="3" t="s">
        <v>5265</v>
      </c>
      <c r="D408" s="23" t="str">
        <f>SUBSTITUTE(SUBSTITUTE(SUBSTITUTE(C408,CHAR(13),""),CHAR(10),"&lt;br&gt;"),". &amp;car(10)",".")</f>
        <v>Un Côtes du Rhône Villages rouge charnue et épicé. Idéal sur une côtes de boeuf.&lt;br&gt;&lt;br&gt;Encépagement : Grenache, Syrah.&lt;br&gt;&lt;br&gt;Dégustation : Robe rouge carmin, Nez puissant et complexe aux notes de garrigue et de fruit mûrs, Bouche souple et ronde avec des tannins soyeux.&lt;br&gt;Accord mets/vin : viande grillée, fromage de brebis.&lt;br&gt;&lt;br&gt;Existe en Magnum.&lt;br&gt;&lt;br&gt;Le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vins.&lt;br&gt;&lt;br&gt;Descendante d’une famille qui travaille la vigne depuis 1640, Claire Clavel, Femme Vigneronne, est épaulée par son père Denis. Elle conduit les 80 hectares de son domaine.</v>
      </c>
      <c r="E408" s="4">
        <v>11.9</v>
      </c>
      <c r="F408" s="2" t="s">
        <v>2234</v>
      </c>
      <c r="G408" s="19">
        <f>VLOOKUP(F408,frs!$A$2:$B$45,2,FALSE)</f>
        <v>13</v>
      </c>
      <c r="H408" s="2" t="b">
        <v>1</v>
      </c>
      <c r="I408" s="2" t="s">
        <v>4716</v>
      </c>
      <c r="J408" s="19">
        <f>VLOOKUP(I408,Families!$A$2:$B$11,2,FALSE)</f>
        <v>1</v>
      </c>
      <c r="K408" s="2" t="s">
        <v>4836</v>
      </c>
      <c r="L408" s="19">
        <f>IFERROR(VLOOKUP(K408,Appellations!$A$2:$B$80,2,FALSE),"0")</f>
        <v>28</v>
      </c>
      <c r="M408" s="2" t="s">
        <v>4745</v>
      </c>
      <c r="N408" s="19">
        <f>IFERROR(VLOOKUP(M408,Regions!$A$2:$B$44,2,FALSE),"0")</f>
        <v>33</v>
      </c>
      <c r="O408" s="2" t="s">
        <v>4719</v>
      </c>
      <c r="P408" s="19">
        <f>IFERROR(VLOOKUP(O408,Colors!$A$2:$B$11,2,FALSE),"0")</f>
        <v>8</v>
      </c>
      <c r="Q408" s="2" t="s">
        <v>4688</v>
      </c>
      <c r="R408" s="19">
        <f>IFERROR(VLOOKUP(Q408,Contenants!$A$2:$B$21,2,FALSE),"0")</f>
        <v>16</v>
      </c>
      <c r="S408" s="2" t="s">
        <v>5707</v>
      </c>
      <c r="T408" s="50" t="s">
        <v>6084</v>
      </c>
      <c r="U408" s="19" t="str">
        <f>SUBSTITUTE(S408,"C:\Users\Admin\OneDrive\Site Internet\","")</f>
        <v>domaine_clavel_cordelia_rouge.png</v>
      </c>
      <c r="V408" s="19">
        <f>IF(U408="",0,1)</f>
        <v>1</v>
      </c>
      <c r="W408" s="20" t="str">
        <f>$X$1&amp;A408&amp;$Y$1&amp;T408&amp;$Z$1&amp;D408&amp;$AA$1&amp;G408&amp;$AB$1&amp;J408&amp;$AC$1&amp;L408&amp;$AD$1&amp;N408&amp;$AE$1&amp;P408&amp;$AF$1&amp;R408&amp;$AG$1&amp;U408&amp;$AH$1&amp;V408&amp;$AI$1</f>
        <v>("00411", "Cordelia Clavel Rouge", "Un Côtes du Rhône Villages rouge charnue et épicé. Idéal sur une côtes de boeuf.&lt;br&gt;&lt;br&gt;Encépagement : Grenache, Syrah.&lt;br&gt;&lt;br&gt;Dégustation : Robe rouge carmin, Nez puissant et complexe aux notes de garrigue et de fruit mûrs, Bouche souple et ronde avec des tannins soyeux.&lt;br&gt;Accord mets/vin : viande grillée, fromage de brebis.&lt;br&gt;&lt;br&gt;Existe en Magnum.&lt;br&gt;&lt;br&gt;Le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vins.&lt;br&gt;&lt;br&gt;Descendante d’une famille qui travaille la vigne depuis 1640, Claire Clavel, Femme Vigneronne, est épaulée par son père Denis. Elle conduit les 80 hectares de son domaine.", "13", "1", "28", "33","8", "16", "domaine_clavel_cordelia_rouge.png", "1"),</v>
      </c>
    </row>
    <row r="409" spans="1:23" hidden="1" x14ac:dyDescent="0.25">
      <c r="A409" s="2" t="s">
        <v>3102</v>
      </c>
      <c r="B409" s="2" t="s">
        <v>3103</v>
      </c>
      <c r="C409" s="3"/>
      <c r="D409" s="25" t="str">
        <f t="shared" si="120"/>
        <v/>
      </c>
      <c r="E409" s="4">
        <v>13.7</v>
      </c>
      <c r="F409" s="2" t="s">
        <v>2527</v>
      </c>
      <c r="G409" s="26" t="e">
        <f>VLOOKUP(F409,frs!$A$2:$E$41,2,FALSE)</f>
        <v>#N/A</v>
      </c>
      <c r="H409" s="2" t="b">
        <v>0</v>
      </c>
      <c r="I409" s="2" t="s">
        <v>4716</v>
      </c>
      <c r="J409" s="26">
        <f>VLOOKUP(I409,Families!$A$2:$B$11,2,FALSE)</f>
        <v>1</v>
      </c>
      <c r="K409" s="2" t="s">
        <v>4837</v>
      </c>
      <c r="L409" s="26" t="str">
        <f>IFERROR(VLOOKUP(K409,Appellations!$A$3:$B$77,3,FALSE),"")</f>
        <v/>
      </c>
      <c r="M409" s="2" t="s">
        <v>4745</v>
      </c>
      <c r="N409" s="26">
        <f>IFERROR(VLOOKUP(M409,Regions!$A$3:$B$41,2,FALSE),"")</f>
        <v>33</v>
      </c>
      <c r="O409" s="2" t="s">
        <v>4719</v>
      </c>
      <c r="P409" s="26">
        <f>IFERROR(VLOOKUP(O409,Colors!$A$3:$B$11,2,FALSE),"")</f>
        <v>8</v>
      </c>
      <c r="Q409" s="2" t="s">
        <v>4688</v>
      </c>
      <c r="R409" s="26">
        <f>IFERROR(VLOOKUP(Q409,Contenants!$A$3:$B$21,2,FALSE),"")</f>
        <v>16</v>
      </c>
      <c r="S409" s="2"/>
      <c r="T409" s="8" t="s">
        <v>1375</v>
      </c>
      <c r="U409" s="14" t="str">
        <f>SUBSTITUTE(SUBSTITUTE(SUBSTITUTE(SUBSTITUTE(SUBSTITUTE(SUBSTITUTE(SUBSTITUTE(SUBSTITUTE(SUBSTITUTE(SUBSTITUTE(SUBSTITUTE(SUBSTITUTE(S409,"C:\Users\Admin\OneDrive\Site Internet\",""),"BAG-IN-BOX\",""),"BOURGOGNE\",""),"BEAUJOLAIS\",""),"CHAMPAGNE ET EFFERVESCENTS\",""),"LANGUEDOC\",""),"LOIRE\",""),"PROVENCE\",""),"RHONE NORD\",""),"RHONE SUD\",""),"SPIRITUEUX\",""),"SUD OUEST\","")</f>
        <v/>
      </c>
      <c r="V409" s="14"/>
      <c r="W409" s="5" t="e">
        <f>$X$1&amp;A409&amp;$Y$1&amp;T409&amp;$Z$1&amp;C409&amp;$AA$1&amp;E409&amp;#REF!&amp;G409&amp;$AB$1&amp;J409&amp;$AC$1&amp;#REF!&amp;$AD$1&amp;L409&amp;$AE$1&amp;P409&amp;$AF$1&amp;R409&amp;$AF$1&amp;#REF!&amp;$AG$1</f>
        <v>#REF!</v>
      </c>
    </row>
    <row r="410" spans="1:23" hidden="1" x14ac:dyDescent="0.25">
      <c r="A410" s="2" t="s">
        <v>3082</v>
      </c>
      <c r="B410" s="2" t="s">
        <v>3083</v>
      </c>
      <c r="C410" s="3"/>
      <c r="D410" s="33" t="str">
        <f t="shared" si="120"/>
        <v/>
      </c>
      <c r="E410" s="4">
        <v>9.85</v>
      </c>
      <c r="F410" s="2" t="s">
        <v>175</v>
      </c>
      <c r="G410" s="17">
        <f>VLOOKUP(F410,frs!$A$2:$E$41,2,FALSE)</f>
        <v>35</v>
      </c>
      <c r="H410" s="2" t="b">
        <v>0</v>
      </c>
      <c r="I410" s="2" t="s">
        <v>4716</v>
      </c>
      <c r="J410" s="17">
        <f>VLOOKUP(I410,Families!$A$2:$B$11,2,FALSE)</f>
        <v>1</v>
      </c>
      <c r="K410" s="2" t="s">
        <v>4838</v>
      </c>
      <c r="L410" s="17" t="str">
        <f>IFERROR(VLOOKUP(K410,Appellations!$A$3:$B$77,3,FALSE),"")</f>
        <v/>
      </c>
      <c r="M410" s="2" t="s">
        <v>4745</v>
      </c>
      <c r="N410" s="17">
        <f>IFERROR(VLOOKUP(M410,Regions!$A$3:$B$41,2,FALSE),"")</f>
        <v>33</v>
      </c>
      <c r="O410" s="2" t="s">
        <v>4719</v>
      </c>
      <c r="P410" s="17">
        <f>IFERROR(VLOOKUP(O410,Colors!$A$3:$B$11,2,FALSE),"")</f>
        <v>8</v>
      </c>
      <c r="Q410" s="2" t="s">
        <v>4688</v>
      </c>
      <c r="R410" s="17">
        <f>IFERROR(VLOOKUP(Q410,Contenants!$A$3:$B$21,2,FALSE),"")</f>
        <v>16</v>
      </c>
      <c r="S410" s="2"/>
      <c r="T410" s="8" t="s">
        <v>1359</v>
      </c>
      <c r="U410" s="14" t="str">
        <f>SUBSTITUTE(SUBSTITUTE(SUBSTITUTE(SUBSTITUTE(SUBSTITUTE(SUBSTITUTE(SUBSTITUTE(SUBSTITUTE(SUBSTITUTE(SUBSTITUTE(SUBSTITUTE(SUBSTITUTE(S410,"C:\Users\Admin\OneDrive\Site Internet\",""),"BAG-IN-BOX\",""),"BOURGOGNE\",""),"BEAUJOLAIS\",""),"CHAMPAGNE ET EFFERVESCENTS\",""),"LANGUEDOC\",""),"LOIRE\",""),"PROVENCE\",""),"RHONE NORD\",""),"RHONE SUD\",""),"SPIRITUEUX\",""),"SUD OUEST\","")</f>
        <v/>
      </c>
      <c r="V410" s="14"/>
      <c r="W410" s="5" t="e">
        <f>$X$1&amp;A410&amp;$Y$1&amp;T410&amp;$Z$1&amp;C410&amp;$AA$1&amp;E410&amp;#REF!&amp;G410&amp;$AB$1&amp;J410&amp;$AC$1&amp;#REF!&amp;$AD$1&amp;L410&amp;$AE$1&amp;P410&amp;$AF$1&amp;R410&amp;$AF$1&amp;#REF!&amp;$AG$1</f>
        <v>#REF!</v>
      </c>
    </row>
    <row r="411" spans="1:23" ht="409.5" x14ac:dyDescent="0.25">
      <c r="A411" s="2" t="s">
        <v>756</v>
      </c>
      <c r="B411" s="2" t="s">
        <v>757</v>
      </c>
      <c r="C411" s="3" t="s">
        <v>5266</v>
      </c>
      <c r="D411" s="23" t="str">
        <f t="shared" ref="D411:D413" si="125">SUBSTITUTE(SUBSTITUTE(SUBSTITUTE(C411,CHAR(13),""),CHAR(10),"&lt;br&gt;"),". &amp;car(10)",".")</f>
        <v>Un Côtes du Rhône Villages blanc sec, ample et aromatique. Idéal sur un foie gras ou sur un poulet curry.&lt;br&gt;&lt;br&gt;Encépagement : Viognier, Roussanne.&lt;br&gt;&lt;br&gt;Dégustation : Robe jaune or aux reflets verveinne, Nez complexe aux notes de fleurs blanches et de fruits compotés, Bouche gourmande, ample aux notes de pêche et de poire avec une pointe minérale.&lt;br&gt;Accord mets/vin : plat exotique, foie gras.&lt;br&gt;&lt;br&gt;Le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vins.&lt;br&gt;&lt;br&gt;Descendante d’une famille qui travaille la vigne depuis 1640, Claire Clavel, Femme Vigneronne, est épaulée par son père Denis. Elle conduit les 80 hectares de son domaine.</v>
      </c>
      <c r="E411" s="4">
        <v>18.5</v>
      </c>
      <c r="F411" s="2" t="s">
        <v>2234</v>
      </c>
      <c r="G411" s="19">
        <f>VLOOKUP(F411,frs!$A$2:$B$45,2,FALSE)</f>
        <v>13</v>
      </c>
      <c r="H411" s="2" t="b">
        <v>1</v>
      </c>
      <c r="I411" s="2" t="s">
        <v>4709</v>
      </c>
      <c r="J411" s="19">
        <f>VLOOKUP(I411,Families!$A$2:$B$11,2,FALSE)</f>
        <v>2</v>
      </c>
      <c r="K411" s="2" t="s">
        <v>4839</v>
      </c>
      <c r="L411" s="19">
        <f>IFERROR(VLOOKUP(K411,Appellations!$A$2:$B$80,2,FALSE),"0")</f>
        <v>29</v>
      </c>
      <c r="M411" s="2" t="s">
        <v>4745</v>
      </c>
      <c r="N411" s="19">
        <f>IFERROR(VLOOKUP(M411,Regions!$A$2:$B$44,2,FALSE),"0")</f>
        <v>33</v>
      </c>
      <c r="O411" s="2" t="s">
        <v>4689</v>
      </c>
      <c r="P411" s="19">
        <f>IFERROR(VLOOKUP(O411,Colors!$A$2:$B$11,2,FALSE),"0")</f>
        <v>2</v>
      </c>
      <c r="Q411" s="2" t="s">
        <v>4688</v>
      </c>
      <c r="R411" s="19">
        <f>IFERROR(VLOOKUP(Q411,Contenants!$A$2:$B$21,2,FALSE),"0")</f>
        <v>16</v>
      </c>
      <c r="S411" s="2" t="s">
        <v>5708</v>
      </c>
      <c r="T411" s="50" t="s">
        <v>6085</v>
      </c>
      <c r="U411" s="19" t="str">
        <f t="shared" ref="U411:U413" si="126">SUBSTITUTE(S411,"C:\Users\Admin\OneDrive\Site Internet\","")</f>
        <v>domaine_clavel_clair_de_lune_blanc.png</v>
      </c>
      <c r="V411" s="19">
        <f t="shared" ref="V411:V413" si="127">IF(U411="",0,1)</f>
        <v>1</v>
      </c>
      <c r="W411" s="20" t="str">
        <f t="shared" ref="W411:W413" si="128">$X$1&amp;A411&amp;$Y$1&amp;T411&amp;$Z$1&amp;D411&amp;$AA$1&amp;G411&amp;$AB$1&amp;J411&amp;$AC$1&amp;L411&amp;$AD$1&amp;N411&amp;$AE$1&amp;P411&amp;$AF$1&amp;R411&amp;$AG$1&amp;U411&amp;$AH$1&amp;V411&amp;$AI$1</f>
        <v>("00414", "Clair de Lune Clavel Blanc", "Un Côtes du Rhône Villages blanc sec, ample et aromatique. Idéal sur un foie gras ou sur un poulet curry.&lt;br&gt;&lt;br&gt;Encépagement : Viognier, Roussanne.&lt;br&gt;&lt;br&gt;Dégustation : Robe jaune or aux reflets verveinne, Nez complexe aux notes de fleurs blanches et de fruits compotés, Bouche gourmande, ample aux notes de pêche et de poire avec une pointe minérale.&lt;br&gt;Accord mets/vin : plat exotique, foie gras.&lt;br&gt;&lt;br&gt;Le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vins.&lt;br&gt;&lt;br&gt;Descendante d’une famille qui travaille la vigne depuis 1640, Claire Clavel, Femme Vigneronne, est épaulée par son père Denis. Elle conduit les 80 hectares de son domaine.", "13", "2", "29", "33","2", "16", "domaine_clavel_clair_de_lune_blanc.png", "1"),</v>
      </c>
    </row>
    <row r="412" spans="1:23" ht="409.5" x14ac:dyDescent="0.25">
      <c r="A412" s="2" t="s">
        <v>758</v>
      </c>
      <c r="B412" s="2" t="s">
        <v>759</v>
      </c>
      <c r="C412" s="3" t="s">
        <v>5267</v>
      </c>
      <c r="D412" s="23" t="str">
        <f t="shared" si="125"/>
        <v>Un Côtes du Rhône rouge élégant et charnue. Idéal sur un faux filet sauce aux cèpes.&lt;br&gt;&lt;br&gt;Encépagement : Grenache, Syrah et Mourvèdre&lt;br&gt;&lt;br&gt;Dégustation : Robe rouge grenat, Nez puissant et intense aux notes de fruits noirs, d'épices et de cuir, Bouche ample et ronde, bien équilibré sur une finale aux notes réglisées.&lt;br&gt;Accord mets/vin : viande épicée, en sauce.&lt;br&gt;&lt;br&gt;Existe en Magnum et Jeroboam.&lt;br&gt;&lt;br&gt;Le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vins.&lt;br&gt;&lt;br&gt;Descendante d’une famille qui travaille la vigne depuis 1640, Claire Clavel, Femme Vigneronne, est épaulée par son père Denis. Elle conduit les 80 hectares de son domaine.</v>
      </c>
      <c r="E412" s="4">
        <v>16.5</v>
      </c>
      <c r="F412" s="2" t="s">
        <v>2234</v>
      </c>
      <c r="G412" s="19">
        <f>VLOOKUP(F412,frs!$A$2:$B$45,2,FALSE)</f>
        <v>13</v>
      </c>
      <c r="H412" s="2" t="b">
        <v>1</v>
      </c>
      <c r="I412" s="2" t="s">
        <v>4716</v>
      </c>
      <c r="J412" s="19">
        <f>VLOOKUP(I412,Families!$A$2:$B$11,2,FALSE)</f>
        <v>1</v>
      </c>
      <c r="K412" s="2" t="s">
        <v>4839</v>
      </c>
      <c r="L412" s="19">
        <f>IFERROR(VLOOKUP(K412,Appellations!$A$2:$B$80,2,FALSE),"0")</f>
        <v>29</v>
      </c>
      <c r="M412" s="2" t="s">
        <v>4745</v>
      </c>
      <c r="N412" s="19">
        <f>IFERROR(VLOOKUP(M412,Regions!$A$2:$B$44,2,FALSE),"0")</f>
        <v>33</v>
      </c>
      <c r="O412" s="2" t="s">
        <v>4719</v>
      </c>
      <c r="P412" s="19">
        <f>IFERROR(VLOOKUP(O412,Colors!$A$2:$B$11,2,FALSE),"0")</f>
        <v>8</v>
      </c>
      <c r="Q412" s="2" t="s">
        <v>4688</v>
      </c>
      <c r="R412" s="19">
        <f>IFERROR(VLOOKUP(Q412,Contenants!$A$2:$B$21,2,FALSE),"0")</f>
        <v>16</v>
      </c>
      <c r="S412" s="2" t="s">
        <v>5709</v>
      </c>
      <c r="T412" s="50" t="s">
        <v>6086</v>
      </c>
      <c r="U412" s="19" t="str">
        <f t="shared" si="126"/>
        <v>domaine_clavel_clair_de_lune_rouge.png</v>
      </c>
      <c r="V412" s="19">
        <f t="shared" si="127"/>
        <v>1</v>
      </c>
      <c r="W412" s="20" t="str">
        <f t="shared" si="128"/>
        <v>("00415", "Clair de Lune Clavel Rouge", "Un Côtes du Rhône rouge élégant et charnue. Idéal sur un faux filet sauce aux cèpes.&lt;br&gt;&lt;br&gt;Encépagement : Grenache, Syrah et Mourvèdre&lt;br&gt;&lt;br&gt;Dégustation : Robe rouge grenat, Nez puissant et intense aux notes de fruits noirs, d'épices et de cuir, Bouche ample et ronde, bien équilibré sur une finale aux notes réglisées.&lt;br&gt;Accord mets/vin : viande épicée, en sauce.&lt;br&gt;&lt;br&gt;Existe en Magnum et Jeroboam.&lt;br&gt;&lt;br&gt;Le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vins.&lt;br&gt;&lt;br&gt;Descendante d’une famille qui travaille la vigne depuis 1640, Claire Clavel, Femme Vigneronne, est épaulée par son père Denis. Elle conduit les 80 hectares de son domaine.", "13", "1", "29", "33","8", "16", "domaine_clavel_clair_de_lune_rouge.png", "1"),</v>
      </c>
    </row>
    <row r="413" spans="1:23" ht="409.5" x14ac:dyDescent="0.25">
      <c r="A413" s="2" t="s">
        <v>762</v>
      </c>
      <c r="B413" s="2" t="s">
        <v>763</v>
      </c>
      <c r="C413" s="3" t="s">
        <v>5269</v>
      </c>
      <c r="D413" s="23" t="str">
        <f t="shared" si="125"/>
        <v>Un Côtes du Rhône rouge épicé et fruité. Idéal sur des cotelletes d'agneau grillées.&lt;br&gt;&lt;br&gt;Encépagement : Grenache, Syrah.&lt;br&gt;&lt;br&gt;Dégustation : Robe rouge carmin ; Nez complexe aux notes de fruits rouges confiturés et d’épices ; Bouche riche, ample avec des tanins soyeux.&lt;br&gt;Accord mets/vin : gibier, viande rouge grillée.&lt;br&gt;&lt;br&gt;Existe en Magnum et Jeroboam.&lt;br&gt;&lt;br&gt;Le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vins.&lt;br&gt;Descendante d’une famille qui travaille la vigne depuis 1640, Claire Clavel, Femme Vigneronne, est épaulée par son père Denis. Elle conduit les 80 hectares de son domaine.</v>
      </c>
      <c r="E413" s="4">
        <v>11.9</v>
      </c>
      <c r="F413" s="2" t="s">
        <v>2234</v>
      </c>
      <c r="G413" s="19">
        <f>VLOOKUP(F413,frs!$A$2:$B$45,2,FALSE)</f>
        <v>13</v>
      </c>
      <c r="H413" s="2" t="b">
        <v>1</v>
      </c>
      <c r="I413" s="2" t="s">
        <v>4716</v>
      </c>
      <c r="J413" s="19">
        <f>VLOOKUP(I413,Families!$A$2:$B$11,2,FALSE)</f>
        <v>1</v>
      </c>
      <c r="K413" s="2" t="s">
        <v>4839</v>
      </c>
      <c r="L413" s="19">
        <f>IFERROR(VLOOKUP(K413,Appellations!$A$2:$B$80,2,FALSE),"0")</f>
        <v>29</v>
      </c>
      <c r="M413" s="2" t="s">
        <v>4745</v>
      </c>
      <c r="N413" s="19">
        <f>IFERROR(VLOOKUP(M413,Regions!$A$2:$B$44,2,FALSE),"0")</f>
        <v>33</v>
      </c>
      <c r="O413" s="2" t="s">
        <v>4719</v>
      </c>
      <c r="P413" s="19">
        <f>IFERROR(VLOOKUP(O413,Colors!$A$2:$B$11,2,FALSE),"0")</f>
        <v>8</v>
      </c>
      <c r="Q413" s="2" t="s">
        <v>4688</v>
      </c>
      <c r="R413" s="19">
        <f>IFERROR(VLOOKUP(Q413,Contenants!$A$2:$B$21,2,FALSE),"0")</f>
        <v>16</v>
      </c>
      <c r="S413" s="2" t="s">
        <v>6480</v>
      </c>
      <c r="T413" s="50" t="s">
        <v>6087</v>
      </c>
      <c r="U413" s="19" t="str">
        <f t="shared" si="126"/>
        <v>C:\Users\Admin\OneDrive\Site InternetSD\domaine_clavel_syrius_rouge.png</v>
      </c>
      <c r="V413" s="19">
        <f t="shared" si="127"/>
        <v>1</v>
      </c>
      <c r="W413" s="20" t="str">
        <f t="shared" si="128"/>
        <v>("00416", "Syrius Clavel Rouge", "Un Côtes du Rhône rouge épicé et fruité. Idéal sur des cotelletes d'agneau grillées.&lt;br&gt;&lt;br&gt;Encépagement : Grenache, Syrah.&lt;br&gt;&lt;br&gt;Dégustation : Robe rouge carmin ; Nez complexe aux notes de fruits rouges confiturés et d’épices ; Bouche riche, ample avec des tanins soyeux.&lt;br&gt;Accord mets/vin : gibier, viande rouge grillée.&lt;br&gt;&lt;br&gt;Existe en Magnum et Jeroboam.&lt;br&gt;&lt;br&gt;Le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vins.&lt;br&gt;Descendante d’une famille qui travaille la vigne depuis 1640, Claire Clavel, Femme Vigneronne, est épaulée par son père Denis. Elle conduit les 80 hectares de son domaine.", "13", "1", "29", "33","8", "16", "C:\Users\Admin\OneDrive\Site InternetSD\domaine_clavel_syrius_rouge.png", "1"),</v>
      </c>
    </row>
    <row r="414" spans="1:23" hidden="1" x14ac:dyDescent="0.25">
      <c r="A414" s="2" t="s">
        <v>3104</v>
      </c>
      <c r="B414" s="2" t="s">
        <v>3105</v>
      </c>
      <c r="C414" s="3"/>
      <c r="D414" s="34" t="str">
        <f t="shared" si="120"/>
        <v/>
      </c>
      <c r="E414" s="4">
        <v>8.1</v>
      </c>
      <c r="F414" s="2" t="s">
        <v>2579</v>
      </c>
      <c r="G414" s="35" t="e">
        <f>VLOOKUP(F414,frs!$A$2:$E$41,2,FALSE)</f>
        <v>#N/A</v>
      </c>
      <c r="H414" s="2" t="b">
        <v>0</v>
      </c>
      <c r="I414" s="2" t="s">
        <v>4716</v>
      </c>
      <c r="J414" s="35">
        <f>VLOOKUP(I414,Families!$A$2:$B$11,2,FALSE)</f>
        <v>1</v>
      </c>
      <c r="K414" s="2" t="s">
        <v>4840</v>
      </c>
      <c r="L414" s="35" t="str">
        <f>IFERROR(VLOOKUP(K414,Appellations!$A$3:$B$77,3,FALSE),"")</f>
        <v/>
      </c>
      <c r="M414" s="2" t="s">
        <v>4745</v>
      </c>
      <c r="N414" s="35">
        <f>IFERROR(VLOOKUP(M414,Regions!$A$3:$B$41,2,FALSE),"")</f>
        <v>33</v>
      </c>
      <c r="O414" s="2" t="s">
        <v>4719</v>
      </c>
      <c r="P414" s="35">
        <f>IFERROR(VLOOKUP(O414,Colors!$A$3:$B$11,2,FALSE),"")</f>
        <v>8</v>
      </c>
      <c r="Q414" s="2" t="s">
        <v>4688</v>
      </c>
      <c r="R414" s="35">
        <f>IFERROR(VLOOKUP(Q414,Contenants!$A$3:$B$21,2,FALSE),"")</f>
        <v>16</v>
      </c>
      <c r="S414" s="2"/>
      <c r="T414" s="8" t="s">
        <v>1482</v>
      </c>
      <c r="U414" s="14" t="str">
        <f>SUBSTITUTE(SUBSTITUTE(SUBSTITUTE(SUBSTITUTE(SUBSTITUTE(SUBSTITUTE(SUBSTITUTE(SUBSTITUTE(SUBSTITUTE(SUBSTITUTE(SUBSTITUTE(SUBSTITUTE(S414,"C:\Users\Admin\OneDrive\Site Internet\",""),"BAG-IN-BOX\",""),"BOURGOGNE\",""),"BEAUJOLAIS\",""),"CHAMPAGNE ET EFFERVESCENTS\",""),"LANGUEDOC\",""),"LOIRE\",""),"PROVENCE\",""),"RHONE NORD\",""),"RHONE SUD\",""),"SPIRITUEUX\",""),"SUD OUEST\","")</f>
        <v/>
      </c>
      <c r="V414" s="14"/>
      <c r="W414" s="5" t="e">
        <f>$X$1&amp;A414&amp;$Y$1&amp;T414&amp;$Z$1&amp;C414&amp;$AA$1&amp;E414&amp;#REF!&amp;G414&amp;$AB$1&amp;J414&amp;$AC$1&amp;#REF!&amp;$AD$1&amp;L414&amp;$AE$1&amp;P414&amp;$AF$1&amp;R414&amp;$AF$1&amp;#REF!&amp;$AG$1</f>
        <v>#REF!</v>
      </c>
    </row>
    <row r="415" spans="1:23" ht="409.5" x14ac:dyDescent="0.25">
      <c r="A415" s="2" t="s">
        <v>778</v>
      </c>
      <c r="B415" s="2" t="s">
        <v>779</v>
      </c>
      <c r="C415" s="3" t="s">
        <v>5273</v>
      </c>
      <c r="D415" s="23" t="str">
        <f t="shared" ref="D415:D416" si="129">SUBSTITUTE(SUBSTITUTE(SUBSTITUTE(C415,CHAR(13),""),CHAR(10),"&lt;br&gt;"),". &amp;car(10)",".")</f>
        <v>Un Châteauneauf-du-Pape blanc d'une grande finesse qui pourra accompagner un risotto aux coquillages.&lt;br&gt;&lt;br&gt;Encépagement : Roussanne, Grenache blanc, Clairette, Bourboulenc&lt;br&gt;&lt;br&gt;Dégustation : Nez aux notes florales fines et vives ; Bouche rondeet aromatique sur une longue finale.&lt;br&gt;Accord mets/vin : poissons à chair raffinée, viandes blanches, fromage de chèvre affiné.&lt;br&gt;&lt;br&gt;La tradition viticole de la famille Brunel remonte au 17ème siècle. Gaston Brunel, un célèbre négociant, acheta le Château de la Gardine à Châteauneuf du Pape en 1945. Le domaine est maintenant tenu par ses deux fils, avec l’aide de leurs épouses et de leurs enfants. Le domaine s’étend sur 52 ha de vignes (48 ha de rouge et 4 ha de blanc).&lt;br&gt;La bouteille Gardine, originale et élégante, est née d'un heureuxhasard...&lt;br&gt;Lorsqu’il voulut agrandir sa cave pour la première fois, en creusant dans le sol, Gaston Brunel trouva une très vieille bouteille qui avait été soufflée à la bouche. La forme lui plut beaucoup, il décida donc d’embouteiller tout son vin dans une bouteille similaire. Au début il ne parvint pas à trouver un fabricant en France capable de reproduire cette bouteille, tant elle était particulière. Il les fit donc fabriquer en Italie. Le premier millésime dans la bouteille Gardine fut 1964. La bouteille est désormais fabriquée en France dans un moule créé spécifiquement pour la famille Brunel.</v>
      </c>
      <c r="E415" s="4">
        <v>50.55</v>
      </c>
      <c r="F415" s="2" t="s">
        <v>2233</v>
      </c>
      <c r="G415" s="19">
        <f>VLOOKUP(F415,frs!$A$2:$B$45,2,FALSE)</f>
        <v>36</v>
      </c>
      <c r="H415" s="2" t="b">
        <v>1</v>
      </c>
      <c r="I415" s="2" t="s">
        <v>4709</v>
      </c>
      <c r="J415" s="19">
        <f>VLOOKUP(I415,Families!$A$2:$B$11,2,FALSE)</f>
        <v>2</v>
      </c>
      <c r="K415" s="2" t="s">
        <v>4841</v>
      </c>
      <c r="L415" s="19">
        <f>IFERROR(VLOOKUP(K415,Appellations!$A$2:$B$80,2,FALSE),"0")</f>
        <v>17</v>
      </c>
      <c r="M415" s="2" t="s">
        <v>4745</v>
      </c>
      <c r="N415" s="19">
        <f>IFERROR(VLOOKUP(M415,Regions!$A$2:$B$44,2,FALSE),"0")</f>
        <v>33</v>
      </c>
      <c r="O415" s="2" t="s">
        <v>4689</v>
      </c>
      <c r="P415" s="19">
        <f>IFERROR(VLOOKUP(O415,Colors!$A$2:$B$11,2,FALSE),"0")</f>
        <v>2</v>
      </c>
      <c r="Q415" s="2" t="s">
        <v>4688</v>
      </c>
      <c r="R415" s="19">
        <f>IFERROR(VLOOKUP(Q415,Contenants!$A$2:$B$21,2,FALSE),"0")</f>
        <v>16</v>
      </c>
      <c r="S415" s="2" t="s">
        <v>5711</v>
      </c>
      <c r="T415" s="50" t="s">
        <v>6088</v>
      </c>
      <c r="U415" s="19" t="str">
        <f t="shared" ref="U415:U416" si="130">SUBSTITUTE(S415,"C:\Users\Admin\OneDrive\Site Internet\","")</f>
        <v>gardine_chateau_neuf_du_pape_tradition_blanc.png</v>
      </c>
      <c r="V415" s="19">
        <f t="shared" ref="V415:V416" si="131">IF(U415="",0,1)</f>
        <v>1</v>
      </c>
      <c r="W415" s="20" t="str">
        <f t="shared" ref="W415:W416" si="132">$X$1&amp;A415&amp;$Y$1&amp;T415&amp;$Z$1&amp;D415&amp;$AA$1&amp;G415&amp;$AB$1&amp;J415&amp;$AC$1&amp;L415&amp;$AD$1&amp;N415&amp;$AE$1&amp;P415&amp;$AF$1&amp;R415&amp;$AG$1&amp;U415&amp;$AH$1&amp;V415&amp;$AI$1</f>
        <v>("00418", "Châteauneuf du Pape La Gardine Blanc", "Un Châteauneauf-du-Pape blanc d'une grande finesse qui pourra accompagner un risotto aux coquillages.&lt;br&gt;&lt;br&gt;Encépagement : Roussanne, Grenache blanc, Clairette, Bourboulenc&lt;br&gt;&lt;br&gt;Dégustation : Nez aux notes florales fines et vives ; Bouche rondeet aromatique sur une longue finale.&lt;br&gt;Accord mets/vin : poissons à chair raffinée, viandes blanches, fromage de chèvre affiné.&lt;br&gt;&lt;br&gt;La tradition viticole de la famille Brunel remonte au 17ème siècle. Gaston Brunel, un célèbre négociant, acheta le Château de la Gardine à Châteauneuf du Pape en 1945. Le domaine est maintenant tenu par ses deux fils, avec l’aide de leurs épouses et de leurs enfants. Le domaine s’étend sur 52 ha de vignes (48 ha de rouge et 4 ha de blanc).&lt;br&gt;La bouteille Gardine, originale et élégante, est née d'un heureuxhasard...&lt;br&gt;Lorsqu’il voulut agrandir sa cave pour la première fois, en creusant dans le sol, Gaston Brunel trouva une très vieille bouteille qui avait été soufflée à la bouche. La forme lui plut beaucoup, il décida donc d’embouteiller tout son vin dans une bouteille similaire. Au début il ne parvint pas à trouver un fabricant en France capable de reproduire cette bouteille, tant elle était particulière. Il les fit donc fabriquer en Italie. Le premier millésime dans la bouteille Gardine fut 1964. La bouteille est désormais fabriquée en France dans un moule créé spécifiquement pour la famille Brunel.", "36", "2", "17", "33","2", "16", "gardine_chateau_neuf_du_pape_tradition_blanc.png", "1"),</v>
      </c>
    </row>
    <row r="416" spans="1:23" ht="409.5" x14ac:dyDescent="0.25">
      <c r="A416" s="2" t="s">
        <v>954</v>
      </c>
      <c r="B416" s="2" t="s">
        <v>955</v>
      </c>
      <c r="C416" s="3" t="s">
        <v>5283</v>
      </c>
      <c r="D416" s="23" t="str">
        <f t="shared" si="129"/>
        <v>Un Condrieu ample et d'une gfrande finesse. Idéal sur une queue de lotte au four.&lt;br&gt;&lt;br&gt;Encépagement : Viognier&lt;br&gt;&lt;br&gt;Dégustation : Robe brillante jaune pâle ; Nez complexe, floral (violette, fleur d'acacia) et aux notes de fruits jaunes (abricot, pêche) ; Bouche riche, ronde et fraîche.&lt;br&gt;Accord mets/vin : volaille crémée, poissons à chair grasse.&lt;br&gt;&lt;br&gt;Philippe Faury a créé ce domaine en 1979 à Chavanay, dans le hameau de la Ribaudy, Berceau de la famille. Son plus jeune fils, Lionel, s'est installé en 2005, après une expérience en Australie.&lt;br&gt;&lt;br&gt;Domaine de 17Ha, Lionel Faury s'atèle à produire des vins qui expriment la diversité des terroirs en appellations Condrieu, Saint Joseph, Côte-Rôtie, et en IGP Rhodanienne.</v>
      </c>
      <c r="E416" s="4">
        <v>38.4</v>
      </c>
      <c r="F416" s="2" t="s">
        <v>953</v>
      </c>
      <c r="G416" s="19">
        <f>VLOOKUP(F416,frs!$A$2:$B$45,2,FALSE)</f>
        <v>30</v>
      </c>
      <c r="H416" s="2" t="b">
        <v>1</v>
      </c>
      <c r="I416" s="2" t="s">
        <v>4709</v>
      </c>
      <c r="J416" s="19">
        <f>VLOOKUP(I416,Families!$A$2:$B$11,2,FALSE)</f>
        <v>2</v>
      </c>
      <c r="K416" s="2" t="s">
        <v>4842</v>
      </c>
      <c r="L416" s="19">
        <f>IFERROR(VLOOKUP(K416,Appellations!$A$2:$B$80,2,FALSE),"0")</f>
        <v>20</v>
      </c>
      <c r="M416" s="2" t="s">
        <v>4745</v>
      </c>
      <c r="N416" s="19">
        <f>IFERROR(VLOOKUP(M416,Regions!$A$2:$B$44,2,FALSE),"0")</f>
        <v>33</v>
      </c>
      <c r="O416" s="2" t="s">
        <v>4689</v>
      </c>
      <c r="P416" s="19">
        <f>IFERROR(VLOOKUP(O416,Colors!$A$2:$B$11,2,FALSE),"0")</f>
        <v>2</v>
      </c>
      <c r="Q416" s="2" t="s">
        <v>4688</v>
      </c>
      <c r="R416" s="19">
        <f>IFERROR(VLOOKUP(Q416,Contenants!$A$2:$B$21,2,FALSE),"0")</f>
        <v>16</v>
      </c>
      <c r="S416" s="2" t="s">
        <v>5908</v>
      </c>
      <c r="T416" s="50" t="s">
        <v>6089</v>
      </c>
      <c r="U416" s="19" t="str">
        <f t="shared" si="130"/>
        <v>domaine_lionel_faury_condrieu_mornieux_blanc.png</v>
      </c>
      <c r="V416" s="19">
        <f t="shared" si="131"/>
        <v>1</v>
      </c>
      <c r="W416" s="20" t="str">
        <f t="shared" si="132"/>
        <v>("00419", "Condrieu Le Mornieux Faury Blanc", "Un Condrieu ample et d'une gfrande finesse. Idéal sur une queue de lotte au four.&lt;br&gt;&lt;br&gt;Encépagement : Viognier&lt;br&gt;&lt;br&gt;Dégustation : Robe brillante jaune pâle ; Nez complexe, floral (violette, fleur d'acacia) et aux notes de fruits jaunes (abricot, pêche) ; Bouche riche, ronde et fraîche.&lt;br&gt;Accord mets/vin : volaille crémée, poissons à chair grasse.&lt;br&gt;&lt;br&gt;Philippe Faury a créé ce domaine en 1979 à Chavanay, dans le hameau de la Ribaudy, Berceau de la famille. Son plus jeune fils, Lionel, s'est installé en 2005, après une expérience en Australie.&lt;br&gt;&lt;br&gt;Domaine de 17Ha, Lionel Faury s'atèle à produire des vins qui expriment la diversité des terroirs en appellations Condrieu, Saint Joseph, Côte-Rôtie, et en IGP Rhodanienne.", "30", "2", "20", "33","2", "16", "domaine_lionel_faury_condrieu_mornieux_blanc.png", "1"),</v>
      </c>
    </row>
    <row r="417" spans="1:23" hidden="1" x14ac:dyDescent="0.25">
      <c r="A417" s="2" t="s">
        <v>3352</v>
      </c>
      <c r="B417" s="2" t="s">
        <v>3353</v>
      </c>
      <c r="C417" s="3"/>
      <c r="D417" s="25" t="str">
        <f t="shared" si="120"/>
        <v/>
      </c>
      <c r="E417" s="4">
        <v>14.77</v>
      </c>
      <c r="F417" s="2" t="s">
        <v>3354</v>
      </c>
      <c r="G417" s="26" t="e">
        <f>VLOOKUP(F417,frs!$A$2:$E$41,2,FALSE)</f>
        <v>#N/A</v>
      </c>
      <c r="H417" s="2" t="b">
        <v>0</v>
      </c>
      <c r="I417" s="2" t="s">
        <v>2308</v>
      </c>
      <c r="J417" s="26">
        <f>VLOOKUP(I417,Families!$A$2:$B$11,2,FALSE)</f>
        <v>3</v>
      </c>
      <c r="K417" s="2" t="s">
        <v>4843</v>
      </c>
      <c r="L417" s="26" t="str">
        <f>IFERROR(VLOOKUP(K417,Appellations!$A$3:$B$77,3,FALSE),"")</f>
        <v/>
      </c>
      <c r="M417" s="2" t="s">
        <v>4844</v>
      </c>
      <c r="N417" s="26" t="str">
        <f>IFERROR(VLOOKUP(M417,Regions!$A$3:$B$41,2,FALSE),"")</f>
        <v/>
      </c>
      <c r="O417" s="2" t="s">
        <v>2306</v>
      </c>
      <c r="P417" s="26">
        <f>IFERROR(VLOOKUP(O417,Colors!$A$3:$B$11,2,FALSE),"")</f>
        <v>7</v>
      </c>
      <c r="Q417" s="2" t="s">
        <v>4688</v>
      </c>
      <c r="R417" s="26">
        <f>IFERROR(VLOOKUP(Q417,Contenants!$A$3:$B$21,2,FALSE),"")</f>
        <v>16</v>
      </c>
      <c r="S417" s="2"/>
      <c r="T417" s="8" t="s">
        <v>1876</v>
      </c>
      <c r="U417" s="14" t="str">
        <f t="shared" ref="U417:U439" si="133">SUBSTITUTE(SUBSTITUTE(SUBSTITUTE(SUBSTITUTE(SUBSTITUTE(SUBSTITUTE(SUBSTITUTE(SUBSTITUTE(SUBSTITUTE(SUBSTITUTE(SUBSTITUTE(SUBSTITUTE(S417,"C:\Users\Admin\OneDrive\Site Internet\",""),"BAG-IN-BOX\",""),"BOURGOGNE\",""),"BEAUJOLAIS\",""),"CHAMPAGNE ET EFFERVESCENTS\",""),"LANGUEDOC\",""),"LOIRE\",""),"PROVENCE\",""),"RHONE NORD\",""),"RHONE SUD\",""),"SPIRITUEUX\",""),"SUD OUEST\","")</f>
        <v/>
      </c>
      <c r="V417" s="14"/>
      <c r="W417" s="5" t="e">
        <f>$X$1&amp;A417&amp;$Y$1&amp;T417&amp;$Z$1&amp;C417&amp;$AA$1&amp;E417&amp;#REF!&amp;G417&amp;$AB$1&amp;J417&amp;$AC$1&amp;#REF!&amp;$AD$1&amp;L417&amp;$AE$1&amp;P417&amp;$AF$1&amp;R417&amp;$AF$1&amp;#REF!&amp;$AG$1</f>
        <v>#REF!</v>
      </c>
    </row>
    <row r="418" spans="1:23" hidden="1" x14ac:dyDescent="0.25">
      <c r="A418" s="2" t="s">
        <v>3355</v>
      </c>
      <c r="B418" s="2" t="s">
        <v>3356</v>
      </c>
      <c r="C418" s="3"/>
      <c r="D418" s="16" t="str">
        <f t="shared" si="120"/>
        <v/>
      </c>
      <c r="E418" s="4">
        <v>21.94</v>
      </c>
      <c r="F418" s="2" t="s">
        <v>3354</v>
      </c>
      <c r="G418" s="13" t="e">
        <f>VLOOKUP(F418,frs!$A$2:$E$41,2,FALSE)</f>
        <v>#N/A</v>
      </c>
      <c r="H418" s="2" t="b">
        <v>0</v>
      </c>
      <c r="I418" s="2" t="s">
        <v>4709</v>
      </c>
      <c r="J418" s="13">
        <f>VLOOKUP(I418,Families!$A$2:$B$11,2,FALSE)</f>
        <v>2</v>
      </c>
      <c r="K418" s="2" t="s">
        <v>4843</v>
      </c>
      <c r="L418" s="13" t="str">
        <f>IFERROR(VLOOKUP(K418,Appellations!$A$3:$B$77,3,FALSE),"")</f>
        <v/>
      </c>
      <c r="M418" s="2" t="s">
        <v>4844</v>
      </c>
      <c r="N418" s="13" t="str">
        <f>IFERROR(VLOOKUP(M418,Regions!$A$3:$B$41,2,FALSE),"")</f>
        <v/>
      </c>
      <c r="O418" s="2" t="s">
        <v>4689</v>
      </c>
      <c r="P418" s="13">
        <f>IFERROR(VLOOKUP(O418,Colors!$A$3:$B$11,2,FALSE),"")</f>
        <v>2</v>
      </c>
      <c r="Q418" s="2" t="s">
        <v>4688</v>
      </c>
      <c r="R418" s="13">
        <f>IFERROR(VLOOKUP(Q418,Contenants!$A$3:$B$21,2,FALSE),"")</f>
        <v>16</v>
      </c>
      <c r="S418" s="2"/>
      <c r="T418" s="8" t="s">
        <v>607</v>
      </c>
      <c r="U418" s="14" t="str">
        <f t="shared" si="133"/>
        <v/>
      </c>
      <c r="V418" s="14"/>
      <c r="W418" s="5" t="e">
        <f>$X$1&amp;A418&amp;$Y$1&amp;T418&amp;$Z$1&amp;C418&amp;$AA$1&amp;E418&amp;#REF!&amp;G418&amp;$AB$1&amp;J418&amp;$AC$1&amp;#REF!&amp;$AD$1&amp;L418&amp;$AE$1&amp;P418&amp;$AF$1&amp;R418&amp;$AF$1&amp;#REF!&amp;$AG$1</f>
        <v>#REF!</v>
      </c>
    </row>
    <row r="419" spans="1:23" hidden="1" x14ac:dyDescent="0.25">
      <c r="A419" s="2" t="s">
        <v>3357</v>
      </c>
      <c r="B419" s="2" t="s">
        <v>3358</v>
      </c>
      <c r="C419" s="3"/>
      <c r="D419" s="33" t="str">
        <f t="shared" si="120"/>
        <v/>
      </c>
      <c r="E419" s="4">
        <v>16.89</v>
      </c>
      <c r="F419" s="2" t="s">
        <v>3354</v>
      </c>
      <c r="G419" s="17" t="e">
        <f>VLOOKUP(F419,frs!$A$2:$E$41,2,FALSE)</f>
        <v>#N/A</v>
      </c>
      <c r="H419" s="2" t="b">
        <v>0</v>
      </c>
      <c r="I419" s="2" t="s">
        <v>4709</v>
      </c>
      <c r="J419" s="17">
        <f>VLOOKUP(I419,Families!$A$2:$B$11,2,FALSE)</f>
        <v>2</v>
      </c>
      <c r="K419" s="2" t="s">
        <v>4843</v>
      </c>
      <c r="L419" s="17" t="str">
        <f>IFERROR(VLOOKUP(K419,Appellations!$A$3:$B$77,3,FALSE),"")</f>
        <v/>
      </c>
      <c r="M419" s="2" t="s">
        <v>4844</v>
      </c>
      <c r="N419" s="17" t="str">
        <f>IFERROR(VLOOKUP(M419,Regions!$A$3:$B$41,2,FALSE),"")</f>
        <v/>
      </c>
      <c r="O419" s="2" t="s">
        <v>4689</v>
      </c>
      <c r="P419" s="17">
        <f>IFERROR(VLOOKUP(O419,Colors!$A$3:$B$11,2,FALSE),"")</f>
        <v>2</v>
      </c>
      <c r="Q419" s="2" t="s">
        <v>4688</v>
      </c>
      <c r="R419" s="17">
        <f>IFERROR(VLOOKUP(Q419,Contenants!$A$3:$B$21,2,FALSE),"")</f>
        <v>16</v>
      </c>
      <c r="S419" s="2"/>
      <c r="T419" s="8" t="s">
        <v>609</v>
      </c>
      <c r="U419" s="14" t="str">
        <f t="shared" si="133"/>
        <v/>
      </c>
      <c r="V419" s="14"/>
      <c r="W419" s="5" t="e">
        <f>$X$1&amp;A419&amp;$Y$1&amp;T419&amp;$Z$1&amp;C419&amp;$AA$1&amp;E419&amp;#REF!&amp;G419&amp;$AB$1&amp;J419&amp;$AC$1&amp;#REF!&amp;$AD$1&amp;L419&amp;$AE$1&amp;P419&amp;$AF$1&amp;R419&amp;$AF$1&amp;#REF!&amp;$AG$1</f>
        <v>#REF!</v>
      </c>
    </row>
    <row r="420" spans="1:23" hidden="1" x14ac:dyDescent="0.25">
      <c r="A420" s="2" t="s">
        <v>1006</v>
      </c>
      <c r="B420" s="2" t="s">
        <v>1007</v>
      </c>
      <c r="C420" s="3"/>
      <c r="D420" s="23" t="str">
        <f t="shared" ref="D420:D421" si="134">SUBSTITUTE(SUBSTITUTE(SUBSTITUTE(C420,CHAR(13),""),CHAR(10),"&lt;br&gt;"),". &amp;car(10)",".")</f>
        <v/>
      </c>
      <c r="E420" s="4">
        <v>10.7</v>
      </c>
      <c r="F420" s="2" t="s">
        <v>2225</v>
      </c>
      <c r="G420" s="19" t="e">
        <f>VLOOKUP(F420,frs!$A$2:$E$41,2,FALSE)</f>
        <v>#N/A</v>
      </c>
      <c r="H420" s="2" t="b">
        <v>1</v>
      </c>
      <c r="I420" s="2" t="s">
        <v>4716</v>
      </c>
      <c r="J420" s="19">
        <f>VLOOKUP(I420,Families!$A$2:$B$11,2,FALSE)</f>
        <v>1</v>
      </c>
      <c r="K420" s="2" t="s">
        <v>4845</v>
      </c>
      <c r="L420" s="19" t="str">
        <f>IFERROR(VLOOKUP(K420,Appellations!$A$2:$B$77,2,FALSE),"0")</f>
        <v>0</v>
      </c>
      <c r="M420" s="2" t="s">
        <v>4745</v>
      </c>
      <c r="N420" s="19">
        <f>IFERROR(VLOOKUP(M420,Regions!$A$2:$B$41,2,FALSE),"0")</f>
        <v>33</v>
      </c>
      <c r="O420" s="2" t="s">
        <v>4719</v>
      </c>
      <c r="P420" s="19">
        <f>IFERROR(VLOOKUP(O420,Colors!$A$2:$B$11,2,FALSE),"0")</f>
        <v>8</v>
      </c>
      <c r="Q420" s="2" t="s">
        <v>4688</v>
      </c>
      <c r="R420" s="19">
        <f>IFERROR(VLOOKUP(Q420,Contenants!$A$2:$B$21,2,FALSE),"0")</f>
        <v>16</v>
      </c>
      <c r="S420" s="2"/>
      <c r="T420" s="50" t="str">
        <f t="shared" ref="T420:T421" si="135">PROPER(B420)</f>
        <v xml:space="preserve">Costieres Nimes Prestige Margarot Rouge </v>
      </c>
      <c r="U420" s="19" t="str">
        <f t="shared" si="133"/>
        <v/>
      </c>
      <c r="V420" s="19">
        <f t="shared" ref="V420:V421" si="136">IF(U420="",0,1)</f>
        <v>0</v>
      </c>
      <c r="W420" s="20" t="e">
        <f>$X$1&amp;A420&amp;$Y$1&amp;T420&amp;$Z$1&amp;D420&amp;$AA$1&amp;E420&amp;#REF!&amp;G420&amp;$AB$1&amp;J420&amp;$AC$1&amp;L420&amp;$AD$1&amp;N420&amp;$AE$1&amp;P420&amp;$AF$1&amp;R420&amp;$AG$1&amp;#REF!&amp;$AI$1</f>
        <v>#REF!</v>
      </c>
    </row>
    <row r="421" spans="1:23" hidden="1" x14ac:dyDescent="0.25">
      <c r="A421" s="2" t="s">
        <v>1016</v>
      </c>
      <c r="B421" s="2" t="s">
        <v>1017</v>
      </c>
      <c r="C421" s="3"/>
      <c r="D421" s="23" t="str">
        <f t="shared" si="134"/>
        <v/>
      </c>
      <c r="E421" s="4">
        <v>14.15</v>
      </c>
      <c r="F421" s="2" t="s">
        <v>2235</v>
      </c>
      <c r="G421" s="19" t="e">
        <f>VLOOKUP(F421,frs!$A$2:$E$41,2,FALSE)</f>
        <v>#N/A</v>
      </c>
      <c r="H421" s="2" t="b">
        <v>1</v>
      </c>
      <c r="I421" s="2" t="s">
        <v>4716</v>
      </c>
      <c r="J421" s="19">
        <f>VLOOKUP(I421,Families!$A$2:$B$11,2,FALSE)</f>
        <v>1</v>
      </c>
      <c r="K421" s="2" t="s">
        <v>4746</v>
      </c>
      <c r="L421" s="19" t="str">
        <f>IFERROR(VLOOKUP(K421,Appellations!$A$2:$B$77,2,FALSE),"0")</f>
        <v>0</v>
      </c>
      <c r="M421" s="2" t="s">
        <v>4741</v>
      </c>
      <c r="N421" s="19">
        <f>IFERROR(VLOOKUP(M421,Regions!$A$2:$B$41,2,FALSE),"0")</f>
        <v>32</v>
      </c>
      <c r="O421" s="2" t="s">
        <v>4719</v>
      </c>
      <c r="P421" s="19">
        <f>IFERROR(VLOOKUP(O421,Colors!$A$2:$B$11,2,FALSE),"0")</f>
        <v>8</v>
      </c>
      <c r="Q421" s="2" t="s">
        <v>4688</v>
      </c>
      <c r="R421" s="19">
        <f>IFERROR(VLOOKUP(Q421,Contenants!$A$2:$B$21,2,FALSE),"0")</f>
        <v>16</v>
      </c>
      <c r="S421" s="2"/>
      <c r="T421" s="50" t="str">
        <f t="shared" si="135"/>
        <v>Cot.Aix 1Ere Cuvee La Coste Rouge</v>
      </c>
      <c r="U421" s="19" t="str">
        <f t="shared" si="133"/>
        <v/>
      </c>
      <c r="V421" s="19">
        <f t="shared" si="136"/>
        <v>0</v>
      </c>
      <c r="W421" s="20" t="e">
        <f>$X$1&amp;A421&amp;$Y$1&amp;T421&amp;$Z$1&amp;D421&amp;$AA$1&amp;E421&amp;#REF!&amp;G421&amp;$AB$1&amp;J421&amp;$AC$1&amp;L421&amp;$AD$1&amp;N421&amp;$AE$1&amp;P421&amp;$AF$1&amp;R421&amp;$AG$1&amp;#REF!&amp;$AI$1</f>
        <v>#REF!</v>
      </c>
    </row>
    <row r="422" spans="1:23" hidden="1" x14ac:dyDescent="0.25">
      <c r="A422" s="2" t="s">
        <v>3366</v>
      </c>
      <c r="B422" s="2" t="s">
        <v>3367</v>
      </c>
      <c r="C422" s="3"/>
      <c r="D422" s="25" t="str">
        <f t="shared" si="120"/>
        <v/>
      </c>
      <c r="E422" s="4">
        <v>8.6</v>
      </c>
      <c r="F422" s="2" t="s">
        <v>2537</v>
      </c>
      <c r="G422" s="26" t="e">
        <f>VLOOKUP(F422,frs!$A$2:$E$41,2,FALSE)</f>
        <v>#N/A</v>
      </c>
      <c r="H422" s="2" t="b">
        <v>0</v>
      </c>
      <c r="I422" s="2" t="s">
        <v>4716</v>
      </c>
      <c r="J422" s="26">
        <f>VLOOKUP(I422,Families!$A$2:$B$11,2,FALSE)</f>
        <v>1</v>
      </c>
      <c r="K422" s="2" t="s">
        <v>4746</v>
      </c>
      <c r="L422" s="26" t="str">
        <f>IFERROR(VLOOKUP(K422,Appellations!$A$3:$B$77,3,FALSE),"")</f>
        <v/>
      </c>
      <c r="M422" s="2" t="s">
        <v>4741</v>
      </c>
      <c r="N422" s="26">
        <f>IFERROR(VLOOKUP(M422,Regions!$A$3:$B$41,2,FALSE),"")</f>
        <v>32</v>
      </c>
      <c r="O422" s="2" t="s">
        <v>4719</v>
      </c>
      <c r="P422" s="26">
        <f>IFERROR(VLOOKUP(O422,Colors!$A$3:$B$11,2,FALSE),"")</f>
        <v>8</v>
      </c>
      <c r="Q422" s="2" t="s">
        <v>4688</v>
      </c>
      <c r="R422" s="26">
        <f>IFERROR(VLOOKUP(Q422,Contenants!$A$3:$B$21,2,FALSE),"")</f>
        <v>16</v>
      </c>
      <c r="S422" s="2"/>
      <c r="T422" s="8" t="s">
        <v>1890</v>
      </c>
      <c r="U422" s="14" t="str">
        <f t="shared" si="133"/>
        <v/>
      </c>
      <c r="V422" s="14"/>
      <c r="W422" s="5" t="e">
        <f>$X$1&amp;A422&amp;$Y$1&amp;T422&amp;$Z$1&amp;C422&amp;$AA$1&amp;E422&amp;#REF!&amp;G422&amp;$AB$1&amp;J422&amp;$AC$1&amp;#REF!&amp;$AD$1&amp;L422&amp;$AE$1&amp;P422&amp;$AF$1&amp;R422&amp;$AF$1&amp;#REF!&amp;$AG$1</f>
        <v>#REF!</v>
      </c>
    </row>
    <row r="423" spans="1:23" hidden="1" x14ac:dyDescent="0.25">
      <c r="A423" s="2" t="s">
        <v>3368</v>
      </c>
      <c r="B423" s="2" t="s">
        <v>3369</v>
      </c>
      <c r="C423" s="3"/>
      <c r="D423" s="16" t="str">
        <f t="shared" si="120"/>
        <v/>
      </c>
      <c r="E423" s="4">
        <v>12.35</v>
      </c>
      <c r="F423" s="2" t="s">
        <v>2537</v>
      </c>
      <c r="G423" s="13" t="e">
        <f>VLOOKUP(F423,frs!$A$2:$E$41,2,FALSE)</f>
        <v>#N/A</v>
      </c>
      <c r="H423" s="2" t="b">
        <v>0</v>
      </c>
      <c r="I423" s="2" t="s">
        <v>4709</v>
      </c>
      <c r="J423" s="13">
        <f>VLOOKUP(I423,Families!$A$2:$B$11,2,FALSE)</f>
        <v>2</v>
      </c>
      <c r="K423" s="2" t="s">
        <v>4746</v>
      </c>
      <c r="L423" s="13" t="str">
        <f>IFERROR(VLOOKUP(K423,Appellations!$A$3:$B$77,3,FALSE),"")</f>
        <v/>
      </c>
      <c r="M423" s="2" t="s">
        <v>4741</v>
      </c>
      <c r="N423" s="13">
        <f>IFERROR(VLOOKUP(M423,Regions!$A$3:$B$41,2,FALSE),"")</f>
        <v>32</v>
      </c>
      <c r="O423" s="2" t="s">
        <v>4689</v>
      </c>
      <c r="P423" s="13">
        <f>IFERROR(VLOOKUP(O423,Colors!$A$3:$B$11,2,FALSE),"")</f>
        <v>2</v>
      </c>
      <c r="Q423" s="2" t="s">
        <v>4688</v>
      </c>
      <c r="R423" s="13">
        <f>IFERROR(VLOOKUP(Q423,Contenants!$A$3:$B$21,2,FALSE),"")</f>
        <v>16</v>
      </c>
      <c r="S423" s="2"/>
      <c r="T423" s="8" t="s">
        <v>1080</v>
      </c>
      <c r="U423" s="14" t="str">
        <f t="shared" si="133"/>
        <v/>
      </c>
      <c r="V423" s="14"/>
      <c r="W423" s="5" t="e">
        <f>$X$1&amp;A423&amp;$Y$1&amp;T423&amp;$Z$1&amp;C423&amp;$AA$1&amp;E423&amp;#REF!&amp;G423&amp;$AB$1&amp;J423&amp;$AC$1&amp;#REF!&amp;$AD$1&amp;L423&amp;$AE$1&amp;P423&amp;$AF$1&amp;R423&amp;$AF$1&amp;#REF!&amp;$AG$1</f>
        <v>#REF!</v>
      </c>
    </row>
    <row r="424" spans="1:23" hidden="1" x14ac:dyDescent="0.25">
      <c r="A424" s="2" t="s">
        <v>3379</v>
      </c>
      <c r="B424" s="2" t="s">
        <v>3380</v>
      </c>
      <c r="C424" s="3"/>
      <c r="D424" s="33" t="str">
        <f t="shared" si="120"/>
        <v/>
      </c>
      <c r="E424" s="4">
        <v>14.2</v>
      </c>
      <c r="F424" s="2" t="s">
        <v>2235</v>
      </c>
      <c r="G424" s="17" t="e">
        <f>VLOOKUP(F424,frs!$A$2:$E$41,2,FALSE)</f>
        <v>#N/A</v>
      </c>
      <c r="H424" s="2" t="b">
        <v>0</v>
      </c>
      <c r="I424" s="2" t="s">
        <v>4709</v>
      </c>
      <c r="J424" s="17">
        <f>VLOOKUP(I424,Families!$A$2:$B$11,2,FALSE)</f>
        <v>2</v>
      </c>
      <c r="K424" s="2" t="s">
        <v>4746</v>
      </c>
      <c r="L424" s="17" t="str">
        <f>IFERROR(VLOOKUP(K424,Appellations!$A$3:$B$77,3,FALSE),"")</f>
        <v/>
      </c>
      <c r="M424" s="2" t="s">
        <v>4741</v>
      </c>
      <c r="N424" s="17">
        <f>IFERROR(VLOOKUP(M424,Regions!$A$3:$B$41,2,FALSE),"")</f>
        <v>32</v>
      </c>
      <c r="O424" s="2" t="s">
        <v>4689</v>
      </c>
      <c r="P424" s="17">
        <f>IFERROR(VLOOKUP(O424,Colors!$A$3:$B$11,2,FALSE),"")</f>
        <v>2</v>
      </c>
      <c r="Q424" s="2" t="s">
        <v>4688</v>
      </c>
      <c r="R424" s="17">
        <f>IFERROR(VLOOKUP(Q424,Contenants!$A$3:$B$21,2,FALSE),"")</f>
        <v>16</v>
      </c>
      <c r="S424" s="2"/>
      <c r="T424" s="8" t="s">
        <v>1078</v>
      </c>
      <c r="U424" s="14" t="str">
        <f t="shared" si="133"/>
        <v/>
      </c>
      <c r="V424" s="14"/>
      <c r="W424" s="5" t="e">
        <f>$X$1&amp;A424&amp;$Y$1&amp;T424&amp;$Z$1&amp;C424&amp;$AA$1&amp;E424&amp;#REF!&amp;G424&amp;$AB$1&amp;J424&amp;$AC$1&amp;#REF!&amp;$AD$1&amp;L424&amp;$AE$1&amp;P424&amp;$AF$1&amp;R424&amp;$AF$1&amp;#REF!&amp;$AG$1</f>
        <v>#REF!</v>
      </c>
    </row>
    <row r="425" spans="1:23" hidden="1" x14ac:dyDescent="0.25">
      <c r="A425" s="2" t="s">
        <v>1024</v>
      </c>
      <c r="B425" s="2" t="s">
        <v>1025</v>
      </c>
      <c r="C425" s="3"/>
      <c r="D425" s="23" t="str">
        <f>SUBSTITUTE(SUBSTITUTE(SUBSTITUTE(C425,CHAR(13),""),CHAR(10),"&lt;br&gt;"),". &amp;car(10)",".")</f>
        <v/>
      </c>
      <c r="E425" s="4">
        <v>15.45</v>
      </c>
      <c r="F425" s="2" t="s">
        <v>2235</v>
      </c>
      <c r="G425" s="19" t="e">
        <f>VLOOKUP(F425,frs!$A$2:$E$41,2,FALSE)</f>
        <v>#N/A</v>
      </c>
      <c r="H425" s="2" t="b">
        <v>1</v>
      </c>
      <c r="I425" s="2" t="s">
        <v>2308</v>
      </c>
      <c r="J425" s="19">
        <f>VLOOKUP(I425,Families!$A$2:$B$11,2,FALSE)</f>
        <v>3</v>
      </c>
      <c r="K425" s="2" t="s">
        <v>4746</v>
      </c>
      <c r="L425" s="19" t="str">
        <f>IFERROR(VLOOKUP(K425,Appellations!$A$2:$B$77,2,FALSE),"0")</f>
        <v>0</v>
      </c>
      <c r="M425" s="2" t="s">
        <v>4741</v>
      </c>
      <c r="N425" s="19">
        <f>IFERROR(VLOOKUP(M425,Regions!$A$2:$B$41,2,FALSE),"0")</f>
        <v>32</v>
      </c>
      <c r="O425" s="2" t="s">
        <v>2306</v>
      </c>
      <c r="P425" s="19">
        <f>IFERROR(VLOOKUP(O425,Colors!$A$2:$B$11,2,FALSE),"0")</f>
        <v>7</v>
      </c>
      <c r="Q425" s="2" t="s">
        <v>4688</v>
      </c>
      <c r="R425" s="19">
        <f>IFERROR(VLOOKUP(Q425,Contenants!$A$2:$B$21,2,FALSE),"0")</f>
        <v>16</v>
      </c>
      <c r="S425" s="2"/>
      <c r="T425" s="50" t="str">
        <f>PROPER(B425)</f>
        <v>Cot.Aix Chateau La Coste Rose</v>
      </c>
      <c r="U425" s="19" t="str">
        <f t="shared" si="133"/>
        <v/>
      </c>
      <c r="V425" s="19">
        <f>IF(U425="",0,1)</f>
        <v>0</v>
      </c>
      <c r="W425" s="20" t="e">
        <f>$X$1&amp;A425&amp;$Y$1&amp;T425&amp;$Z$1&amp;D425&amp;$AA$1&amp;E425&amp;#REF!&amp;G425&amp;$AB$1&amp;J425&amp;$AC$1&amp;L425&amp;$AD$1&amp;N425&amp;$AE$1&amp;P425&amp;$AF$1&amp;R425&amp;$AG$1&amp;#REF!&amp;$AI$1</f>
        <v>#REF!</v>
      </c>
    </row>
    <row r="426" spans="1:23" hidden="1" x14ac:dyDescent="0.25">
      <c r="A426" s="2" t="s">
        <v>3383</v>
      </c>
      <c r="B426" s="2" t="s">
        <v>3384</v>
      </c>
      <c r="C426" s="3"/>
      <c r="D426" s="34" t="str">
        <f t="shared" si="120"/>
        <v/>
      </c>
      <c r="E426" s="4">
        <v>14.2</v>
      </c>
      <c r="F426" s="2" t="s">
        <v>2235</v>
      </c>
      <c r="G426" s="35" t="e">
        <f>VLOOKUP(F426,frs!$A$2:$E$41,2,FALSE)</f>
        <v>#N/A</v>
      </c>
      <c r="H426" s="2" t="b">
        <v>0</v>
      </c>
      <c r="I426" s="2" t="s">
        <v>4716</v>
      </c>
      <c r="J426" s="35">
        <f>VLOOKUP(I426,Families!$A$2:$B$11,2,FALSE)</f>
        <v>1</v>
      </c>
      <c r="K426" s="2" t="s">
        <v>4746</v>
      </c>
      <c r="L426" s="35" t="str">
        <f>IFERROR(VLOOKUP(K426,Appellations!$A$3:$B$77,3,FALSE),"")</f>
        <v/>
      </c>
      <c r="M426" s="2" t="s">
        <v>4741</v>
      </c>
      <c r="N426" s="35">
        <f>IFERROR(VLOOKUP(M426,Regions!$A$3:$B$41,2,FALSE),"")</f>
        <v>32</v>
      </c>
      <c r="O426" s="2" t="s">
        <v>4719</v>
      </c>
      <c r="P426" s="35">
        <f>IFERROR(VLOOKUP(O426,Colors!$A$3:$B$11,2,FALSE),"")</f>
        <v>8</v>
      </c>
      <c r="Q426" s="2" t="s">
        <v>4688</v>
      </c>
      <c r="R426" s="35">
        <f>IFERROR(VLOOKUP(Q426,Contenants!$A$3:$B$21,2,FALSE),"")</f>
        <v>16</v>
      </c>
      <c r="S426" s="2"/>
      <c r="T426" s="8" t="s">
        <v>1734</v>
      </c>
      <c r="U426" s="14" t="str">
        <f t="shared" si="133"/>
        <v/>
      </c>
      <c r="V426" s="14"/>
      <c r="W426" s="5" t="e">
        <f>$X$1&amp;A426&amp;$Y$1&amp;T426&amp;$Z$1&amp;C426&amp;$AA$1&amp;E426&amp;#REF!&amp;G426&amp;$AB$1&amp;J426&amp;$AC$1&amp;#REF!&amp;$AD$1&amp;L426&amp;$AE$1&amp;P426&amp;$AF$1&amp;R426&amp;$AF$1&amp;#REF!&amp;$AG$1</f>
        <v>#REF!</v>
      </c>
    </row>
    <row r="427" spans="1:23" hidden="1" x14ac:dyDescent="0.25">
      <c r="A427" s="2" t="s">
        <v>1038</v>
      </c>
      <c r="B427" s="2" t="s">
        <v>1039</v>
      </c>
      <c r="C427" s="3"/>
      <c r="D427" s="23" t="str">
        <f>SUBSTITUTE(SUBSTITUTE(SUBSTITUTE(C427,CHAR(13),""),CHAR(10),"&lt;br&gt;"),". &amp;car(10)",".")</f>
        <v/>
      </c>
      <c r="E427" s="4">
        <v>77.75</v>
      </c>
      <c r="F427" s="2" t="s">
        <v>2236</v>
      </c>
      <c r="G427" s="19" t="e">
        <f>VLOOKUP(F427,frs!$A$2:$E$41,2,FALSE)</f>
        <v>#N/A</v>
      </c>
      <c r="H427" s="2" t="b">
        <v>1</v>
      </c>
      <c r="I427" s="2" t="s">
        <v>4716</v>
      </c>
      <c r="J427" s="19">
        <f>VLOOKUP(I427,Families!$A$2:$B$11,2,FALSE)</f>
        <v>1</v>
      </c>
      <c r="K427" s="2" t="s">
        <v>4746</v>
      </c>
      <c r="L427" s="19" t="str">
        <f>IFERROR(VLOOKUP(K427,Appellations!$A$2:$B$77,2,FALSE),"0")</f>
        <v>0</v>
      </c>
      <c r="M427" s="2" t="s">
        <v>4741</v>
      </c>
      <c r="N427" s="19">
        <f>IFERROR(VLOOKUP(M427,Regions!$A$2:$B$41,2,FALSE),"0")</f>
        <v>32</v>
      </c>
      <c r="O427" s="2" t="s">
        <v>4719</v>
      </c>
      <c r="P427" s="19">
        <f>IFERROR(VLOOKUP(O427,Colors!$A$2:$B$11,2,FALSE),"0")</f>
        <v>8</v>
      </c>
      <c r="Q427" s="2" t="s">
        <v>2303</v>
      </c>
      <c r="R427" s="19">
        <f>IFERROR(VLOOKUP(Q427,Contenants!$A$2:$B$21,2,FALSE),"0")</f>
        <v>19</v>
      </c>
      <c r="S427" s="2"/>
      <c r="T427" s="50" t="str">
        <f>PROPER(B427)</f>
        <v>Cot.Aix Cht Vignelaure Rouge Magnum</v>
      </c>
      <c r="U427" s="19" t="str">
        <f t="shared" si="133"/>
        <v/>
      </c>
      <c r="V427" s="19">
        <f>IF(U427="",0,1)</f>
        <v>0</v>
      </c>
      <c r="W427" s="20" t="e">
        <f>$X$1&amp;A427&amp;$Y$1&amp;T427&amp;$Z$1&amp;D427&amp;$AA$1&amp;E427&amp;#REF!&amp;G427&amp;$AB$1&amp;J427&amp;$AC$1&amp;L427&amp;$AD$1&amp;N427&amp;$AE$1&amp;P427&amp;$AF$1&amp;R427&amp;$AG$1&amp;#REF!&amp;$AI$1</f>
        <v>#REF!</v>
      </c>
    </row>
    <row r="428" spans="1:23" hidden="1" x14ac:dyDescent="0.25">
      <c r="A428" s="2" t="s">
        <v>3405</v>
      </c>
      <c r="B428" s="2" t="s">
        <v>3406</v>
      </c>
      <c r="C428" s="3"/>
      <c r="D428" s="25" t="str">
        <f t="shared" si="120"/>
        <v/>
      </c>
      <c r="E428" s="4">
        <v>12.75</v>
      </c>
      <c r="F428" s="2" t="s">
        <v>3404</v>
      </c>
      <c r="G428" s="26" t="e">
        <f>VLOOKUP(F428,frs!$A$2:$E$41,2,FALSE)</f>
        <v>#N/A</v>
      </c>
      <c r="H428" s="2" t="b">
        <v>0</v>
      </c>
      <c r="I428" s="2" t="s">
        <v>2308</v>
      </c>
      <c r="J428" s="26">
        <f>VLOOKUP(I428,Families!$A$2:$B$11,2,FALSE)</f>
        <v>3</v>
      </c>
      <c r="K428" s="2" t="s">
        <v>4746</v>
      </c>
      <c r="L428" s="26" t="str">
        <f>IFERROR(VLOOKUP(K428,Appellations!$A$3:$B$77,3,FALSE),"")</f>
        <v/>
      </c>
      <c r="M428" s="2" t="s">
        <v>4741</v>
      </c>
      <c r="N428" s="26">
        <f>IFERROR(VLOOKUP(M428,Regions!$A$3:$B$41,2,FALSE),"")</f>
        <v>32</v>
      </c>
      <c r="O428" s="2" t="s">
        <v>2306</v>
      </c>
      <c r="P428" s="26">
        <f>IFERROR(VLOOKUP(O428,Colors!$A$3:$B$11,2,FALSE),"")</f>
        <v>7</v>
      </c>
      <c r="Q428" s="2" t="s">
        <v>4688</v>
      </c>
      <c r="R428" s="26">
        <f>IFERROR(VLOOKUP(Q428,Contenants!$A$3:$B$21,2,FALSE),"")</f>
        <v>16</v>
      </c>
      <c r="S428" s="2"/>
      <c r="T428" s="8" t="s">
        <v>2167</v>
      </c>
      <c r="U428" s="14" t="str">
        <f t="shared" si="133"/>
        <v/>
      </c>
      <c r="V428" s="14"/>
      <c r="W428" s="5" t="e">
        <f>$X$1&amp;A428&amp;$Y$1&amp;T428&amp;$Z$1&amp;C428&amp;$AA$1&amp;E428&amp;#REF!&amp;G428&amp;$AB$1&amp;J428&amp;$AC$1&amp;#REF!&amp;$AD$1&amp;L428&amp;$AE$1&amp;P428&amp;$AF$1&amp;R428&amp;$AF$1&amp;#REF!&amp;$AG$1</f>
        <v>#REF!</v>
      </c>
    </row>
    <row r="429" spans="1:23" hidden="1" x14ac:dyDescent="0.25">
      <c r="A429" s="2" t="s">
        <v>3407</v>
      </c>
      <c r="B429" s="2" t="s">
        <v>3408</v>
      </c>
      <c r="C429" s="3"/>
      <c r="D429" s="16" t="str">
        <f t="shared" si="120"/>
        <v/>
      </c>
      <c r="E429" s="4">
        <v>8.6</v>
      </c>
      <c r="F429" s="2" t="s">
        <v>2537</v>
      </c>
      <c r="G429" s="13" t="e">
        <f>VLOOKUP(F429,frs!$A$2:$E$41,2,FALSE)</f>
        <v>#N/A</v>
      </c>
      <c r="H429" s="2" t="b">
        <v>0</v>
      </c>
      <c r="I429" s="2" t="s">
        <v>4709</v>
      </c>
      <c r="J429" s="13">
        <f>VLOOKUP(I429,Families!$A$2:$B$11,2,FALSE)</f>
        <v>2</v>
      </c>
      <c r="K429" s="2" t="s">
        <v>4746</v>
      </c>
      <c r="L429" s="13" t="str">
        <f>IFERROR(VLOOKUP(K429,Appellations!$A$3:$B$77,3,FALSE),"")</f>
        <v/>
      </c>
      <c r="M429" s="2" t="s">
        <v>4741</v>
      </c>
      <c r="N429" s="13">
        <f>IFERROR(VLOOKUP(M429,Regions!$A$3:$B$41,2,FALSE),"")</f>
        <v>32</v>
      </c>
      <c r="O429" s="2" t="s">
        <v>4689</v>
      </c>
      <c r="P429" s="13">
        <f>IFERROR(VLOOKUP(O429,Colors!$A$3:$B$11,2,FALSE),"")</f>
        <v>2</v>
      </c>
      <c r="Q429" s="2" t="s">
        <v>4688</v>
      </c>
      <c r="R429" s="13">
        <f>IFERROR(VLOOKUP(Q429,Contenants!$A$3:$B$21,2,FALSE),"")</f>
        <v>16</v>
      </c>
      <c r="S429" s="2"/>
      <c r="T429" s="8" t="s">
        <v>483</v>
      </c>
      <c r="U429" s="14" t="str">
        <f t="shared" si="133"/>
        <v/>
      </c>
      <c r="V429" s="14"/>
      <c r="W429" s="5" t="e">
        <f>$X$1&amp;A429&amp;$Y$1&amp;T429&amp;$Z$1&amp;C429&amp;$AA$1&amp;E429&amp;#REF!&amp;G429&amp;$AB$1&amp;J429&amp;$AC$1&amp;#REF!&amp;$AD$1&amp;L429&amp;$AE$1&amp;P429&amp;$AF$1&amp;R429&amp;$AF$1&amp;#REF!&amp;$AG$1</f>
        <v>#REF!</v>
      </c>
    </row>
    <row r="430" spans="1:23" hidden="1" x14ac:dyDescent="0.25">
      <c r="A430" s="2" t="s">
        <v>3425</v>
      </c>
      <c r="B430" s="2" t="s">
        <v>3426</v>
      </c>
      <c r="C430" s="3"/>
      <c r="D430" s="16" t="str">
        <f t="shared" si="120"/>
        <v/>
      </c>
      <c r="E430" s="4">
        <v>8.6</v>
      </c>
      <c r="F430" s="2" t="s">
        <v>2537</v>
      </c>
      <c r="G430" s="13" t="e">
        <f>VLOOKUP(F430,frs!$A$2:$E$41,2,FALSE)</f>
        <v>#N/A</v>
      </c>
      <c r="H430" s="2" t="b">
        <v>0</v>
      </c>
      <c r="I430" s="2" t="s">
        <v>2308</v>
      </c>
      <c r="J430" s="13">
        <f>VLOOKUP(I430,Families!$A$2:$B$11,2,FALSE)</f>
        <v>3</v>
      </c>
      <c r="K430" s="2" t="s">
        <v>4746</v>
      </c>
      <c r="L430" s="13" t="str">
        <f>IFERROR(VLOOKUP(K430,Appellations!$A$3:$B$77,3,FALSE),"")</f>
        <v/>
      </c>
      <c r="M430" s="2" t="s">
        <v>4741</v>
      </c>
      <c r="N430" s="13">
        <f>IFERROR(VLOOKUP(M430,Regions!$A$3:$B$41,2,FALSE),"")</f>
        <v>32</v>
      </c>
      <c r="O430" s="2" t="s">
        <v>2306</v>
      </c>
      <c r="P430" s="13">
        <f>IFERROR(VLOOKUP(O430,Colors!$A$3:$B$11,2,FALSE),"")</f>
        <v>7</v>
      </c>
      <c r="Q430" s="2" t="s">
        <v>4688</v>
      </c>
      <c r="R430" s="13">
        <f>IFERROR(VLOOKUP(Q430,Contenants!$A$3:$B$21,2,FALSE),"")</f>
        <v>16</v>
      </c>
      <c r="S430" s="2"/>
      <c r="T430" s="8" t="s">
        <v>481</v>
      </c>
      <c r="U430" s="14" t="str">
        <f t="shared" si="133"/>
        <v/>
      </c>
      <c r="V430" s="14"/>
      <c r="W430" s="5" t="e">
        <f>$X$1&amp;A430&amp;$Y$1&amp;T430&amp;$Z$1&amp;C430&amp;$AA$1&amp;E430&amp;#REF!&amp;G430&amp;$AB$1&amp;J430&amp;$AC$1&amp;#REF!&amp;$AD$1&amp;L430&amp;$AE$1&amp;P430&amp;$AF$1&amp;R430&amp;$AF$1&amp;#REF!&amp;$AG$1</f>
        <v>#REF!</v>
      </c>
    </row>
    <row r="431" spans="1:23" hidden="1" x14ac:dyDescent="0.25">
      <c r="A431" s="2" t="s">
        <v>3402</v>
      </c>
      <c r="B431" s="2" t="s">
        <v>3403</v>
      </c>
      <c r="C431" s="3"/>
      <c r="D431" s="16" t="str">
        <f t="shared" si="120"/>
        <v/>
      </c>
      <c r="E431" s="4">
        <v>16.2</v>
      </c>
      <c r="F431" s="2" t="s">
        <v>3404</v>
      </c>
      <c r="G431" s="13" t="e">
        <f>VLOOKUP(F431,frs!$A$2:$E$41,2,FALSE)</f>
        <v>#N/A</v>
      </c>
      <c r="H431" s="2" t="b">
        <v>0</v>
      </c>
      <c r="I431" s="2" t="s">
        <v>4716</v>
      </c>
      <c r="J431" s="13">
        <f>VLOOKUP(I431,Families!$A$2:$B$11,2,FALSE)</f>
        <v>1</v>
      </c>
      <c r="K431" s="2" t="s">
        <v>4746</v>
      </c>
      <c r="L431" s="13" t="str">
        <f>IFERROR(VLOOKUP(K431,Appellations!$A$3:$B$77,3,FALSE),"")</f>
        <v/>
      </c>
      <c r="M431" s="2" t="s">
        <v>4741</v>
      </c>
      <c r="N431" s="13">
        <f>IFERROR(VLOOKUP(M431,Regions!$A$3:$B$41,2,FALSE),"")</f>
        <v>32</v>
      </c>
      <c r="O431" s="2" t="s">
        <v>4719</v>
      </c>
      <c r="P431" s="13">
        <f>IFERROR(VLOOKUP(O431,Colors!$A$3:$B$11,2,FALSE),"")</f>
        <v>8</v>
      </c>
      <c r="Q431" s="2" t="s">
        <v>4688</v>
      </c>
      <c r="R431" s="13">
        <f>IFERROR(VLOOKUP(Q431,Contenants!$A$3:$B$21,2,FALSE),"")</f>
        <v>16</v>
      </c>
      <c r="S431" s="2"/>
      <c r="T431" s="8" t="s">
        <v>867</v>
      </c>
      <c r="U431" s="14" t="str">
        <f t="shared" si="133"/>
        <v/>
      </c>
      <c r="V431" s="14"/>
      <c r="W431" s="5" t="e">
        <f>$X$1&amp;A431&amp;$Y$1&amp;T431&amp;$Z$1&amp;C431&amp;$AA$1&amp;E431&amp;#REF!&amp;G431&amp;$AB$1&amp;J431&amp;$AC$1&amp;#REF!&amp;$AD$1&amp;L431&amp;$AE$1&amp;P431&amp;$AF$1&amp;R431&amp;$AF$1&amp;#REF!&amp;$AG$1</f>
        <v>#REF!</v>
      </c>
    </row>
    <row r="432" spans="1:23" hidden="1" x14ac:dyDescent="0.25">
      <c r="A432" s="2" t="s">
        <v>3409</v>
      </c>
      <c r="B432" s="2" t="s">
        <v>3410</v>
      </c>
      <c r="C432" s="3"/>
      <c r="D432" s="16" t="str">
        <f t="shared" si="120"/>
        <v/>
      </c>
      <c r="E432" s="4">
        <v>8.23</v>
      </c>
      <c r="F432" s="2" t="s">
        <v>2552</v>
      </c>
      <c r="G432" s="13" t="e">
        <f>VLOOKUP(F432,frs!$A$2:$E$41,2,FALSE)</f>
        <v>#N/A</v>
      </c>
      <c r="H432" s="2" t="b">
        <v>0</v>
      </c>
      <c r="I432" s="2" t="s">
        <v>4709</v>
      </c>
      <c r="J432" s="13">
        <f>VLOOKUP(I432,Families!$A$2:$B$11,2,FALSE)</f>
        <v>2</v>
      </c>
      <c r="K432" s="2" t="s">
        <v>4746</v>
      </c>
      <c r="L432" s="13" t="str">
        <f>IFERROR(VLOOKUP(K432,Appellations!$A$3:$B$77,3,FALSE),"")</f>
        <v/>
      </c>
      <c r="M432" s="2" t="s">
        <v>4741</v>
      </c>
      <c r="N432" s="13">
        <f>IFERROR(VLOOKUP(M432,Regions!$A$3:$B$41,2,FALSE),"")</f>
        <v>32</v>
      </c>
      <c r="O432" s="2" t="s">
        <v>4689</v>
      </c>
      <c r="P432" s="13">
        <f>IFERROR(VLOOKUP(O432,Colors!$A$3:$B$11,2,FALSE),"")</f>
        <v>2</v>
      </c>
      <c r="Q432" s="2" t="s">
        <v>4688</v>
      </c>
      <c r="R432" s="13">
        <f>IFERROR(VLOOKUP(Q432,Contenants!$A$3:$B$21,2,FALSE),"")</f>
        <v>16</v>
      </c>
      <c r="S432" s="2"/>
      <c r="T432" s="8" t="s">
        <v>865</v>
      </c>
      <c r="U432" s="14" t="str">
        <f t="shared" si="133"/>
        <v/>
      </c>
      <c r="V432" s="14"/>
      <c r="W432" s="5" t="e">
        <f>$X$1&amp;A432&amp;$Y$1&amp;T432&amp;$Z$1&amp;C432&amp;$AA$1&amp;E432&amp;#REF!&amp;G432&amp;$AB$1&amp;J432&amp;$AC$1&amp;#REF!&amp;$AD$1&amp;L432&amp;$AE$1&amp;P432&amp;$AF$1&amp;R432&amp;$AF$1&amp;#REF!&amp;$AG$1</f>
        <v>#REF!</v>
      </c>
    </row>
    <row r="433" spans="1:23" hidden="1" x14ac:dyDescent="0.25">
      <c r="A433" s="2" t="s">
        <v>3411</v>
      </c>
      <c r="B433" s="2" t="s">
        <v>3412</v>
      </c>
      <c r="C433" s="3"/>
      <c r="D433" s="16" t="str">
        <f t="shared" si="120"/>
        <v/>
      </c>
      <c r="E433" s="4">
        <v>8.23</v>
      </c>
      <c r="F433" s="2" t="s">
        <v>2552</v>
      </c>
      <c r="G433" s="13" t="e">
        <f>VLOOKUP(F433,frs!$A$2:$E$41,2,FALSE)</f>
        <v>#N/A</v>
      </c>
      <c r="H433" s="2" t="b">
        <v>0</v>
      </c>
      <c r="I433" s="2" t="s">
        <v>2308</v>
      </c>
      <c r="J433" s="13">
        <f>VLOOKUP(I433,Families!$A$2:$B$11,2,FALSE)</f>
        <v>3</v>
      </c>
      <c r="K433" s="2" t="s">
        <v>4746</v>
      </c>
      <c r="L433" s="13" t="str">
        <f>IFERROR(VLOOKUP(K433,Appellations!$A$3:$B$77,3,FALSE),"")</f>
        <v/>
      </c>
      <c r="M433" s="2" t="s">
        <v>4741</v>
      </c>
      <c r="N433" s="13">
        <f>IFERROR(VLOOKUP(M433,Regions!$A$3:$B$41,2,FALSE),"")</f>
        <v>32</v>
      </c>
      <c r="O433" s="2" t="s">
        <v>2306</v>
      </c>
      <c r="P433" s="13">
        <f>IFERROR(VLOOKUP(O433,Colors!$A$3:$B$11,2,FALSE),"")</f>
        <v>7</v>
      </c>
      <c r="Q433" s="2" t="s">
        <v>4688</v>
      </c>
      <c r="R433" s="13">
        <f>IFERROR(VLOOKUP(Q433,Contenants!$A$3:$B$21,2,FALSE),"")</f>
        <v>16</v>
      </c>
      <c r="S433" s="2"/>
      <c r="T433" s="8" t="s">
        <v>601</v>
      </c>
      <c r="U433" s="14" t="str">
        <f t="shared" si="133"/>
        <v/>
      </c>
      <c r="V433" s="14"/>
      <c r="W433" s="5" t="e">
        <f>$X$1&amp;A433&amp;$Y$1&amp;T433&amp;$Z$1&amp;C433&amp;$AA$1&amp;E433&amp;#REF!&amp;G433&amp;$AB$1&amp;J433&amp;$AC$1&amp;#REF!&amp;$AD$1&amp;L433&amp;$AE$1&amp;P433&amp;$AF$1&amp;R433&amp;$AF$1&amp;#REF!&amp;$AG$1</f>
        <v>#REF!</v>
      </c>
    </row>
    <row r="434" spans="1:23" hidden="1" x14ac:dyDescent="0.25">
      <c r="A434" s="2" t="s">
        <v>3413</v>
      </c>
      <c r="B434" s="2" t="s">
        <v>3414</v>
      </c>
      <c r="C434" s="3"/>
      <c r="D434" s="16" t="str">
        <f t="shared" si="120"/>
        <v/>
      </c>
      <c r="E434" s="4">
        <v>8.23</v>
      </c>
      <c r="F434" s="2" t="s">
        <v>2552</v>
      </c>
      <c r="G434" s="13" t="e">
        <f>VLOOKUP(F434,frs!$A$2:$E$41,2,FALSE)</f>
        <v>#N/A</v>
      </c>
      <c r="H434" s="2" t="b">
        <v>0</v>
      </c>
      <c r="I434" s="2" t="s">
        <v>4716</v>
      </c>
      <c r="J434" s="13">
        <f>VLOOKUP(I434,Families!$A$2:$B$11,2,FALSE)</f>
        <v>1</v>
      </c>
      <c r="K434" s="2" t="s">
        <v>4746</v>
      </c>
      <c r="L434" s="13" t="str">
        <f>IFERROR(VLOOKUP(K434,Appellations!$A$3:$B$77,3,FALSE),"")</f>
        <v/>
      </c>
      <c r="M434" s="2" t="s">
        <v>4741</v>
      </c>
      <c r="N434" s="13">
        <f>IFERROR(VLOOKUP(M434,Regions!$A$3:$B$41,2,FALSE),"")</f>
        <v>32</v>
      </c>
      <c r="O434" s="2" t="s">
        <v>4719</v>
      </c>
      <c r="P434" s="13">
        <f>IFERROR(VLOOKUP(O434,Colors!$A$3:$B$11,2,FALSE),"")</f>
        <v>8</v>
      </c>
      <c r="Q434" s="2" t="s">
        <v>4688</v>
      </c>
      <c r="R434" s="13">
        <f>IFERROR(VLOOKUP(Q434,Contenants!$A$3:$B$21,2,FALSE),"")</f>
        <v>16</v>
      </c>
      <c r="S434" s="2"/>
      <c r="T434" s="8" t="s">
        <v>1122</v>
      </c>
      <c r="U434" s="14" t="str">
        <f t="shared" si="133"/>
        <v/>
      </c>
      <c r="V434" s="14"/>
      <c r="W434" s="5" t="e">
        <f>$X$1&amp;A434&amp;$Y$1&amp;T434&amp;$Z$1&amp;C434&amp;$AA$1&amp;E434&amp;#REF!&amp;G434&amp;$AB$1&amp;J434&amp;$AC$1&amp;#REF!&amp;$AD$1&amp;L434&amp;$AE$1&amp;P434&amp;$AF$1&amp;R434&amp;$AF$1&amp;#REF!&amp;$AG$1</f>
        <v>#REF!</v>
      </c>
    </row>
    <row r="435" spans="1:23" hidden="1" x14ac:dyDescent="0.25">
      <c r="A435" s="2" t="s">
        <v>3415</v>
      </c>
      <c r="B435" s="2" t="s">
        <v>3416</v>
      </c>
      <c r="C435" s="3"/>
      <c r="D435" s="16" t="str">
        <f t="shared" si="120"/>
        <v/>
      </c>
      <c r="E435" s="4">
        <v>11.9</v>
      </c>
      <c r="F435" s="2" t="s">
        <v>3404</v>
      </c>
      <c r="G435" s="13" t="e">
        <f>VLOOKUP(F435,frs!$A$2:$E$41,2,FALSE)</f>
        <v>#N/A</v>
      </c>
      <c r="H435" s="2" t="b">
        <v>0</v>
      </c>
      <c r="I435" s="2" t="s">
        <v>4709</v>
      </c>
      <c r="J435" s="13">
        <f>VLOOKUP(I435,Families!$A$2:$B$11,2,FALSE)</f>
        <v>2</v>
      </c>
      <c r="K435" s="2" t="s">
        <v>4746</v>
      </c>
      <c r="L435" s="13" t="str">
        <f>IFERROR(VLOOKUP(K435,Appellations!$A$3:$B$77,3,FALSE),"")</f>
        <v/>
      </c>
      <c r="M435" s="2" t="s">
        <v>4741</v>
      </c>
      <c r="N435" s="13">
        <f>IFERROR(VLOOKUP(M435,Regions!$A$3:$B$41,2,FALSE),"")</f>
        <v>32</v>
      </c>
      <c r="O435" s="2" t="s">
        <v>4689</v>
      </c>
      <c r="P435" s="13">
        <f>IFERROR(VLOOKUP(O435,Colors!$A$3:$B$11,2,FALSE),"")</f>
        <v>2</v>
      </c>
      <c r="Q435" s="2" t="s">
        <v>4688</v>
      </c>
      <c r="R435" s="13">
        <f>IFERROR(VLOOKUP(Q435,Contenants!$A$3:$B$21,2,FALSE),"")</f>
        <v>16</v>
      </c>
      <c r="S435" s="2"/>
      <c r="T435" s="8" t="s">
        <v>1102</v>
      </c>
      <c r="U435" s="14" t="str">
        <f t="shared" si="133"/>
        <v/>
      </c>
      <c r="V435" s="14"/>
      <c r="W435" s="5" t="e">
        <f>$X$1&amp;A435&amp;$Y$1&amp;T435&amp;$Z$1&amp;C435&amp;$AA$1&amp;E435&amp;#REF!&amp;G435&amp;$AB$1&amp;J435&amp;$AC$1&amp;#REF!&amp;$AD$1&amp;L435&amp;$AE$1&amp;P435&amp;$AF$1&amp;R435&amp;$AF$1&amp;#REF!&amp;$AG$1</f>
        <v>#REF!</v>
      </c>
    </row>
    <row r="436" spans="1:23" hidden="1" x14ac:dyDescent="0.25">
      <c r="A436" s="2" t="s">
        <v>3417</v>
      </c>
      <c r="B436" s="2" t="s">
        <v>3418</v>
      </c>
      <c r="C436" s="3"/>
      <c r="D436" s="16" t="str">
        <f t="shared" si="120"/>
        <v/>
      </c>
      <c r="E436" s="4">
        <v>11.9</v>
      </c>
      <c r="F436" s="2" t="s">
        <v>3404</v>
      </c>
      <c r="G436" s="13" t="e">
        <f>VLOOKUP(F436,frs!$A$2:$E$41,2,FALSE)</f>
        <v>#N/A</v>
      </c>
      <c r="H436" s="2" t="b">
        <v>0</v>
      </c>
      <c r="I436" s="2" t="s">
        <v>2308</v>
      </c>
      <c r="J436" s="13">
        <f>VLOOKUP(I436,Families!$A$2:$B$11,2,FALSE)</f>
        <v>3</v>
      </c>
      <c r="K436" s="2" t="s">
        <v>4746</v>
      </c>
      <c r="L436" s="13" t="str">
        <f>IFERROR(VLOOKUP(K436,Appellations!$A$3:$B$77,3,FALSE),"")</f>
        <v/>
      </c>
      <c r="M436" s="2" t="s">
        <v>4741</v>
      </c>
      <c r="N436" s="13">
        <f>IFERROR(VLOOKUP(M436,Regions!$A$3:$B$41,2,FALSE),"")</f>
        <v>32</v>
      </c>
      <c r="O436" s="2" t="s">
        <v>2306</v>
      </c>
      <c r="P436" s="13">
        <f>IFERROR(VLOOKUP(O436,Colors!$A$3:$B$11,2,FALSE),"")</f>
        <v>7</v>
      </c>
      <c r="Q436" s="2" t="s">
        <v>4688</v>
      </c>
      <c r="R436" s="13">
        <f>IFERROR(VLOOKUP(Q436,Contenants!$A$3:$B$21,2,FALSE),"")</f>
        <v>16</v>
      </c>
      <c r="S436" s="2"/>
      <c r="T436" s="8" t="s">
        <v>1126</v>
      </c>
      <c r="U436" s="14" t="str">
        <f t="shared" si="133"/>
        <v/>
      </c>
      <c r="V436" s="14"/>
      <c r="W436" s="5" t="e">
        <f>$X$1&amp;A436&amp;$Y$1&amp;T436&amp;$Z$1&amp;C436&amp;$AA$1&amp;E436&amp;#REF!&amp;G436&amp;$AB$1&amp;J436&amp;$AC$1&amp;#REF!&amp;$AD$1&amp;L436&amp;$AE$1&amp;P436&amp;$AF$1&amp;R436&amp;$AF$1&amp;#REF!&amp;$AG$1</f>
        <v>#REF!</v>
      </c>
    </row>
    <row r="437" spans="1:23" hidden="1" x14ac:dyDescent="0.25">
      <c r="A437" s="2" t="s">
        <v>3370</v>
      </c>
      <c r="B437" s="2" t="s">
        <v>3371</v>
      </c>
      <c r="C437" s="3"/>
      <c r="D437" s="33" t="str">
        <f t="shared" si="120"/>
        <v/>
      </c>
      <c r="E437" s="4">
        <v>12.35</v>
      </c>
      <c r="F437" s="2" t="s">
        <v>2537</v>
      </c>
      <c r="G437" s="17" t="e">
        <f>VLOOKUP(F437,frs!$A$2:$E$41,2,FALSE)</f>
        <v>#N/A</v>
      </c>
      <c r="H437" s="2" t="b">
        <v>0</v>
      </c>
      <c r="I437" s="2" t="s">
        <v>2308</v>
      </c>
      <c r="J437" s="17">
        <f>VLOOKUP(I437,Families!$A$2:$B$11,2,FALSE)</f>
        <v>3</v>
      </c>
      <c r="K437" s="2" t="s">
        <v>4746</v>
      </c>
      <c r="L437" s="17" t="str">
        <f>IFERROR(VLOOKUP(K437,Appellations!$A$3:$B$77,3,FALSE),"")</f>
        <v/>
      </c>
      <c r="M437" s="2" t="s">
        <v>4741</v>
      </c>
      <c r="N437" s="17">
        <f>IFERROR(VLOOKUP(M437,Regions!$A$3:$B$41,2,FALSE),"")</f>
        <v>32</v>
      </c>
      <c r="O437" s="2" t="s">
        <v>2306</v>
      </c>
      <c r="P437" s="17">
        <f>IFERROR(VLOOKUP(O437,Colors!$A$3:$B$11,2,FALSE),"")</f>
        <v>7</v>
      </c>
      <c r="Q437" s="2" t="s">
        <v>4688</v>
      </c>
      <c r="R437" s="17">
        <f>IFERROR(VLOOKUP(Q437,Contenants!$A$3:$B$21,2,FALSE),"")</f>
        <v>16</v>
      </c>
      <c r="S437" s="2"/>
      <c r="T437" s="8" t="s">
        <v>1842</v>
      </c>
      <c r="U437" s="14" t="str">
        <f t="shared" si="133"/>
        <v/>
      </c>
      <c r="V437" s="14"/>
      <c r="W437" s="5" t="e">
        <f>$X$1&amp;A437&amp;$Y$1&amp;T437&amp;$Z$1&amp;C437&amp;$AA$1&amp;E437&amp;#REF!&amp;G437&amp;$AB$1&amp;J437&amp;$AC$1&amp;#REF!&amp;$AD$1&amp;L437&amp;$AE$1&amp;P437&amp;$AF$1&amp;R437&amp;$AF$1&amp;#REF!&amp;$AG$1</f>
        <v>#REF!</v>
      </c>
    </row>
    <row r="438" spans="1:23" hidden="1" x14ac:dyDescent="0.25">
      <c r="A438" s="2" t="s">
        <v>1008</v>
      </c>
      <c r="B438" s="2" t="s">
        <v>1009</v>
      </c>
      <c r="C438" s="3"/>
      <c r="D438" s="23" t="str">
        <f>SUBSTITUTE(SUBSTITUTE(SUBSTITUTE(C438,CHAR(13),""),CHAR(10),"&lt;br&gt;"),". &amp;car(10)",".")</f>
        <v/>
      </c>
      <c r="E438" s="4">
        <v>14.15</v>
      </c>
      <c r="F438" s="2" t="s">
        <v>2235</v>
      </c>
      <c r="G438" s="19" t="e">
        <f>VLOOKUP(F438,frs!$A$2:$E$41,2,FALSE)</f>
        <v>#N/A</v>
      </c>
      <c r="H438" s="2" t="b">
        <v>1</v>
      </c>
      <c r="I438" s="2" t="s">
        <v>2308</v>
      </c>
      <c r="J438" s="19">
        <f>VLOOKUP(I438,Families!$A$2:$B$11,2,FALSE)</f>
        <v>3</v>
      </c>
      <c r="K438" s="2" t="s">
        <v>4746</v>
      </c>
      <c r="L438" s="19" t="str">
        <f>IFERROR(VLOOKUP(K438,Appellations!$A$2:$B$77,2,FALSE),"0")</f>
        <v>0</v>
      </c>
      <c r="M438" s="2" t="s">
        <v>4741</v>
      </c>
      <c r="N438" s="19">
        <f>IFERROR(VLOOKUP(M438,Regions!$A$2:$B$41,2,FALSE),"0")</f>
        <v>32</v>
      </c>
      <c r="O438" s="2" t="s">
        <v>2306</v>
      </c>
      <c r="P438" s="19">
        <f>IFERROR(VLOOKUP(O438,Colors!$A$2:$B$11,2,FALSE),"0")</f>
        <v>7</v>
      </c>
      <c r="Q438" s="2" t="s">
        <v>4688</v>
      </c>
      <c r="R438" s="19">
        <f>IFERROR(VLOOKUP(Q438,Contenants!$A$2:$B$21,2,FALSE),"0")</f>
        <v>16</v>
      </c>
      <c r="S438" s="2"/>
      <c r="T438" s="50" t="str">
        <f>PROPER(B438)</f>
        <v>Cot.Aix 1 Nuit La Coste Rose</v>
      </c>
      <c r="U438" s="19" t="str">
        <f t="shared" si="133"/>
        <v/>
      </c>
      <c r="V438" s="19">
        <f>IF(U438="",0,1)</f>
        <v>0</v>
      </c>
      <c r="W438" s="20" t="e">
        <f>$X$1&amp;A438&amp;$Y$1&amp;T438&amp;$Z$1&amp;D438&amp;$AA$1&amp;E438&amp;#REF!&amp;G438&amp;$AB$1&amp;J438&amp;$AC$1&amp;L438&amp;$AD$1&amp;N438&amp;$AE$1&amp;P438&amp;$AF$1&amp;R438&amp;$AG$1&amp;#REF!&amp;$AI$1</f>
        <v>#REF!</v>
      </c>
    </row>
    <row r="439" spans="1:23" hidden="1" x14ac:dyDescent="0.25">
      <c r="A439" s="2" t="s">
        <v>3429</v>
      </c>
      <c r="B439" s="2" t="s">
        <v>3430</v>
      </c>
      <c r="C439" s="3"/>
      <c r="D439" s="34" t="str">
        <f t="shared" si="120"/>
        <v/>
      </c>
      <c r="E439" s="4">
        <v>33.9</v>
      </c>
      <c r="F439" s="2" t="s">
        <v>3404</v>
      </c>
      <c r="G439" s="35" t="e">
        <f>VLOOKUP(F439,frs!$A$2:$E$41,2,FALSE)</f>
        <v>#N/A</v>
      </c>
      <c r="H439" s="2" t="b">
        <v>0</v>
      </c>
      <c r="I439" s="2" t="s">
        <v>4716</v>
      </c>
      <c r="J439" s="35">
        <f>VLOOKUP(I439,Families!$A$2:$B$11,2,FALSE)</f>
        <v>1</v>
      </c>
      <c r="K439" s="2" t="s">
        <v>4746</v>
      </c>
      <c r="L439" s="35" t="str">
        <f>IFERROR(VLOOKUP(K439,Appellations!$A$3:$B$77,3,FALSE),"")</f>
        <v/>
      </c>
      <c r="M439" s="2" t="s">
        <v>4741</v>
      </c>
      <c r="N439" s="35">
        <f>IFERROR(VLOOKUP(M439,Regions!$A$3:$B$41,2,FALSE),"")</f>
        <v>32</v>
      </c>
      <c r="O439" s="2" t="s">
        <v>4719</v>
      </c>
      <c r="P439" s="35">
        <f>IFERROR(VLOOKUP(O439,Colors!$A$3:$B$11,2,FALSE),"")</f>
        <v>8</v>
      </c>
      <c r="Q439" s="2" t="s">
        <v>4688</v>
      </c>
      <c r="R439" s="35">
        <f>IFERROR(VLOOKUP(Q439,Contenants!$A$3:$B$21,2,FALSE),"")</f>
        <v>16</v>
      </c>
      <c r="S439" s="2"/>
      <c r="T439" s="8" t="s">
        <v>1910</v>
      </c>
      <c r="U439" s="14" t="str">
        <f t="shared" si="133"/>
        <v/>
      </c>
      <c r="V439" s="14"/>
      <c r="W439" s="5" t="e">
        <f>$X$1&amp;A439&amp;$Y$1&amp;T439&amp;$Z$1&amp;C439&amp;$AA$1&amp;E439&amp;#REF!&amp;G439&amp;$AB$1&amp;J439&amp;$AC$1&amp;#REF!&amp;$AD$1&amp;L439&amp;$AE$1&amp;P439&amp;$AF$1&amp;R439&amp;$AF$1&amp;#REF!&amp;$AG$1</f>
        <v>#REF!</v>
      </c>
    </row>
    <row r="440" spans="1:23" ht="409.5" x14ac:dyDescent="0.25">
      <c r="A440" s="2" t="s">
        <v>1073</v>
      </c>
      <c r="B440" s="2" t="s">
        <v>1074</v>
      </c>
      <c r="C440" s="3" t="s">
        <v>3439</v>
      </c>
      <c r="D440" s="23" t="str">
        <f t="shared" ref="D440:D442" si="137">SUBSTITUTE(SUBSTITUTE(SUBSTITUTE(C440,CHAR(13),""),CHAR(10),"&lt;br&gt;"),". &amp;car(10)",".")</f>
        <v>Un Coteaux Varois rouge épicé et gourmand, idéal pour sur un faux filet frites.&lt;br&gt;&lt;br&gt;Encépagement : assemblage de différents cépages phares de la Provence.&lt;br&gt;&lt;br&gt;Dégustation : Robe rouge et violacée, vin légèrement épicé et rond.&lt;br&gt;Accord mets/vin : viandes grillées, charcuterie/fromage.&lt;br&gt;&lt;br&gt;Le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v>
      </c>
      <c r="E440" s="4">
        <v>9.75</v>
      </c>
      <c r="F440" s="2" t="s">
        <v>2223</v>
      </c>
      <c r="G440" s="19">
        <f>VLOOKUP(F440,frs!$A$2:$B$45,2,FALSE)</f>
        <v>15</v>
      </c>
      <c r="H440" s="2" t="b">
        <v>1</v>
      </c>
      <c r="I440" s="2" t="s">
        <v>4716</v>
      </c>
      <c r="J440" s="19">
        <f>VLOOKUP(I440,Families!$A$2:$B$11,2,FALSE)</f>
        <v>1</v>
      </c>
      <c r="K440" s="2" t="s">
        <v>4747</v>
      </c>
      <c r="L440" s="19">
        <f>IFERROR(VLOOKUP(K440,Appellations!$A$2:$B$80,2,FALSE),"0")</f>
        <v>23</v>
      </c>
      <c r="M440" s="2" t="s">
        <v>4741</v>
      </c>
      <c r="N440" s="19">
        <f>IFERROR(VLOOKUP(M440,Regions!$A$2:$B$44,2,FALSE),"0")</f>
        <v>32</v>
      </c>
      <c r="O440" s="2" t="s">
        <v>4719</v>
      </c>
      <c r="P440" s="19">
        <f>IFERROR(VLOOKUP(O440,Colors!$A$2:$B$11,2,FALSE),"0")</f>
        <v>8</v>
      </c>
      <c r="Q440" s="2" t="s">
        <v>4688</v>
      </c>
      <c r="R440" s="19">
        <f>IFERROR(VLOOKUP(Q440,Contenants!$A$2:$B$21,2,FALSE),"0")</f>
        <v>16</v>
      </c>
      <c r="S440" s="2" t="s">
        <v>5684</v>
      </c>
      <c r="T440" s="50" t="s">
        <v>6090</v>
      </c>
      <c r="U440" s="19" t="str">
        <f t="shared" ref="U440:U442" si="138">SUBSTITUTE(S440,"C:\Users\Admin\OneDrive\Site Internet\","")</f>
        <v>domaine_goujonne_reine_marie_rouge.png</v>
      </c>
      <c r="V440" s="19">
        <f t="shared" ref="V440:V442" si="139">IF(U440="",0,1)</f>
        <v>1</v>
      </c>
      <c r="W440" s="20" t="str">
        <f t="shared" ref="W440:W442" si="140">$X$1&amp;A440&amp;$Y$1&amp;T440&amp;$Z$1&amp;D440&amp;$AA$1&amp;G440&amp;$AB$1&amp;J440&amp;$AC$1&amp;L440&amp;$AD$1&amp;N440&amp;$AE$1&amp;P440&amp;$AF$1&amp;R440&amp;$AG$1&amp;U440&amp;$AH$1&amp;V440&amp;$AI$1</f>
        <v>("00445", "Reine Marie Goujonne Rouge", "Un Coteaux Varois rouge épicé et gourmand, idéal pour sur un faux filet frites.&lt;br&gt;&lt;br&gt;Encépagement : assemblage de différents cépages phares de la Provence.&lt;br&gt;&lt;br&gt;Dégustation : Robe rouge et violacée, vin légèrement épicé et rond.&lt;br&gt;Accord mets/vin : viandes grillées, charcuterie/fromage.&lt;br&gt;&lt;br&gt;Le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 "15", "1", "23", "32","8", "16", "domaine_goujonne_reine_marie_rouge.png", "1"),</v>
      </c>
    </row>
    <row r="441" spans="1:23" ht="409.5" x14ac:dyDescent="0.25">
      <c r="A441" s="2" t="s">
        <v>1069</v>
      </c>
      <c r="B441" s="2" t="s">
        <v>1070</v>
      </c>
      <c r="C441" s="3" t="s">
        <v>3437</v>
      </c>
      <c r="D441" s="23" t="str">
        <f t="shared" si="137"/>
        <v>Un Coteaux Varois blanc sec, léger et aérien, idéal sur une dorade.&lt;br&gt;&lt;br&gt;Encépagement : assemblage de différents cépages phares de la Provence.&lt;br&gt;&lt;br&gt;Dégustation : robe jaune clair, nez et bouche d'agrumes et fruits exotiques, finale fraiche et longue.&lt;br&gt;Accord mets/vin : volailles, poissons grillés, fromage persillé.&lt;br&gt;&lt;br&gt;Le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v>
      </c>
      <c r="E441" s="4">
        <v>9.75</v>
      </c>
      <c r="F441" s="2" t="s">
        <v>2223</v>
      </c>
      <c r="G441" s="19">
        <f>VLOOKUP(F441,frs!$A$2:$B$45,2,FALSE)</f>
        <v>15</v>
      </c>
      <c r="H441" s="2" t="b">
        <v>1</v>
      </c>
      <c r="I441" s="2" t="s">
        <v>4709</v>
      </c>
      <c r="J441" s="19">
        <f>VLOOKUP(I441,Families!$A$2:$B$11,2,FALSE)</f>
        <v>2</v>
      </c>
      <c r="K441" s="2" t="s">
        <v>4747</v>
      </c>
      <c r="L441" s="19">
        <f>IFERROR(VLOOKUP(K441,Appellations!$A$2:$B$80,2,FALSE),"0")</f>
        <v>23</v>
      </c>
      <c r="M441" s="2" t="s">
        <v>4741</v>
      </c>
      <c r="N441" s="19">
        <f>IFERROR(VLOOKUP(M441,Regions!$A$2:$B$44,2,FALSE),"0")</f>
        <v>32</v>
      </c>
      <c r="O441" s="2" t="s">
        <v>4689</v>
      </c>
      <c r="P441" s="19">
        <f>IFERROR(VLOOKUP(O441,Colors!$A$2:$B$11,2,FALSE),"0")</f>
        <v>2</v>
      </c>
      <c r="Q441" s="2" t="s">
        <v>4688</v>
      </c>
      <c r="R441" s="19">
        <f>IFERROR(VLOOKUP(Q441,Contenants!$A$2:$B$21,2,FALSE),"0")</f>
        <v>16</v>
      </c>
      <c r="S441" s="2" t="s">
        <v>5685</v>
      </c>
      <c r="T441" s="50" t="s">
        <v>6091</v>
      </c>
      <c r="U441" s="19" t="str">
        <f t="shared" si="138"/>
        <v>domaine_goujonne_reine_marie_blanc.png</v>
      </c>
      <c r="V441" s="19">
        <f t="shared" si="139"/>
        <v>1</v>
      </c>
      <c r="W441" s="20" t="str">
        <f t="shared" si="140"/>
        <v>("00446", "Reine Marie Goujonne Blanc", "Un Coteaux Varois blanc sec, léger et aérien, idéal sur une dorade.&lt;br&gt;&lt;br&gt;Encépagement : assemblage de différents cépages phares de la Provence.&lt;br&gt;&lt;br&gt;Dégustation : robe jaune clair, nez et bouche d'agrumes et fruits exotiques, finale fraiche et longue.&lt;br&gt;Accord mets/vin : volailles, poissons grillés, fromage persillé.&lt;br&gt;&lt;br&gt;Le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 "15", "2", "23", "32","2", "16", "domaine_goujonne_reine_marie_blanc.png", "1"),</v>
      </c>
    </row>
    <row r="442" spans="1:23" ht="409.5" x14ac:dyDescent="0.25">
      <c r="A442" s="2" t="s">
        <v>1071</v>
      </c>
      <c r="B442" s="2" t="s">
        <v>1072</v>
      </c>
      <c r="C442" s="3" t="s">
        <v>3438</v>
      </c>
      <c r="D442" s="23" t="str">
        <f t="shared" si="137"/>
        <v>Un Coteaux Varois rosé sec et léger parfait pour des grillades.&lt;br&gt;&lt;br&gt;Encépagement : assemblage de différents cépages phares de la Provence.&lt;br&gt;&lt;br&gt;Dégustation : robe rosée, nez fruité sur les fruits rouges, bouche fraiche et longue.&lt;br&gt;Accord mets/vin : apéritif, grillades, salade d’été.&lt;br&gt;&lt;br&gt;Le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v>
      </c>
      <c r="E442" s="4">
        <v>9.75</v>
      </c>
      <c r="F442" s="2" t="s">
        <v>2223</v>
      </c>
      <c r="G442" s="19">
        <f>VLOOKUP(F442,frs!$A$2:$B$45,2,FALSE)</f>
        <v>15</v>
      </c>
      <c r="H442" s="2" t="b">
        <v>1</v>
      </c>
      <c r="I442" s="2" t="s">
        <v>2308</v>
      </c>
      <c r="J442" s="19">
        <f>VLOOKUP(I442,Families!$A$2:$B$11,2,FALSE)</f>
        <v>3</v>
      </c>
      <c r="K442" s="2" t="s">
        <v>4747</v>
      </c>
      <c r="L442" s="19">
        <f>IFERROR(VLOOKUP(K442,Appellations!$A$2:$B$80,2,FALSE),"0")</f>
        <v>23</v>
      </c>
      <c r="M442" s="2" t="s">
        <v>4741</v>
      </c>
      <c r="N442" s="19">
        <f>IFERROR(VLOOKUP(M442,Regions!$A$2:$B$44,2,FALSE),"0")</f>
        <v>32</v>
      </c>
      <c r="O442" s="2" t="s">
        <v>2306</v>
      </c>
      <c r="P442" s="19">
        <f>IFERROR(VLOOKUP(O442,Colors!$A$2:$B$11,2,FALSE),"0")</f>
        <v>7</v>
      </c>
      <c r="Q442" s="2" t="s">
        <v>4688</v>
      </c>
      <c r="R442" s="19">
        <f>IFERROR(VLOOKUP(Q442,Contenants!$A$2:$B$21,2,FALSE),"0")</f>
        <v>16</v>
      </c>
      <c r="S442" s="2" t="s">
        <v>5686</v>
      </c>
      <c r="T442" s="50" t="s">
        <v>6092</v>
      </c>
      <c r="U442" s="19" t="str">
        <f t="shared" si="138"/>
        <v>domaine_goujonne_reine_marie_rose.png</v>
      </c>
      <c r="V442" s="19">
        <f t="shared" si="139"/>
        <v>1</v>
      </c>
      <c r="W442" s="20" t="str">
        <f t="shared" si="140"/>
        <v>("00447", "Reine Marie Goujonne Rosé", "Un Coteaux Varois rosé sec et léger parfait pour des grillades.&lt;br&gt;&lt;br&gt;Encépagement : assemblage de différents cépages phares de la Provence.&lt;br&gt;&lt;br&gt;Dégustation : robe rosée, nez fruité sur les fruits rouges, bouche fraiche et longue.&lt;br&gt;Accord mets/vin : apéritif, grillades, salade d’été.&lt;br&gt;&lt;br&gt;Le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 "15", "3", "23", "32","7", "16", "domaine_goujonne_reine_marie_rose.png", "1"),</v>
      </c>
    </row>
    <row r="443" spans="1:23" hidden="1" x14ac:dyDescent="0.25">
      <c r="A443" s="2" t="s">
        <v>3440</v>
      </c>
      <c r="B443" s="2" t="s">
        <v>3441</v>
      </c>
      <c r="C443" s="3"/>
      <c r="D443" s="25" t="str">
        <f t="shared" si="120"/>
        <v/>
      </c>
      <c r="E443" s="4">
        <v>9.98</v>
      </c>
      <c r="F443" s="2" t="s">
        <v>3442</v>
      </c>
      <c r="G443" s="26" t="e">
        <f>VLOOKUP(F443,frs!$A$2:$E$41,2,FALSE)</f>
        <v>#N/A</v>
      </c>
      <c r="H443" s="2" t="b">
        <v>0</v>
      </c>
      <c r="I443" s="2" t="s">
        <v>2308</v>
      </c>
      <c r="J443" s="26">
        <f>VLOOKUP(I443,Families!$A$2:$B$11,2,FALSE)</f>
        <v>3</v>
      </c>
      <c r="K443" s="2" t="s">
        <v>4747</v>
      </c>
      <c r="L443" s="26" t="str">
        <f>IFERROR(VLOOKUP(K443,Appellations!$A$3:$B$77,3,FALSE),"")</f>
        <v/>
      </c>
      <c r="M443" s="2" t="s">
        <v>4741</v>
      </c>
      <c r="N443" s="26">
        <f>IFERROR(VLOOKUP(M443,Regions!$A$3:$B$41,2,FALSE),"")</f>
        <v>32</v>
      </c>
      <c r="O443" s="2" t="s">
        <v>2306</v>
      </c>
      <c r="P443" s="26">
        <f>IFERROR(VLOOKUP(O443,Colors!$A$3:$B$11,2,FALSE),"")</f>
        <v>7</v>
      </c>
      <c r="Q443" s="2" t="s">
        <v>4688</v>
      </c>
      <c r="R443" s="26">
        <f>IFERROR(VLOOKUP(Q443,Contenants!$A$3:$B$21,2,FALSE),"")</f>
        <v>16</v>
      </c>
      <c r="S443" s="2"/>
      <c r="T443" s="8" t="s">
        <v>981</v>
      </c>
      <c r="U443" s="14" t="str">
        <f>SUBSTITUTE(SUBSTITUTE(SUBSTITUTE(SUBSTITUTE(SUBSTITUTE(SUBSTITUTE(SUBSTITUTE(SUBSTITUTE(SUBSTITUTE(SUBSTITUTE(SUBSTITUTE(SUBSTITUTE(S443,"C:\Users\Admin\OneDrive\Site Internet\",""),"BAG-IN-BOX\",""),"BOURGOGNE\",""),"BEAUJOLAIS\",""),"CHAMPAGNE ET EFFERVESCENTS\",""),"LANGUEDOC\",""),"LOIRE\",""),"PROVENCE\",""),"RHONE NORD\",""),"RHONE SUD\",""),"SPIRITUEUX\",""),"SUD OUEST\","")</f>
        <v/>
      </c>
      <c r="V443" s="14"/>
      <c r="W443" s="5" t="e">
        <f>$X$1&amp;A443&amp;$Y$1&amp;T443&amp;$Z$1&amp;C443&amp;$AA$1&amp;E443&amp;#REF!&amp;G443&amp;$AB$1&amp;J443&amp;$AC$1&amp;#REF!&amp;$AD$1&amp;L443&amp;$AE$1&amp;P443&amp;$AF$1&amp;R443&amp;$AF$1&amp;#REF!&amp;$AG$1</f>
        <v>#REF!</v>
      </c>
    </row>
    <row r="444" spans="1:23" hidden="1" x14ac:dyDescent="0.25">
      <c r="A444" s="2" t="s">
        <v>3489</v>
      </c>
      <c r="B444" s="2" t="s">
        <v>3490</v>
      </c>
      <c r="C444" s="3"/>
      <c r="D444" s="16" t="str">
        <f t="shared" si="120"/>
        <v/>
      </c>
      <c r="E444" s="4">
        <v>18.600000000000001</v>
      </c>
      <c r="F444" s="2" t="s">
        <v>2233</v>
      </c>
      <c r="G444" s="13">
        <f>VLOOKUP(F444,frs!$A$2:$E$41,2,FALSE)</f>
        <v>36</v>
      </c>
      <c r="H444" s="2" t="b">
        <v>0</v>
      </c>
      <c r="I444" s="2" t="s">
        <v>4716</v>
      </c>
      <c r="J444" s="13">
        <f>VLOOKUP(I444,Families!$A$2:$B$11,2,FALSE)</f>
        <v>1</v>
      </c>
      <c r="K444" s="2" t="s">
        <v>4846</v>
      </c>
      <c r="L444" s="13" t="str">
        <f>IFERROR(VLOOKUP(K444,Appellations!$A$3:$B$77,3,FALSE),"")</f>
        <v/>
      </c>
      <c r="M444" s="2" t="s">
        <v>4745</v>
      </c>
      <c r="N444" s="13">
        <f>IFERROR(VLOOKUP(M444,Regions!$A$3:$B$41,2,FALSE),"")</f>
        <v>33</v>
      </c>
      <c r="O444" s="2" t="s">
        <v>4719</v>
      </c>
      <c r="P444" s="13">
        <f>IFERROR(VLOOKUP(O444,Colors!$A$3:$B$11,2,FALSE),"")</f>
        <v>8</v>
      </c>
      <c r="Q444" s="2" t="s">
        <v>4688</v>
      </c>
      <c r="R444" s="13">
        <f>IFERROR(VLOOKUP(Q444,Contenants!$A$3:$B$21,2,FALSE),"")</f>
        <v>16</v>
      </c>
      <c r="S444" s="2"/>
      <c r="T444" s="8" t="s">
        <v>983</v>
      </c>
      <c r="U444" s="14" t="str">
        <f>SUBSTITUTE(SUBSTITUTE(SUBSTITUTE(SUBSTITUTE(SUBSTITUTE(SUBSTITUTE(SUBSTITUTE(SUBSTITUTE(SUBSTITUTE(SUBSTITUTE(SUBSTITUTE(SUBSTITUTE(S444,"C:\Users\Admin\OneDrive\Site Internet\",""),"BAG-IN-BOX\",""),"BOURGOGNE\",""),"BEAUJOLAIS\",""),"CHAMPAGNE ET EFFERVESCENTS\",""),"LANGUEDOC\",""),"LOIRE\",""),"PROVENCE\",""),"RHONE NORD\",""),"RHONE SUD\",""),"SPIRITUEUX\",""),"SUD OUEST\","")</f>
        <v/>
      </c>
      <c r="V444" s="14"/>
      <c r="W444" s="5" t="e">
        <f>$X$1&amp;A444&amp;$Y$1&amp;T444&amp;$Z$1&amp;C444&amp;$AA$1&amp;E444&amp;#REF!&amp;G444&amp;$AB$1&amp;J444&amp;$AC$1&amp;#REF!&amp;$AD$1&amp;L444&amp;$AE$1&amp;P444&amp;$AF$1&amp;R444&amp;$AF$1&amp;#REF!&amp;$AG$1</f>
        <v>#REF!</v>
      </c>
    </row>
    <row r="445" spans="1:23" hidden="1" x14ac:dyDescent="0.25">
      <c r="A445" s="2" t="s">
        <v>3585</v>
      </c>
      <c r="B445" s="2" t="s">
        <v>3586</v>
      </c>
      <c r="C445" s="3"/>
      <c r="D445" s="16" t="str">
        <f t="shared" si="120"/>
        <v/>
      </c>
      <c r="E445" s="4">
        <v>20.3</v>
      </c>
      <c r="F445" s="2" t="s">
        <v>2218</v>
      </c>
      <c r="G445" s="13" t="e">
        <f>VLOOKUP(F445,frs!$A$2:$E$41,2,FALSE)</f>
        <v>#N/A</v>
      </c>
      <c r="H445" s="2" t="b">
        <v>0</v>
      </c>
      <c r="I445" s="2" t="s">
        <v>4716</v>
      </c>
      <c r="J445" s="13">
        <f>VLOOKUP(I445,Families!$A$2:$B$11,2,FALSE)</f>
        <v>1</v>
      </c>
      <c r="K445" s="2" t="s">
        <v>4847</v>
      </c>
      <c r="L445" s="13" t="str">
        <f>IFERROR(VLOOKUP(K445,Appellations!$A$3:$B$77,3,FALSE),"")</f>
        <v/>
      </c>
      <c r="M445" s="2" t="s">
        <v>4745</v>
      </c>
      <c r="N445" s="13">
        <f>IFERROR(VLOOKUP(M445,Regions!$A$3:$B$41,2,FALSE),"")</f>
        <v>33</v>
      </c>
      <c r="O445" s="2" t="s">
        <v>4719</v>
      </c>
      <c r="P445" s="13">
        <f>IFERROR(VLOOKUP(O445,Colors!$A$3:$B$11,2,FALSE),"")</f>
        <v>8</v>
      </c>
      <c r="Q445" s="2" t="s">
        <v>4688</v>
      </c>
      <c r="R445" s="13">
        <f>IFERROR(VLOOKUP(Q445,Contenants!$A$3:$B$21,2,FALSE),"")</f>
        <v>16</v>
      </c>
      <c r="S445" s="2"/>
      <c r="T445" s="8" t="s">
        <v>1049</v>
      </c>
      <c r="U445" s="14" t="str">
        <f>SUBSTITUTE(SUBSTITUTE(SUBSTITUTE(SUBSTITUTE(SUBSTITUTE(SUBSTITUTE(SUBSTITUTE(SUBSTITUTE(SUBSTITUTE(SUBSTITUTE(SUBSTITUTE(SUBSTITUTE(S445,"C:\Users\Admin\OneDrive\Site Internet\",""),"BAG-IN-BOX\",""),"BOURGOGNE\",""),"BEAUJOLAIS\",""),"CHAMPAGNE ET EFFERVESCENTS\",""),"LANGUEDOC\",""),"LOIRE\",""),"PROVENCE\",""),"RHONE NORD\",""),"RHONE SUD\",""),"SPIRITUEUX\",""),"SUD OUEST\","")</f>
        <v/>
      </c>
      <c r="V445" s="14"/>
      <c r="W445" s="5" t="e">
        <f>$X$1&amp;A445&amp;$Y$1&amp;T445&amp;$Z$1&amp;C445&amp;$AA$1&amp;E445&amp;#REF!&amp;G445&amp;$AB$1&amp;J445&amp;$AC$1&amp;#REF!&amp;$AD$1&amp;L445&amp;$AE$1&amp;P445&amp;$AF$1&amp;R445&amp;$AF$1&amp;#REF!&amp;$AG$1</f>
        <v>#REF!</v>
      </c>
    </row>
    <row r="446" spans="1:23" hidden="1" x14ac:dyDescent="0.25">
      <c r="A446" s="2" t="s">
        <v>3623</v>
      </c>
      <c r="B446" s="2" t="s">
        <v>3624</v>
      </c>
      <c r="C446" s="3"/>
      <c r="D446" s="16" t="str">
        <f t="shared" si="120"/>
        <v/>
      </c>
      <c r="E446" s="4">
        <v>55.94</v>
      </c>
      <c r="F446" s="2" t="s">
        <v>3625</v>
      </c>
      <c r="G446" s="13" t="e">
        <f>VLOOKUP(F446,frs!$A$2:$E$41,2,FALSE)</f>
        <v>#N/A</v>
      </c>
      <c r="H446" s="2" t="b">
        <v>0</v>
      </c>
      <c r="I446" s="2" t="s">
        <v>4709</v>
      </c>
      <c r="J446" s="13">
        <f>VLOOKUP(I446,Families!$A$2:$B$11,2,FALSE)</f>
        <v>2</v>
      </c>
      <c r="K446" s="2" t="s">
        <v>4848</v>
      </c>
      <c r="L446" s="13" t="str">
        <f>IFERROR(VLOOKUP(K446,Appellations!$A$3:$B$77,3,FALSE),"")</f>
        <v/>
      </c>
      <c r="M446" s="2" t="s">
        <v>4745</v>
      </c>
      <c r="N446" s="13">
        <f>IFERROR(VLOOKUP(M446,Regions!$A$3:$B$41,2,FALSE),"")</f>
        <v>33</v>
      </c>
      <c r="O446" s="2" t="s">
        <v>4689</v>
      </c>
      <c r="P446" s="13">
        <f>IFERROR(VLOOKUP(O446,Colors!$A$3:$B$11,2,FALSE),"")</f>
        <v>2</v>
      </c>
      <c r="Q446" s="2" t="s">
        <v>4688</v>
      </c>
      <c r="R446" s="13">
        <f>IFERROR(VLOOKUP(Q446,Contenants!$A$3:$B$21,2,FALSE),"")</f>
        <v>16</v>
      </c>
      <c r="S446" s="2"/>
      <c r="T446" s="8" t="s">
        <v>1281</v>
      </c>
      <c r="U446" s="14" t="str">
        <f>SUBSTITUTE(SUBSTITUTE(SUBSTITUTE(SUBSTITUTE(SUBSTITUTE(SUBSTITUTE(SUBSTITUTE(SUBSTITUTE(SUBSTITUTE(SUBSTITUTE(SUBSTITUTE(SUBSTITUTE(S446,"C:\Users\Admin\OneDrive\Site Internet\",""),"BAG-IN-BOX\",""),"BOURGOGNE\",""),"BEAUJOLAIS\",""),"CHAMPAGNE ET EFFERVESCENTS\",""),"LANGUEDOC\",""),"LOIRE\",""),"PROVENCE\",""),"RHONE NORD\",""),"RHONE SUD\",""),"SPIRITUEUX\",""),"SUD OUEST\","")</f>
        <v/>
      </c>
      <c r="V446" s="14"/>
      <c r="W446" s="5" t="e">
        <f>$X$1&amp;A446&amp;$Y$1&amp;T446&amp;$Z$1&amp;C446&amp;$AA$1&amp;E446&amp;#REF!&amp;G446&amp;$AB$1&amp;J446&amp;$AC$1&amp;#REF!&amp;$AD$1&amp;L446&amp;$AE$1&amp;P446&amp;$AF$1&amp;R446&amp;$AF$1&amp;#REF!&amp;$AG$1</f>
        <v>#REF!</v>
      </c>
    </row>
    <row r="447" spans="1:23" hidden="1" x14ac:dyDescent="0.25">
      <c r="A447" s="2" t="s">
        <v>3640</v>
      </c>
      <c r="B447" s="2" t="s">
        <v>3641</v>
      </c>
      <c r="C447" s="3"/>
      <c r="D447" s="33" t="str">
        <f t="shared" si="120"/>
        <v/>
      </c>
      <c r="E447" s="4">
        <v>5.85</v>
      </c>
      <c r="F447" s="2" t="s">
        <v>2224</v>
      </c>
      <c r="G447" s="17">
        <f>VLOOKUP(F447,frs!$A$2:$E$41,2,FALSE)</f>
        <v>39</v>
      </c>
      <c r="H447" s="2" t="b">
        <v>0</v>
      </c>
      <c r="I447" s="2" t="s">
        <v>4709</v>
      </c>
      <c r="J447" s="17">
        <f>VLOOKUP(I447,Families!$A$2:$B$11,2,FALSE)</f>
        <v>2</v>
      </c>
      <c r="K447" s="2" t="s">
        <v>4749</v>
      </c>
      <c r="L447" s="17" t="str">
        <f>IFERROR(VLOOKUP(K447,Appellations!$A$3:$B$77,3,FALSE),"")</f>
        <v/>
      </c>
      <c r="M447" s="2" t="s">
        <v>4745</v>
      </c>
      <c r="N447" s="17">
        <f>IFERROR(VLOOKUP(M447,Regions!$A$3:$B$41,2,FALSE),"")</f>
        <v>33</v>
      </c>
      <c r="O447" s="2" t="s">
        <v>4689</v>
      </c>
      <c r="P447" s="17">
        <f>IFERROR(VLOOKUP(O447,Colors!$A$3:$B$11,2,FALSE),"")</f>
        <v>2</v>
      </c>
      <c r="Q447" s="2" t="s">
        <v>4688</v>
      </c>
      <c r="R447" s="17">
        <f>IFERROR(VLOOKUP(Q447,Contenants!$A$3:$B$21,2,FALSE),"")</f>
        <v>16</v>
      </c>
      <c r="S447" s="2"/>
      <c r="T447" s="8" t="s">
        <v>1068</v>
      </c>
      <c r="U447" s="14" t="str">
        <f>SUBSTITUTE(SUBSTITUTE(SUBSTITUTE(SUBSTITUTE(SUBSTITUTE(SUBSTITUTE(SUBSTITUTE(SUBSTITUTE(SUBSTITUTE(SUBSTITUTE(SUBSTITUTE(SUBSTITUTE(S447,"C:\Users\Admin\OneDrive\Site Internet\",""),"BAG-IN-BOX\",""),"BOURGOGNE\",""),"BEAUJOLAIS\",""),"CHAMPAGNE ET EFFERVESCENTS\",""),"LANGUEDOC\",""),"LOIRE\",""),"PROVENCE\",""),"RHONE NORD\",""),"RHONE SUD\",""),"SPIRITUEUX\",""),"SUD OUEST\","")</f>
        <v/>
      </c>
      <c r="V447" s="14"/>
      <c r="W447" s="5" t="e">
        <f>$X$1&amp;A447&amp;$Y$1&amp;T447&amp;$Z$1&amp;C447&amp;$AA$1&amp;E447&amp;#REF!&amp;G447&amp;$AB$1&amp;J447&amp;$AC$1&amp;#REF!&amp;$AD$1&amp;L447&amp;$AE$1&amp;P447&amp;$AF$1&amp;R447&amp;$AF$1&amp;#REF!&amp;$AG$1</f>
        <v>#REF!</v>
      </c>
    </row>
    <row r="448" spans="1:23" ht="409.5" x14ac:dyDescent="0.25">
      <c r="A448" s="2" t="s">
        <v>1272</v>
      </c>
      <c r="B448" s="2" t="s">
        <v>1273</v>
      </c>
      <c r="C448" s="3" t="s">
        <v>5339</v>
      </c>
      <c r="D448" s="23" t="str">
        <f t="shared" ref="D448:D451" si="141">SUBSTITUTE(SUBSTITUTE(SUBSTITUTE(C448,CHAR(13),""),CHAR(10),"&lt;br&gt;"),". &amp;car(10)",".")</f>
        <v>Un vin blanc sec, ample et aromatique. Idéal sur un foie gras ou un saumon sauce au beurre citron.&lt;br&gt;&lt;br&gt;Dégustation : Robe jaune dorée ; Nez gourmand sur les fruits blancs mûrs et exotiques ; Bouche ample sur des notes de vanille, d’amandes grillées et de fleurs blanches (blanc sec).&lt;br&gt;Accord mets/vin : poisson en sauce, dessert, foie gras.&lt;br&gt;&lt;br&gt;À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448" s="4">
        <v>12.5</v>
      </c>
      <c r="F448" s="2" t="s">
        <v>2224</v>
      </c>
      <c r="G448" s="19">
        <f>VLOOKUP(F448,frs!$A$2:$B$45,2,FALSE)</f>
        <v>39</v>
      </c>
      <c r="H448" s="2" t="b">
        <v>1</v>
      </c>
      <c r="I448" s="2" t="s">
        <v>4709</v>
      </c>
      <c r="J448" s="19">
        <f>VLOOKUP(I448,Families!$A$2:$B$11,2,FALSE)</f>
        <v>2</v>
      </c>
      <c r="K448" s="2" t="s">
        <v>4749</v>
      </c>
      <c r="L448" s="19">
        <f>IFERROR(VLOOKUP(K448,Appellations!$A$2:$B$80,2,FALSE),"0")</f>
        <v>38</v>
      </c>
      <c r="M448" s="2" t="s">
        <v>4745</v>
      </c>
      <c r="N448" s="19">
        <f>IFERROR(VLOOKUP(M448,Regions!$A$2:$B$44,2,FALSE),"0")</f>
        <v>33</v>
      </c>
      <c r="O448" s="2" t="s">
        <v>4689</v>
      </c>
      <c r="P448" s="19">
        <f>IFERROR(VLOOKUP(O448,Colors!$A$2:$B$11,2,FALSE),"0")</f>
        <v>2</v>
      </c>
      <c r="Q448" s="2" t="s">
        <v>4688</v>
      </c>
      <c r="R448" s="19">
        <f>IFERROR(VLOOKUP(Q448,Contenants!$A$2:$B$21,2,FALSE),"0")</f>
        <v>16</v>
      </c>
      <c r="S448" s="2" t="s">
        <v>5712</v>
      </c>
      <c r="T448" s="50" t="s">
        <v>6432</v>
      </c>
      <c r="U448" s="19" t="str">
        <f>SUBSTITUTE(S448,"C:\Users\Admin\OneDrive\Site Internet\","")</f>
        <v>cellier_des_chartreux_origine_blanc.png</v>
      </c>
      <c r="V448" s="19">
        <f t="shared" ref="V448:V451" si="142">IF(U448="",0,1)</f>
        <v>1</v>
      </c>
      <c r="W448" s="20" t="str">
        <f>$X$1&amp;A448&amp;$Y$1&amp;T448&amp;$Z$1&amp;D448&amp;$AA$1&amp;G448&amp;$AB$1&amp;J448&amp;$AC$1&amp;L448&amp;$AD$1&amp;N448&amp;$AE$1&amp;P448&amp;$AF$1&amp;R448&amp;$AG$1&amp;U448&amp;$AH$1&amp;V448&amp;$AI$1</f>
        <v>("00453", "Origine Chartreux Blanc", "Un vin blanc sec, ample et aromatique. Idéal sur un foie gras ou un saumon sauce au beurre citron.&lt;br&gt;&lt;br&gt;Dégustation : Robe jaune dorée ; Nez gourmand sur les fruits blancs mûrs et exotiques ; Bouche ample sur des notes de vanille, d’amandes grillées et de fleurs blanches (blanc sec).&lt;br&gt;Accord mets/vin : poisson en sauce, dessert, foie gras.&lt;br&gt;&lt;br&gt;À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 "39", "2", "38", "33","2", "16", "cellier_des_chartreux_origine_blanc.png", "1"),</v>
      </c>
    </row>
    <row r="449" spans="1:35" hidden="1" x14ac:dyDescent="0.25">
      <c r="A449" s="2" t="s">
        <v>1246</v>
      </c>
      <c r="B449" s="2" t="s">
        <v>1247</v>
      </c>
      <c r="C449" s="3"/>
      <c r="D449" s="23" t="str">
        <f t="shared" si="141"/>
        <v/>
      </c>
      <c r="E449" s="4">
        <v>4.75</v>
      </c>
      <c r="F449" s="2" t="s">
        <v>2224</v>
      </c>
      <c r="G449" s="19">
        <f>VLOOKUP(F449,frs!$A$2:$E$41,2,FALSE)</f>
        <v>39</v>
      </c>
      <c r="H449" s="2" t="b">
        <v>1</v>
      </c>
      <c r="I449" s="2" t="s">
        <v>4709</v>
      </c>
      <c r="J449" s="19">
        <f>VLOOKUP(I449,Families!$A$2:$B$11,2,FALSE)</f>
        <v>2</v>
      </c>
      <c r="K449" s="2" t="s">
        <v>4749</v>
      </c>
      <c r="L449" s="19">
        <f>IFERROR(VLOOKUP(K449,Appellations!$A$2:$B$77,2,FALSE),"0")</f>
        <v>38</v>
      </c>
      <c r="M449" s="2" t="s">
        <v>4745</v>
      </c>
      <c r="N449" s="19">
        <f>IFERROR(VLOOKUP(M449,Regions!$A$2:$B$41,2,FALSE),"0")</f>
        <v>33</v>
      </c>
      <c r="O449" s="2" t="s">
        <v>4689</v>
      </c>
      <c r="P449" s="19">
        <f>IFERROR(VLOOKUP(O449,Colors!$A$2:$B$11,2,FALSE),"0")</f>
        <v>2</v>
      </c>
      <c r="Q449" s="2" t="s">
        <v>4688</v>
      </c>
      <c r="R449" s="19">
        <f>IFERROR(VLOOKUP(Q449,Contenants!$A$2:$B$21,2,FALSE),"0")</f>
        <v>16</v>
      </c>
      <c r="S449" s="2"/>
      <c r="T449" s="50" t="str">
        <f t="shared" ref="T449:T451" si="143">PROPER(B449)</f>
        <v>Igp Gard Belle Emilie Chartreux Blanc</v>
      </c>
      <c r="U449" s="19" t="str">
        <f t="shared" ref="U449:U454" si="144">SUBSTITUTE(SUBSTITUTE(SUBSTITUTE(SUBSTITUTE(SUBSTITUTE(SUBSTITUTE(SUBSTITUTE(SUBSTITUTE(SUBSTITUTE(SUBSTITUTE(SUBSTITUTE(SUBSTITUTE(S449,"C:\Users\Admin\OneDrive\Site Internet\",""),"BAG-IN-BOX\",""),"BOURGOGNE\",""),"BEAUJOLAIS\",""),"CHAMPAGNE ET EFFERVESCENTS\",""),"LANGUEDOC\",""),"LOIRE\",""),"PROVENCE\",""),"RHONE NORD\",""),"RHONE SUD\",""),"SPIRITUEUX\",""),"SUD OUEST\","")</f>
        <v/>
      </c>
      <c r="V449" s="19">
        <f t="shared" si="142"/>
        <v>0</v>
      </c>
      <c r="W449" s="20" t="e">
        <f>$X$1&amp;A449&amp;$Y$1&amp;T449&amp;$Z$1&amp;D449&amp;$AA$1&amp;E449&amp;#REF!&amp;G449&amp;$AB$1&amp;J449&amp;$AC$1&amp;L449&amp;$AD$1&amp;N449&amp;$AE$1&amp;P449&amp;$AF$1&amp;R449&amp;$AG$1&amp;#REF!&amp;$AI$1</f>
        <v>#REF!</v>
      </c>
    </row>
    <row r="450" spans="1:35" hidden="1" x14ac:dyDescent="0.25">
      <c r="A450" s="2" t="s">
        <v>1248</v>
      </c>
      <c r="B450" s="2" t="s">
        <v>1249</v>
      </c>
      <c r="C450" s="3"/>
      <c r="D450" s="23" t="str">
        <f t="shared" si="141"/>
        <v/>
      </c>
      <c r="E450" s="4">
        <v>4.75</v>
      </c>
      <c r="F450" s="2" t="s">
        <v>2224</v>
      </c>
      <c r="G450" s="19">
        <f>VLOOKUP(F450,frs!$A$2:$E$41,2,FALSE)</f>
        <v>39</v>
      </c>
      <c r="H450" s="2" t="b">
        <v>1</v>
      </c>
      <c r="I450" s="2" t="s">
        <v>2308</v>
      </c>
      <c r="J450" s="19">
        <f>VLOOKUP(I450,Families!$A$2:$B$11,2,FALSE)</f>
        <v>3</v>
      </c>
      <c r="K450" s="2" t="s">
        <v>4749</v>
      </c>
      <c r="L450" s="19">
        <f>IFERROR(VLOOKUP(K450,Appellations!$A$2:$B$77,2,FALSE),"0")</f>
        <v>38</v>
      </c>
      <c r="M450" s="2" t="s">
        <v>4745</v>
      </c>
      <c r="N450" s="19">
        <f>IFERROR(VLOOKUP(M450,Regions!$A$2:$B$41,2,FALSE),"0")</f>
        <v>33</v>
      </c>
      <c r="O450" s="2" t="s">
        <v>2306</v>
      </c>
      <c r="P450" s="19">
        <f>IFERROR(VLOOKUP(O450,Colors!$A$2:$B$11,2,FALSE),"0")</f>
        <v>7</v>
      </c>
      <c r="Q450" s="2" t="s">
        <v>4688</v>
      </c>
      <c r="R450" s="19">
        <f>IFERROR(VLOOKUP(Q450,Contenants!$A$2:$B$21,2,FALSE),"0")</f>
        <v>16</v>
      </c>
      <c r="S450" s="2"/>
      <c r="T450" s="50" t="str">
        <f t="shared" si="143"/>
        <v>Igp Gard Belle Emilie Chartreux Rose</v>
      </c>
      <c r="U450" s="19" t="str">
        <f t="shared" si="144"/>
        <v/>
      </c>
      <c r="V450" s="19">
        <f t="shared" si="142"/>
        <v>0</v>
      </c>
      <c r="W450" s="20" t="e">
        <f>$X$1&amp;A450&amp;$Y$1&amp;T450&amp;$Z$1&amp;D450&amp;$AA$1&amp;E450&amp;#REF!&amp;G450&amp;$AB$1&amp;J450&amp;$AC$1&amp;L450&amp;$AD$1&amp;N450&amp;$AE$1&amp;P450&amp;$AF$1&amp;R450&amp;$AG$1&amp;#REF!&amp;$AI$1</f>
        <v>#REF!</v>
      </c>
      <c r="AI450" s="32"/>
    </row>
    <row r="451" spans="1:35" hidden="1" x14ac:dyDescent="0.25">
      <c r="A451" s="2" t="s">
        <v>1250</v>
      </c>
      <c r="B451" s="2" t="s">
        <v>1251</v>
      </c>
      <c r="C451" s="3"/>
      <c r="D451" s="23" t="str">
        <f t="shared" si="141"/>
        <v/>
      </c>
      <c r="E451" s="4">
        <v>4.75</v>
      </c>
      <c r="F451" s="2" t="s">
        <v>2224</v>
      </c>
      <c r="G451" s="19">
        <f>VLOOKUP(F451,frs!$A$2:$E$41,2,FALSE)</f>
        <v>39</v>
      </c>
      <c r="H451" s="2" t="b">
        <v>1</v>
      </c>
      <c r="I451" s="2" t="s">
        <v>4716</v>
      </c>
      <c r="J451" s="19">
        <f>VLOOKUP(I451,Families!$A$2:$B$11,2,FALSE)</f>
        <v>1</v>
      </c>
      <c r="K451" s="2" t="s">
        <v>4749</v>
      </c>
      <c r="L451" s="19">
        <f>IFERROR(VLOOKUP(K451,Appellations!$A$2:$B$77,2,FALSE),"0")</f>
        <v>38</v>
      </c>
      <c r="M451" s="2" t="s">
        <v>4745</v>
      </c>
      <c r="N451" s="19">
        <f>IFERROR(VLOOKUP(M451,Regions!$A$2:$B$41,2,FALSE),"0")</f>
        <v>33</v>
      </c>
      <c r="O451" s="2" t="s">
        <v>4719</v>
      </c>
      <c r="P451" s="19">
        <f>IFERROR(VLOOKUP(O451,Colors!$A$2:$B$11,2,FALSE),"0")</f>
        <v>8</v>
      </c>
      <c r="Q451" s="2" t="s">
        <v>4688</v>
      </c>
      <c r="R451" s="19">
        <f>IFERROR(VLOOKUP(Q451,Contenants!$A$2:$B$21,2,FALSE),"0")</f>
        <v>16</v>
      </c>
      <c r="S451" s="2"/>
      <c r="T451" s="50" t="str">
        <f t="shared" si="143"/>
        <v>Igp Gard Belle Emilie Chartreux Rouge</v>
      </c>
      <c r="U451" s="19" t="str">
        <f t="shared" si="144"/>
        <v/>
      </c>
      <c r="V451" s="19">
        <f t="shared" si="142"/>
        <v>0</v>
      </c>
      <c r="W451" s="20" t="e">
        <f>$X$1&amp;A451&amp;$Y$1&amp;T451&amp;$Z$1&amp;D451&amp;$AA$1&amp;E451&amp;#REF!&amp;G451&amp;$AB$1&amp;J451&amp;$AC$1&amp;L451&amp;$AD$1&amp;N451&amp;$AE$1&amp;P451&amp;$AF$1&amp;R451&amp;$AG$1&amp;#REF!&amp;$AI$1</f>
        <v>#REF!</v>
      </c>
    </row>
    <row r="452" spans="1:35" hidden="1" x14ac:dyDescent="0.25">
      <c r="A452" s="2" t="s">
        <v>3642</v>
      </c>
      <c r="B452" s="2" t="s">
        <v>3643</v>
      </c>
      <c r="C452" s="3"/>
      <c r="D452" s="25" t="str">
        <f t="shared" ref="D452:D513" si="145">SUBSTITUTE(SUBSTITUTE(C452,CHAR(13),""),CHAR(10),"&lt;br&gt;")</f>
        <v/>
      </c>
      <c r="E452" s="4">
        <v>4.4000000000000004</v>
      </c>
      <c r="F452" s="2" t="s">
        <v>2225</v>
      </c>
      <c r="G452" s="26" t="e">
        <f>VLOOKUP(F452,frs!$A$2:$E$41,2,FALSE)</f>
        <v>#N/A</v>
      </c>
      <c r="H452" s="2" t="b">
        <v>0</v>
      </c>
      <c r="I452" s="2" t="s">
        <v>4709</v>
      </c>
      <c r="J452" s="26">
        <f>VLOOKUP(I452,Families!$A$2:$B$11,2,FALSE)</f>
        <v>2</v>
      </c>
      <c r="K452" s="2" t="s">
        <v>4749</v>
      </c>
      <c r="L452" s="26" t="str">
        <f>IFERROR(VLOOKUP(K452,Appellations!$A$3:$B$77,3,FALSE),"")</f>
        <v/>
      </c>
      <c r="M452" s="2" t="s">
        <v>4745</v>
      </c>
      <c r="N452" s="26">
        <f>IFERROR(VLOOKUP(M452,Regions!$A$3:$B$41,2,FALSE),"")</f>
        <v>33</v>
      </c>
      <c r="O452" s="2" t="s">
        <v>4689</v>
      </c>
      <c r="P452" s="26">
        <f>IFERROR(VLOOKUP(O452,Colors!$A$3:$B$11,2,FALSE),"")</f>
        <v>2</v>
      </c>
      <c r="Q452" s="2" t="s">
        <v>4688</v>
      </c>
      <c r="R452" s="26">
        <f>IFERROR(VLOOKUP(Q452,Contenants!$A$3:$B$21,2,FALSE),"")</f>
        <v>16</v>
      </c>
      <c r="S452" s="2"/>
      <c r="T452" s="8" t="s">
        <v>795</v>
      </c>
      <c r="U452" s="14" t="str">
        <f t="shared" si="144"/>
        <v/>
      </c>
      <c r="V452" s="14"/>
      <c r="W452" s="5" t="e">
        <f>$X$1&amp;A452&amp;$Y$1&amp;T452&amp;$Z$1&amp;C452&amp;$AA$1&amp;E452&amp;#REF!&amp;G452&amp;$AB$1&amp;J452&amp;$AC$1&amp;#REF!&amp;$AD$1&amp;L452&amp;$AE$1&amp;P452&amp;$AF$1&amp;R452&amp;$AF$1&amp;#REF!&amp;$AG$1</f>
        <v>#REF!</v>
      </c>
    </row>
    <row r="453" spans="1:35" hidden="1" x14ac:dyDescent="0.25">
      <c r="A453" s="2" t="s">
        <v>3644</v>
      </c>
      <c r="B453" s="2" t="s">
        <v>3645</v>
      </c>
      <c r="C453" s="3"/>
      <c r="D453" s="16" t="str">
        <f t="shared" si="145"/>
        <v/>
      </c>
      <c r="E453" s="4">
        <v>4.3</v>
      </c>
      <c r="F453" s="2" t="s">
        <v>2225</v>
      </c>
      <c r="G453" s="13" t="e">
        <f>VLOOKUP(F453,frs!$A$2:$E$41,2,FALSE)</f>
        <v>#N/A</v>
      </c>
      <c r="H453" s="2" t="b">
        <v>0</v>
      </c>
      <c r="I453" s="2" t="s">
        <v>2308</v>
      </c>
      <c r="J453" s="13">
        <f>VLOOKUP(I453,Families!$A$2:$B$11,2,FALSE)</f>
        <v>3</v>
      </c>
      <c r="K453" s="2" t="s">
        <v>4749</v>
      </c>
      <c r="L453" s="13" t="str">
        <f>IFERROR(VLOOKUP(K453,Appellations!$A$3:$B$77,3,FALSE),"")</f>
        <v/>
      </c>
      <c r="M453" s="2" t="s">
        <v>4745</v>
      </c>
      <c r="N453" s="13">
        <f>IFERROR(VLOOKUP(M453,Regions!$A$3:$B$41,2,FALSE),"")</f>
        <v>33</v>
      </c>
      <c r="O453" s="2" t="s">
        <v>2306</v>
      </c>
      <c r="P453" s="13">
        <f>IFERROR(VLOOKUP(O453,Colors!$A$3:$B$11,2,FALSE),"")</f>
        <v>7</v>
      </c>
      <c r="Q453" s="2" t="s">
        <v>4688</v>
      </c>
      <c r="R453" s="13">
        <f>IFERROR(VLOOKUP(Q453,Contenants!$A$3:$B$21,2,FALSE),"")</f>
        <v>16</v>
      </c>
      <c r="S453" s="2"/>
      <c r="T453" s="8" t="s">
        <v>791</v>
      </c>
      <c r="U453" s="14" t="str">
        <f t="shared" si="144"/>
        <v/>
      </c>
      <c r="V453" s="14"/>
      <c r="W453" s="5" t="e">
        <f>$X$1&amp;A453&amp;$Y$1&amp;T453&amp;$Z$1&amp;C453&amp;$AA$1&amp;E453&amp;#REF!&amp;G453&amp;$AB$1&amp;J453&amp;$AC$1&amp;#REF!&amp;$AD$1&amp;L453&amp;$AE$1&amp;P453&amp;$AF$1&amp;R453&amp;$AF$1&amp;#REF!&amp;$AG$1</f>
        <v>#REF!</v>
      </c>
    </row>
    <row r="454" spans="1:35" hidden="1" x14ac:dyDescent="0.25">
      <c r="A454" s="2" t="s">
        <v>3646</v>
      </c>
      <c r="B454" s="2" t="s">
        <v>3647</v>
      </c>
      <c r="C454" s="3"/>
      <c r="D454" s="33" t="str">
        <f t="shared" si="145"/>
        <v/>
      </c>
      <c r="E454" s="4">
        <v>4.3</v>
      </c>
      <c r="F454" s="2" t="s">
        <v>2225</v>
      </c>
      <c r="G454" s="17" t="e">
        <f>VLOOKUP(F454,frs!$A$2:$E$41,2,FALSE)</f>
        <v>#N/A</v>
      </c>
      <c r="H454" s="2" t="b">
        <v>0</v>
      </c>
      <c r="I454" s="2" t="s">
        <v>4716</v>
      </c>
      <c r="J454" s="17">
        <f>VLOOKUP(I454,Families!$A$2:$B$11,2,FALSE)</f>
        <v>1</v>
      </c>
      <c r="K454" s="2" t="s">
        <v>4749</v>
      </c>
      <c r="L454" s="17" t="str">
        <f>IFERROR(VLOOKUP(K454,Appellations!$A$3:$B$77,3,FALSE),"")</f>
        <v/>
      </c>
      <c r="M454" s="2" t="s">
        <v>4745</v>
      </c>
      <c r="N454" s="17">
        <f>IFERROR(VLOOKUP(M454,Regions!$A$3:$B$41,2,FALSE),"")</f>
        <v>33</v>
      </c>
      <c r="O454" s="2" t="s">
        <v>4719</v>
      </c>
      <c r="P454" s="17">
        <f>IFERROR(VLOOKUP(O454,Colors!$A$3:$B$11,2,FALSE),"")</f>
        <v>8</v>
      </c>
      <c r="Q454" s="2" t="s">
        <v>4688</v>
      </c>
      <c r="R454" s="17">
        <f>IFERROR(VLOOKUP(Q454,Contenants!$A$3:$B$21,2,FALSE),"")</f>
        <v>16</v>
      </c>
      <c r="S454" s="2"/>
      <c r="T454" s="8" t="s">
        <v>785</v>
      </c>
      <c r="U454" s="14" t="str">
        <f t="shared" si="144"/>
        <v/>
      </c>
      <c r="V454" s="14"/>
      <c r="W454" s="5" t="e">
        <f>$X$1&amp;A454&amp;$Y$1&amp;T454&amp;$Z$1&amp;C454&amp;$AA$1&amp;E454&amp;#REF!&amp;G454&amp;$AB$1&amp;J454&amp;$AC$1&amp;#REF!&amp;$AD$1&amp;L454&amp;$AE$1&amp;P454&amp;$AF$1&amp;R454&amp;$AF$1&amp;#REF!&amp;$AG$1</f>
        <v>#REF!</v>
      </c>
    </row>
    <row r="455" spans="1:35" ht="409.5" x14ac:dyDescent="0.25">
      <c r="A455" s="2" t="s">
        <v>1268</v>
      </c>
      <c r="B455" s="2" t="s">
        <v>1269</v>
      </c>
      <c r="C455" s="3" t="s">
        <v>5337</v>
      </c>
      <c r="D455" s="23" t="str">
        <f t="shared" ref="D455:D459" si="146">SUBSTITUTE(SUBSTITUTE(SUBSTITUTE(C455,CHAR(13),""),CHAR(10),"&lt;br&gt;"),". &amp;car(10)",".")</f>
        <v>Un vin rouge léger et fruité. Parfait sur une entrecôte frites.&lt;br&gt;&lt;br&gt;Dégustation : Robe rouge rubis ; Nez gourmand sur la fraise et la framboise ; Bouche fruitée et légèrement réglissée . &lt;br&gt;Accord mets/vin : viande rouge, charcuterie/fromage.&lt;br&gt;&lt;br&gt;À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455" s="4">
        <v>7.35</v>
      </c>
      <c r="F455" s="2" t="s">
        <v>2224</v>
      </c>
      <c r="G455" s="19">
        <f>VLOOKUP(F455,frs!$A$2:$B$45,2,FALSE)</f>
        <v>39</v>
      </c>
      <c r="H455" s="2" t="b">
        <v>1</v>
      </c>
      <c r="I455" s="2" t="s">
        <v>4716</v>
      </c>
      <c r="J455" s="19">
        <f>VLOOKUP(I455,Families!$A$2:$B$11,2,FALSE)</f>
        <v>1</v>
      </c>
      <c r="K455" s="2" t="s">
        <v>4749</v>
      </c>
      <c r="L455" s="19">
        <f>IFERROR(VLOOKUP(K455,Appellations!$A$2:$B$80,2,FALSE),"0")</f>
        <v>38</v>
      </c>
      <c r="M455" s="2" t="s">
        <v>4745</v>
      </c>
      <c r="N455" s="19">
        <f>IFERROR(VLOOKUP(M455,Regions!$A$2:$B$44,2,FALSE),"0")</f>
        <v>33</v>
      </c>
      <c r="O455" s="2" t="s">
        <v>4719</v>
      </c>
      <c r="P455" s="19">
        <f>IFERROR(VLOOKUP(O455,Colors!$A$2:$B$11,2,FALSE),"0")</f>
        <v>8</v>
      </c>
      <c r="Q455" s="2" t="s">
        <v>4688</v>
      </c>
      <c r="R455" s="19">
        <f>IFERROR(VLOOKUP(Q455,Contenants!$A$2:$B$21,2,FALSE),"0")</f>
        <v>16</v>
      </c>
      <c r="S455" s="2" t="s">
        <v>5713</v>
      </c>
      <c r="T455" s="50" t="s">
        <v>6093</v>
      </c>
      <c r="U455" s="19" t="str">
        <f t="shared" ref="U455:U457" si="147">SUBSTITUTE(S455,"C:\Users\Admin\OneDrive\Site Internet\","")</f>
        <v>cellier_des_chartreux_marselan_rouge.png</v>
      </c>
      <c r="V455" s="19">
        <f t="shared" ref="V455:V459" si="148">IF(U455="",0,1)</f>
        <v>1</v>
      </c>
      <c r="W455" s="20" t="str">
        <f t="shared" ref="W455:W457" si="149">$X$1&amp;A455&amp;$Y$1&amp;T455&amp;$Z$1&amp;D455&amp;$AA$1&amp;G455&amp;$AB$1&amp;J455&amp;$AC$1&amp;L455&amp;$AD$1&amp;N455&amp;$AE$1&amp;P455&amp;$AF$1&amp;R455&amp;$AG$1&amp;U455&amp;$AH$1&amp;V455&amp;$AI$1</f>
        <v>("00460", "Marselan Chartreux Rouge", "Un vin rouge léger et fruité. Parfait sur une entrecôte frites.&lt;br&gt;&lt;br&gt;Dégustation : Robe rouge rubis ; Nez gourmand sur la fraise et la framboise ; Bouche fruitée et légèrement réglissée . &lt;br&gt;Accord mets/vin : viande rouge, charcuterie/fromage.&lt;br&gt;&lt;br&gt;À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 "39", "1", "38", "33","8", "16", "cellier_des_chartreux_marselan_rouge.png", "1"),</v>
      </c>
    </row>
    <row r="456" spans="1:35" ht="409.5" x14ac:dyDescent="0.25">
      <c r="A456" s="2" t="s">
        <v>1274</v>
      </c>
      <c r="B456" s="2" t="s">
        <v>1275</v>
      </c>
      <c r="C456" s="3" t="s">
        <v>5340</v>
      </c>
      <c r="D456" s="23" t="str">
        <f t="shared" si="146"/>
        <v>Un vin rouge généreux et épicé qui pourra accompagner une daube de sanglier.&lt;br&gt;&lt;br&gt;Dégustation : Robe rouge profond ; Nez gourmand sur la cerise et la vanille ; Bouche structurée, fruitée et ample. &lt;br&gt;Accord mets/vin : gibier, viande en sauce.&lt;br&gt;&lt;br&gt;À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456" s="4">
        <v>12.5</v>
      </c>
      <c r="F456" s="2" t="s">
        <v>2224</v>
      </c>
      <c r="G456" s="19">
        <f>VLOOKUP(F456,frs!$A$2:$B$45,2,FALSE)</f>
        <v>39</v>
      </c>
      <c r="H456" s="2" t="b">
        <v>1</v>
      </c>
      <c r="I456" s="2" t="s">
        <v>4716</v>
      </c>
      <c r="J456" s="19">
        <f>VLOOKUP(I456,Families!$A$2:$B$11,2,FALSE)</f>
        <v>1</v>
      </c>
      <c r="K456" s="2" t="s">
        <v>4749</v>
      </c>
      <c r="L456" s="19">
        <f>IFERROR(VLOOKUP(K456,Appellations!$A$2:$B$80,2,FALSE),"0")</f>
        <v>38</v>
      </c>
      <c r="M456" s="2" t="s">
        <v>4745</v>
      </c>
      <c r="N456" s="19">
        <f>IFERROR(VLOOKUP(M456,Regions!$A$2:$B$44,2,FALSE),"0")</f>
        <v>33</v>
      </c>
      <c r="O456" s="2" t="s">
        <v>4719</v>
      </c>
      <c r="P456" s="19">
        <f>IFERROR(VLOOKUP(O456,Colors!$A$2:$B$11,2,FALSE),"0")</f>
        <v>8</v>
      </c>
      <c r="Q456" s="2" t="s">
        <v>4688</v>
      </c>
      <c r="R456" s="19">
        <f>IFERROR(VLOOKUP(Q456,Contenants!$A$2:$B$21,2,FALSE),"0")</f>
        <v>16</v>
      </c>
      <c r="S456" s="2" t="s">
        <v>5714</v>
      </c>
      <c r="T456" s="50" t="s">
        <v>6062</v>
      </c>
      <c r="U456" s="19" t="str">
        <f t="shared" si="147"/>
        <v>cellier_des_chartreux_origine_rouge.png</v>
      </c>
      <c r="V456" s="19">
        <f t="shared" si="148"/>
        <v>1</v>
      </c>
      <c r="W456" s="20" t="str">
        <f t="shared" si="149"/>
        <v>("00461", "Origine Chartreux Rouge", "Un vin rouge généreux et épicé qui pourra accompagner une daube de sanglier.&lt;br&gt;&lt;br&gt;Dégustation : Robe rouge profond ; Nez gourmand sur la cerise et la vanille ; Bouche structurée, fruitée et ample. &lt;br&gt;Accord mets/vin : gibier, viande en sauce.&lt;br&gt;&lt;br&gt;À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 "39", "1", "38", "33","8", "16", "cellier_des_chartreux_origine_rouge.png", "1"),</v>
      </c>
    </row>
    <row r="457" spans="1:35" ht="409.5" x14ac:dyDescent="0.25">
      <c r="A457" s="2" t="s">
        <v>1278</v>
      </c>
      <c r="B457" s="2" t="s">
        <v>1279</v>
      </c>
      <c r="C457" s="3" t="s">
        <v>5341</v>
      </c>
      <c r="D457" s="23" t="str">
        <f t="shared" si="146"/>
        <v>Un vin blanc sec et aromatique, parfait pour vos apéritifs entre amis.&lt;br&gt;&lt;br&gt;Dégustation : Robe jaune or pâle ; Nez floral et complexe légèrement vanillé, brioché ; Bouche ample sur des notes de fruits frais et de noisette.&lt;br&gt;Accord mets/vin : apéritif, poisson, dessert.&lt;br&gt;&lt;br&gt;À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457" s="4">
        <v>7.9</v>
      </c>
      <c r="F457" s="2" t="s">
        <v>2224</v>
      </c>
      <c r="G457" s="19">
        <f>VLOOKUP(F457,frs!$A$2:$B$45,2,FALSE)</f>
        <v>39</v>
      </c>
      <c r="H457" s="2" t="b">
        <v>1</v>
      </c>
      <c r="I457" s="2" t="s">
        <v>4709</v>
      </c>
      <c r="J457" s="19">
        <f>VLOOKUP(I457,Families!$A$2:$B$11,2,FALSE)</f>
        <v>2</v>
      </c>
      <c r="K457" s="2" t="s">
        <v>4749</v>
      </c>
      <c r="L457" s="19">
        <f>IFERROR(VLOOKUP(K457,Appellations!$A$2:$B$80,2,FALSE),"0")</f>
        <v>38</v>
      </c>
      <c r="M457" s="2" t="s">
        <v>4745</v>
      </c>
      <c r="N457" s="19">
        <f>IFERROR(VLOOKUP(M457,Regions!$A$2:$B$44,2,FALSE),"0")</f>
        <v>33</v>
      </c>
      <c r="O457" s="2" t="s">
        <v>4689</v>
      </c>
      <c r="P457" s="19">
        <f>IFERROR(VLOOKUP(O457,Colors!$A$2:$B$11,2,FALSE),"0")</f>
        <v>2</v>
      </c>
      <c r="Q457" s="2" t="s">
        <v>4688</v>
      </c>
      <c r="R457" s="19">
        <f>IFERROR(VLOOKUP(Q457,Contenants!$A$2:$B$21,2,FALSE),"0")</f>
        <v>16</v>
      </c>
      <c r="S457" s="2" t="s">
        <v>5715</v>
      </c>
      <c r="T457" s="50" t="s">
        <v>6061</v>
      </c>
      <c r="U457" s="19" t="str">
        <f t="shared" si="147"/>
        <v>cellier_des_chartreux_viognier_les_iles_blanches_blanc.png</v>
      </c>
      <c r="V457" s="19">
        <f t="shared" si="148"/>
        <v>1</v>
      </c>
      <c r="W457" s="20" t="str">
        <f t="shared" si="149"/>
        <v>("00462", "Viognier Chartreux Blanc ", "Un vin blanc sec et aromatique, parfait pour vos apéritifs entre amis.&lt;br&gt;&lt;br&gt;Dégustation : Robe jaune or pâle ; Nez floral et complexe légèrement vanillé, brioché ; Bouche ample sur des notes de fruits frais et de noisette.&lt;br&gt;Accord mets/vin : apéritif, poisson, dessert.&lt;br&gt;&lt;br&gt;À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 "39", "2", "38", "33","2", "16", "cellier_des_chartreux_viognier_les_iles_blanches_blanc.png", "1"),</v>
      </c>
    </row>
    <row r="458" spans="1:35" hidden="1" x14ac:dyDescent="0.25">
      <c r="A458" s="2" t="s">
        <v>1288</v>
      </c>
      <c r="B458" s="2" t="s">
        <v>1289</v>
      </c>
      <c r="C458" s="3"/>
      <c r="D458" s="23" t="str">
        <f t="shared" si="146"/>
        <v/>
      </c>
      <c r="E458" s="4">
        <v>23.6</v>
      </c>
      <c r="F458" s="2" t="s">
        <v>2236</v>
      </c>
      <c r="G458" s="19" t="e">
        <f>VLOOKUP(F458,frs!$A$2:$E$41,2,FALSE)</f>
        <v>#N/A</v>
      </c>
      <c r="H458" s="2" t="b">
        <v>1</v>
      </c>
      <c r="I458" s="2" t="s">
        <v>4709</v>
      </c>
      <c r="J458" s="19">
        <f>VLOOKUP(I458,Families!$A$2:$B$11,2,FALSE)</f>
        <v>2</v>
      </c>
      <c r="K458" s="2" t="s">
        <v>4849</v>
      </c>
      <c r="L458" s="19">
        <f>IFERROR(VLOOKUP(K458,Appellations!$A$2:$B$77,2,FALSE),"0")</f>
        <v>41</v>
      </c>
      <c r="M458" s="2" t="s">
        <v>4741</v>
      </c>
      <c r="N458" s="19">
        <f>IFERROR(VLOOKUP(M458,Regions!$A$2:$B$41,2,FALSE),"0")</f>
        <v>32</v>
      </c>
      <c r="O458" s="2" t="s">
        <v>4689</v>
      </c>
      <c r="P458" s="19">
        <f>IFERROR(VLOOKUP(O458,Colors!$A$2:$B$11,2,FALSE),"0")</f>
        <v>2</v>
      </c>
      <c r="Q458" s="2" t="s">
        <v>4688</v>
      </c>
      <c r="R458" s="19">
        <f>IFERROR(VLOOKUP(Q458,Contenants!$A$2:$B$21,2,FALSE),"0")</f>
        <v>16</v>
      </c>
      <c r="S458" s="2"/>
      <c r="T458" s="50" t="str">
        <f t="shared" ref="T458:T459" si="150">PROPER(B458)</f>
        <v>Igp Med. Chateau Vignelaure Blanc</v>
      </c>
      <c r="U458" s="19" t="str">
        <f t="shared" ref="U458:U463" si="151">SUBSTITUTE(SUBSTITUTE(SUBSTITUTE(SUBSTITUTE(SUBSTITUTE(SUBSTITUTE(SUBSTITUTE(SUBSTITUTE(SUBSTITUTE(SUBSTITUTE(SUBSTITUTE(SUBSTITUTE(S458,"C:\Users\Admin\OneDrive\Site Internet\",""),"BAG-IN-BOX\",""),"BOURGOGNE\",""),"BEAUJOLAIS\",""),"CHAMPAGNE ET EFFERVESCENTS\",""),"LANGUEDOC\",""),"LOIRE\",""),"PROVENCE\",""),"RHONE NORD\",""),"RHONE SUD\",""),"SPIRITUEUX\",""),"SUD OUEST\","")</f>
        <v/>
      </c>
      <c r="V458" s="19">
        <f t="shared" si="148"/>
        <v>0</v>
      </c>
      <c r="W458" s="20" t="e">
        <f>$X$1&amp;A458&amp;$Y$1&amp;T458&amp;$Z$1&amp;D458&amp;$AA$1&amp;E458&amp;#REF!&amp;G458&amp;$AB$1&amp;J458&amp;$AC$1&amp;L458&amp;$AD$1&amp;N458&amp;$AE$1&amp;P458&amp;$AF$1&amp;R458&amp;$AG$1&amp;#REF!&amp;$AI$1</f>
        <v>#REF!</v>
      </c>
    </row>
    <row r="459" spans="1:35" hidden="1" x14ac:dyDescent="0.25">
      <c r="A459" s="2" t="s">
        <v>1290</v>
      </c>
      <c r="B459" s="2" t="s">
        <v>1291</v>
      </c>
      <c r="C459" s="3"/>
      <c r="D459" s="23" t="str">
        <f t="shared" si="146"/>
        <v/>
      </c>
      <c r="E459" s="4">
        <v>11.9</v>
      </c>
      <c r="F459" s="2" t="s">
        <v>2236</v>
      </c>
      <c r="G459" s="19" t="e">
        <f>VLOOKUP(F459,frs!$A$2:$E$41,2,FALSE)</f>
        <v>#N/A</v>
      </c>
      <c r="H459" s="2" t="b">
        <v>1</v>
      </c>
      <c r="I459" s="2" t="s">
        <v>4709</v>
      </c>
      <c r="J459" s="19">
        <f>VLOOKUP(I459,Families!$A$2:$B$11,2,FALSE)</f>
        <v>2</v>
      </c>
      <c r="K459" s="2" t="s">
        <v>4849</v>
      </c>
      <c r="L459" s="19">
        <f>IFERROR(VLOOKUP(K459,Appellations!$A$2:$B$77,2,FALSE),"0")</f>
        <v>41</v>
      </c>
      <c r="M459" s="2" t="s">
        <v>4741</v>
      </c>
      <c r="N459" s="19">
        <f>IFERROR(VLOOKUP(M459,Regions!$A$2:$B$41,2,FALSE),"0")</f>
        <v>32</v>
      </c>
      <c r="O459" s="2" t="s">
        <v>4689</v>
      </c>
      <c r="P459" s="19">
        <f>IFERROR(VLOOKUP(O459,Colors!$A$2:$B$11,2,FALSE),"0")</f>
        <v>2</v>
      </c>
      <c r="Q459" s="2" t="s">
        <v>4688</v>
      </c>
      <c r="R459" s="19">
        <f>IFERROR(VLOOKUP(Q459,Contenants!$A$2:$B$21,2,FALSE),"0")</f>
        <v>16</v>
      </c>
      <c r="S459" s="2"/>
      <c r="T459" s="50" t="str">
        <f t="shared" si="150"/>
        <v>Igp Med. Le Page Vignelaure Blanc</v>
      </c>
      <c r="U459" s="19" t="str">
        <f t="shared" si="151"/>
        <v/>
      </c>
      <c r="V459" s="19">
        <f t="shared" si="148"/>
        <v>0</v>
      </c>
      <c r="W459" s="20" t="e">
        <f>$X$1&amp;A459&amp;$Y$1&amp;T459&amp;$Z$1&amp;D459&amp;$AA$1&amp;E459&amp;#REF!&amp;G459&amp;$AB$1&amp;J459&amp;$AC$1&amp;L459&amp;$AD$1&amp;N459&amp;$AE$1&amp;P459&amp;$AF$1&amp;R459&amp;$AG$1&amp;#REF!&amp;$AI$1</f>
        <v>#REF!</v>
      </c>
    </row>
    <row r="460" spans="1:35" hidden="1" x14ac:dyDescent="0.25">
      <c r="A460" s="2" t="s">
        <v>3678</v>
      </c>
      <c r="B460" s="2" t="s">
        <v>3679</v>
      </c>
      <c r="C460" s="3"/>
      <c r="D460" s="25" t="str">
        <f t="shared" si="145"/>
        <v/>
      </c>
      <c r="E460" s="4">
        <v>5.6</v>
      </c>
      <c r="F460" s="2" t="s">
        <v>2225</v>
      </c>
      <c r="G460" s="26" t="e">
        <f>VLOOKUP(F460,frs!$A$2:$E$41,2,FALSE)</f>
        <v>#N/A</v>
      </c>
      <c r="H460" s="2" t="b">
        <v>0</v>
      </c>
      <c r="I460" s="2" t="s">
        <v>2308</v>
      </c>
      <c r="J460" s="26">
        <f>VLOOKUP(I460,Families!$A$2:$B$11,2,FALSE)</f>
        <v>3</v>
      </c>
      <c r="K460" s="2" t="s">
        <v>263</v>
      </c>
      <c r="L460" s="26" t="str">
        <f>IFERROR(VLOOKUP(K460,Appellations!$A$3:$B$77,3,FALSE),"")</f>
        <v/>
      </c>
      <c r="M460" s="2" t="s">
        <v>4743</v>
      </c>
      <c r="N460" s="26">
        <f>IFERROR(VLOOKUP(M460,Regions!$A$3:$B$41,2,FALSE),"")</f>
        <v>24</v>
      </c>
      <c r="O460" s="2" t="s">
        <v>2306</v>
      </c>
      <c r="P460" s="26">
        <f>IFERROR(VLOOKUP(O460,Colors!$A$3:$B$11,2,FALSE),"")</f>
        <v>7</v>
      </c>
      <c r="Q460" s="2" t="s">
        <v>4688</v>
      </c>
      <c r="R460" s="26">
        <f>IFERROR(VLOOKUP(Q460,Contenants!$A$3:$B$21,2,FALSE),"")</f>
        <v>16</v>
      </c>
      <c r="S460" s="2"/>
      <c r="T460" s="8" t="s">
        <v>1774</v>
      </c>
      <c r="U460" s="14" t="str">
        <f t="shared" si="151"/>
        <v/>
      </c>
      <c r="V460" s="14"/>
      <c r="W460" s="5" t="e">
        <f>$X$1&amp;A460&amp;$Y$1&amp;T460&amp;$Z$1&amp;C460&amp;$AA$1&amp;E460&amp;#REF!&amp;G460&amp;$AB$1&amp;J460&amp;$AC$1&amp;#REF!&amp;$AD$1&amp;L460&amp;$AE$1&amp;P460&amp;$AF$1&amp;R460&amp;$AF$1&amp;#REF!&amp;$AG$1</f>
        <v>#REF!</v>
      </c>
    </row>
    <row r="461" spans="1:35" hidden="1" x14ac:dyDescent="0.25">
      <c r="A461" s="2" t="s">
        <v>3688</v>
      </c>
      <c r="B461" s="2" t="s">
        <v>3689</v>
      </c>
      <c r="C461" s="3"/>
      <c r="D461" s="16" t="str">
        <f t="shared" si="145"/>
        <v/>
      </c>
      <c r="E461" s="4">
        <v>6.32</v>
      </c>
      <c r="F461" s="2" t="s">
        <v>2514</v>
      </c>
      <c r="G461" s="13" t="e">
        <f>VLOOKUP(F461,frs!$A$2:$E$41,2,FALSE)</f>
        <v>#N/A</v>
      </c>
      <c r="H461" s="2" t="b">
        <v>0</v>
      </c>
      <c r="I461" s="2" t="s">
        <v>4709</v>
      </c>
      <c r="J461" s="13">
        <f>VLOOKUP(I461,Families!$A$2:$B$11,2,FALSE)</f>
        <v>2</v>
      </c>
      <c r="K461" s="2" t="s">
        <v>4750</v>
      </c>
      <c r="L461" s="13" t="str">
        <f>IFERROR(VLOOKUP(K461,Appellations!$A$3:$B$77,3,FALSE),"")</f>
        <v/>
      </c>
      <c r="M461" s="2" t="s">
        <v>4741</v>
      </c>
      <c r="N461" s="13">
        <f>IFERROR(VLOOKUP(M461,Regions!$A$3:$B$41,2,FALSE),"")</f>
        <v>32</v>
      </c>
      <c r="O461" s="2" t="s">
        <v>4689</v>
      </c>
      <c r="P461" s="13">
        <f>IFERROR(VLOOKUP(O461,Colors!$A$3:$B$11,2,FALSE),"")</f>
        <v>2</v>
      </c>
      <c r="Q461" s="2" t="s">
        <v>4688</v>
      </c>
      <c r="R461" s="13">
        <f>IFERROR(VLOOKUP(Q461,Contenants!$A$3:$B$21,2,FALSE),"")</f>
        <v>16</v>
      </c>
      <c r="S461" s="2"/>
      <c r="T461" s="8" t="s">
        <v>605</v>
      </c>
      <c r="U461" s="14" t="str">
        <f t="shared" si="151"/>
        <v/>
      </c>
      <c r="V461" s="14"/>
      <c r="W461" s="5" t="e">
        <f>$X$1&amp;A461&amp;$Y$1&amp;T461&amp;$Z$1&amp;C461&amp;$AA$1&amp;E461&amp;#REF!&amp;G461&amp;$AB$1&amp;J461&amp;$AC$1&amp;#REF!&amp;$AD$1&amp;L461&amp;$AE$1&amp;P461&amp;$AF$1&amp;R461&amp;$AF$1&amp;#REF!&amp;$AG$1</f>
        <v>#REF!</v>
      </c>
    </row>
    <row r="462" spans="1:35" hidden="1" x14ac:dyDescent="0.25">
      <c r="A462" s="2" t="s">
        <v>3690</v>
      </c>
      <c r="B462" s="2" t="s">
        <v>3691</v>
      </c>
      <c r="C462" s="3"/>
      <c r="D462" s="16" t="str">
        <f t="shared" si="145"/>
        <v/>
      </c>
      <c r="E462" s="4">
        <v>6.32</v>
      </c>
      <c r="F462" s="2" t="s">
        <v>2514</v>
      </c>
      <c r="G462" s="13" t="e">
        <f>VLOOKUP(F462,frs!$A$2:$E$41,2,FALSE)</f>
        <v>#N/A</v>
      </c>
      <c r="H462" s="2" t="b">
        <v>0</v>
      </c>
      <c r="I462" s="2" t="s">
        <v>2308</v>
      </c>
      <c r="J462" s="13">
        <f>VLOOKUP(I462,Families!$A$2:$B$11,2,FALSE)</f>
        <v>3</v>
      </c>
      <c r="K462" s="2" t="s">
        <v>4750</v>
      </c>
      <c r="L462" s="13" t="str">
        <f>IFERROR(VLOOKUP(K462,Appellations!$A$3:$B$77,3,FALSE),"")</f>
        <v/>
      </c>
      <c r="M462" s="2" t="s">
        <v>4741</v>
      </c>
      <c r="N462" s="13">
        <f>IFERROR(VLOOKUP(M462,Regions!$A$3:$B$41,2,FALSE),"")</f>
        <v>32</v>
      </c>
      <c r="O462" s="2" t="s">
        <v>2306</v>
      </c>
      <c r="P462" s="13">
        <f>IFERROR(VLOOKUP(O462,Colors!$A$3:$B$11,2,FALSE),"")</f>
        <v>7</v>
      </c>
      <c r="Q462" s="2" t="s">
        <v>4688</v>
      </c>
      <c r="R462" s="13">
        <f>IFERROR(VLOOKUP(Q462,Contenants!$A$3:$B$21,2,FALSE),"")</f>
        <v>16</v>
      </c>
      <c r="S462" s="2"/>
      <c r="T462" s="8" t="s">
        <v>611</v>
      </c>
      <c r="U462" s="14" t="str">
        <f t="shared" si="151"/>
        <v/>
      </c>
      <c r="V462" s="14"/>
      <c r="W462" s="5" t="e">
        <f>$X$1&amp;A462&amp;$Y$1&amp;T462&amp;$Z$1&amp;C462&amp;$AA$1&amp;E462&amp;#REF!&amp;G462&amp;$AB$1&amp;J462&amp;$AC$1&amp;#REF!&amp;$AD$1&amp;L462&amp;$AE$1&amp;P462&amp;$AF$1&amp;R462&amp;$AF$1&amp;#REF!&amp;$AG$1</f>
        <v>#REF!</v>
      </c>
    </row>
    <row r="463" spans="1:35" hidden="1" x14ac:dyDescent="0.25">
      <c r="A463" s="2" t="s">
        <v>3692</v>
      </c>
      <c r="B463" s="2" t="s">
        <v>3691</v>
      </c>
      <c r="C463" s="3"/>
      <c r="D463" s="33" t="str">
        <f t="shared" si="145"/>
        <v/>
      </c>
      <c r="E463" s="4">
        <v>6.32</v>
      </c>
      <c r="F463" s="2" t="s">
        <v>2514</v>
      </c>
      <c r="G463" s="17" t="e">
        <f>VLOOKUP(F463,frs!$A$2:$E$41,2,FALSE)</f>
        <v>#N/A</v>
      </c>
      <c r="H463" s="2" t="b">
        <v>0</v>
      </c>
      <c r="I463" s="2" t="s">
        <v>4716</v>
      </c>
      <c r="J463" s="17">
        <f>VLOOKUP(I463,Families!$A$2:$B$11,2,FALSE)</f>
        <v>1</v>
      </c>
      <c r="K463" s="2" t="s">
        <v>4750</v>
      </c>
      <c r="L463" s="17" t="str">
        <f>IFERROR(VLOOKUP(K463,Appellations!$A$3:$B$77,3,FALSE),"")</f>
        <v/>
      </c>
      <c r="M463" s="2" t="s">
        <v>4741</v>
      </c>
      <c r="N463" s="17">
        <f>IFERROR(VLOOKUP(M463,Regions!$A$3:$B$41,2,FALSE),"")</f>
        <v>32</v>
      </c>
      <c r="O463" s="2" t="s">
        <v>4719</v>
      </c>
      <c r="P463" s="17">
        <f>IFERROR(VLOOKUP(O463,Colors!$A$3:$B$11,2,FALSE),"")</f>
        <v>8</v>
      </c>
      <c r="Q463" s="2" t="s">
        <v>4688</v>
      </c>
      <c r="R463" s="17">
        <f>IFERROR(VLOOKUP(Q463,Contenants!$A$3:$B$21,2,FALSE),"")</f>
        <v>16</v>
      </c>
      <c r="S463" s="2"/>
      <c r="T463" s="8" t="s">
        <v>613</v>
      </c>
      <c r="U463" s="14" t="str">
        <f t="shared" si="151"/>
        <v/>
      </c>
      <c r="V463" s="14"/>
      <c r="W463" s="5" t="e">
        <f>$X$1&amp;A463&amp;$Y$1&amp;T463&amp;$Z$1&amp;C463&amp;$AA$1&amp;E463&amp;#REF!&amp;G463&amp;$AB$1&amp;J463&amp;$AC$1&amp;#REF!&amp;$AD$1&amp;L463&amp;$AE$1&amp;P463&amp;$AF$1&amp;R463&amp;$AF$1&amp;#REF!&amp;$AG$1</f>
        <v>#REF!</v>
      </c>
    </row>
    <row r="464" spans="1:35" ht="409.5" x14ac:dyDescent="0.25">
      <c r="A464" s="2" t="s">
        <v>1330</v>
      </c>
      <c r="B464" s="2" t="s">
        <v>1331</v>
      </c>
      <c r="C464" s="3" t="s">
        <v>3697</v>
      </c>
      <c r="D464" s="23" t="str">
        <f>SUBSTITUTE(SUBSTITUTE(SUBSTITUTE(C464,CHAR(13),""),CHAR(10),"&lt;br&gt;"),". &amp;car(10)",".")</f>
        <v>Un vin blanc sec et fruité pour un bel apéritif entre amis.&lt;br&gt;&lt;br&gt;Encépagement : assemblage de différents cépages phares de la Provence.&lt;br&gt;Dégustation : robe jaune pâle cristalline, nez aux notes de fruits blancs et jaune ; bouche ronde et équilibrée.&lt;br&gt;Accord mets/vin : apéritif, poissons grillés.&lt;br&gt;&lt;br&gt;Le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v>
      </c>
      <c r="E464" s="4">
        <v>7.35</v>
      </c>
      <c r="F464" s="2" t="s">
        <v>2223</v>
      </c>
      <c r="G464" s="19">
        <f>VLOOKUP(F464,frs!$A$2:$B$45,2,FALSE)</f>
        <v>15</v>
      </c>
      <c r="H464" s="2" t="b">
        <v>1</v>
      </c>
      <c r="I464" s="2" t="s">
        <v>4709</v>
      </c>
      <c r="J464" s="19">
        <f>VLOOKUP(I464,Families!$A$2:$B$11,2,FALSE)</f>
        <v>2</v>
      </c>
      <c r="K464" s="2" t="s">
        <v>4750</v>
      </c>
      <c r="L464" s="19">
        <f>IFERROR(VLOOKUP(K464,Appellations!$A$2:$B$80,2,FALSE),"0")</f>
        <v>43</v>
      </c>
      <c r="M464" s="2" t="s">
        <v>4741</v>
      </c>
      <c r="N464" s="19">
        <f>IFERROR(VLOOKUP(M464,Regions!$A$2:$B$44,2,FALSE),"0")</f>
        <v>32</v>
      </c>
      <c r="O464" s="2" t="s">
        <v>4689</v>
      </c>
      <c r="P464" s="19">
        <f>IFERROR(VLOOKUP(O464,Colors!$A$2:$B$11,2,FALSE),"0")</f>
        <v>2</v>
      </c>
      <c r="Q464" s="2" t="s">
        <v>4688</v>
      </c>
      <c r="R464" s="19">
        <f>IFERROR(VLOOKUP(Q464,Contenants!$A$2:$B$21,2,FALSE),"0")</f>
        <v>16</v>
      </c>
      <c r="S464" s="2" t="s">
        <v>5687</v>
      </c>
      <c r="T464" s="50" t="s">
        <v>6433</v>
      </c>
      <c r="U464" s="19" t="str">
        <f>SUBSTITUTE(S464,"C:\Users\Admin\OneDrive\Site Internet\","")</f>
        <v>domaine_goujonne_lea_blanc.png</v>
      </c>
      <c r="V464" s="19">
        <f>IF(U464="",0,1)</f>
        <v>1</v>
      </c>
      <c r="W464" s="20" t="str">
        <f>$X$1&amp;A464&amp;$Y$1&amp;T464&amp;$Z$1&amp;D464&amp;$AA$1&amp;G464&amp;$AB$1&amp;J464&amp;$AC$1&amp;L464&amp;$AD$1&amp;N464&amp;$AE$1&amp;P464&amp;$AF$1&amp;R464&amp;$AG$1&amp;U464&amp;$AH$1&amp;V464&amp;$AI$1</f>
        <v>("00469", "Léa Goujonne Blanc", "Un vin blanc sec et fruité pour un bel apéritif entre amis.&lt;br&gt;&lt;br&gt;Encépagement : assemblage de différents cépages phares de la Provence.&lt;br&gt;Dégustation : robe jaune pâle cristalline, nez aux notes de fruits blancs et jaune ; bouche ronde et équilibrée.&lt;br&gt;Accord mets/vin : apéritif, poissons grillés.&lt;br&gt;&lt;br&gt;Le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 "15", "2", "43", "32","2", "16", "domaine_goujonne_lea_blanc.png", "1"),</v>
      </c>
    </row>
    <row r="465" spans="1:23" hidden="1" x14ac:dyDescent="0.25">
      <c r="A465" s="2" t="s">
        <v>3700</v>
      </c>
      <c r="B465" s="2" t="s">
        <v>3701</v>
      </c>
      <c r="C465" s="3"/>
      <c r="D465" s="25" t="str">
        <f t="shared" si="145"/>
        <v/>
      </c>
      <c r="E465" s="4">
        <v>4.25</v>
      </c>
      <c r="F465" s="2" t="s">
        <v>2218</v>
      </c>
      <c r="G465" s="26" t="e">
        <f>VLOOKUP(F465,frs!$A$2:$E$41,2,FALSE)</f>
        <v>#N/A</v>
      </c>
      <c r="H465" s="2" t="b">
        <v>0</v>
      </c>
      <c r="I465" s="2" t="s">
        <v>2308</v>
      </c>
      <c r="J465" s="26">
        <f>VLOOKUP(I465,Families!$A$2:$B$11,2,FALSE)</f>
        <v>3</v>
      </c>
      <c r="K465" s="2" t="s">
        <v>4750</v>
      </c>
      <c r="L465" s="26" t="str">
        <f>IFERROR(VLOOKUP(K465,Appellations!$A$3:$B$77,3,FALSE),"")</f>
        <v/>
      </c>
      <c r="M465" s="2" t="s">
        <v>4741</v>
      </c>
      <c r="N465" s="26">
        <f>IFERROR(VLOOKUP(M465,Regions!$A$3:$B$41,2,FALSE),"")</f>
        <v>32</v>
      </c>
      <c r="O465" s="2" t="s">
        <v>2306</v>
      </c>
      <c r="P465" s="26">
        <f>IFERROR(VLOOKUP(O465,Colors!$A$3:$B$11,2,FALSE),"")</f>
        <v>7</v>
      </c>
      <c r="Q465" s="2" t="s">
        <v>4695</v>
      </c>
      <c r="R465" s="26">
        <f>IFERROR(VLOOKUP(Q465,Contenants!$A$3:$B$21,2,FALSE),"")</f>
        <v>13</v>
      </c>
      <c r="S465" s="2"/>
      <c r="T465" s="8" t="s">
        <v>1749</v>
      </c>
      <c r="U465" s="14" t="str">
        <f>SUBSTITUTE(SUBSTITUTE(SUBSTITUTE(SUBSTITUTE(SUBSTITUTE(SUBSTITUTE(SUBSTITUTE(SUBSTITUTE(SUBSTITUTE(SUBSTITUTE(SUBSTITUTE(SUBSTITUTE(S465,"C:\Users\Admin\OneDrive\Site Internet\",""),"BAG-IN-BOX\",""),"BOURGOGNE\",""),"BEAUJOLAIS\",""),"CHAMPAGNE ET EFFERVESCENTS\",""),"LANGUEDOC\",""),"LOIRE\",""),"PROVENCE\",""),"RHONE NORD\",""),"RHONE SUD\",""),"SPIRITUEUX\",""),"SUD OUEST\","")</f>
        <v/>
      </c>
      <c r="V465" s="14"/>
      <c r="W465" s="5" t="e">
        <f>$X$1&amp;A465&amp;$Y$1&amp;T465&amp;$Z$1&amp;C465&amp;$AA$1&amp;E465&amp;#REF!&amp;G465&amp;$AB$1&amp;J465&amp;$AC$1&amp;#REF!&amp;$AD$1&amp;L465&amp;$AE$1&amp;P465&amp;$AF$1&amp;R465&amp;$AF$1&amp;#REF!&amp;$AG$1</f>
        <v>#REF!</v>
      </c>
    </row>
    <row r="466" spans="1:23" hidden="1" x14ac:dyDescent="0.25">
      <c r="A466" s="2" t="s">
        <v>3668</v>
      </c>
      <c r="B466" s="2" t="s">
        <v>3669</v>
      </c>
      <c r="C466" s="3"/>
      <c r="D466" s="16" t="str">
        <f t="shared" si="145"/>
        <v/>
      </c>
      <c r="E466" s="4">
        <v>5.45</v>
      </c>
      <c r="F466" s="2" t="s">
        <v>2218</v>
      </c>
      <c r="G466" s="13" t="e">
        <f>VLOOKUP(F466,frs!$A$2:$E$41,2,FALSE)</f>
        <v>#N/A</v>
      </c>
      <c r="H466" s="2" t="b">
        <v>0</v>
      </c>
      <c r="I466" s="2" t="s">
        <v>2308</v>
      </c>
      <c r="J466" s="13">
        <f>VLOOKUP(I466,Families!$A$2:$B$11,2,FALSE)</f>
        <v>3</v>
      </c>
      <c r="K466" s="2" t="s">
        <v>263</v>
      </c>
      <c r="L466" s="13" t="str">
        <f>IFERROR(VLOOKUP(K466,Appellations!$A$3:$B$77,3,FALSE),"")</f>
        <v/>
      </c>
      <c r="M466" s="2" t="s">
        <v>4743</v>
      </c>
      <c r="N466" s="13">
        <f>IFERROR(VLOOKUP(M466,Regions!$A$3:$B$41,2,FALSE),"")</f>
        <v>24</v>
      </c>
      <c r="O466" s="2" t="s">
        <v>2306</v>
      </c>
      <c r="P466" s="13">
        <f>IFERROR(VLOOKUP(O466,Colors!$A$3:$B$11,2,FALSE),"")</f>
        <v>7</v>
      </c>
      <c r="Q466" s="2" t="s">
        <v>4688</v>
      </c>
      <c r="R466" s="13">
        <f>IFERROR(VLOOKUP(Q466,Contenants!$A$3:$B$21,2,FALSE),"")</f>
        <v>16</v>
      </c>
      <c r="S466" s="2"/>
      <c r="T466" s="8" t="s">
        <v>1444</v>
      </c>
      <c r="U466" s="14" t="str">
        <f>SUBSTITUTE(SUBSTITUTE(SUBSTITUTE(SUBSTITUTE(SUBSTITUTE(SUBSTITUTE(SUBSTITUTE(SUBSTITUTE(SUBSTITUTE(SUBSTITUTE(SUBSTITUTE(SUBSTITUTE(S466,"C:\Users\Admin\OneDrive\Site Internet\",""),"BAG-IN-BOX\",""),"BOURGOGNE\",""),"BEAUJOLAIS\",""),"CHAMPAGNE ET EFFERVESCENTS\",""),"LANGUEDOC\",""),"LOIRE\",""),"PROVENCE\",""),"RHONE NORD\",""),"RHONE SUD\",""),"SPIRITUEUX\",""),"SUD OUEST\","")</f>
        <v/>
      </c>
      <c r="V466" s="14"/>
      <c r="W466" s="5" t="e">
        <f>$X$1&amp;A466&amp;$Y$1&amp;T466&amp;$Z$1&amp;C466&amp;$AA$1&amp;E466&amp;#REF!&amp;G466&amp;$AB$1&amp;J466&amp;$AC$1&amp;#REF!&amp;$AD$1&amp;L466&amp;$AE$1&amp;P466&amp;$AF$1&amp;R466&amp;$AF$1&amp;#REF!&amp;$AG$1</f>
        <v>#REF!</v>
      </c>
    </row>
    <row r="467" spans="1:23" hidden="1" x14ac:dyDescent="0.25">
      <c r="A467" s="2" t="s">
        <v>3702</v>
      </c>
      <c r="B467" s="2" t="s">
        <v>3703</v>
      </c>
      <c r="C467" s="3"/>
      <c r="D467" s="16" t="str">
        <f t="shared" si="145"/>
        <v/>
      </c>
      <c r="E467" s="4">
        <v>4.25</v>
      </c>
      <c r="F467" s="2" t="s">
        <v>2218</v>
      </c>
      <c r="G467" s="13" t="e">
        <f>VLOOKUP(F467,frs!$A$2:$E$41,2,FALSE)</f>
        <v>#N/A</v>
      </c>
      <c r="H467" s="2" t="b">
        <v>0</v>
      </c>
      <c r="I467" s="2" t="s">
        <v>4716</v>
      </c>
      <c r="J467" s="13">
        <f>VLOOKUP(I467,Families!$A$2:$B$11,2,FALSE)</f>
        <v>1</v>
      </c>
      <c r="K467" s="2" t="s">
        <v>4750</v>
      </c>
      <c r="L467" s="13" t="str">
        <f>IFERROR(VLOOKUP(K467,Appellations!$A$3:$B$77,3,FALSE),"")</f>
        <v/>
      </c>
      <c r="M467" s="2" t="s">
        <v>4741</v>
      </c>
      <c r="N467" s="13">
        <f>IFERROR(VLOOKUP(M467,Regions!$A$3:$B$41,2,FALSE),"")</f>
        <v>32</v>
      </c>
      <c r="O467" s="2" t="s">
        <v>4719</v>
      </c>
      <c r="P467" s="13">
        <f>IFERROR(VLOOKUP(O467,Colors!$A$3:$B$11,2,FALSE),"")</f>
        <v>8</v>
      </c>
      <c r="Q467" s="2" t="s">
        <v>4688</v>
      </c>
      <c r="R467" s="13">
        <f>IFERROR(VLOOKUP(Q467,Contenants!$A$3:$B$21,2,FALSE),"")</f>
        <v>16</v>
      </c>
      <c r="S467" s="2"/>
      <c r="T467" s="8" t="s">
        <v>1446</v>
      </c>
      <c r="U467" s="14" t="str">
        <f>SUBSTITUTE(SUBSTITUTE(SUBSTITUTE(SUBSTITUTE(SUBSTITUTE(SUBSTITUTE(SUBSTITUTE(SUBSTITUTE(SUBSTITUTE(SUBSTITUTE(SUBSTITUTE(SUBSTITUTE(S467,"C:\Users\Admin\OneDrive\Site Internet\",""),"BAG-IN-BOX\",""),"BOURGOGNE\",""),"BEAUJOLAIS\",""),"CHAMPAGNE ET EFFERVESCENTS\",""),"LANGUEDOC\",""),"LOIRE\",""),"PROVENCE\",""),"RHONE NORD\",""),"RHONE SUD\",""),"SPIRITUEUX\",""),"SUD OUEST\","")</f>
        <v/>
      </c>
      <c r="V467" s="14"/>
      <c r="W467" s="5" t="e">
        <f>$X$1&amp;A467&amp;$Y$1&amp;T467&amp;$Z$1&amp;C467&amp;$AA$1&amp;E467&amp;#REF!&amp;G467&amp;$AB$1&amp;J467&amp;$AC$1&amp;#REF!&amp;$AD$1&amp;L467&amp;$AE$1&amp;P467&amp;$AF$1&amp;R467&amp;$AF$1&amp;#REF!&amp;$AG$1</f>
        <v>#REF!</v>
      </c>
    </row>
    <row r="468" spans="1:23" hidden="1" x14ac:dyDescent="0.25">
      <c r="A468" s="2" t="s">
        <v>3670</v>
      </c>
      <c r="B468" s="2" t="s">
        <v>3671</v>
      </c>
      <c r="C468" s="3"/>
      <c r="D468" s="33" t="str">
        <f t="shared" si="145"/>
        <v/>
      </c>
      <c r="E468" s="4">
        <v>5.45</v>
      </c>
      <c r="F468" s="2" t="s">
        <v>2218</v>
      </c>
      <c r="G468" s="17" t="e">
        <f>VLOOKUP(F468,frs!$A$2:$E$41,2,FALSE)</f>
        <v>#N/A</v>
      </c>
      <c r="H468" s="2" t="b">
        <v>0</v>
      </c>
      <c r="I468" s="2" t="s">
        <v>4716</v>
      </c>
      <c r="J468" s="17">
        <f>VLOOKUP(I468,Families!$A$2:$B$11,2,FALSE)</f>
        <v>1</v>
      </c>
      <c r="K468" s="2" t="s">
        <v>263</v>
      </c>
      <c r="L468" s="17" t="str">
        <f>IFERROR(VLOOKUP(K468,Appellations!$A$3:$B$77,3,FALSE),"")</f>
        <v/>
      </c>
      <c r="M468" s="2" t="s">
        <v>4743</v>
      </c>
      <c r="N468" s="17">
        <f>IFERROR(VLOOKUP(M468,Regions!$A$3:$B$41,2,FALSE),"")</f>
        <v>24</v>
      </c>
      <c r="O468" s="2" t="s">
        <v>4719</v>
      </c>
      <c r="P468" s="17">
        <f>IFERROR(VLOOKUP(O468,Colors!$A$3:$B$11,2,FALSE),"")</f>
        <v>8</v>
      </c>
      <c r="Q468" s="2" t="s">
        <v>4688</v>
      </c>
      <c r="R468" s="17">
        <f>IFERROR(VLOOKUP(Q468,Contenants!$A$3:$B$21,2,FALSE),"")</f>
        <v>16</v>
      </c>
      <c r="S468" s="2"/>
      <c r="T468" s="8" t="s">
        <v>1432</v>
      </c>
      <c r="U468" s="14" t="str">
        <f>SUBSTITUTE(SUBSTITUTE(SUBSTITUTE(SUBSTITUTE(SUBSTITUTE(SUBSTITUTE(SUBSTITUTE(SUBSTITUTE(SUBSTITUTE(SUBSTITUTE(SUBSTITUTE(SUBSTITUTE(S468,"C:\Users\Admin\OneDrive\Site Internet\",""),"BAG-IN-BOX\",""),"BOURGOGNE\",""),"BEAUJOLAIS\",""),"CHAMPAGNE ET EFFERVESCENTS\",""),"LANGUEDOC\",""),"LOIRE\",""),"PROVENCE\",""),"RHONE NORD\",""),"RHONE SUD\",""),"SPIRITUEUX\",""),"SUD OUEST\","")</f>
        <v/>
      </c>
      <c r="V468" s="14"/>
      <c r="W468" s="5" t="e">
        <f>$X$1&amp;A468&amp;$Y$1&amp;T468&amp;$Z$1&amp;C468&amp;$AA$1&amp;E468&amp;#REF!&amp;G468&amp;$AB$1&amp;J468&amp;$AC$1&amp;#REF!&amp;$AD$1&amp;L468&amp;$AE$1&amp;P468&amp;$AF$1&amp;R468&amp;$AF$1&amp;#REF!&amp;$AG$1</f>
        <v>#REF!</v>
      </c>
    </row>
    <row r="469" spans="1:23" ht="409.5" x14ac:dyDescent="0.25">
      <c r="A469" s="2" t="s">
        <v>1334</v>
      </c>
      <c r="B469" s="2" t="s">
        <v>1335</v>
      </c>
      <c r="C469" s="3" t="s">
        <v>3699</v>
      </c>
      <c r="D469" s="23" t="str">
        <f>SUBSTITUTE(SUBSTITUTE(SUBSTITUTE(C469,CHAR(13),""),CHAR(10),"&lt;br&gt;"),". &amp;car(10)",".")</f>
        <v>Un vin rosé sec et fruité pour un bel apéritif entre amis.&lt;br&gt;&lt;br&gt;Encépagement : assemblage de différents cépages phares de la Provence.&lt;br&gt;Dégustation : robe rose pâle, nez de fruits rouges ; bouche fruitée et ronde. &lt;br&gt;Accord mets/vin : apéritif, grillades, salade d’été.&lt;br&gt;&lt;br&gt;Le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v>
      </c>
      <c r="E469" s="4">
        <v>7.35</v>
      </c>
      <c r="F469" s="2" t="s">
        <v>2223</v>
      </c>
      <c r="G469" s="19">
        <f>VLOOKUP(F469,frs!$A$2:$B$45,2,FALSE)</f>
        <v>15</v>
      </c>
      <c r="H469" s="2" t="b">
        <v>1</v>
      </c>
      <c r="I469" s="2" t="s">
        <v>2308</v>
      </c>
      <c r="J469" s="19">
        <f>VLOOKUP(I469,Families!$A$2:$B$11,2,FALSE)</f>
        <v>3</v>
      </c>
      <c r="K469" s="2" t="s">
        <v>4750</v>
      </c>
      <c r="L469" s="19">
        <f>IFERROR(VLOOKUP(K469,Appellations!$A$2:$B$80,2,FALSE),"0")</f>
        <v>43</v>
      </c>
      <c r="M469" s="2" t="s">
        <v>4741</v>
      </c>
      <c r="N469" s="19">
        <f>IFERROR(VLOOKUP(M469,Regions!$A$2:$B$44,2,FALSE),"0")</f>
        <v>32</v>
      </c>
      <c r="O469" s="2" t="s">
        <v>2306</v>
      </c>
      <c r="P469" s="19">
        <f>IFERROR(VLOOKUP(O469,Colors!$A$2:$B$11,2,FALSE),"0")</f>
        <v>7</v>
      </c>
      <c r="Q469" s="2" t="s">
        <v>4688</v>
      </c>
      <c r="R469" s="19">
        <f>IFERROR(VLOOKUP(Q469,Contenants!$A$2:$B$21,2,FALSE),"0")</f>
        <v>16</v>
      </c>
      <c r="S469" s="2" t="s">
        <v>5688</v>
      </c>
      <c r="T469" s="50" t="s">
        <v>6434</v>
      </c>
      <c r="U469" s="19" t="str">
        <f>SUBSTITUTE(S469,"C:\Users\Admin\OneDrive\Site Internet\","")</f>
        <v>domaine_goujonne_lea_rose.png</v>
      </c>
      <c r="V469" s="19">
        <f>IF(U469="",0,1)</f>
        <v>1</v>
      </c>
      <c r="W469" s="20" t="str">
        <f>$X$1&amp;A469&amp;$Y$1&amp;T469&amp;$Z$1&amp;D469&amp;$AA$1&amp;G469&amp;$AB$1&amp;J469&amp;$AC$1&amp;L469&amp;$AD$1&amp;N469&amp;$AE$1&amp;P469&amp;$AF$1&amp;R469&amp;$AG$1&amp;U469&amp;$AH$1&amp;V469&amp;$AI$1</f>
        <v>("00474", "Léa Goujonne Rosé", "Un vin rosé sec et fruité pour un bel apéritif entre amis.&lt;br&gt;&lt;br&gt;Encépagement : assemblage de différents cépages phares de la Provence.&lt;br&gt;Dégustation : robe rose pâle, nez de fruits rouges ; bouche fruitée et ronde. &lt;br&gt;Accord mets/vin : apéritif, grillades, salade d’été.&lt;br&gt;&lt;br&gt;Le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 "15", "3", "43", "32","7", "16", "domaine_goujonne_lea_rose.png", "1"),</v>
      </c>
    </row>
    <row r="470" spans="1:23" hidden="1" x14ac:dyDescent="0.25">
      <c r="A470" s="2" t="s">
        <v>3714</v>
      </c>
      <c r="B470" s="2" t="s">
        <v>3715</v>
      </c>
      <c r="C470" s="3"/>
      <c r="D470" s="25" t="str">
        <f t="shared" si="145"/>
        <v/>
      </c>
      <c r="E470" s="4">
        <v>7.96</v>
      </c>
      <c r="F470" s="2" t="s">
        <v>2354</v>
      </c>
      <c r="G470" s="26" t="e">
        <f>VLOOKUP(F470,frs!$A$2:$E$41,2,FALSE)</f>
        <v>#N/A</v>
      </c>
      <c r="H470" s="2" t="b">
        <v>0</v>
      </c>
      <c r="I470" s="2" t="s">
        <v>4716</v>
      </c>
      <c r="J470" s="26">
        <f>VLOOKUP(I470,Families!$A$2:$B$11,2,FALSE)</f>
        <v>1</v>
      </c>
      <c r="K470" s="2" t="s">
        <v>4753</v>
      </c>
      <c r="L470" s="26" t="str">
        <f>IFERROR(VLOOKUP(K470,Appellations!$A$3:$B$77,3,FALSE),"")</f>
        <v/>
      </c>
      <c r="M470" s="2" t="s">
        <v>4745</v>
      </c>
      <c r="N470" s="26">
        <f>IFERROR(VLOOKUP(M470,Regions!$A$3:$B$41,2,FALSE),"")</f>
        <v>33</v>
      </c>
      <c r="O470" s="2" t="s">
        <v>4719</v>
      </c>
      <c r="P470" s="26">
        <f>IFERROR(VLOOKUP(O470,Colors!$A$3:$B$11,2,FALSE),"")</f>
        <v>8</v>
      </c>
      <c r="Q470" s="2" t="s">
        <v>4688</v>
      </c>
      <c r="R470" s="26">
        <f>IFERROR(VLOOKUP(Q470,Contenants!$A$3:$B$21,2,FALSE),"")</f>
        <v>16</v>
      </c>
      <c r="S470" s="2"/>
      <c r="T470" s="8" t="s">
        <v>1597</v>
      </c>
      <c r="U470" s="14" t="str">
        <f t="shared" ref="U470:U484" si="152">SUBSTITUTE(SUBSTITUTE(SUBSTITUTE(SUBSTITUTE(SUBSTITUTE(SUBSTITUTE(SUBSTITUTE(SUBSTITUTE(SUBSTITUTE(SUBSTITUTE(SUBSTITUTE(SUBSTITUTE(S470,"C:\Users\Admin\OneDrive\Site Internet\",""),"BAG-IN-BOX\",""),"BOURGOGNE\",""),"BEAUJOLAIS\",""),"CHAMPAGNE ET EFFERVESCENTS\",""),"LANGUEDOC\",""),"LOIRE\",""),"PROVENCE\",""),"RHONE NORD\",""),"RHONE SUD\",""),"SPIRITUEUX\",""),"SUD OUEST\","")</f>
        <v/>
      </c>
      <c r="V470" s="14"/>
      <c r="W470" s="5" t="e">
        <f>$X$1&amp;A470&amp;$Y$1&amp;T470&amp;$Z$1&amp;C470&amp;$AA$1&amp;E470&amp;#REF!&amp;G470&amp;$AB$1&amp;J470&amp;$AC$1&amp;#REF!&amp;$AD$1&amp;L470&amp;$AE$1&amp;P470&amp;$AF$1&amp;R470&amp;$AF$1&amp;#REF!&amp;$AG$1</f>
        <v>#REF!</v>
      </c>
    </row>
    <row r="471" spans="1:23" hidden="1" x14ac:dyDescent="0.25">
      <c r="A471" s="2" t="s">
        <v>3716</v>
      </c>
      <c r="B471" s="2" t="s">
        <v>3717</v>
      </c>
      <c r="C471" s="3"/>
      <c r="D471" s="16" t="str">
        <f t="shared" si="145"/>
        <v/>
      </c>
      <c r="E471" s="4">
        <v>8.44</v>
      </c>
      <c r="F471" s="2" t="s">
        <v>2354</v>
      </c>
      <c r="G471" s="13" t="e">
        <f>VLOOKUP(F471,frs!$A$2:$E$41,2,FALSE)</f>
        <v>#N/A</v>
      </c>
      <c r="H471" s="2" t="b">
        <v>0</v>
      </c>
      <c r="I471" s="2" t="s">
        <v>4709</v>
      </c>
      <c r="J471" s="13">
        <f>VLOOKUP(I471,Families!$A$2:$B$11,2,FALSE)</f>
        <v>2</v>
      </c>
      <c r="K471" s="2" t="s">
        <v>4753</v>
      </c>
      <c r="L471" s="13" t="str">
        <f>IFERROR(VLOOKUP(K471,Appellations!$A$3:$B$77,3,FALSE),"")</f>
        <v/>
      </c>
      <c r="M471" s="2" t="s">
        <v>4745</v>
      </c>
      <c r="N471" s="13">
        <f>IFERROR(VLOOKUP(M471,Regions!$A$3:$B$41,2,FALSE),"")</f>
        <v>33</v>
      </c>
      <c r="O471" s="2" t="s">
        <v>4689</v>
      </c>
      <c r="P471" s="13">
        <f>IFERROR(VLOOKUP(O471,Colors!$A$3:$B$11,2,FALSE),"")</f>
        <v>2</v>
      </c>
      <c r="Q471" s="2" t="s">
        <v>4688</v>
      </c>
      <c r="R471" s="13">
        <f>IFERROR(VLOOKUP(Q471,Contenants!$A$3:$B$21,2,FALSE),"")</f>
        <v>16</v>
      </c>
      <c r="S471" s="2"/>
      <c r="T471" s="8" t="s">
        <v>1599</v>
      </c>
      <c r="U471" s="14" t="str">
        <f t="shared" si="152"/>
        <v/>
      </c>
      <c r="V471" s="14"/>
      <c r="W471" s="5" t="e">
        <f>$X$1&amp;A471&amp;$Y$1&amp;T471&amp;$Z$1&amp;C471&amp;$AA$1&amp;E471&amp;#REF!&amp;G471&amp;$AB$1&amp;J471&amp;$AC$1&amp;#REF!&amp;$AD$1&amp;L471&amp;$AE$1&amp;P471&amp;$AF$1&amp;R471&amp;$AF$1&amp;#REF!&amp;$AG$1</f>
        <v>#REF!</v>
      </c>
    </row>
    <row r="472" spans="1:23" hidden="1" x14ac:dyDescent="0.25">
      <c r="A472" s="2" t="s">
        <v>3718</v>
      </c>
      <c r="B472" s="2" t="s">
        <v>3719</v>
      </c>
      <c r="C472" s="3"/>
      <c r="D472" s="33" t="str">
        <f t="shared" si="145"/>
        <v/>
      </c>
      <c r="E472" s="4">
        <v>9.5</v>
      </c>
      <c r="F472" s="2" t="s">
        <v>2354</v>
      </c>
      <c r="G472" s="17" t="e">
        <f>VLOOKUP(F472,frs!$A$2:$E$41,2,FALSE)</f>
        <v>#N/A</v>
      </c>
      <c r="H472" s="2" t="b">
        <v>0</v>
      </c>
      <c r="I472" s="2" t="s">
        <v>4716</v>
      </c>
      <c r="J472" s="17">
        <f>VLOOKUP(I472,Families!$A$2:$B$11,2,FALSE)</f>
        <v>1</v>
      </c>
      <c r="K472" s="2" t="s">
        <v>4753</v>
      </c>
      <c r="L472" s="17" t="str">
        <f>IFERROR(VLOOKUP(K472,Appellations!$A$3:$B$77,3,FALSE),"")</f>
        <v/>
      </c>
      <c r="M472" s="2" t="s">
        <v>4745</v>
      </c>
      <c r="N472" s="17">
        <f>IFERROR(VLOOKUP(M472,Regions!$A$3:$B$41,2,FALSE),"")</f>
        <v>33</v>
      </c>
      <c r="O472" s="2" t="s">
        <v>4719</v>
      </c>
      <c r="P472" s="17">
        <f>IFERROR(VLOOKUP(O472,Colors!$A$3:$B$11,2,FALSE),"")</f>
        <v>8</v>
      </c>
      <c r="Q472" s="2" t="s">
        <v>4688</v>
      </c>
      <c r="R472" s="17">
        <f>IFERROR(VLOOKUP(Q472,Contenants!$A$3:$B$21,2,FALSE),"")</f>
        <v>16</v>
      </c>
      <c r="S472" s="2"/>
      <c r="T472" s="8" t="s">
        <v>695</v>
      </c>
      <c r="U472" s="14" t="str">
        <f t="shared" si="152"/>
        <v/>
      </c>
      <c r="V472" s="14"/>
      <c r="W472" s="5" t="e">
        <f>$X$1&amp;A472&amp;$Y$1&amp;T472&amp;$Z$1&amp;C472&amp;$AA$1&amp;E472&amp;#REF!&amp;G472&amp;$AB$1&amp;J472&amp;$AC$1&amp;#REF!&amp;$AD$1&amp;L472&amp;$AE$1&amp;P472&amp;$AF$1&amp;R472&amp;$AF$1&amp;#REF!&amp;$AG$1</f>
        <v>#REF!</v>
      </c>
    </row>
    <row r="473" spans="1:23" hidden="1" x14ac:dyDescent="0.25">
      <c r="A473" s="2" t="s">
        <v>1471</v>
      </c>
      <c r="B473" s="2" t="s">
        <v>1472</v>
      </c>
      <c r="C473" s="3"/>
      <c r="D473" s="23" t="str">
        <f>SUBSTITUTE(SUBSTITUTE(SUBSTITUTE(C473,CHAR(13),""),CHAR(10),"&lt;br&gt;"),". &amp;car(10)",".")</f>
        <v/>
      </c>
      <c r="E473" s="4">
        <v>22.25</v>
      </c>
      <c r="F473" s="2" t="s">
        <v>2233</v>
      </c>
      <c r="G473" s="19">
        <f>VLOOKUP(F473,frs!$A$2:$E$41,2,FALSE)</f>
        <v>36</v>
      </c>
      <c r="H473" s="2" t="b">
        <v>1</v>
      </c>
      <c r="I473" s="2" t="s">
        <v>4716</v>
      </c>
      <c r="J473" s="19">
        <f>VLOOKUP(I473,Families!$A$2:$B$11,2,FALSE)</f>
        <v>1</v>
      </c>
      <c r="K473" s="2" t="s">
        <v>4850</v>
      </c>
      <c r="L473" s="19" t="str">
        <f>IFERROR(VLOOKUP(K473,Appellations!$A$2:$B$77,2,FALSE),"0")</f>
        <v>0</v>
      </c>
      <c r="M473" s="2" t="s">
        <v>4745</v>
      </c>
      <c r="N473" s="19">
        <f>IFERROR(VLOOKUP(M473,Regions!$A$2:$B$41,2,FALSE),"0")</f>
        <v>33</v>
      </c>
      <c r="O473" s="2" t="s">
        <v>4719</v>
      </c>
      <c r="P473" s="19">
        <f>IFERROR(VLOOKUP(O473,Colors!$A$2:$B$11,2,FALSE),"0")</f>
        <v>8</v>
      </c>
      <c r="Q473" s="2" t="s">
        <v>4688</v>
      </c>
      <c r="R473" s="19">
        <f>IFERROR(VLOOKUP(Q473,Contenants!$A$2:$B$21,2,FALSE),"0")</f>
        <v>16</v>
      </c>
      <c r="S473" s="2"/>
      <c r="T473" s="50" t="str">
        <f>PROPER(B473)</f>
        <v>Lirac Cht St Roch Confidentie.Brunel Rge</v>
      </c>
      <c r="U473" s="19" t="str">
        <f t="shared" si="152"/>
        <v/>
      </c>
      <c r="V473" s="19">
        <f>IF(U473="",0,1)</f>
        <v>0</v>
      </c>
      <c r="W473" s="20" t="e">
        <f>$X$1&amp;A473&amp;$Y$1&amp;T473&amp;$Z$1&amp;D473&amp;$AA$1&amp;E473&amp;#REF!&amp;G473&amp;$AB$1&amp;J473&amp;$AC$1&amp;L473&amp;$AD$1&amp;N473&amp;$AE$1&amp;P473&amp;$AF$1&amp;R473&amp;$AG$1&amp;#REF!&amp;$AI$1</f>
        <v>#REF!</v>
      </c>
    </row>
    <row r="474" spans="1:23" hidden="1" x14ac:dyDescent="0.25">
      <c r="A474" s="2" t="s">
        <v>3945</v>
      </c>
      <c r="B474" s="2" t="s">
        <v>3946</v>
      </c>
      <c r="C474" s="3"/>
      <c r="D474" s="25" t="str">
        <f t="shared" si="145"/>
        <v/>
      </c>
      <c r="E474" s="4">
        <v>14.25</v>
      </c>
      <c r="F474" s="2" t="s">
        <v>3947</v>
      </c>
      <c r="G474" s="26" t="e">
        <f>VLOOKUP(F474,frs!$A$2:$E$41,2,FALSE)</f>
        <v>#N/A</v>
      </c>
      <c r="H474" s="2" t="b">
        <v>0</v>
      </c>
      <c r="I474" s="2" t="s">
        <v>4709</v>
      </c>
      <c r="J474" s="26">
        <f>VLOOKUP(I474,Families!$A$2:$B$11,2,FALSE)</f>
        <v>2</v>
      </c>
      <c r="K474" s="2" t="s">
        <v>4851</v>
      </c>
      <c r="L474" s="26" t="str">
        <f>IFERROR(VLOOKUP(K474,Appellations!$A$3:$B$77,3,FALSE),"")</f>
        <v/>
      </c>
      <c r="M474" s="2" t="s">
        <v>4743</v>
      </c>
      <c r="N474" s="26">
        <f>IFERROR(VLOOKUP(M474,Regions!$A$3:$B$41,2,FALSE),"")</f>
        <v>24</v>
      </c>
      <c r="O474" s="2" t="s">
        <v>4689</v>
      </c>
      <c r="P474" s="26">
        <f>IFERROR(VLOOKUP(O474,Colors!$A$3:$B$11,2,FALSE),"")</f>
        <v>2</v>
      </c>
      <c r="Q474" s="2" t="s">
        <v>4688</v>
      </c>
      <c r="R474" s="26">
        <f>IFERROR(VLOOKUP(Q474,Contenants!$A$3:$B$21,2,FALSE),"")</f>
        <v>16</v>
      </c>
      <c r="S474" s="2"/>
      <c r="T474" s="8" t="s">
        <v>929</v>
      </c>
      <c r="U474" s="14" t="str">
        <f t="shared" si="152"/>
        <v/>
      </c>
      <c r="V474" s="14"/>
      <c r="W474" s="5" t="e">
        <f>$X$1&amp;A474&amp;$Y$1&amp;T474&amp;$Z$1&amp;C474&amp;$AA$1&amp;E474&amp;#REF!&amp;G474&amp;$AB$1&amp;J474&amp;$AC$1&amp;#REF!&amp;$AD$1&amp;L474&amp;$AE$1&amp;P474&amp;$AF$1&amp;R474&amp;$AF$1&amp;#REF!&amp;$AG$1</f>
        <v>#REF!</v>
      </c>
    </row>
    <row r="475" spans="1:23" hidden="1" x14ac:dyDescent="0.25">
      <c r="A475" s="2" t="s">
        <v>3950</v>
      </c>
      <c r="B475" s="2" t="s">
        <v>3951</v>
      </c>
      <c r="C475" s="3"/>
      <c r="D475" s="16" t="str">
        <f t="shared" si="145"/>
        <v/>
      </c>
      <c r="E475" s="4">
        <v>14.25</v>
      </c>
      <c r="F475" s="2" t="s">
        <v>3947</v>
      </c>
      <c r="G475" s="13" t="e">
        <f>VLOOKUP(F475,frs!$A$2:$E$41,2,FALSE)</f>
        <v>#N/A</v>
      </c>
      <c r="H475" s="2" t="b">
        <v>0</v>
      </c>
      <c r="I475" s="2" t="s">
        <v>4716</v>
      </c>
      <c r="J475" s="13">
        <f>VLOOKUP(I475,Families!$A$2:$B$11,2,FALSE)</f>
        <v>1</v>
      </c>
      <c r="K475" s="2" t="s">
        <v>4851</v>
      </c>
      <c r="L475" s="13" t="str">
        <f>IFERROR(VLOOKUP(K475,Appellations!$A$3:$B$77,3,FALSE),"")</f>
        <v/>
      </c>
      <c r="M475" s="2" t="s">
        <v>4743</v>
      </c>
      <c r="N475" s="13">
        <f>IFERROR(VLOOKUP(M475,Regions!$A$3:$B$41,2,FALSE),"")</f>
        <v>24</v>
      </c>
      <c r="O475" s="2" t="s">
        <v>4719</v>
      </c>
      <c r="P475" s="13">
        <f>IFERROR(VLOOKUP(O475,Colors!$A$3:$B$11,2,FALSE),"")</f>
        <v>8</v>
      </c>
      <c r="Q475" s="2" t="s">
        <v>4688</v>
      </c>
      <c r="R475" s="13">
        <f>IFERROR(VLOOKUP(Q475,Contenants!$A$3:$B$21,2,FALSE),"")</f>
        <v>16</v>
      </c>
      <c r="S475" s="2"/>
      <c r="T475" s="8" t="s">
        <v>1850</v>
      </c>
      <c r="U475" s="14" t="str">
        <f t="shared" si="152"/>
        <v/>
      </c>
      <c r="V475" s="14"/>
      <c r="W475" s="5" t="e">
        <f>$X$1&amp;A475&amp;$Y$1&amp;T475&amp;$Z$1&amp;C475&amp;$AA$1&amp;E475&amp;#REF!&amp;G475&amp;$AB$1&amp;J475&amp;$AC$1&amp;#REF!&amp;$AD$1&amp;L475&amp;$AE$1&amp;P475&amp;$AF$1&amp;R475&amp;$AF$1&amp;#REF!&amp;$AG$1</f>
        <v>#REF!</v>
      </c>
    </row>
    <row r="476" spans="1:23" hidden="1" x14ac:dyDescent="0.25">
      <c r="A476" s="2" t="s">
        <v>4043</v>
      </c>
      <c r="B476" s="2" t="s">
        <v>4044</v>
      </c>
      <c r="C476" s="3"/>
      <c r="D476" s="33" t="str">
        <f t="shared" si="145"/>
        <v/>
      </c>
      <c r="E476" s="4">
        <v>13.7</v>
      </c>
      <c r="F476" s="2" t="s">
        <v>2527</v>
      </c>
      <c r="G476" s="17" t="e">
        <f>VLOOKUP(F476,frs!$A$2:$E$41,2,FALSE)</f>
        <v>#N/A</v>
      </c>
      <c r="H476" s="2" t="b">
        <v>0</v>
      </c>
      <c r="I476" s="2" t="s">
        <v>4716</v>
      </c>
      <c r="J476" s="17">
        <f>VLOOKUP(I476,Families!$A$2:$B$11,2,FALSE)</f>
        <v>1</v>
      </c>
      <c r="K476" s="2" t="s">
        <v>4834</v>
      </c>
      <c r="L476" s="17" t="str">
        <f>IFERROR(VLOOKUP(K476,Appellations!$A$3:$B$77,3,FALSE),"")</f>
        <v/>
      </c>
      <c r="M476" s="2" t="s">
        <v>4745</v>
      </c>
      <c r="N476" s="17">
        <f>IFERROR(VLOOKUP(M476,Regions!$A$3:$B$41,2,FALSE),"")</f>
        <v>33</v>
      </c>
      <c r="O476" s="2" t="s">
        <v>4719</v>
      </c>
      <c r="P476" s="17">
        <f>IFERROR(VLOOKUP(O476,Colors!$A$3:$B$11,2,FALSE),"")</f>
        <v>8</v>
      </c>
      <c r="Q476" s="2" t="s">
        <v>4688</v>
      </c>
      <c r="R476" s="17">
        <f>IFERROR(VLOOKUP(Q476,Contenants!$A$3:$B$21,2,FALSE),"")</f>
        <v>16</v>
      </c>
      <c r="S476" s="2"/>
      <c r="T476" s="8" t="s">
        <v>901</v>
      </c>
      <c r="U476" s="14" t="str">
        <f t="shared" si="152"/>
        <v/>
      </c>
      <c r="V476" s="14"/>
      <c r="W476" s="5" t="e">
        <f>$X$1&amp;A476&amp;$Y$1&amp;T476&amp;$Z$1&amp;C476&amp;$AA$1&amp;E476&amp;#REF!&amp;G476&amp;$AB$1&amp;J476&amp;$AC$1&amp;#REF!&amp;$AD$1&amp;L476&amp;$AE$1&amp;P476&amp;$AF$1&amp;R476&amp;$AF$1&amp;#REF!&amp;$AG$1</f>
        <v>#REF!</v>
      </c>
    </row>
    <row r="477" spans="1:23" hidden="1" x14ac:dyDescent="0.25">
      <c r="A477" s="2" t="s">
        <v>1823</v>
      </c>
      <c r="B477" s="2" t="s">
        <v>1824</v>
      </c>
      <c r="C477" s="3"/>
      <c r="D477" s="23" t="str">
        <f>SUBSTITUTE(SUBSTITUTE(SUBSTITUTE(C477,CHAR(13),""),CHAR(10),"&lt;br&gt;"),". &amp;car(10)",".")</f>
        <v/>
      </c>
      <c r="E477" s="4">
        <v>5</v>
      </c>
      <c r="F477" s="2" t="s">
        <v>2225</v>
      </c>
      <c r="G477" s="19" t="e">
        <f>VLOOKUP(F477,frs!$A$2:$E$41,2,FALSE)</f>
        <v>#N/A</v>
      </c>
      <c r="H477" s="2" t="b">
        <v>1</v>
      </c>
      <c r="I477" s="2" t="s">
        <v>2308</v>
      </c>
      <c r="J477" s="19">
        <f>VLOOKUP(I477,Families!$A$2:$B$11,2,FALSE)</f>
        <v>3</v>
      </c>
      <c r="K477" s="2" t="s">
        <v>4751</v>
      </c>
      <c r="L477" s="19" t="str">
        <f>IFERROR(VLOOKUP(K477,Appellations!$A$2:$B$77,2,FALSE),"0")</f>
        <v>0</v>
      </c>
      <c r="M477" s="2" t="s">
        <v>4752</v>
      </c>
      <c r="N477" s="19">
        <f>IFERROR(VLOOKUP(M477,Regions!$A$2:$B$41,2,FALSE),"0")</f>
        <v>20</v>
      </c>
      <c r="O477" s="2" t="s">
        <v>2306</v>
      </c>
      <c r="P477" s="19">
        <f>IFERROR(VLOOKUP(O477,Colors!$A$2:$B$11,2,FALSE),"0")</f>
        <v>7</v>
      </c>
      <c r="Q477" s="2" t="s">
        <v>4688</v>
      </c>
      <c r="R477" s="19">
        <f>IFERROR(VLOOKUP(Q477,Contenants!$A$2:$B$21,2,FALSE),"0")</f>
        <v>16</v>
      </c>
      <c r="S477" s="2"/>
      <c r="T477" s="50" t="str">
        <f>PROPER(B477)</f>
        <v>Rose Pamplemousse Margarot</v>
      </c>
      <c r="U477" s="19" t="str">
        <f t="shared" si="152"/>
        <v/>
      </c>
      <c r="V477" s="19">
        <f>IF(U477="",0,1)</f>
        <v>0</v>
      </c>
      <c r="W477" s="20" t="e">
        <f>$X$1&amp;A477&amp;$Y$1&amp;T477&amp;$Z$1&amp;D477&amp;$AA$1&amp;E477&amp;#REF!&amp;G477&amp;$AB$1&amp;J477&amp;$AC$1&amp;L477&amp;$AD$1&amp;N477&amp;$AE$1&amp;P477&amp;$AF$1&amp;R477&amp;$AG$1&amp;#REF!&amp;$AI$1</f>
        <v>#REF!</v>
      </c>
    </row>
    <row r="478" spans="1:23" hidden="1" x14ac:dyDescent="0.25">
      <c r="A478" s="2" t="s">
        <v>4186</v>
      </c>
      <c r="B478" s="2" t="s">
        <v>4187</v>
      </c>
      <c r="C478" s="3"/>
      <c r="D478" s="25" t="str">
        <f t="shared" si="145"/>
        <v/>
      </c>
      <c r="E478" s="4">
        <v>20.95</v>
      </c>
      <c r="F478" s="2" t="s">
        <v>3477</v>
      </c>
      <c r="G478" s="26" t="e">
        <f>VLOOKUP(F478,frs!$A$2:$E$41,2,FALSE)</f>
        <v>#N/A</v>
      </c>
      <c r="H478" s="2" t="b">
        <v>0</v>
      </c>
      <c r="I478" s="2" t="s">
        <v>4709</v>
      </c>
      <c r="J478" s="26">
        <f>VLOOKUP(I478,Families!$A$2:$B$11,2,FALSE)</f>
        <v>2</v>
      </c>
      <c r="K478" s="2" t="s">
        <v>4852</v>
      </c>
      <c r="L478" s="26" t="str">
        <f>IFERROR(VLOOKUP(K478,Appellations!$A$3:$B$77,3,FALSE),"")</f>
        <v/>
      </c>
      <c r="M478" s="2" t="s">
        <v>4745</v>
      </c>
      <c r="N478" s="26">
        <f>IFERROR(VLOOKUP(M478,Regions!$A$3:$B$41,2,FALSE),"")</f>
        <v>33</v>
      </c>
      <c r="O478" s="2" t="s">
        <v>4689</v>
      </c>
      <c r="P478" s="26">
        <f>IFERROR(VLOOKUP(O478,Colors!$A$3:$B$11,2,FALSE),"")</f>
        <v>2</v>
      </c>
      <c r="Q478" s="2" t="s">
        <v>4688</v>
      </c>
      <c r="R478" s="26">
        <f>IFERROR(VLOOKUP(Q478,Contenants!$A$3:$B$21,2,FALSE),"")</f>
        <v>16</v>
      </c>
      <c r="S478" s="2"/>
      <c r="T478" s="8" t="s">
        <v>1013</v>
      </c>
      <c r="U478" s="14" t="str">
        <f t="shared" si="152"/>
        <v/>
      </c>
      <c r="V478" s="14"/>
      <c r="W478" s="5" t="e">
        <f>$X$1&amp;A478&amp;$Y$1&amp;T478&amp;$Z$1&amp;C478&amp;$AA$1&amp;E478&amp;#REF!&amp;G478&amp;$AB$1&amp;J478&amp;$AC$1&amp;#REF!&amp;$AD$1&amp;L478&amp;$AE$1&amp;P478&amp;$AF$1&amp;R478&amp;$AF$1&amp;#REF!&amp;$AG$1</f>
        <v>#REF!</v>
      </c>
    </row>
    <row r="479" spans="1:23" hidden="1" x14ac:dyDescent="0.25">
      <c r="A479" s="2" t="s">
        <v>4361</v>
      </c>
      <c r="B479" s="2" t="s">
        <v>4362</v>
      </c>
      <c r="C479" s="3"/>
      <c r="D479" s="16" t="str">
        <f t="shared" si="145"/>
        <v/>
      </c>
      <c r="E479" s="4">
        <v>15.95</v>
      </c>
      <c r="F479" s="2" t="s">
        <v>2527</v>
      </c>
      <c r="G479" s="13" t="e">
        <f>VLOOKUP(F479,frs!$A$2:$E$41,2,FALSE)</f>
        <v>#N/A</v>
      </c>
      <c r="H479" s="2" t="b">
        <v>0</v>
      </c>
      <c r="I479" s="2" t="s">
        <v>4716</v>
      </c>
      <c r="J479" s="13">
        <f>VLOOKUP(I479,Families!$A$2:$B$11,2,FALSE)</f>
        <v>1</v>
      </c>
      <c r="K479" s="2" t="s">
        <v>4853</v>
      </c>
      <c r="L479" s="13" t="str">
        <f>IFERROR(VLOOKUP(K479,Appellations!$A$3:$B$77,3,FALSE),"")</f>
        <v/>
      </c>
      <c r="M479" s="2" t="s">
        <v>4745</v>
      </c>
      <c r="N479" s="13">
        <f>IFERROR(VLOOKUP(M479,Regions!$A$3:$B$41,2,FALSE),"")</f>
        <v>33</v>
      </c>
      <c r="O479" s="2" t="s">
        <v>4719</v>
      </c>
      <c r="P479" s="13">
        <f>IFERROR(VLOOKUP(O479,Colors!$A$3:$B$11,2,FALSE),"")</f>
        <v>8</v>
      </c>
      <c r="Q479" s="2" t="s">
        <v>4688</v>
      </c>
      <c r="R479" s="13">
        <f>IFERROR(VLOOKUP(Q479,Contenants!$A$3:$B$21,2,FALSE),"")</f>
        <v>16</v>
      </c>
      <c r="S479" s="2"/>
      <c r="T479" s="8" t="s">
        <v>1015</v>
      </c>
      <c r="U479" s="14" t="str">
        <f t="shared" si="152"/>
        <v/>
      </c>
      <c r="V479" s="14"/>
      <c r="W479" s="5" t="e">
        <f>$X$1&amp;A479&amp;$Y$1&amp;T479&amp;$Z$1&amp;C479&amp;$AA$1&amp;E479&amp;#REF!&amp;G479&amp;$AB$1&amp;J479&amp;$AC$1&amp;#REF!&amp;$AD$1&amp;L479&amp;$AE$1&amp;P479&amp;$AF$1&amp;R479&amp;$AF$1&amp;#REF!&amp;$AG$1</f>
        <v>#REF!</v>
      </c>
    </row>
    <row r="480" spans="1:23" hidden="1" x14ac:dyDescent="0.25">
      <c r="A480" s="2" t="s">
        <v>4387</v>
      </c>
      <c r="B480" s="2" t="s">
        <v>4388</v>
      </c>
      <c r="C480" s="3"/>
      <c r="D480" s="16" t="str">
        <f t="shared" si="145"/>
        <v/>
      </c>
      <c r="E480" s="4">
        <v>16.2</v>
      </c>
      <c r="F480" s="2" t="s">
        <v>3404</v>
      </c>
      <c r="G480" s="13" t="e">
        <f>VLOOKUP(F480,frs!$A$2:$E$41,2,FALSE)</f>
        <v>#N/A</v>
      </c>
      <c r="H480" s="2" t="b">
        <v>0</v>
      </c>
      <c r="I480" s="2" t="s">
        <v>4709</v>
      </c>
      <c r="J480" s="13">
        <f>VLOOKUP(I480,Families!$A$2:$B$11,2,FALSE)</f>
        <v>2</v>
      </c>
      <c r="K480" s="2" t="s">
        <v>4751</v>
      </c>
      <c r="L480" s="13" t="str">
        <f>IFERROR(VLOOKUP(K480,Appellations!$A$3:$B$77,3,FALSE),"")</f>
        <v/>
      </c>
      <c r="M480" s="2" t="s">
        <v>4752</v>
      </c>
      <c r="N480" s="13">
        <f>IFERROR(VLOOKUP(M480,Regions!$A$3:$B$41,2,FALSE),"")</f>
        <v>20</v>
      </c>
      <c r="O480" s="2" t="s">
        <v>4689</v>
      </c>
      <c r="P480" s="13">
        <f>IFERROR(VLOOKUP(O480,Colors!$A$3:$B$11,2,FALSE),"")</f>
        <v>2</v>
      </c>
      <c r="Q480" s="2" t="s">
        <v>4688</v>
      </c>
      <c r="R480" s="13">
        <f>IFERROR(VLOOKUP(Q480,Contenants!$A$3:$B$21,2,FALSE),"")</f>
        <v>16</v>
      </c>
      <c r="S480" s="2"/>
      <c r="T480" s="8" t="s">
        <v>771</v>
      </c>
      <c r="U480" s="14" t="str">
        <f t="shared" si="152"/>
        <v/>
      </c>
      <c r="V480" s="14"/>
      <c r="W480" s="5" t="e">
        <f>$X$1&amp;A480&amp;$Y$1&amp;T480&amp;$Z$1&amp;C480&amp;$AA$1&amp;E480&amp;#REF!&amp;G480&amp;$AB$1&amp;J480&amp;$AC$1&amp;#REF!&amp;$AD$1&amp;L480&amp;$AE$1&amp;P480&amp;$AF$1&amp;R480&amp;$AF$1&amp;#REF!&amp;$AG$1</f>
        <v>#REF!</v>
      </c>
    </row>
    <row r="481" spans="1:23" hidden="1" x14ac:dyDescent="0.25">
      <c r="A481" s="2" t="s">
        <v>4528</v>
      </c>
      <c r="B481" s="2" t="s">
        <v>4529</v>
      </c>
      <c r="C481" s="3"/>
      <c r="D481" s="16" t="str">
        <f t="shared" si="145"/>
        <v/>
      </c>
      <c r="E481" s="4">
        <v>5.36</v>
      </c>
      <c r="F481" s="2" t="s">
        <v>2354</v>
      </c>
      <c r="G481" s="13" t="e">
        <f>VLOOKUP(F481,frs!$A$2:$E$41,2,FALSE)</f>
        <v>#N/A</v>
      </c>
      <c r="H481" s="2" t="b">
        <v>0</v>
      </c>
      <c r="I481" s="2" t="s">
        <v>4716</v>
      </c>
      <c r="J481" s="13">
        <f>VLOOKUP(I481,Families!$A$2:$B$11,2,FALSE)</f>
        <v>1</v>
      </c>
      <c r="K481" s="2"/>
      <c r="L481" s="13" t="str">
        <f>IFERROR(VLOOKUP(K481,Appellations!$A$3:$B$77,3,FALSE),"")</f>
        <v/>
      </c>
      <c r="M481" s="2" t="s">
        <v>4745</v>
      </c>
      <c r="N481" s="13">
        <f>IFERROR(VLOOKUP(M481,Regions!$A$3:$B$41,2,FALSE),"")</f>
        <v>33</v>
      </c>
      <c r="O481" s="2" t="s">
        <v>4719</v>
      </c>
      <c r="P481" s="13">
        <f>IFERROR(VLOOKUP(O481,Colors!$A$3:$B$11,2,FALSE),"")</f>
        <v>8</v>
      </c>
      <c r="Q481" s="2" t="s">
        <v>4688</v>
      </c>
      <c r="R481" s="13">
        <f>IFERROR(VLOOKUP(Q481,Contenants!$A$3:$B$21,2,FALSE),"")</f>
        <v>16</v>
      </c>
      <c r="S481" s="2"/>
      <c r="T481" s="8" t="s">
        <v>1747</v>
      </c>
      <c r="U481" s="14" t="str">
        <f t="shared" si="152"/>
        <v/>
      </c>
      <c r="V481" s="14"/>
      <c r="W481" s="5" t="e">
        <f>$X$1&amp;A481&amp;$Y$1&amp;T481&amp;$Z$1&amp;C481&amp;$AA$1&amp;E481&amp;#REF!&amp;G481&amp;$AB$1&amp;J481&amp;$AC$1&amp;#REF!&amp;$AD$1&amp;L481&amp;$AE$1&amp;P481&amp;$AF$1&amp;R481&amp;$AF$1&amp;#REF!&amp;$AG$1</f>
        <v>#REF!</v>
      </c>
    </row>
    <row r="482" spans="1:23" hidden="1" x14ac:dyDescent="0.25">
      <c r="A482" s="2" t="s">
        <v>2316</v>
      </c>
      <c r="B482" s="2" t="s">
        <v>2317</v>
      </c>
      <c r="C482" s="3"/>
      <c r="D482" s="16" t="str">
        <f t="shared" si="145"/>
        <v/>
      </c>
      <c r="E482" s="4">
        <v>40.700000000000003</v>
      </c>
      <c r="F482" s="2" t="s">
        <v>26</v>
      </c>
      <c r="G482" s="13">
        <f>VLOOKUP(F482,frs!$A$2:$E$41,2,FALSE)</f>
        <v>29</v>
      </c>
      <c r="H482" s="2" t="b">
        <v>0</v>
      </c>
      <c r="I482" s="2" t="s">
        <v>4686</v>
      </c>
      <c r="J482" s="13">
        <f>VLOOKUP(I482,Families!$A$2:$B$11,2,FALSE)</f>
        <v>9</v>
      </c>
      <c r="K482" s="2"/>
      <c r="L482" s="13" t="str">
        <f>IFERROR(VLOOKUP(K482,Appellations!$A$3:$B$77,3,FALSE),"")</f>
        <v/>
      </c>
      <c r="M482" s="2" t="s">
        <v>4854</v>
      </c>
      <c r="N482" s="13" t="str">
        <f>IFERROR(VLOOKUP(M482,Regions!$A$3:$B$41,2,FALSE),"")</f>
        <v/>
      </c>
      <c r="O482" s="2"/>
      <c r="P482" s="13" t="str">
        <f>IFERROR(VLOOKUP(O482,Colors!$A$3:$B$11,2,FALSE),"")</f>
        <v/>
      </c>
      <c r="Q482" s="2"/>
      <c r="R482" s="13" t="str">
        <f>IFERROR(VLOOKUP(Q482,Contenants!$A$3:$B$21,2,FALSE),"")</f>
        <v/>
      </c>
      <c r="S482" s="2"/>
      <c r="T482" s="8" t="s">
        <v>1798</v>
      </c>
      <c r="U482" s="14" t="str">
        <f t="shared" si="152"/>
        <v/>
      </c>
      <c r="V482" s="14"/>
      <c r="W482" s="5" t="e">
        <f>$X$1&amp;A482&amp;$Y$1&amp;T482&amp;$Z$1&amp;C482&amp;$AA$1&amp;E482&amp;#REF!&amp;G482&amp;$AB$1&amp;J482&amp;$AC$1&amp;#REF!&amp;$AD$1&amp;L482&amp;$AE$1&amp;P482&amp;$AF$1&amp;R482&amp;$AF$1&amp;#REF!&amp;$AG$1</f>
        <v>#REF!</v>
      </c>
    </row>
    <row r="483" spans="1:23" hidden="1" x14ac:dyDescent="0.25">
      <c r="A483" s="2" t="s">
        <v>2318</v>
      </c>
      <c r="B483" s="2" t="s">
        <v>2317</v>
      </c>
      <c r="C483" s="3"/>
      <c r="D483" s="16" t="str">
        <f t="shared" si="145"/>
        <v/>
      </c>
      <c r="E483" s="4">
        <v>40.700000000000003</v>
      </c>
      <c r="F483" s="2" t="s">
        <v>26</v>
      </c>
      <c r="G483" s="13">
        <f>VLOOKUP(F483,frs!$A$2:$E$41,2,FALSE)</f>
        <v>29</v>
      </c>
      <c r="H483" s="2" t="b">
        <v>0</v>
      </c>
      <c r="I483" s="2" t="s">
        <v>4686</v>
      </c>
      <c r="J483" s="13">
        <f>VLOOKUP(I483,Families!$A$2:$B$11,2,FALSE)</f>
        <v>9</v>
      </c>
      <c r="K483" s="2"/>
      <c r="L483" s="13" t="str">
        <f>IFERROR(VLOOKUP(K483,Appellations!$A$3:$B$77,3,FALSE),"")</f>
        <v/>
      </c>
      <c r="M483" s="2" t="s">
        <v>4854</v>
      </c>
      <c r="N483" s="13" t="str">
        <f>IFERROR(VLOOKUP(M483,Regions!$A$3:$B$41,2,FALSE),"")</f>
        <v/>
      </c>
      <c r="O483" s="2"/>
      <c r="P483" s="13" t="str">
        <f>IFERROR(VLOOKUP(O483,Colors!$A$3:$B$11,2,FALSE),"")</f>
        <v/>
      </c>
      <c r="Q483" s="2"/>
      <c r="R483" s="13" t="str">
        <f>IFERROR(VLOOKUP(Q483,Contenants!$A$3:$B$21,2,FALSE),"")</f>
        <v/>
      </c>
      <c r="S483" s="2"/>
      <c r="T483" s="8" t="s">
        <v>1780</v>
      </c>
      <c r="U483" s="14" t="str">
        <f t="shared" si="152"/>
        <v/>
      </c>
      <c r="V483" s="14"/>
      <c r="W483" s="5" t="e">
        <f>$X$1&amp;A483&amp;$Y$1&amp;T483&amp;$Z$1&amp;C483&amp;$AA$1&amp;E483&amp;#REF!&amp;G483&amp;$AB$1&amp;J483&amp;$AC$1&amp;#REF!&amp;$AD$1&amp;L483&amp;$AE$1&amp;P483&amp;$AF$1&amp;R483&amp;$AF$1&amp;#REF!&amp;$AG$1</f>
        <v>#REF!</v>
      </c>
    </row>
    <row r="484" spans="1:23" hidden="1" x14ac:dyDescent="0.25">
      <c r="A484" s="2" t="s">
        <v>2319</v>
      </c>
      <c r="B484" s="2" t="s">
        <v>2320</v>
      </c>
      <c r="C484" s="3"/>
      <c r="D484" s="33" t="str">
        <f t="shared" si="145"/>
        <v/>
      </c>
      <c r="E484" s="4">
        <v>210</v>
      </c>
      <c r="F484" s="2" t="s">
        <v>26</v>
      </c>
      <c r="G484" s="17">
        <f>VLOOKUP(F484,frs!$A$2:$E$41,2,FALSE)</f>
        <v>29</v>
      </c>
      <c r="H484" s="2" t="b">
        <v>0</v>
      </c>
      <c r="I484" s="2" t="s">
        <v>4686</v>
      </c>
      <c r="J484" s="17">
        <f>VLOOKUP(I484,Families!$A$2:$B$11,2,FALSE)</f>
        <v>9</v>
      </c>
      <c r="K484" s="2"/>
      <c r="L484" s="17" t="str">
        <f>IFERROR(VLOOKUP(K484,Appellations!$A$3:$B$77,3,FALSE),"")</f>
        <v/>
      </c>
      <c r="M484" s="2" t="s">
        <v>4854</v>
      </c>
      <c r="N484" s="17" t="str">
        <f>IFERROR(VLOOKUP(M484,Regions!$A$3:$B$41,2,FALSE),"")</f>
        <v/>
      </c>
      <c r="O484" s="2"/>
      <c r="P484" s="17" t="str">
        <f>IFERROR(VLOOKUP(O484,Colors!$A$3:$B$11,2,FALSE),"")</f>
        <v/>
      </c>
      <c r="Q484" s="2"/>
      <c r="R484" s="17" t="str">
        <f>IFERROR(VLOOKUP(Q484,Contenants!$A$3:$B$21,2,FALSE),"")</f>
        <v/>
      </c>
      <c r="S484" s="2"/>
      <c r="T484" s="8" t="s">
        <v>1736</v>
      </c>
      <c r="U484" s="14" t="str">
        <f t="shared" si="152"/>
        <v/>
      </c>
      <c r="V484" s="14"/>
      <c r="W484" s="5" t="e">
        <f>$X$1&amp;A484&amp;$Y$1&amp;T484&amp;$Z$1&amp;C484&amp;$AA$1&amp;E484&amp;#REF!&amp;G484&amp;$AB$1&amp;J484&amp;$AC$1&amp;#REF!&amp;$AD$1&amp;L484&amp;$AE$1&amp;P484&amp;$AF$1&amp;R484&amp;$AF$1&amp;#REF!&amp;$AG$1</f>
        <v>#REF!</v>
      </c>
    </row>
    <row r="485" spans="1:23" ht="71.25" x14ac:dyDescent="0.25">
      <c r="A485" s="2" t="s">
        <v>478</v>
      </c>
      <c r="B485" s="2" t="s">
        <v>479</v>
      </c>
      <c r="C485" s="3" t="s">
        <v>6145</v>
      </c>
      <c r="D485" s="23" t="str">
        <f>SUBSTITUTE(SUBSTITUTE(SUBSTITUTE(C485,CHAR(13),""),CHAR(10),"&lt;br&gt;"),". &amp;car(10)",".")</f>
        <v>Bouchon permettant de facilité le service du vinaigre.</v>
      </c>
      <c r="E485" s="4">
        <v>6.95</v>
      </c>
      <c r="F485" s="2" t="s">
        <v>26</v>
      </c>
      <c r="G485" s="19">
        <f>VLOOKUP(F485,frs!$A$2:$B$45,2,FALSE)</f>
        <v>29</v>
      </c>
      <c r="H485" s="2" t="b">
        <v>1</v>
      </c>
      <c r="I485" s="2" t="s">
        <v>4691</v>
      </c>
      <c r="J485" s="19">
        <f>VLOOKUP(I485,Families!$A$2:$B$11,2,FALSE)</f>
        <v>10</v>
      </c>
      <c r="K485" s="2"/>
      <c r="L485" s="19" t="str">
        <f>IFERROR(VLOOKUP(K485,Appellations!$A$2:$B$80,2,FALSE),"0")</f>
        <v>0</v>
      </c>
      <c r="M485" s="2" t="s">
        <v>4855</v>
      </c>
      <c r="N485" s="19">
        <f>IFERROR(VLOOKUP(M485,Regions!$A$2:$B$44,2,FALSE),"0")</f>
        <v>9</v>
      </c>
      <c r="O485" s="2"/>
      <c r="P485" s="19" t="str">
        <f>IFERROR(VLOOKUP(O485,Colors!$A$2:$B$11,2,FALSE),"0")</f>
        <v>0</v>
      </c>
      <c r="Q485" s="2"/>
      <c r="R485" s="19" t="str">
        <f>IFERROR(VLOOKUP(Q485,Contenants!$A$2:$B$21,2,FALSE),"0")</f>
        <v>0</v>
      </c>
      <c r="S485" s="2" t="s">
        <v>5574</v>
      </c>
      <c r="T485" s="50" t="s">
        <v>5965</v>
      </c>
      <c r="U485" s="19" t="str">
        <f>SUBSTITUTE(S485,"C:\Users\Admin\OneDrive\Site Internet\","")</f>
        <v>bouchon_liege_vinaigrier.png</v>
      </c>
      <c r="V485" s="19">
        <f>IF(U485="",0,1)</f>
        <v>1</v>
      </c>
      <c r="W485" s="20" t="str">
        <f>$X$1&amp;A485&amp;$Y$1&amp;T485&amp;$Z$1&amp;D485&amp;$AA$1&amp;G485&amp;$AB$1&amp;J485&amp;$AC$1&amp;L485&amp;$AD$1&amp;N485&amp;$AE$1&amp;P485&amp;$AF$1&amp;R485&amp;$AG$1&amp;U485&amp;$AH$1&amp;V485&amp;$AI$1</f>
        <v>("00490", "Bouchon Verseur Vinaigrier (L901)", "Bouchon permettant de facilité le service du vinaigre.", "29", "10", "0", "9","0", "0", "bouchon_liege_vinaigrier.png", "1"),</v>
      </c>
    </row>
    <row r="486" spans="1:23" hidden="1" x14ac:dyDescent="0.25">
      <c r="A486" s="2" t="s">
        <v>2855</v>
      </c>
      <c r="B486" s="2" t="s">
        <v>2856</v>
      </c>
      <c r="C486" s="3"/>
      <c r="D486" s="25" t="str">
        <f t="shared" si="145"/>
        <v/>
      </c>
      <c r="E486" s="4">
        <v>9.9</v>
      </c>
      <c r="F486" s="2" t="s">
        <v>2857</v>
      </c>
      <c r="G486" s="26" t="e">
        <f>VLOOKUP(F486,frs!$A$2:$E$41,2,FALSE)</f>
        <v>#N/A</v>
      </c>
      <c r="H486" s="2" t="b">
        <v>0</v>
      </c>
      <c r="I486" s="2" t="s">
        <v>4716</v>
      </c>
      <c r="J486" s="26">
        <f>VLOOKUP(I486,Families!$A$2:$B$11,2,FALSE)</f>
        <v>1</v>
      </c>
      <c r="K486" s="2" t="s">
        <v>4856</v>
      </c>
      <c r="L486" s="26" t="str">
        <f>IFERROR(VLOOKUP(K486,Appellations!$A$3:$B$77,3,FALSE),"")</f>
        <v/>
      </c>
      <c r="M486" s="2" t="s">
        <v>4857</v>
      </c>
      <c r="N486" s="26">
        <f>IFERROR(VLOOKUP(M486,Regions!$A$3:$B$41,2,FALSE),"")</f>
        <v>36</v>
      </c>
      <c r="O486" s="2" t="s">
        <v>4719</v>
      </c>
      <c r="P486" s="26">
        <f>IFERROR(VLOOKUP(O486,Colors!$A$3:$B$11,2,FALSE),"")</f>
        <v>8</v>
      </c>
      <c r="Q486" s="2" t="s">
        <v>4688</v>
      </c>
      <c r="R486" s="26">
        <f>IFERROR(VLOOKUP(Q486,Contenants!$A$3:$B$21,2,FALSE),"")</f>
        <v>16</v>
      </c>
      <c r="S486" s="2"/>
      <c r="T486" s="8" t="s">
        <v>460</v>
      </c>
      <c r="U486" s="14" t="str">
        <f>SUBSTITUTE(SUBSTITUTE(SUBSTITUTE(SUBSTITUTE(SUBSTITUTE(SUBSTITUTE(SUBSTITUTE(SUBSTITUTE(SUBSTITUTE(SUBSTITUTE(SUBSTITUTE(SUBSTITUTE(S486,"C:\Users\Admin\OneDrive\Site Internet\",""),"BAG-IN-BOX\",""),"BOURGOGNE\",""),"BEAUJOLAIS\",""),"CHAMPAGNE ET EFFERVESCENTS\",""),"LANGUEDOC\",""),"LOIRE\",""),"PROVENCE\",""),"RHONE NORD\",""),"RHONE SUD\",""),"SPIRITUEUX\",""),"SUD OUEST\","")</f>
        <v/>
      </c>
      <c r="V486" s="14"/>
      <c r="W486" s="5" t="e">
        <f>$X$1&amp;A486&amp;$Y$1&amp;T486&amp;$Z$1&amp;C486&amp;$AA$1&amp;E486&amp;#REF!&amp;G486&amp;$AB$1&amp;J486&amp;$AC$1&amp;#REF!&amp;$AD$1&amp;L486&amp;$AE$1&amp;P486&amp;$AF$1&amp;R486&amp;$AF$1&amp;#REF!&amp;$AG$1</f>
        <v>#REF!</v>
      </c>
    </row>
    <row r="487" spans="1:23" hidden="1" x14ac:dyDescent="0.25">
      <c r="A487" s="2" t="s">
        <v>2889</v>
      </c>
      <c r="B487" s="2" t="s">
        <v>2890</v>
      </c>
      <c r="C487" s="3"/>
      <c r="D487" s="16" t="str">
        <f t="shared" si="145"/>
        <v/>
      </c>
      <c r="E487" s="4">
        <v>10.89</v>
      </c>
      <c r="F487" s="2" t="s">
        <v>2891</v>
      </c>
      <c r="G487" s="13" t="e">
        <f>VLOOKUP(F487,frs!$A$2:$E$41,2,FALSE)</f>
        <v>#N/A</v>
      </c>
      <c r="H487" s="2" t="b">
        <v>0</v>
      </c>
      <c r="I487" s="2" t="s">
        <v>4716</v>
      </c>
      <c r="J487" s="13">
        <f>VLOOKUP(I487,Families!$A$2:$B$11,2,FALSE)</f>
        <v>1</v>
      </c>
      <c r="K487" s="2" t="s">
        <v>4858</v>
      </c>
      <c r="L487" s="13" t="str">
        <f>IFERROR(VLOOKUP(K487,Appellations!$A$3:$B$77,3,FALSE),"")</f>
        <v/>
      </c>
      <c r="M487" s="2" t="s">
        <v>4857</v>
      </c>
      <c r="N487" s="13">
        <f>IFERROR(VLOOKUP(M487,Regions!$A$3:$B$41,2,FALSE),"")</f>
        <v>36</v>
      </c>
      <c r="O487" s="2" t="s">
        <v>4719</v>
      </c>
      <c r="P487" s="13">
        <f>IFERROR(VLOOKUP(O487,Colors!$A$3:$B$11,2,FALSE),"")</f>
        <v>8</v>
      </c>
      <c r="Q487" s="2" t="s">
        <v>4688</v>
      </c>
      <c r="R487" s="13">
        <f>IFERROR(VLOOKUP(Q487,Contenants!$A$3:$B$21,2,FALSE),"")</f>
        <v>16</v>
      </c>
      <c r="S487" s="2"/>
      <c r="T487" s="8" t="s">
        <v>541</v>
      </c>
      <c r="U487" s="14" t="str">
        <f>SUBSTITUTE(SUBSTITUTE(SUBSTITUTE(SUBSTITUTE(SUBSTITUTE(SUBSTITUTE(SUBSTITUTE(SUBSTITUTE(SUBSTITUTE(SUBSTITUTE(SUBSTITUTE(SUBSTITUTE(S487,"C:\Users\Admin\OneDrive\Site Internet\",""),"BAG-IN-BOX\",""),"BOURGOGNE\",""),"BEAUJOLAIS\",""),"CHAMPAGNE ET EFFERVESCENTS\",""),"LANGUEDOC\",""),"LOIRE\",""),"PROVENCE\",""),"RHONE NORD\",""),"RHONE SUD\",""),"SPIRITUEUX\",""),"SUD OUEST\","")</f>
        <v/>
      </c>
      <c r="V487" s="14"/>
      <c r="W487" s="5" t="e">
        <f>$X$1&amp;A487&amp;$Y$1&amp;T487&amp;$Z$1&amp;C487&amp;$AA$1&amp;E487&amp;#REF!&amp;G487&amp;$AB$1&amp;J487&amp;$AC$1&amp;#REF!&amp;$AD$1&amp;L487&amp;$AE$1&amp;P487&amp;$AF$1&amp;R487&amp;$AF$1&amp;#REF!&amp;$AG$1</f>
        <v>#REF!</v>
      </c>
    </row>
    <row r="488" spans="1:23" hidden="1" x14ac:dyDescent="0.25">
      <c r="A488" s="2" t="s">
        <v>2892</v>
      </c>
      <c r="B488" s="2" t="s">
        <v>2893</v>
      </c>
      <c r="C488" s="3"/>
      <c r="D488" s="33" t="str">
        <f t="shared" si="145"/>
        <v/>
      </c>
      <c r="E488" s="4">
        <v>7.94</v>
      </c>
      <c r="F488" s="2" t="s">
        <v>2891</v>
      </c>
      <c r="G488" s="17" t="e">
        <f>VLOOKUP(F488,frs!$A$2:$E$41,2,FALSE)</f>
        <v>#N/A</v>
      </c>
      <c r="H488" s="2" t="b">
        <v>0</v>
      </c>
      <c r="I488" s="2" t="s">
        <v>4716</v>
      </c>
      <c r="J488" s="17">
        <f>VLOOKUP(I488,Families!$A$2:$B$11,2,FALSE)</f>
        <v>1</v>
      </c>
      <c r="K488" s="2" t="s">
        <v>4858</v>
      </c>
      <c r="L488" s="17" t="str">
        <f>IFERROR(VLOOKUP(K488,Appellations!$A$3:$B$77,3,FALSE),"")</f>
        <v/>
      </c>
      <c r="M488" s="2" t="s">
        <v>4857</v>
      </c>
      <c r="N488" s="17">
        <f>IFERROR(VLOOKUP(M488,Regions!$A$3:$B$41,2,FALSE),"")</f>
        <v>36</v>
      </c>
      <c r="O488" s="2" t="s">
        <v>4719</v>
      </c>
      <c r="P488" s="17">
        <f>IFERROR(VLOOKUP(O488,Colors!$A$3:$B$11,2,FALSE),"")</f>
        <v>8</v>
      </c>
      <c r="Q488" s="2" t="s">
        <v>4688</v>
      </c>
      <c r="R488" s="17">
        <f>IFERROR(VLOOKUP(Q488,Contenants!$A$3:$B$21,2,FALSE),"")</f>
        <v>16</v>
      </c>
      <c r="S488" s="2"/>
      <c r="T488" s="8" t="s">
        <v>535</v>
      </c>
      <c r="U488" s="14" t="str">
        <f>SUBSTITUTE(SUBSTITUTE(SUBSTITUTE(SUBSTITUTE(SUBSTITUTE(SUBSTITUTE(SUBSTITUTE(SUBSTITUTE(SUBSTITUTE(SUBSTITUTE(SUBSTITUTE(SUBSTITUTE(S488,"C:\Users\Admin\OneDrive\Site Internet\",""),"BAG-IN-BOX\",""),"BOURGOGNE\",""),"BEAUJOLAIS\",""),"CHAMPAGNE ET EFFERVESCENTS\",""),"LANGUEDOC\",""),"LOIRE\",""),"PROVENCE\",""),"RHONE NORD\",""),"RHONE SUD\",""),"SPIRITUEUX\",""),"SUD OUEST\","")</f>
        <v/>
      </c>
      <c r="V488" s="14"/>
      <c r="W488" s="5" t="e">
        <f>$X$1&amp;A488&amp;$Y$1&amp;T488&amp;$Z$1&amp;C488&amp;$AA$1&amp;E488&amp;#REF!&amp;G488&amp;$AB$1&amp;J488&amp;$AC$1&amp;#REF!&amp;$AD$1&amp;L488&amp;$AE$1&amp;P488&amp;$AF$1&amp;R488&amp;$AF$1&amp;#REF!&amp;$AG$1</f>
        <v>#REF!</v>
      </c>
    </row>
    <row r="489" spans="1:23" ht="409.5" x14ac:dyDescent="0.25">
      <c r="A489" s="2" t="s">
        <v>966</v>
      </c>
      <c r="B489" s="2" t="s">
        <v>967</v>
      </c>
      <c r="C489" s="3" t="s">
        <v>5286</v>
      </c>
      <c r="D489" s="23" t="str">
        <f t="shared" ref="D489:D490" si="153">SUBSTITUTE(SUBSTITUTE(SUBSTITUTE(C489,CHAR(13),""),CHAR(10),"&lt;br&gt;"),". &amp;car(10)",".")</f>
        <v>Un Corbières puissant, généreux et boisé, idéal pour un carré d'agneau aux herbes de provence.&lt;br&gt;&lt;br&gt;Encépagement : Syrah, Carignan, Mourvèdre élevé 12 mois en fût de chêne.&lt;br&gt;&lt;br&gt;Dégustation : robe rubis foncé, nez épicé et fruité aux notes de cerises bien mûres, bouche ronde, ample, épicée avec un bel équilibre boisé et des tanins fins.&lt;br&gt;Accord mets/vin : viande en sauce, gibier, cassoulet.&lt;br&gt;&lt;br&gt;Existe en Magnum et Jeroboam.&lt;br&gt;&lt;br&gt;La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v>
      </c>
      <c r="E489" s="4">
        <v>17.25</v>
      </c>
      <c r="F489" s="2" t="s">
        <v>2237</v>
      </c>
      <c r="G489" s="19">
        <f>VLOOKUP(F489,frs!$A$2:$B$45,2,FALSE)</f>
        <v>21</v>
      </c>
      <c r="H489" s="2" t="b">
        <v>1</v>
      </c>
      <c r="I489" s="2" t="s">
        <v>4716</v>
      </c>
      <c r="J489" s="19">
        <f>VLOOKUP(I489,Families!$A$2:$B$11,2,FALSE)</f>
        <v>1</v>
      </c>
      <c r="K489" s="2" t="s">
        <v>4859</v>
      </c>
      <c r="L489" s="19">
        <f>IFERROR(VLOOKUP(K489,Appellations!$A$2:$B$80,2,FALSE),"0")</f>
        <v>21</v>
      </c>
      <c r="M489" s="2" t="s">
        <v>4743</v>
      </c>
      <c r="N489" s="19">
        <f>IFERROR(VLOOKUP(M489,Regions!$A$2:$B$44,2,FALSE),"0")</f>
        <v>24</v>
      </c>
      <c r="O489" s="2" t="s">
        <v>4719</v>
      </c>
      <c r="P489" s="19">
        <f>IFERROR(VLOOKUP(O489,Colors!$A$2:$B$11,2,FALSE),"0")</f>
        <v>8</v>
      </c>
      <c r="Q489" s="2" t="s">
        <v>4688</v>
      </c>
      <c r="R489" s="19">
        <f>IFERROR(VLOOKUP(Q489,Contenants!$A$2:$B$21,2,FALSE),"0")</f>
        <v>16</v>
      </c>
      <c r="S489" s="2" t="s">
        <v>5795</v>
      </c>
      <c r="T489" s="50" t="s">
        <v>6094</v>
      </c>
      <c r="U489" s="19" t="str">
        <f t="shared" ref="U489:U490" si="154">SUBSTITUTE(S489,"C:\Users\Admin\OneDrive\Site Internet\","")</f>
        <v>fabre_corbiere_gasparet_boutenac_rouge.png</v>
      </c>
      <c r="V489" s="19">
        <f t="shared" ref="V489:V490" si="155">IF(U489="",0,1)</f>
        <v>1</v>
      </c>
      <c r="W489" s="20" t="str">
        <f t="shared" ref="W489:W490" si="156">$X$1&amp;A489&amp;$Y$1&amp;T489&amp;$Z$1&amp;D489&amp;$AA$1&amp;G489&amp;$AB$1&amp;J489&amp;$AC$1&amp;L489&amp;$AD$1&amp;N489&amp;$AE$1&amp;P489&amp;$AF$1&amp;R489&amp;$AG$1&amp;U489&amp;$AH$1&amp;V489&amp;$AI$1</f>
        <v>("00494", "Corbières Boutenac Fabre Gasparet Rouge", "Un Corbières puissant, généreux et boisé, idéal pour un carré d'agneau aux herbes de provence.&lt;br&gt;&lt;br&gt;Encépagement : Syrah, Carignan, Mourvèdre élevé 12 mois en fût de chêne.&lt;br&gt;&lt;br&gt;Dégustation : robe rubis foncé, nez épicé et fruité aux notes de cerises bien mûres, bouche ronde, ample, épicée avec un bel équilibre boisé et des tanins fins.&lt;br&gt;Accord mets/vin : viande en sauce, gibier, cassoulet.&lt;br&gt;&lt;br&gt;Existe en Magnum et Jeroboam.&lt;br&gt;&lt;br&gt;La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 "21", "1", "21", "24","8", "16", "fabre_corbiere_gasparet_boutenac_rouge.png", "1"),</v>
      </c>
    </row>
    <row r="490" spans="1:23" ht="409.5" x14ac:dyDescent="0.25">
      <c r="A490" s="2" t="s">
        <v>972</v>
      </c>
      <c r="B490" s="2" t="s">
        <v>973</v>
      </c>
      <c r="C490" s="3" t="s">
        <v>5288</v>
      </c>
      <c r="D490" s="23" t="str">
        <f t="shared" si="153"/>
        <v>Un Corbières rouge épicé sur des notes de fruits noirs. Idéal sur une côtes de boeuf grillée.&lt;br&gt;&lt;br&gt;Encépagement : Syrah, Carignan, Mourvèdre, Grenache&lt;br&gt;&lt;br&gt;Dégustation : Robe grenat ; Nez épicé et fruité aux notes de cassis et de mûres ; Bouche aux notes de fruits noirs bien mûrs, bel équilibre et tanins souples.&lt;br&gt;Accord mets/vin : viande rouge grillée, camembert braisés.&lt;br&gt;&lt;br&gt;La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v>
      </c>
      <c r="E490" s="4">
        <v>10.199999999999999</v>
      </c>
      <c r="F490" s="2" t="s">
        <v>2237</v>
      </c>
      <c r="G490" s="19">
        <f>VLOOKUP(F490,frs!$A$2:$B$45,2,FALSE)</f>
        <v>21</v>
      </c>
      <c r="H490" s="2" t="b">
        <v>1</v>
      </c>
      <c r="I490" s="2" t="s">
        <v>4716</v>
      </c>
      <c r="J490" s="19">
        <f>VLOOKUP(I490,Families!$A$2:$B$11,2,FALSE)</f>
        <v>1</v>
      </c>
      <c r="K490" s="2" t="s">
        <v>4859</v>
      </c>
      <c r="L490" s="19">
        <f>IFERROR(VLOOKUP(K490,Appellations!$A$2:$B$80,2,FALSE),"0")</f>
        <v>21</v>
      </c>
      <c r="M490" s="2" t="s">
        <v>4743</v>
      </c>
      <c r="N490" s="19">
        <f>IFERROR(VLOOKUP(M490,Regions!$A$2:$B$44,2,FALSE),"0")</f>
        <v>24</v>
      </c>
      <c r="O490" s="2" t="s">
        <v>4719</v>
      </c>
      <c r="P490" s="19">
        <f>IFERROR(VLOOKUP(O490,Colors!$A$2:$B$11,2,FALSE),"0")</f>
        <v>8</v>
      </c>
      <c r="Q490" s="2" t="s">
        <v>4688</v>
      </c>
      <c r="R490" s="19">
        <f>IFERROR(VLOOKUP(Q490,Contenants!$A$2:$B$21,2,FALSE),"0")</f>
        <v>16</v>
      </c>
      <c r="S490" s="2" t="s">
        <v>5796</v>
      </c>
      <c r="T490" s="50" t="s">
        <v>6095</v>
      </c>
      <c r="U490" s="19" t="str">
        <f t="shared" si="154"/>
        <v>fabre_corbieres_jumelles_rouge.png</v>
      </c>
      <c r="V490" s="19">
        <f t="shared" si="155"/>
        <v>1</v>
      </c>
      <c r="W490" s="20" t="str">
        <f t="shared" si="156"/>
        <v>("00495", "Corbières Château de Luc Jumelles Rouge", "Un Corbières rouge épicé sur des notes de fruits noirs. Idéal sur une côtes de boeuf grillée.&lt;br&gt;&lt;br&gt;Encépagement : Syrah, Carignan, Mourvèdre, Grenache&lt;br&gt;&lt;br&gt;Dégustation : Robe grenat ; Nez épicé et fruité aux notes de cassis et de mûres ; Bouche aux notes de fruits noirs bien mûrs, bel équilibre et tanins souples.&lt;br&gt;Accord mets/vin : viande rouge grillée, camembert braisés.&lt;br&gt;&lt;br&gt;La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 "21", "1", "21", "24","8", "16", "fabre_corbieres_jumelles_rouge.png", "1"),</v>
      </c>
    </row>
    <row r="491" spans="1:23" hidden="1" x14ac:dyDescent="0.25">
      <c r="A491" s="2" t="s">
        <v>3682</v>
      </c>
      <c r="B491" s="2" t="s">
        <v>3683</v>
      </c>
      <c r="C491" s="3"/>
      <c r="D491" s="34" t="str">
        <f t="shared" si="145"/>
        <v/>
      </c>
      <c r="E491" s="4">
        <v>9.6</v>
      </c>
      <c r="F491" s="2" t="s">
        <v>2237</v>
      </c>
      <c r="G491" s="35">
        <f>VLOOKUP(F491,frs!$A$2:$E$41,2,FALSE)</f>
        <v>21</v>
      </c>
      <c r="H491" s="2" t="b">
        <v>0</v>
      </c>
      <c r="I491" s="2" t="s">
        <v>4709</v>
      </c>
      <c r="J491" s="35">
        <f>VLOOKUP(I491,Families!$A$2:$B$11,2,FALSE)</f>
        <v>2</v>
      </c>
      <c r="K491" s="2" t="s">
        <v>263</v>
      </c>
      <c r="L491" s="35" t="str">
        <f>IFERROR(VLOOKUP(K491,Appellations!$A$3:$B$77,3,FALSE),"")</f>
        <v/>
      </c>
      <c r="M491" s="2" t="s">
        <v>4743</v>
      </c>
      <c r="N491" s="35">
        <f>IFERROR(VLOOKUP(M491,Regions!$A$3:$B$41,2,FALSE),"")</f>
        <v>24</v>
      </c>
      <c r="O491" s="2" t="s">
        <v>4689</v>
      </c>
      <c r="P491" s="35">
        <f>IFERROR(VLOOKUP(O491,Colors!$A$3:$B$11,2,FALSE),"")</f>
        <v>2</v>
      </c>
      <c r="Q491" s="2" t="s">
        <v>4688</v>
      </c>
      <c r="R491" s="35">
        <f>IFERROR(VLOOKUP(Q491,Contenants!$A$3:$B$21,2,FALSE),"")</f>
        <v>16</v>
      </c>
      <c r="S491" s="2"/>
      <c r="T491" s="8" t="s">
        <v>1958</v>
      </c>
      <c r="U491" s="14" t="str">
        <f t="shared" ref="U491:U517" si="157">SUBSTITUTE(SUBSTITUTE(SUBSTITUTE(SUBSTITUTE(SUBSTITUTE(SUBSTITUTE(SUBSTITUTE(SUBSTITUTE(SUBSTITUTE(SUBSTITUTE(SUBSTITUTE(SUBSTITUTE(S491,"C:\Users\Admin\OneDrive\Site Internet\",""),"BAG-IN-BOX\",""),"BOURGOGNE\",""),"BEAUJOLAIS\",""),"CHAMPAGNE ET EFFERVESCENTS\",""),"LANGUEDOC\",""),"LOIRE\",""),"PROVENCE\",""),"RHONE NORD\",""),"RHONE SUD\",""),"SPIRITUEUX\",""),"SUD OUEST\","")</f>
        <v/>
      </c>
      <c r="V491" s="14"/>
      <c r="W491" s="5" t="e">
        <f>$X$1&amp;A491&amp;$Y$1&amp;T491&amp;$Z$1&amp;C491&amp;$AA$1&amp;E491&amp;#REF!&amp;G491&amp;$AB$1&amp;J491&amp;$AC$1&amp;#REF!&amp;$AD$1&amp;L491&amp;$AE$1&amp;P491&amp;$AF$1&amp;R491&amp;$AF$1&amp;#REF!&amp;$AG$1</f>
        <v>#REF!</v>
      </c>
    </row>
    <row r="492" spans="1:23" hidden="1" x14ac:dyDescent="0.25">
      <c r="A492" s="2" t="s">
        <v>1308</v>
      </c>
      <c r="B492" s="2" t="s">
        <v>1309</v>
      </c>
      <c r="C492" s="3"/>
      <c r="D492" s="23" t="str">
        <f>SUBSTITUTE(SUBSTITUTE(SUBSTITUTE(C492,CHAR(13),""),CHAR(10),"&lt;br&gt;"),". &amp;car(10)",".")</f>
        <v/>
      </c>
      <c r="E492" s="4">
        <v>7.95</v>
      </c>
      <c r="F492" s="2" t="s">
        <v>2237</v>
      </c>
      <c r="G492" s="19">
        <f>VLOOKUP(F492,frs!$A$2:$E$41,2,FALSE)</f>
        <v>21</v>
      </c>
      <c r="H492" s="2" t="b">
        <v>1</v>
      </c>
      <c r="I492" s="2" t="s">
        <v>4709</v>
      </c>
      <c r="J492" s="19">
        <f>VLOOKUP(I492,Families!$A$2:$B$11,2,FALSE)</f>
        <v>2</v>
      </c>
      <c r="K492" s="2" t="s">
        <v>263</v>
      </c>
      <c r="L492" s="19">
        <f>IFERROR(VLOOKUP(K492,Appellations!$A$2:$B$77,2,FALSE),"0")</f>
        <v>42</v>
      </c>
      <c r="M492" s="2" t="s">
        <v>4743</v>
      </c>
      <c r="N492" s="19">
        <f>IFERROR(VLOOKUP(M492,Regions!$A$2:$B$41,2,FALSE),"0")</f>
        <v>24</v>
      </c>
      <c r="O492" s="2" t="s">
        <v>4689</v>
      </c>
      <c r="P492" s="19">
        <f>IFERROR(VLOOKUP(O492,Colors!$A$2:$B$11,2,FALSE),"0")</f>
        <v>2</v>
      </c>
      <c r="Q492" s="2" t="s">
        <v>4688</v>
      </c>
      <c r="R492" s="19">
        <f>IFERROR(VLOOKUP(Q492,Contenants!$A$2:$B$21,2,FALSE),"0")</f>
        <v>16</v>
      </c>
      <c r="S492" s="2"/>
      <c r="T492" s="50" t="str">
        <f>PROPER(B492)</f>
        <v>Igp Oc L'Instant Sauvignon Blanc</v>
      </c>
      <c r="U492" s="19" t="str">
        <f t="shared" si="157"/>
        <v/>
      </c>
      <c r="V492" s="19">
        <f>IF(U492="",0,1)</f>
        <v>0</v>
      </c>
      <c r="W492" s="20" t="e">
        <f>$X$1&amp;A492&amp;$Y$1&amp;T492&amp;$Z$1&amp;D492&amp;$AA$1&amp;E492&amp;#REF!&amp;G492&amp;$AB$1&amp;J492&amp;$AC$1&amp;L492&amp;$AD$1&amp;N492&amp;$AE$1&amp;P492&amp;$AF$1&amp;R492&amp;$AG$1&amp;#REF!&amp;$AI$1</f>
        <v>#REF!</v>
      </c>
    </row>
    <row r="493" spans="1:23" hidden="1" x14ac:dyDescent="0.25">
      <c r="A493" s="2" t="s">
        <v>3854</v>
      </c>
      <c r="B493" s="2" t="s">
        <v>3855</v>
      </c>
      <c r="C493" s="3"/>
      <c r="D493" s="25" t="str">
        <f t="shared" si="145"/>
        <v/>
      </c>
      <c r="E493" s="4">
        <v>6.55</v>
      </c>
      <c r="F493" s="2" t="s">
        <v>3856</v>
      </c>
      <c r="G493" s="26" t="e">
        <f>VLOOKUP(F493,frs!$A$2:$E$41,2,FALSE)</f>
        <v>#N/A</v>
      </c>
      <c r="H493" s="2" t="b">
        <v>0</v>
      </c>
      <c r="I493" s="2" t="s">
        <v>4716</v>
      </c>
      <c r="J493" s="26">
        <f>VLOOKUP(I493,Families!$A$2:$B$11,2,FALSE)</f>
        <v>1</v>
      </c>
      <c r="K493" s="2" t="s">
        <v>4860</v>
      </c>
      <c r="L493" s="26" t="str">
        <f>IFERROR(VLOOKUP(K493,Appellations!$A$3:$B$77,3,FALSE),"")</f>
        <v/>
      </c>
      <c r="M493" s="2" t="s">
        <v>4743</v>
      </c>
      <c r="N493" s="26">
        <f>IFERROR(VLOOKUP(M493,Regions!$A$3:$B$41,2,FALSE),"")</f>
        <v>24</v>
      </c>
      <c r="O493" s="2" t="s">
        <v>4719</v>
      </c>
      <c r="P493" s="26">
        <f>IFERROR(VLOOKUP(O493,Colors!$A$3:$B$11,2,FALSE),"")</f>
        <v>8</v>
      </c>
      <c r="Q493" s="2" t="s">
        <v>4688</v>
      </c>
      <c r="R493" s="26">
        <f>IFERROR(VLOOKUP(Q493,Contenants!$A$3:$B$21,2,FALSE),"")</f>
        <v>16</v>
      </c>
      <c r="S493" s="2"/>
      <c r="T493" s="8" t="s">
        <v>1389</v>
      </c>
      <c r="U493" s="14" t="str">
        <f t="shared" si="157"/>
        <v/>
      </c>
      <c r="V493" s="14"/>
      <c r="W493" s="5" t="e">
        <f>$X$1&amp;A493&amp;$Y$1&amp;T493&amp;$Z$1&amp;C493&amp;$AA$1&amp;E493&amp;#REF!&amp;G493&amp;$AB$1&amp;J493&amp;$AC$1&amp;#REF!&amp;$AD$1&amp;L493&amp;$AE$1&amp;P493&amp;$AF$1&amp;R493&amp;$AF$1&amp;#REF!&amp;$AG$1</f>
        <v>#REF!</v>
      </c>
    </row>
    <row r="494" spans="1:23" hidden="1" x14ac:dyDescent="0.25">
      <c r="A494" s="2" t="s">
        <v>3857</v>
      </c>
      <c r="B494" s="2" t="s">
        <v>3858</v>
      </c>
      <c r="C494" s="3"/>
      <c r="D494" s="16" t="str">
        <f t="shared" si="145"/>
        <v/>
      </c>
      <c r="E494" s="4">
        <v>8.82</v>
      </c>
      <c r="F494" s="2" t="s">
        <v>3856</v>
      </c>
      <c r="G494" s="13" t="e">
        <f>VLOOKUP(F494,frs!$A$2:$E$41,2,FALSE)</f>
        <v>#N/A</v>
      </c>
      <c r="H494" s="2" t="b">
        <v>0</v>
      </c>
      <c r="I494" s="2" t="s">
        <v>4716</v>
      </c>
      <c r="J494" s="13">
        <f>VLOOKUP(I494,Families!$A$2:$B$11,2,FALSE)</f>
        <v>1</v>
      </c>
      <c r="K494" s="2" t="s">
        <v>4860</v>
      </c>
      <c r="L494" s="13" t="str">
        <f>IFERROR(VLOOKUP(K494,Appellations!$A$3:$B$77,3,FALSE),"")</f>
        <v/>
      </c>
      <c r="M494" s="2" t="s">
        <v>4743</v>
      </c>
      <c r="N494" s="13">
        <f>IFERROR(VLOOKUP(M494,Regions!$A$3:$B$41,2,FALSE),"")</f>
        <v>24</v>
      </c>
      <c r="O494" s="2" t="s">
        <v>4719</v>
      </c>
      <c r="P494" s="13">
        <f>IFERROR(VLOOKUP(O494,Colors!$A$3:$B$11,2,FALSE),"")</f>
        <v>8</v>
      </c>
      <c r="Q494" s="2" t="s">
        <v>4688</v>
      </c>
      <c r="R494" s="13">
        <f>IFERROR(VLOOKUP(Q494,Contenants!$A$3:$B$21,2,FALSE),"")</f>
        <v>16</v>
      </c>
      <c r="S494" s="2"/>
      <c r="T494" s="8" t="s">
        <v>1371</v>
      </c>
      <c r="U494" s="14" t="str">
        <f t="shared" si="157"/>
        <v/>
      </c>
      <c r="V494" s="14"/>
      <c r="W494" s="5" t="e">
        <f>$X$1&amp;A494&amp;$Y$1&amp;T494&amp;$Z$1&amp;C494&amp;$AA$1&amp;E494&amp;#REF!&amp;G494&amp;$AB$1&amp;J494&amp;$AC$1&amp;#REF!&amp;$AD$1&amp;L494&amp;$AE$1&amp;P494&amp;$AF$1&amp;R494&amp;$AF$1&amp;#REF!&amp;$AG$1</f>
        <v>#REF!</v>
      </c>
    </row>
    <row r="495" spans="1:23" hidden="1" x14ac:dyDescent="0.25">
      <c r="A495" s="2" t="s">
        <v>3960</v>
      </c>
      <c r="B495" s="2" t="s">
        <v>3961</v>
      </c>
      <c r="C495" s="3"/>
      <c r="D495" s="16" t="str">
        <f t="shared" si="145"/>
        <v/>
      </c>
      <c r="E495" s="4">
        <v>8</v>
      </c>
      <c r="F495" s="2" t="s">
        <v>2218</v>
      </c>
      <c r="G495" s="13" t="e">
        <f>VLOOKUP(F495,frs!$A$2:$E$41,2,FALSE)</f>
        <v>#N/A</v>
      </c>
      <c r="H495" s="2" t="b">
        <v>0</v>
      </c>
      <c r="I495" s="2" t="s">
        <v>4709</v>
      </c>
      <c r="J495" s="13">
        <f>VLOOKUP(I495,Families!$A$2:$B$11,2,FALSE)</f>
        <v>2</v>
      </c>
      <c r="K495" s="2" t="s">
        <v>4861</v>
      </c>
      <c r="L495" s="13" t="str">
        <f>IFERROR(VLOOKUP(K495,Appellations!$A$3:$B$77,3,FALSE),"")</f>
        <v/>
      </c>
      <c r="M495" s="2" t="s">
        <v>4743</v>
      </c>
      <c r="N495" s="13">
        <f>IFERROR(VLOOKUP(M495,Regions!$A$3:$B$41,2,FALSE),"")</f>
        <v>24</v>
      </c>
      <c r="O495" s="2" t="s">
        <v>4689</v>
      </c>
      <c r="P495" s="13">
        <f>IFERROR(VLOOKUP(O495,Colors!$A$3:$B$11,2,FALSE),"")</f>
        <v>2</v>
      </c>
      <c r="Q495" s="2" t="s">
        <v>4688</v>
      </c>
      <c r="R495" s="13">
        <f>IFERROR(VLOOKUP(Q495,Contenants!$A$3:$B$21,2,FALSE),"")</f>
        <v>16</v>
      </c>
      <c r="S495" s="2"/>
      <c r="T495" s="8" t="s">
        <v>1379</v>
      </c>
      <c r="U495" s="14" t="str">
        <f t="shared" si="157"/>
        <v/>
      </c>
      <c r="V495" s="14"/>
      <c r="W495" s="5" t="e">
        <f>$X$1&amp;A495&amp;$Y$1&amp;T495&amp;$Z$1&amp;C495&amp;$AA$1&amp;E495&amp;#REF!&amp;G495&amp;$AB$1&amp;J495&amp;$AC$1&amp;#REF!&amp;$AD$1&amp;L495&amp;$AE$1&amp;P495&amp;$AF$1&amp;R495&amp;$AF$1&amp;#REF!&amp;$AG$1</f>
        <v>#REF!</v>
      </c>
    </row>
    <row r="496" spans="1:23" hidden="1" x14ac:dyDescent="0.25">
      <c r="A496" s="2" t="s">
        <v>4205</v>
      </c>
      <c r="B496" s="2" t="s">
        <v>4206</v>
      </c>
      <c r="C496" s="3"/>
      <c r="D496" s="33" t="str">
        <f t="shared" si="145"/>
        <v/>
      </c>
      <c r="E496" s="4">
        <v>6.75</v>
      </c>
      <c r="F496" s="2" t="s">
        <v>2588</v>
      </c>
      <c r="G496" s="17" t="e">
        <f>VLOOKUP(F496,frs!$A$2:$E$41,2,FALSE)</f>
        <v>#N/A</v>
      </c>
      <c r="H496" s="2" t="b">
        <v>0</v>
      </c>
      <c r="I496" s="2" t="s">
        <v>4709</v>
      </c>
      <c r="J496" s="17">
        <f>VLOOKUP(I496,Families!$A$2:$B$11,2,FALSE)</f>
        <v>2</v>
      </c>
      <c r="K496" s="2" t="s">
        <v>4742</v>
      </c>
      <c r="L496" s="17" t="str">
        <f>IFERROR(VLOOKUP(K496,Appellations!$A$3:$B$77,3,FALSE),"")</f>
        <v/>
      </c>
      <c r="M496" s="2" t="s">
        <v>4743</v>
      </c>
      <c r="N496" s="17">
        <f>IFERROR(VLOOKUP(M496,Regions!$A$3:$B$41,2,FALSE),"")</f>
        <v>24</v>
      </c>
      <c r="O496" s="2" t="s">
        <v>4689</v>
      </c>
      <c r="P496" s="17">
        <f>IFERROR(VLOOKUP(O496,Colors!$A$3:$B$11,2,FALSE),"")</f>
        <v>2</v>
      </c>
      <c r="Q496" s="2" t="s">
        <v>4688</v>
      </c>
      <c r="R496" s="17">
        <f>IFERROR(VLOOKUP(Q496,Contenants!$A$3:$B$21,2,FALSE),"")</f>
        <v>16</v>
      </c>
      <c r="S496" s="2"/>
      <c r="T496" s="8" t="s">
        <v>1363</v>
      </c>
      <c r="U496" s="14" t="str">
        <f t="shared" si="157"/>
        <v/>
      </c>
      <c r="V496" s="14"/>
      <c r="W496" s="5" t="e">
        <f>$X$1&amp;A496&amp;$Y$1&amp;T496&amp;$Z$1&amp;C496&amp;$AA$1&amp;E496&amp;#REF!&amp;G496&amp;$AB$1&amp;J496&amp;$AC$1&amp;#REF!&amp;$AD$1&amp;L496&amp;$AE$1&amp;P496&amp;$AF$1&amp;R496&amp;$AF$1&amp;#REF!&amp;$AG$1</f>
        <v>#REF!</v>
      </c>
    </row>
    <row r="497" spans="1:23" hidden="1" x14ac:dyDescent="0.25">
      <c r="A497" s="2" t="s">
        <v>2000</v>
      </c>
      <c r="B497" s="2" t="s">
        <v>2001</v>
      </c>
      <c r="C497" s="3"/>
      <c r="D497" s="23" t="str">
        <f>SUBSTITUTE(SUBSTITUTE(SUBSTITUTE(C497,CHAR(13),""),CHAR(10),"&lt;br&gt;"),". &amp;car(10)",".")</f>
        <v/>
      </c>
      <c r="E497" s="4">
        <v>17.7</v>
      </c>
      <c r="F497" s="2" t="s">
        <v>175</v>
      </c>
      <c r="G497" s="19">
        <f>VLOOKUP(F497,frs!$A$2:$E$41,2,FALSE)</f>
        <v>35</v>
      </c>
      <c r="H497" s="2" t="b">
        <v>1</v>
      </c>
      <c r="I497" s="2" t="s">
        <v>4862</v>
      </c>
      <c r="J497" s="19" t="e">
        <f>VLOOKUP(I497,Families!$A$2:$B$11,2,FALSE)</f>
        <v>#N/A</v>
      </c>
      <c r="K497" s="2" t="s">
        <v>4863</v>
      </c>
      <c r="L497" s="19" t="str">
        <f>IFERROR(VLOOKUP(K497,Appellations!$A$2:$B$77,2,FALSE),"0")</f>
        <v>0</v>
      </c>
      <c r="M497" s="2" t="s">
        <v>4745</v>
      </c>
      <c r="N497" s="19">
        <f>IFERROR(VLOOKUP(M497,Regions!$A$2:$B$41,2,FALSE),"0")</f>
        <v>33</v>
      </c>
      <c r="O497" s="2" t="s">
        <v>4689</v>
      </c>
      <c r="P497" s="19">
        <f>IFERROR(VLOOKUP(O497,Colors!$A$2:$B$11,2,FALSE),"0")</f>
        <v>2</v>
      </c>
      <c r="Q497" s="2" t="s">
        <v>4688</v>
      </c>
      <c r="R497" s="19">
        <f>IFERROR(VLOOKUP(Q497,Contenants!$A$2:$B$21,2,FALSE),"0")</f>
        <v>16</v>
      </c>
      <c r="S497" s="2"/>
      <c r="T497" s="50" t="str">
        <f>PROPER(B497)</f>
        <v>Vdn Muscat Bdv Petits Grains Blanc</v>
      </c>
      <c r="U497" s="19" t="str">
        <f t="shared" si="157"/>
        <v/>
      </c>
      <c r="V497" s="19">
        <f>IF(U497="",0,1)</f>
        <v>0</v>
      </c>
      <c r="W497" s="20" t="e">
        <f>$X$1&amp;A497&amp;$Y$1&amp;T497&amp;$Z$1&amp;D497&amp;$AA$1&amp;E497&amp;#REF!&amp;G497&amp;$AB$1&amp;J497&amp;$AC$1&amp;L497&amp;$AD$1&amp;N497&amp;$AE$1&amp;P497&amp;$AF$1&amp;R497&amp;$AG$1&amp;#REF!&amp;$AI$1</f>
        <v>#REF!</v>
      </c>
    </row>
    <row r="498" spans="1:23" hidden="1" x14ac:dyDescent="0.25">
      <c r="A498" s="2" t="s">
        <v>4411</v>
      </c>
      <c r="B498" s="2" t="s">
        <v>4412</v>
      </c>
      <c r="C498" s="3"/>
      <c r="D498" s="25" t="str">
        <f t="shared" si="145"/>
        <v/>
      </c>
      <c r="E498" s="4">
        <v>9.9499999999999993</v>
      </c>
      <c r="F498" s="2" t="s">
        <v>2239</v>
      </c>
      <c r="G498" s="26" t="e">
        <f>VLOOKUP(F498,frs!$A$2:$E$41,2,FALSE)</f>
        <v>#N/A</v>
      </c>
      <c r="H498" s="2" t="b">
        <v>0</v>
      </c>
      <c r="I498" s="2" t="s">
        <v>4709</v>
      </c>
      <c r="J498" s="26">
        <f>VLOOKUP(I498,Families!$A$2:$B$11,2,FALSE)</f>
        <v>2</v>
      </c>
      <c r="K498" s="2" t="s">
        <v>4754</v>
      </c>
      <c r="L498" s="26" t="str">
        <f>IFERROR(VLOOKUP(K498,Appellations!$A$3:$B$77,3,FALSE),"")</f>
        <v/>
      </c>
      <c r="M498" s="2" t="s">
        <v>4755</v>
      </c>
      <c r="N498" s="26">
        <f>IFERROR(VLOOKUP(M498,Regions!$A$3:$B$41,2,FALSE),"")</f>
        <v>35</v>
      </c>
      <c r="O498" s="2" t="s">
        <v>4689</v>
      </c>
      <c r="P498" s="26">
        <f>IFERROR(VLOOKUP(O498,Colors!$A$3:$B$11,2,FALSE),"")</f>
        <v>2</v>
      </c>
      <c r="Q498" s="2" t="s">
        <v>4688</v>
      </c>
      <c r="R498" s="26">
        <f>IFERROR(VLOOKUP(Q498,Contenants!$A$3:$B$21,2,FALSE),"")</f>
        <v>16</v>
      </c>
      <c r="S498" s="2"/>
      <c r="T498" s="8" t="s">
        <v>665</v>
      </c>
      <c r="U498" s="14" t="str">
        <f t="shared" si="157"/>
        <v/>
      </c>
      <c r="V498" s="14"/>
      <c r="W498" s="5" t="e">
        <f>$X$1&amp;A498&amp;$Y$1&amp;T498&amp;$Z$1&amp;C498&amp;$AA$1&amp;E498&amp;#REF!&amp;G498&amp;$AB$1&amp;J498&amp;$AC$1&amp;#REF!&amp;$AD$1&amp;L498&amp;$AE$1&amp;P498&amp;$AF$1&amp;R498&amp;$AF$1&amp;#REF!&amp;$AG$1</f>
        <v>#REF!</v>
      </c>
    </row>
    <row r="499" spans="1:23" hidden="1" x14ac:dyDescent="0.25">
      <c r="A499" s="2" t="s">
        <v>4413</v>
      </c>
      <c r="B499" s="2" t="s">
        <v>4414</v>
      </c>
      <c r="C499" s="3"/>
      <c r="D499" s="16" t="str">
        <f t="shared" si="145"/>
        <v/>
      </c>
      <c r="E499" s="4">
        <v>14.9</v>
      </c>
      <c r="F499" s="2" t="s">
        <v>2896</v>
      </c>
      <c r="G499" s="13" t="e">
        <f>VLOOKUP(F499,frs!$A$2:$E$41,2,FALSE)</f>
        <v>#N/A</v>
      </c>
      <c r="H499" s="2" t="b">
        <v>0</v>
      </c>
      <c r="I499" s="2" t="s">
        <v>4709</v>
      </c>
      <c r="J499" s="13">
        <f>VLOOKUP(I499,Families!$A$2:$B$11,2,FALSE)</f>
        <v>2</v>
      </c>
      <c r="K499" s="2"/>
      <c r="L499" s="13" t="str">
        <f>IFERROR(VLOOKUP(K499,Appellations!$A$3:$B$77,3,FALSE),"")</f>
        <v/>
      </c>
      <c r="M499" s="2" t="s">
        <v>4745</v>
      </c>
      <c r="N499" s="13">
        <f>IFERROR(VLOOKUP(M499,Regions!$A$3:$B$41,2,FALSE),"")</f>
        <v>33</v>
      </c>
      <c r="O499" s="2" t="s">
        <v>4689</v>
      </c>
      <c r="P499" s="13">
        <f>IFERROR(VLOOKUP(O499,Colors!$A$3:$B$11,2,FALSE),"")</f>
        <v>2</v>
      </c>
      <c r="Q499" s="2" t="s">
        <v>4688</v>
      </c>
      <c r="R499" s="13">
        <f>IFERROR(VLOOKUP(Q499,Contenants!$A$3:$B$21,2,FALSE),"")</f>
        <v>16</v>
      </c>
      <c r="S499" s="2"/>
      <c r="T499" s="8" t="s">
        <v>649</v>
      </c>
      <c r="U499" s="14" t="str">
        <f t="shared" si="157"/>
        <v/>
      </c>
      <c r="V499" s="14"/>
      <c r="W499" s="5" t="e">
        <f>$X$1&amp;A499&amp;$Y$1&amp;T499&amp;$Z$1&amp;C499&amp;$AA$1&amp;E499&amp;#REF!&amp;G499&amp;$AB$1&amp;J499&amp;$AC$1&amp;#REF!&amp;$AD$1&amp;L499&amp;$AE$1&amp;P499&amp;$AF$1&amp;R499&amp;$AF$1&amp;#REF!&amp;$AG$1</f>
        <v>#REF!</v>
      </c>
    </row>
    <row r="500" spans="1:23" hidden="1" x14ac:dyDescent="0.25">
      <c r="A500" s="2" t="s">
        <v>4415</v>
      </c>
      <c r="B500" s="2" t="s">
        <v>4416</v>
      </c>
      <c r="C500" s="3"/>
      <c r="D500" s="16" t="str">
        <f t="shared" si="145"/>
        <v/>
      </c>
      <c r="E500" s="4">
        <v>43.2</v>
      </c>
      <c r="F500" s="2" t="s">
        <v>2239</v>
      </c>
      <c r="G500" s="13" t="e">
        <f>VLOOKUP(F500,frs!$A$2:$E$41,2,FALSE)</f>
        <v>#N/A</v>
      </c>
      <c r="H500" s="2" t="b">
        <v>0</v>
      </c>
      <c r="I500" s="2" t="s">
        <v>4709</v>
      </c>
      <c r="J500" s="13">
        <f>VLOOKUP(I500,Families!$A$2:$B$11,2,FALSE)</f>
        <v>2</v>
      </c>
      <c r="K500" s="2"/>
      <c r="L500" s="13" t="str">
        <f>IFERROR(VLOOKUP(K500,Appellations!$A$3:$B$77,3,FALSE),"")</f>
        <v/>
      </c>
      <c r="M500" s="2" t="s">
        <v>4755</v>
      </c>
      <c r="N500" s="13">
        <f>IFERROR(VLOOKUP(M500,Regions!$A$3:$B$41,2,FALSE),"")</f>
        <v>35</v>
      </c>
      <c r="O500" s="2" t="s">
        <v>4689</v>
      </c>
      <c r="P500" s="13">
        <f>IFERROR(VLOOKUP(O500,Colors!$A$3:$B$11,2,FALSE),"")</f>
        <v>2</v>
      </c>
      <c r="Q500" s="2" t="s">
        <v>4688</v>
      </c>
      <c r="R500" s="13">
        <f>IFERROR(VLOOKUP(Q500,Contenants!$A$3:$B$21,2,FALSE),"")</f>
        <v>16</v>
      </c>
      <c r="S500" s="2"/>
      <c r="T500" s="8" t="s">
        <v>641</v>
      </c>
      <c r="U500" s="14" t="str">
        <f t="shared" si="157"/>
        <v/>
      </c>
      <c r="V500" s="14"/>
      <c r="W500" s="5" t="e">
        <f>$X$1&amp;A500&amp;$Y$1&amp;T500&amp;$Z$1&amp;C500&amp;$AA$1&amp;E500&amp;#REF!&amp;G500&amp;$AB$1&amp;J500&amp;$AC$1&amp;#REF!&amp;$AD$1&amp;L500&amp;$AE$1&amp;P500&amp;$AF$1&amp;R500&amp;$AF$1&amp;#REF!&amp;$AG$1</f>
        <v>#REF!</v>
      </c>
    </row>
    <row r="501" spans="1:23" hidden="1" x14ac:dyDescent="0.25">
      <c r="A501" s="2" t="s">
        <v>4514</v>
      </c>
      <c r="B501" s="2" t="s">
        <v>4515</v>
      </c>
      <c r="C501" s="3"/>
      <c r="D501" s="16" t="str">
        <f t="shared" si="145"/>
        <v/>
      </c>
      <c r="E501" s="4">
        <v>2.25</v>
      </c>
      <c r="F501" s="2" t="s">
        <v>2225</v>
      </c>
      <c r="G501" s="13" t="e">
        <f>VLOOKUP(F501,frs!$A$2:$E$41,2,FALSE)</f>
        <v>#N/A</v>
      </c>
      <c r="H501" s="2" t="b">
        <v>0</v>
      </c>
      <c r="I501" s="2" t="s">
        <v>4864</v>
      </c>
      <c r="J501" s="13" t="e">
        <f>VLOOKUP(I501,Families!$A$2:$B$11,2,FALSE)</f>
        <v>#N/A</v>
      </c>
      <c r="K501" s="2" t="s">
        <v>4749</v>
      </c>
      <c r="L501" s="13" t="str">
        <f>IFERROR(VLOOKUP(K501,Appellations!$A$3:$B$77,3,FALSE),"")</f>
        <v/>
      </c>
      <c r="M501" s="2" t="s">
        <v>4745</v>
      </c>
      <c r="N501" s="13">
        <f>IFERROR(VLOOKUP(M501,Regions!$A$3:$B$41,2,FALSE),"")</f>
        <v>33</v>
      </c>
      <c r="O501" s="2" t="s">
        <v>4689</v>
      </c>
      <c r="P501" s="13">
        <f>IFERROR(VLOOKUP(O501,Colors!$A$3:$B$11,2,FALSE),"")</f>
        <v>2</v>
      </c>
      <c r="Q501" s="2"/>
      <c r="R501" s="13" t="str">
        <f>IFERROR(VLOOKUP(Q501,Contenants!$A$3:$B$21,2,FALSE),"")</f>
        <v/>
      </c>
      <c r="S501" s="2"/>
      <c r="T501" s="8" t="s">
        <v>661</v>
      </c>
      <c r="U501" s="14" t="str">
        <f t="shared" si="157"/>
        <v/>
      </c>
      <c r="V501" s="14"/>
      <c r="W501" s="5" t="e">
        <f>$X$1&amp;A501&amp;$Y$1&amp;T501&amp;$Z$1&amp;C501&amp;$AA$1&amp;E501&amp;#REF!&amp;G501&amp;$AB$1&amp;J501&amp;$AC$1&amp;#REF!&amp;$AD$1&amp;L501&amp;$AE$1&amp;P501&amp;$AF$1&amp;R501&amp;$AF$1&amp;#REF!&amp;$AG$1</f>
        <v>#REF!</v>
      </c>
    </row>
    <row r="502" spans="1:23" hidden="1" x14ac:dyDescent="0.25">
      <c r="A502" s="2" t="s">
        <v>4516</v>
      </c>
      <c r="B502" s="2" t="s">
        <v>4517</v>
      </c>
      <c r="C502" s="3"/>
      <c r="D502" s="16" t="str">
        <f t="shared" si="145"/>
        <v/>
      </c>
      <c r="E502" s="4">
        <v>2.25</v>
      </c>
      <c r="F502" s="2" t="s">
        <v>2225</v>
      </c>
      <c r="G502" s="13" t="e">
        <f>VLOOKUP(F502,frs!$A$2:$E$41,2,FALSE)</f>
        <v>#N/A</v>
      </c>
      <c r="H502" s="2" t="b">
        <v>0</v>
      </c>
      <c r="I502" s="2" t="s">
        <v>4864</v>
      </c>
      <c r="J502" s="13" t="e">
        <f>VLOOKUP(I502,Families!$A$2:$B$11,2,FALSE)</f>
        <v>#N/A</v>
      </c>
      <c r="K502" s="2" t="s">
        <v>263</v>
      </c>
      <c r="L502" s="13" t="str">
        <f>IFERROR(VLOOKUP(K502,Appellations!$A$3:$B$77,3,FALSE),"")</f>
        <v/>
      </c>
      <c r="M502" s="2" t="s">
        <v>4743</v>
      </c>
      <c r="N502" s="13">
        <f>IFERROR(VLOOKUP(M502,Regions!$A$3:$B$41,2,FALSE),"")</f>
        <v>24</v>
      </c>
      <c r="O502" s="2" t="s">
        <v>4719</v>
      </c>
      <c r="P502" s="13">
        <f>IFERROR(VLOOKUP(O502,Colors!$A$3:$B$11,2,FALSE),"")</f>
        <v>8</v>
      </c>
      <c r="Q502" s="2"/>
      <c r="R502" s="13" t="str">
        <f>IFERROR(VLOOKUP(Q502,Contenants!$A$3:$B$21,2,FALSE),"")</f>
        <v/>
      </c>
      <c r="S502" s="2"/>
      <c r="T502" s="8" t="s">
        <v>971</v>
      </c>
      <c r="U502" s="14" t="str">
        <f t="shared" si="157"/>
        <v/>
      </c>
      <c r="V502" s="14"/>
      <c r="W502" s="5" t="e">
        <f>$X$1&amp;A502&amp;$Y$1&amp;T502&amp;$Z$1&amp;C502&amp;$AA$1&amp;E502&amp;#REF!&amp;G502&amp;$AB$1&amp;J502&amp;$AC$1&amp;#REF!&amp;$AD$1&amp;L502&amp;$AE$1&amp;P502&amp;$AF$1&amp;R502&amp;$AF$1&amp;#REF!&amp;$AG$1</f>
        <v>#REF!</v>
      </c>
    </row>
    <row r="503" spans="1:23" hidden="1" x14ac:dyDescent="0.25">
      <c r="A503" s="2" t="s">
        <v>4518</v>
      </c>
      <c r="B503" s="2" t="s">
        <v>4519</v>
      </c>
      <c r="C503" s="3"/>
      <c r="D503" s="16" t="str">
        <f t="shared" si="145"/>
        <v/>
      </c>
      <c r="E503" s="4">
        <v>2.15</v>
      </c>
      <c r="F503" s="2" t="s">
        <v>2225</v>
      </c>
      <c r="G503" s="13" t="e">
        <f>VLOOKUP(F503,frs!$A$2:$E$41,2,FALSE)</f>
        <v>#N/A</v>
      </c>
      <c r="H503" s="2" t="b">
        <v>0</v>
      </c>
      <c r="I503" s="2" t="s">
        <v>4864</v>
      </c>
      <c r="J503" s="13" t="e">
        <f>VLOOKUP(I503,Families!$A$2:$B$11,2,FALSE)</f>
        <v>#N/A</v>
      </c>
      <c r="K503" s="2" t="s">
        <v>4751</v>
      </c>
      <c r="L503" s="13" t="str">
        <f>IFERROR(VLOOKUP(K503,Appellations!$A$3:$B$77,3,FALSE),"")</f>
        <v/>
      </c>
      <c r="M503" s="2" t="s">
        <v>4752</v>
      </c>
      <c r="N503" s="13">
        <f>IFERROR(VLOOKUP(M503,Regions!$A$3:$B$41,2,FALSE),"")</f>
        <v>20</v>
      </c>
      <c r="O503" s="2" t="s">
        <v>2306</v>
      </c>
      <c r="P503" s="13">
        <f>IFERROR(VLOOKUP(O503,Colors!$A$3:$B$11,2,FALSE),"")</f>
        <v>7</v>
      </c>
      <c r="Q503" s="2"/>
      <c r="R503" s="13" t="str">
        <f>IFERROR(VLOOKUP(Q503,Contenants!$A$3:$B$21,2,FALSE),"")</f>
        <v/>
      </c>
      <c r="S503" s="2"/>
      <c r="T503" s="8" t="s">
        <v>1305</v>
      </c>
      <c r="U503" s="14" t="str">
        <f t="shared" si="157"/>
        <v/>
      </c>
      <c r="V503" s="14"/>
      <c r="W503" s="5" t="e">
        <f>$X$1&amp;A503&amp;$Y$1&amp;T503&amp;$Z$1&amp;C503&amp;$AA$1&amp;E503&amp;#REF!&amp;G503&amp;$AB$1&amp;J503&amp;$AC$1&amp;#REF!&amp;$AD$1&amp;L503&amp;$AE$1&amp;P503&amp;$AF$1&amp;R503&amp;$AF$1&amp;#REF!&amp;$AG$1</f>
        <v>#REF!</v>
      </c>
    </row>
    <row r="504" spans="1:23" hidden="1" x14ac:dyDescent="0.25">
      <c r="A504" s="2" t="s">
        <v>4520</v>
      </c>
      <c r="B504" s="2" t="s">
        <v>4521</v>
      </c>
      <c r="C504" s="3"/>
      <c r="D504" s="16" t="str">
        <f t="shared" si="145"/>
        <v/>
      </c>
      <c r="E504" s="4">
        <v>1.95</v>
      </c>
      <c r="F504" s="2" t="s">
        <v>2225</v>
      </c>
      <c r="G504" s="13" t="e">
        <f>VLOOKUP(F504,frs!$A$2:$E$41,2,FALSE)</f>
        <v>#N/A</v>
      </c>
      <c r="H504" s="2" t="b">
        <v>0</v>
      </c>
      <c r="I504" s="2" t="s">
        <v>4864</v>
      </c>
      <c r="J504" s="13" t="e">
        <f>VLOOKUP(I504,Families!$A$2:$B$11,2,FALSE)</f>
        <v>#N/A</v>
      </c>
      <c r="K504" s="2" t="s">
        <v>4751</v>
      </c>
      <c r="L504" s="13" t="str">
        <f>IFERROR(VLOOKUP(K504,Appellations!$A$3:$B$77,3,FALSE),"")</f>
        <v/>
      </c>
      <c r="M504" s="2" t="s">
        <v>4752</v>
      </c>
      <c r="N504" s="13">
        <f>IFERROR(VLOOKUP(M504,Regions!$A$3:$B$41,2,FALSE),"")</f>
        <v>20</v>
      </c>
      <c r="O504" s="2" t="s">
        <v>2306</v>
      </c>
      <c r="P504" s="13">
        <f>IFERROR(VLOOKUP(O504,Colors!$A$3:$B$11,2,FALSE),"")</f>
        <v>7</v>
      </c>
      <c r="Q504" s="2"/>
      <c r="R504" s="13" t="str">
        <f>IFERROR(VLOOKUP(Q504,Contenants!$A$3:$B$21,2,FALSE),"")</f>
        <v/>
      </c>
      <c r="S504" s="2"/>
      <c r="T504" s="8" t="s">
        <v>1307</v>
      </c>
      <c r="U504" s="14" t="str">
        <f t="shared" si="157"/>
        <v/>
      </c>
      <c r="V504" s="14"/>
      <c r="W504" s="5" t="e">
        <f>$X$1&amp;A504&amp;$Y$1&amp;T504&amp;$Z$1&amp;C504&amp;$AA$1&amp;E504&amp;#REF!&amp;G504&amp;$AB$1&amp;J504&amp;$AC$1&amp;#REF!&amp;$AD$1&amp;L504&amp;$AE$1&amp;P504&amp;$AF$1&amp;R504&amp;$AF$1&amp;#REF!&amp;$AG$1</f>
        <v>#REF!</v>
      </c>
    </row>
    <row r="505" spans="1:23" hidden="1" x14ac:dyDescent="0.25">
      <c r="A505" s="2" t="s">
        <v>4522</v>
      </c>
      <c r="B505" s="2" t="s">
        <v>4523</v>
      </c>
      <c r="C505" s="3"/>
      <c r="D505" s="16" t="str">
        <f t="shared" si="145"/>
        <v/>
      </c>
      <c r="E505" s="4">
        <v>2.25</v>
      </c>
      <c r="F505" s="2" t="s">
        <v>2225</v>
      </c>
      <c r="G505" s="13" t="e">
        <f>VLOOKUP(F505,frs!$A$2:$E$41,2,FALSE)</f>
        <v>#N/A</v>
      </c>
      <c r="H505" s="2" t="b">
        <v>0</v>
      </c>
      <c r="I505" s="2" t="s">
        <v>4864</v>
      </c>
      <c r="J505" s="13" t="e">
        <f>VLOOKUP(I505,Families!$A$2:$B$11,2,FALSE)</f>
        <v>#N/A</v>
      </c>
      <c r="K505" s="2" t="s">
        <v>4751</v>
      </c>
      <c r="L505" s="13" t="str">
        <f>IFERROR(VLOOKUP(K505,Appellations!$A$3:$B$77,3,FALSE),"")</f>
        <v/>
      </c>
      <c r="M505" s="2" t="s">
        <v>4752</v>
      </c>
      <c r="N505" s="13">
        <f>IFERROR(VLOOKUP(M505,Regions!$A$3:$B$41,2,FALSE),"")</f>
        <v>20</v>
      </c>
      <c r="O505" s="2" t="s">
        <v>2306</v>
      </c>
      <c r="P505" s="13">
        <f>IFERROR(VLOOKUP(O505,Colors!$A$3:$B$11,2,FALSE),"")</f>
        <v>7</v>
      </c>
      <c r="Q505" s="2"/>
      <c r="R505" s="13" t="str">
        <f>IFERROR(VLOOKUP(Q505,Contenants!$A$3:$B$21,2,FALSE),"")</f>
        <v/>
      </c>
      <c r="S505" s="2"/>
      <c r="T505" s="8" t="s">
        <v>657</v>
      </c>
      <c r="U505" s="14" t="str">
        <f t="shared" si="157"/>
        <v/>
      </c>
      <c r="V505" s="14"/>
      <c r="W505" s="5" t="e">
        <f>$X$1&amp;A505&amp;$Y$1&amp;T505&amp;$Z$1&amp;C505&amp;$AA$1&amp;E505&amp;#REF!&amp;G505&amp;$AB$1&amp;J505&amp;$AC$1&amp;#REF!&amp;$AD$1&amp;L505&amp;$AE$1&amp;P505&amp;$AF$1&amp;R505&amp;$AF$1&amp;#REF!&amp;$AG$1</f>
        <v>#REF!</v>
      </c>
    </row>
    <row r="506" spans="1:23" hidden="1" x14ac:dyDescent="0.25">
      <c r="A506" s="2" t="s">
        <v>4524</v>
      </c>
      <c r="B506" s="2" t="s">
        <v>4525</v>
      </c>
      <c r="C506" s="3"/>
      <c r="D506" s="16" t="str">
        <f t="shared" si="145"/>
        <v/>
      </c>
      <c r="E506" s="4">
        <v>1.69</v>
      </c>
      <c r="F506" s="2" t="s">
        <v>2225</v>
      </c>
      <c r="G506" s="13" t="e">
        <f>VLOOKUP(F506,frs!$A$2:$E$41,2,FALSE)</f>
        <v>#N/A</v>
      </c>
      <c r="H506" s="2" t="b">
        <v>0</v>
      </c>
      <c r="I506" s="2" t="s">
        <v>4864</v>
      </c>
      <c r="J506" s="13" t="e">
        <f>VLOOKUP(I506,Families!$A$2:$B$11,2,FALSE)</f>
        <v>#N/A</v>
      </c>
      <c r="K506" s="2" t="s">
        <v>4751</v>
      </c>
      <c r="L506" s="13" t="str">
        <f>IFERROR(VLOOKUP(K506,Appellations!$A$3:$B$77,3,FALSE),"")</f>
        <v/>
      </c>
      <c r="M506" s="2" t="s">
        <v>4752</v>
      </c>
      <c r="N506" s="13">
        <f>IFERROR(VLOOKUP(M506,Regions!$A$3:$B$41,2,FALSE),"")</f>
        <v>20</v>
      </c>
      <c r="O506" s="2" t="s">
        <v>4719</v>
      </c>
      <c r="P506" s="13">
        <f>IFERROR(VLOOKUP(O506,Colors!$A$3:$B$11,2,FALSE),"")</f>
        <v>8</v>
      </c>
      <c r="Q506" s="2"/>
      <c r="R506" s="13" t="str">
        <f>IFERROR(VLOOKUP(Q506,Contenants!$A$3:$B$21,2,FALSE),"")</f>
        <v/>
      </c>
      <c r="S506" s="2"/>
      <c r="T506" s="8" t="s">
        <v>1968</v>
      </c>
      <c r="U506" s="14" t="str">
        <f t="shared" si="157"/>
        <v/>
      </c>
      <c r="V506" s="14"/>
      <c r="W506" s="5" t="e">
        <f>$X$1&amp;A506&amp;$Y$1&amp;T506&amp;$Z$1&amp;C506&amp;$AA$1&amp;E506&amp;#REF!&amp;G506&amp;$AB$1&amp;J506&amp;$AC$1&amp;#REF!&amp;$AD$1&amp;L506&amp;$AE$1&amp;P506&amp;$AF$1&amp;R506&amp;$AF$1&amp;#REF!&amp;$AG$1</f>
        <v>#REF!</v>
      </c>
    </row>
    <row r="507" spans="1:23" hidden="1" x14ac:dyDescent="0.25">
      <c r="A507" s="2" t="s">
        <v>4526</v>
      </c>
      <c r="B507" s="2" t="s">
        <v>4527</v>
      </c>
      <c r="C507" s="3"/>
      <c r="D507" s="16" t="str">
        <f t="shared" si="145"/>
        <v/>
      </c>
      <c r="E507" s="4">
        <v>1.95</v>
      </c>
      <c r="F507" s="2" t="s">
        <v>2225</v>
      </c>
      <c r="G507" s="13" t="e">
        <f>VLOOKUP(F507,frs!$A$2:$E$41,2,FALSE)</f>
        <v>#N/A</v>
      </c>
      <c r="H507" s="2" t="b">
        <v>0</v>
      </c>
      <c r="I507" s="2" t="s">
        <v>4864</v>
      </c>
      <c r="J507" s="13" t="e">
        <f>VLOOKUP(I507,Families!$A$2:$B$11,2,FALSE)</f>
        <v>#N/A</v>
      </c>
      <c r="K507" s="2" t="s">
        <v>4751</v>
      </c>
      <c r="L507" s="13" t="str">
        <f>IFERROR(VLOOKUP(K507,Appellations!$A$3:$B$77,3,FALSE),"")</f>
        <v/>
      </c>
      <c r="M507" s="2" t="s">
        <v>4752</v>
      </c>
      <c r="N507" s="13">
        <f>IFERROR(VLOOKUP(M507,Regions!$A$3:$B$41,2,FALSE),"")</f>
        <v>20</v>
      </c>
      <c r="O507" s="2" t="s">
        <v>4719</v>
      </c>
      <c r="P507" s="13">
        <f>IFERROR(VLOOKUP(O507,Colors!$A$3:$B$11,2,FALSE),"")</f>
        <v>8</v>
      </c>
      <c r="Q507" s="2"/>
      <c r="R507" s="13" t="str">
        <f>IFERROR(VLOOKUP(Q507,Contenants!$A$3:$B$21,2,FALSE),"")</f>
        <v/>
      </c>
      <c r="S507" s="2"/>
      <c r="T507" s="8" t="s">
        <v>1970</v>
      </c>
      <c r="U507" s="14" t="str">
        <f t="shared" si="157"/>
        <v/>
      </c>
      <c r="V507" s="14"/>
      <c r="W507" s="5" t="e">
        <f>$X$1&amp;A507&amp;$Y$1&amp;T507&amp;$Z$1&amp;C507&amp;$AA$1&amp;E507&amp;#REF!&amp;G507&amp;$AB$1&amp;J507&amp;$AC$1&amp;#REF!&amp;$AD$1&amp;L507&amp;$AE$1&amp;P507&amp;$AF$1&amp;R507&amp;$AF$1&amp;#REF!&amp;$AG$1</f>
        <v>#REF!</v>
      </c>
    </row>
    <row r="508" spans="1:23" hidden="1" x14ac:dyDescent="0.25">
      <c r="A508" s="2" t="s">
        <v>2916</v>
      </c>
      <c r="B508" s="2" t="s">
        <v>2917</v>
      </c>
      <c r="C508" s="3"/>
      <c r="D508" s="16" t="str">
        <f t="shared" si="145"/>
        <v/>
      </c>
      <c r="E508" s="4">
        <v>0</v>
      </c>
      <c r="F508" s="2" t="s">
        <v>2918</v>
      </c>
      <c r="G508" s="13" t="e">
        <f>VLOOKUP(F508,frs!$A$2:$E$41,2,FALSE)</f>
        <v>#N/A</v>
      </c>
      <c r="H508" s="2" t="b">
        <v>0</v>
      </c>
      <c r="I508" s="2" t="s">
        <v>2301</v>
      </c>
      <c r="J508" s="13">
        <f>VLOOKUP(I508,Families!$A$2:$B$11,2,FALSE)</f>
        <v>4</v>
      </c>
      <c r="K508" s="2"/>
      <c r="L508" s="13" t="str">
        <f>IFERROR(VLOOKUP(K508,Appellations!$A$3:$B$77,3,FALSE),"")</f>
        <v/>
      </c>
      <c r="M508" s="2"/>
      <c r="N508" s="13" t="str">
        <f>IFERROR(VLOOKUP(M508,Regions!$A$3:$B$41,2,FALSE),"")</f>
        <v/>
      </c>
      <c r="O508" s="2"/>
      <c r="P508" s="13" t="str">
        <f>IFERROR(VLOOKUP(O508,Colors!$A$3:$B$11,2,FALSE),"")</f>
        <v/>
      </c>
      <c r="Q508" s="2"/>
      <c r="R508" s="13" t="str">
        <f>IFERROR(VLOOKUP(Q508,Contenants!$A$3:$B$21,2,FALSE),"")</f>
        <v/>
      </c>
      <c r="S508" s="2"/>
      <c r="T508" s="8" t="s">
        <v>1964</v>
      </c>
      <c r="U508" s="14" t="str">
        <f t="shared" si="157"/>
        <v/>
      </c>
      <c r="V508" s="14"/>
      <c r="W508" s="5" t="e">
        <f>$X$1&amp;A508&amp;$Y$1&amp;T508&amp;$Z$1&amp;C508&amp;$AA$1&amp;E508&amp;#REF!&amp;G508&amp;$AB$1&amp;J508&amp;$AC$1&amp;#REF!&amp;$AD$1&amp;L508&amp;$AE$1&amp;P508&amp;$AF$1&amp;R508&amp;$AF$1&amp;#REF!&amp;$AG$1</f>
        <v>#REF!</v>
      </c>
    </row>
    <row r="509" spans="1:23" hidden="1" x14ac:dyDescent="0.25">
      <c r="A509" s="2" t="s">
        <v>2659</v>
      </c>
      <c r="B509" s="2" t="s">
        <v>2660</v>
      </c>
      <c r="C509" s="3"/>
      <c r="D509" s="16" t="str">
        <f t="shared" si="145"/>
        <v/>
      </c>
      <c r="E509" s="4">
        <v>20</v>
      </c>
      <c r="F509" s="2" t="s">
        <v>577</v>
      </c>
      <c r="G509" s="13" t="e">
        <f>VLOOKUP(F509,frs!$A$2:$E$41,2,FALSE)</f>
        <v>#N/A</v>
      </c>
      <c r="H509" s="2" t="b">
        <v>0</v>
      </c>
      <c r="I509" s="2" t="s">
        <v>2301</v>
      </c>
      <c r="J509" s="13">
        <f>VLOOKUP(I509,Families!$A$2:$B$11,2,FALSE)</f>
        <v>4</v>
      </c>
      <c r="K509" s="2" t="s">
        <v>4751</v>
      </c>
      <c r="L509" s="13" t="str">
        <f>IFERROR(VLOOKUP(K509,Appellations!$A$3:$B$77,3,FALSE),"")</f>
        <v/>
      </c>
      <c r="M509" s="2" t="s">
        <v>4752</v>
      </c>
      <c r="N509" s="13">
        <f>IFERROR(VLOOKUP(M509,Regions!$A$3:$B$41,2,FALSE),"")</f>
        <v>20</v>
      </c>
      <c r="O509" s="2" t="s">
        <v>2306</v>
      </c>
      <c r="P509" s="13">
        <f>IFERROR(VLOOKUP(O509,Colors!$A$3:$B$11,2,FALSE),"")</f>
        <v>7</v>
      </c>
      <c r="Q509" s="2"/>
      <c r="R509" s="13" t="str">
        <f>IFERROR(VLOOKUP(Q509,Contenants!$A$3:$B$21,2,FALSE),"")</f>
        <v/>
      </c>
      <c r="S509" s="2"/>
      <c r="T509" s="8" t="s">
        <v>1966</v>
      </c>
      <c r="U509" s="14" t="str">
        <f t="shared" si="157"/>
        <v/>
      </c>
      <c r="V509" s="14"/>
      <c r="W509" s="5" t="e">
        <f>$X$1&amp;A509&amp;$Y$1&amp;T509&amp;$Z$1&amp;C509&amp;$AA$1&amp;E509&amp;#REF!&amp;G509&amp;$AB$1&amp;J509&amp;$AC$1&amp;#REF!&amp;$AD$1&amp;L509&amp;$AE$1&amp;P509&amp;$AF$1&amp;R509&amp;$AF$1&amp;#REF!&amp;$AG$1</f>
        <v>#REF!</v>
      </c>
    </row>
    <row r="510" spans="1:23" hidden="1" x14ac:dyDescent="0.25">
      <c r="A510" s="2" t="s">
        <v>2983</v>
      </c>
      <c r="B510" s="2" t="s">
        <v>2984</v>
      </c>
      <c r="C510" s="3"/>
      <c r="D510" s="16" t="str">
        <f t="shared" si="145"/>
        <v/>
      </c>
      <c r="E510" s="4">
        <v>26.4</v>
      </c>
      <c r="F510" s="2" t="s">
        <v>2218</v>
      </c>
      <c r="G510" s="13" t="e">
        <f>VLOOKUP(F510,frs!$A$2:$E$41,2,FALSE)</f>
        <v>#N/A</v>
      </c>
      <c r="H510" s="2" t="b">
        <v>0</v>
      </c>
      <c r="I510" s="2" t="s">
        <v>2308</v>
      </c>
      <c r="J510" s="13">
        <f>VLOOKUP(I510,Families!$A$2:$B$11,2,FALSE)</f>
        <v>3</v>
      </c>
      <c r="K510" s="2" t="s">
        <v>4740</v>
      </c>
      <c r="L510" s="13" t="str">
        <f>IFERROR(VLOOKUP(K510,Appellations!$A$3:$B$77,3,FALSE),"")</f>
        <v/>
      </c>
      <c r="M510" s="2" t="s">
        <v>4741</v>
      </c>
      <c r="N510" s="13">
        <f>IFERROR(VLOOKUP(M510,Regions!$A$3:$B$41,2,FALSE),"")</f>
        <v>32</v>
      </c>
      <c r="O510" s="2" t="s">
        <v>2306</v>
      </c>
      <c r="P510" s="13">
        <f>IFERROR(VLOOKUP(O510,Colors!$A$3:$B$11,2,FALSE),"")</f>
        <v>7</v>
      </c>
      <c r="Q510" s="2" t="s">
        <v>2303</v>
      </c>
      <c r="R510" s="13">
        <f>IFERROR(VLOOKUP(Q510,Contenants!$A$3:$B$21,2,FALSE),"")</f>
        <v>19</v>
      </c>
      <c r="S510" s="2"/>
      <c r="T510" s="8" t="s">
        <v>1982</v>
      </c>
      <c r="U510" s="14" t="str">
        <f t="shared" si="157"/>
        <v/>
      </c>
      <c r="V510" s="14"/>
      <c r="W510" s="5" t="e">
        <f>$X$1&amp;A510&amp;$Y$1&amp;T510&amp;$Z$1&amp;C510&amp;$AA$1&amp;E510&amp;#REF!&amp;G510&amp;$AB$1&amp;J510&amp;$AC$1&amp;#REF!&amp;$AD$1&amp;L510&amp;$AE$1&amp;P510&amp;$AF$1&amp;R510&amp;$AF$1&amp;#REF!&amp;$AG$1</f>
        <v>#REF!</v>
      </c>
    </row>
    <row r="511" spans="1:23" hidden="1" x14ac:dyDescent="0.25">
      <c r="A511" s="2" t="s">
        <v>2935</v>
      </c>
      <c r="B511" s="2" t="s">
        <v>2936</v>
      </c>
      <c r="C511" s="3"/>
      <c r="D511" s="16" t="str">
        <f t="shared" si="145"/>
        <v/>
      </c>
      <c r="E511" s="4">
        <v>44.5</v>
      </c>
      <c r="F511" s="2" t="s">
        <v>2232</v>
      </c>
      <c r="G511" s="13" t="e">
        <f>VLOOKUP(F511,frs!$A$2:$E$41,2,FALSE)</f>
        <v>#N/A</v>
      </c>
      <c r="H511" s="2" t="b">
        <v>0</v>
      </c>
      <c r="I511" s="2" t="s">
        <v>2308</v>
      </c>
      <c r="J511" s="13">
        <f>VLOOKUP(I511,Families!$A$2:$B$11,2,FALSE)</f>
        <v>3</v>
      </c>
      <c r="K511" s="2" t="s">
        <v>4832</v>
      </c>
      <c r="L511" s="13" t="str">
        <f>IFERROR(VLOOKUP(K511,Appellations!$A$3:$B$77,3,FALSE),"")</f>
        <v/>
      </c>
      <c r="M511" s="2" t="s">
        <v>4741</v>
      </c>
      <c r="N511" s="13">
        <f>IFERROR(VLOOKUP(M511,Regions!$A$3:$B$41,2,FALSE),"")</f>
        <v>32</v>
      </c>
      <c r="O511" s="2" t="s">
        <v>2306</v>
      </c>
      <c r="P511" s="13">
        <f>IFERROR(VLOOKUP(O511,Colors!$A$3:$B$11,2,FALSE),"")</f>
        <v>7</v>
      </c>
      <c r="Q511" s="2" t="s">
        <v>4688</v>
      </c>
      <c r="R511" s="13">
        <f>IFERROR(VLOOKUP(Q511,Contenants!$A$3:$B$21,2,FALSE),"")</f>
        <v>16</v>
      </c>
      <c r="S511" s="2"/>
      <c r="T511" s="8" t="s">
        <v>751</v>
      </c>
      <c r="U511" s="14" t="str">
        <f t="shared" si="157"/>
        <v/>
      </c>
      <c r="V511" s="14"/>
      <c r="W511" s="5" t="e">
        <f>$X$1&amp;A511&amp;$Y$1&amp;T511&amp;$Z$1&amp;C511&amp;$AA$1&amp;E511&amp;#REF!&amp;G511&amp;$AB$1&amp;J511&amp;$AC$1&amp;#REF!&amp;$AD$1&amp;L511&amp;$AE$1&amp;P511&amp;$AF$1&amp;R511&amp;$AF$1&amp;#REF!&amp;$AG$1</f>
        <v>#REF!</v>
      </c>
    </row>
    <row r="512" spans="1:23" hidden="1" x14ac:dyDescent="0.25">
      <c r="A512" s="2" t="s">
        <v>2803</v>
      </c>
      <c r="B512" s="2" t="s">
        <v>2804</v>
      </c>
      <c r="C512" s="3"/>
      <c r="D512" s="16" t="str">
        <f t="shared" si="145"/>
        <v/>
      </c>
      <c r="E512" s="4">
        <v>12.7</v>
      </c>
      <c r="F512" s="2" t="s">
        <v>2805</v>
      </c>
      <c r="G512" s="13" t="e">
        <f>VLOOKUP(F512,frs!$A$2:$E$41,2,FALSE)</f>
        <v>#N/A</v>
      </c>
      <c r="H512" s="2" t="b">
        <v>0</v>
      </c>
      <c r="I512" s="2" t="s">
        <v>4686</v>
      </c>
      <c r="J512" s="13">
        <f>VLOOKUP(I512,Families!$A$2:$B$11,2,FALSE)</f>
        <v>9</v>
      </c>
      <c r="K512" s="2"/>
      <c r="L512" s="13" t="str">
        <f>IFERROR(VLOOKUP(K512,Appellations!$A$3:$B$77,3,FALSE),"")</f>
        <v/>
      </c>
      <c r="M512" s="2"/>
      <c r="N512" s="13" t="str">
        <f>IFERROR(VLOOKUP(M512,Regions!$A$3:$B$41,2,FALSE),"")</f>
        <v/>
      </c>
      <c r="O512" s="2"/>
      <c r="P512" s="13" t="str">
        <f>IFERROR(VLOOKUP(O512,Colors!$A$3:$B$11,2,FALSE),"")</f>
        <v/>
      </c>
      <c r="Q512" s="2"/>
      <c r="R512" s="13" t="str">
        <f>IFERROR(VLOOKUP(Q512,Contenants!$A$3:$B$21,2,FALSE),"")</f>
        <v/>
      </c>
      <c r="S512" s="2"/>
      <c r="T512" s="8" t="s">
        <v>1142</v>
      </c>
      <c r="U512" s="14" t="str">
        <f t="shared" si="157"/>
        <v/>
      </c>
      <c r="V512" s="14"/>
      <c r="W512" s="5" t="e">
        <f>$X$1&amp;A512&amp;$Y$1&amp;T512&amp;$Z$1&amp;C512&amp;$AA$1&amp;E512&amp;#REF!&amp;G512&amp;$AB$1&amp;J512&amp;$AC$1&amp;#REF!&amp;$AD$1&amp;L512&amp;$AE$1&amp;P512&amp;$AF$1&amp;R512&amp;$AF$1&amp;#REF!&amp;$AG$1</f>
        <v>#REF!</v>
      </c>
    </row>
    <row r="513" spans="1:23" hidden="1" x14ac:dyDescent="0.25">
      <c r="A513" s="2" t="s">
        <v>4097</v>
      </c>
      <c r="B513" s="2" t="s">
        <v>4098</v>
      </c>
      <c r="C513" s="3"/>
      <c r="D513" s="33" t="str">
        <f t="shared" si="145"/>
        <v/>
      </c>
      <c r="E513" s="4">
        <v>52</v>
      </c>
      <c r="F513" s="2" t="s">
        <v>464</v>
      </c>
      <c r="G513" s="17" t="e">
        <f>VLOOKUP(F513,frs!$A$2:$E$41,2,FALSE)</f>
        <v>#N/A</v>
      </c>
      <c r="H513" s="2" t="b">
        <v>0</v>
      </c>
      <c r="I513" s="2" t="s">
        <v>4693</v>
      </c>
      <c r="J513" s="17">
        <f>VLOOKUP(I513,Families!$A$2:$B$11,2,FALSE)</f>
        <v>7</v>
      </c>
      <c r="K513" s="2"/>
      <c r="L513" s="17" t="str">
        <f>IFERROR(VLOOKUP(K513,Appellations!$A$3:$B$77,3,FALSE),"")</f>
        <v/>
      </c>
      <c r="M513" s="2" t="s">
        <v>4703</v>
      </c>
      <c r="N513" s="17">
        <f>IFERROR(VLOOKUP(M513,Regions!$A$3:$B$41,2,FALSE),"")</f>
        <v>34</v>
      </c>
      <c r="O513" s="2"/>
      <c r="P513" s="17" t="str">
        <f>IFERROR(VLOOKUP(O513,Colors!$A$3:$B$11,2,FALSE),"")</f>
        <v/>
      </c>
      <c r="Q513" s="2"/>
      <c r="R513" s="17" t="str">
        <f>IFERROR(VLOOKUP(Q513,Contenants!$A$3:$B$21,2,FALSE),"")</f>
        <v/>
      </c>
      <c r="S513" s="2"/>
      <c r="T513" s="8" t="s">
        <v>1019</v>
      </c>
      <c r="U513" s="14" t="str">
        <f t="shared" si="157"/>
        <v/>
      </c>
      <c r="V513" s="14"/>
      <c r="W513" s="5" t="e">
        <f>$X$1&amp;A513&amp;$Y$1&amp;T513&amp;$Z$1&amp;C513&amp;$AA$1&amp;E513&amp;#REF!&amp;G513&amp;$AB$1&amp;J513&amp;$AC$1&amp;#REF!&amp;$AD$1&amp;L513&amp;$AE$1&amp;P513&amp;$AF$1&amp;R513&amp;$AF$1&amp;#REF!&amp;$AG$1</f>
        <v>#REF!</v>
      </c>
    </row>
    <row r="514" spans="1:23" hidden="1" x14ac:dyDescent="0.25">
      <c r="A514" s="2" t="s">
        <v>836</v>
      </c>
      <c r="B514" s="2" t="s">
        <v>837</v>
      </c>
      <c r="C514" s="3"/>
      <c r="D514" s="23" t="str">
        <f t="shared" ref="D514:D515" si="158">SUBSTITUTE(SUBSTITUTE(SUBSTITUTE(C514,CHAR(13),""),CHAR(10),"&lt;br&gt;"),". &amp;car(10)",".")</f>
        <v/>
      </c>
      <c r="E514" s="4">
        <v>248</v>
      </c>
      <c r="F514" s="2" t="s">
        <v>2238</v>
      </c>
      <c r="G514" s="19" t="e">
        <f>VLOOKUP(F514,frs!$A$2:$E$41,2,FALSE)</f>
        <v>#N/A</v>
      </c>
      <c r="H514" s="2" t="b">
        <v>1</v>
      </c>
      <c r="I514" s="2" t="s">
        <v>4805</v>
      </c>
      <c r="J514" s="19">
        <f>VLOOKUP(I514,Families!$A$2:$B$11,2,FALSE)</f>
        <v>5</v>
      </c>
      <c r="K514" s="2" t="s">
        <v>4806</v>
      </c>
      <c r="L514" s="19">
        <f>IFERROR(VLOOKUP(K514,Appellations!$A$2:$B$77,2,FALSE),"0")</f>
        <v>16</v>
      </c>
      <c r="M514" s="2" t="s">
        <v>4806</v>
      </c>
      <c r="N514" s="19">
        <f>IFERROR(VLOOKUP(M514,Regions!$A$2:$B$41,2,FALSE),"0")</f>
        <v>12</v>
      </c>
      <c r="O514" s="2"/>
      <c r="P514" s="19" t="str">
        <f>IFERROR(VLOOKUP(O514,Colors!$A$2:$B$11,2,FALSE),"0")</f>
        <v>0</v>
      </c>
      <c r="Q514" s="2" t="s">
        <v>4688</v>
      </c>
      <c r="R514" s="19">
        <f>IFERROR(VLOOKUP(Q514,Contenants!$A$2:$B$21,2,FALSE),"0")</f>
        <v>16</v>
      </c>
      <c r="S514" s="2"/>
      <c r="T514" s="50" t="str">
        <f t="shared" ref="T514:T515" si="159">PROPER(B514)</f>
        <v>Champagne Cristal Roederer Brut 2014</v>
      </c>
      <c r="U514" s="19" t="str">
        <f t="shared" si="157"/>
        <v/>
      </c>
      <c r="V514" s="19">
        <f t="shared" ref="V514:V515" si="160">IF(U514="",0,1)</f>
        <v>0</v>
      </c>
      <c r="W514" s="20" t="e">
        <f>$X$1&amp;A514&amp;$Y$1&amp;T514&amp;$Z$1&amp;D514&amp;$AA$1&amp;E514&amp;#REF!&amp;G514&amp;$AB$1&amp;J514&amp;$AC$1&amp;L514&amp;$AD$1&amp;N514&amp;$AE$1&amp;P514&amp;$AF$1&amp;R514&amp;$AG$1&amp;#REF!&amp;$AI$1</f>
        <v>#REF!</v>
      </c>
    </row>
    <row r="515" spans="1:23" hidden="1" x14ac:dyDescent="0.25">
      <c r="A515" s="2" t="s">
        <v>2002</v>
      </c>
      <c r="B515" s="2" t="s">
        <v>2003</v>
      </c>
      <c r="C515" s="3"/>
      <c r="D515" s="23" t="str">
        <f t="shared" si="158"/>
        <v/>
      </c>
      <c r="E515" s="4">
        <v>20.61</v>
      </c>
      <c r="F515" s="2" t="s">
        <v>2239</v>
      </c>
      <c r="G515" s="19" t="e">
        <f>VLOOKUP(F515,frs!$A$2:$E$41,2,FALSE)</f>
        <v>#N/A</v>
      </c>
      <c r="H515" s="2" t="b">
        <v>1</v>
      </c>
      <c r="I515" s="2" t="s">
        <v>4862</v>
      </c>
      <c r="J515" s="19" t="e">
        <f>VLOOKUP(I515,Families!$A$2:$B$11,2,FALSE)</f>
        <v>#N/A</v>
      </c>
      <c r="K515" s="2"/>
      <c r="L515" s="19" t="str">
        <f>IFERROR(VLOOKUP(K515,Appellations!$A$2:$B$77,2,FALSE),"0")</f>
        <v>0</v>
      </c>
      <c r="M515" s="2"/>
      <c r="N515" s="19" t="str">
        <f>IFERROR(VLOOKUP(M515,Regions!$A$2:$B$41,2,FALSE),"0")</f>
        <v>0</v>
      </c>
      <c r="O515" s="2"/>
      <c r="P515" s="19" t="str">
        <f>IFERROR(VLOOKUP(O515,Colors!$A$2:$B$11,2,FALSE),"0")</f>
        <v>0</v>
      </c>
      <c r="Q515" s="2"/>
      <c r="R515" s="19" t="str">
        <f>IFERROR(VLOOKUP(Q515,Contenants!$A$2:$B$21,2,FALSE),"0")</f>
        <v>0</v>
      </c>
      <c r="S515" s="2"/>
      <c r="T515" s="50" t="str">
        <f t="shared" si="159"/>
        <v>Vdn Rivesaltes Eclats Bonzoms 2010</v>
      </c>
      <c r="U515" s="19" t="str">
        <f t="shared" si="157"/>
        <v/>
      </c>
      <c r="V515" s="19">
        <f t="shared" si="160"/>
        <v>0</v>
      </c>
      <c r="W515" s="20" t="e">
        <f>$X$1&amp;A515&amp;$Y$1&amp;T515&amp;$Z$1&amp;D515&amp;$AA$1&amp;E515&amp;#REF!&amp;G515&amp;$AB$1&amp;J515&amp;$AC$1&amp;L515&amp;$AD$1&amp;N515&amp;$AE$1&amp;P515&amp;$AF$1&amp;R515&amp;$AG$1&amp;#REF!&amp;$AI$1</f>
        <v>#REF!</v>
      </c>
    </row>
    <row r="516" spans="1:23" hidden="1" x14ac:dyDescent="0.25">
      <c r="A516" s="2" t="s">
        <v>3172</v>
      </c>
      <c r="B516" s="2" t="s">
        <v>3173</v>
      </c>
      <c r="C516" s="3"/>
      <c r="D516" s="25" t="str">
        <f t="shared" ref="D516:D576" si="161">SUBSTITUTE(SUBSTITUTE(C516,CHAR(13),""),CHAR(10),"&lt;br&gt;")</f>
        <v/>
      </c>
      <c r="E516" s="4">
        <v>19.97</v>
      </c>
      <c r="F516" s="2" t="s">
        <v>3153</v>
      </c>
      <c r="G516" s="26" t="e">
        <f>VLOOKUP(F516,frs!$A$2:$E$41,2,FALSE)</f>
        <v>#N/A</v>
      </c>
      <c r="H516" s="2" t="b">
        <v>0</v>
      </c>
      <c r="I516" s="2" t="s">
        <v>4805</v>
      </c>
      <c r="J516" s="26">
        <f>VLOOKUP(I516,Families!$A$2:$B$11,2,FALSE)</f>
        <v>5</v>
      </c>
      <c r="K516" s="2" t="s">
        <v>4806</v>
      </c>
      <c r="L516" s="26" t="str">
        <f>IFERROR(VLOOKUP(K516,Appellations!$A$3:$B$77,3,FALSE),"")</f>
        <v/>
      </c>
      <c r="M516" s="2" t="s">
        <v>4806</v>
      </c>
      <c r="N516" s="26">
        <f>IFERROR(VLOOKUP(M516,Regions!$A$3:$B$41,2,FALSE),"")</f>
        <v>12</v>
      </c>
      <c r="O516" s="2"/>
      <c r="P516" s="26" t="str">
        <f>IFERROR(VLOOKUP(O516,Colors!$A$3:$B$11,2,FALSE),"")</f>
        <v/>
      </c>
      <c r="Q516" s="2" t="s">
        <v>4833</v>
      </c>
      <c r="R516" s="26">
        <f>IFERROR(VLOOKUP(Q516,Contenants!$A$3:$B$21,2,FALSE),"")</f>
        <v>11</v>
      </c>
      <c r="S516" s="2"/>
      <c r="T516" s="8" t="s">
        <v>1045</v>
      </c>
      <c r="U516" s="14" t="str">
        <f t="shared" si="157"/>
        <v/>
      </c>
      <c r="V516" s="14"/>
      <c r="W516" s="5" t="e">
        <f>$X$1&amp;A516&amp;$Y$1&amp;T516&amp;$Z$1&amp;C516&amp;$AA$1&amp;E516&amp;#REF!&amp;G516&amp;$AB$1&amp;J516&amp;$AC$1&amp;#REF!&amp;$AD$1&amp;L516&amp;$AE$1&amp;P516&amp;$AF$1&amp;R516&amp;$AF$1&amp;#REF!&amp;$AG$1</f>
        <v>#REF!</v>
      </c>
    </row>
    <row r="517" spans="1:23" hidden="1" x14ac:dyDescent="0.25">
      <c r="A517" s="2" t="s">
        <v>2346</v>
      </c>
      <c r="B517" s="2" t="s">
        <v>2347</v>
      </c>
      <c r="C517" s="3"/>
      <c r="D517" s="33" t="str">
        <f t="shared" si="161"/>
        <v/>
      </c>
      <c r="E517" s="4">
        <v>17.97</v>
      </c>
      <c r="F517" s="2" t="s">
        <v>2328</v>
      </c>
      <c r="G517" s="17" t="e">
        <f>VLOOKUP(F517,frs!$A$2:$E$41,2,FALSE)</f>
        <v>#N/A</v>
      </c>
      <c r="H517" s="2" t="b">
        <v>0</v>
      </c>
      <c r="I517" s="2" t="s">
        <v>4709</v>
      </c>
      <c r="J517" s="17">
        <f>VLOOKUP(I517,Families!$A$2:$B$11,2,FALSE)</f>
        <v>2</v>
      </c>
      <c r="K517" s="2" t="s">
        <v>4714</v>
      </c>
      <c r="L517" s="17" t="str">
        <f>IFERROR(VLOOKUP(K517,Appellations!$A$3:$B$77,3,FALSE),"")</f>
        <v/>
      </c>
      <c r="M517" s="2" t="s">
        <v>4710</v>
      </c>
      <c r="N517" s="17" t="str">
        <f>IFERROR(VLOOKUP(M517,Regions!$A$3:$B$41,2,FALSE),"")</f>
        <v/>
      </c>
      <c r="O517" s="2" t="s">
        <v>4689</v>
      </c>
      <c r="P517" s="17">
        <f>IFERROR(VLOOKUP(O517,Colors!$A$3:$B$11,2,FALSE),"")</f>
        <v>2</v>
      </c>
      <c r="Q517" s="2" t="s">
        <v>4688</v>
      </c>
      <c r="R517" s="17">
        <f>IFERROR(VLOOKUP(Q517,Contenants!$A$3:$B$21,2,FALSE),"")</f>
        <v>16</v>
      </c>
      <c r="S517" s="2"/>
      <c r="T517" s="8" t="s">
        <v>1047</v>
      </c>
      <c r="U517" s="14" t="str">
        <f t="shared" si="157"/>
        <v/>
      </c>
      <c r="V517" s="14"/>
      <c r="W517" s="5" t="e">
        <f>$X$1&amp;A517&amp;$Y$1&amp;T517&amp;$Z$1&amp;C517&amp;$AA$1&amp;E517&amp;#REF!&amp;G517&amp;$AB$1&amp;J517&amp;$AC$1&amp;#REF!&amp;$AD$1&amp;L517&amp;$AE$1&amp;P517&amp;$AF$1&amp;R517&amp;$AF$1&amp;#REF!&amp;$AG$1</f>
        <v>#REF!</v>
      </c>
    </row>
    <row r="518" spans="1:23" ht="409.5" x14ac:dyDescent="0.25">
      <c r="A518" s="2" t="s">
        <v>1523</v>
      </c>
      <c r="B518" s="2" t="s">
        <v>1524</v>
      </c>
      <c r="C518" s="3" t="s">
        <v>5378</v>
      </c>
      <c r="D518" s="23" t="str">
        <f>SUBSTITUTE(SUBSTITUTE(SUBSTITUTE(C518,CHAR(13),""),CHAR(10),"&lt;br&gt;"),". &amp;car(10)",".")</f>
        <v>Un Madiran Vieilles Vignes rouge charpenté et puissant. Idéal sur une épaule d'agneau mijotée au four.&lt;br&gt;&lt;br&gt;Encépagement : Tannat, Cabernet franc.&lt;br&gt;&lt;br&gt;Dégustation : Nez intense aux notes de fruits noirs. La bouche est puissante et ronde aux notes de fruits confits et une pointe de caramel. La finale est longue avec des tanins puissants mais velouté.&lt;br&gt;Accord mets/vin : Viande grillée, magret de canard ou gibier en sauce.&lt;br&gt;&lt;br&gt;Le Château Peyros est situé dans la région du Vic Bilh et s'étend sur 20 hectares avec 70% de Tannat et 30% de Cabernet Franc. Il est le seul vignoble du Madiran a être exposé plein sud, cela permet donc à la vigne d'être mieux nourrie et de produire des vins plus qualitatifs. Fervents adeptes de la culture raisonnée, l'équipe de Peyros depuis l'arrivée de la Famille Lesgourgues a réduit de plus de 40% l'utilisation de produits de traitement.</v>
      </c>
      <c r="E518" s="4">
        <v>16</v>
      </c>
      <c r="F518" s="2" t="s">
        <v>66</v>
      </c>
      <c r="G518" s="19">
        <f>VLOOKUP(F518,frs!$A$2:$B$45,2,FALSE)</f>
        <v>28</v>
      </c>
      <c r="H518" s="2" t="b">
        <v>1</v>
      </c>
      <c r="I518" s="2" t="s">
        <v>4716</v>
      </c>
      <c r="J518" s="19">
        <f>VLOOKUP(I518,Families!$A$2:$B$11,2,FALSE)</f>
        <v>1</v>
      </c>
      <c r="K518" s="2" t="s">
        <v>4865</v>
      </c>
      <c r="L518" s="19">
        <f>IFERROR(VLOOKUP(K518,Appellations!$A$2:$B$80,2,FALSE),"0")</f>
        <v>48</v>
      </c>
      <c r="M518" s="2" t="s">
        <v>4857</v>
      </c>
      <c r="N518" s="19">
        <f>IFERROR(VLOOKUP(M518,Regions!$A$2:$B$44,2,FALSE),"0")</f>
        <v>36</v>
      </c>
      <c r="O518" s="2" t="s">
        <v>4719</v>
      </c>
      <c r="P518" s="19">
        <f>IFERROR(VLOOKUP(O518,Colors!$A$2:$B$11,2,FALSE),"0")</f>
        <v>8</v>
      </c>
      <c r="Q518" s="2" t="s">
        <v>4688</v>
      </c>
      <c r="R518" s="19">
        <f>IFERROR(VLOOKUP(Q518,Contenants!$A$2:$B$21,2,FALSE),"0")</f>
        <v>16</v>
      </c>
      <c r="S518" s="2" t="s">
        <v>5869</v>
      </c>
      <c r="T518" s="50" t="s">
        <v>5966</v>
      </c>
      <c r="U518" s="19" t="str">
        <f>SUBSTITUTE(S518,"C:\Users\Admin\OneDrive\Site Internet\","")</f>
        <v>chateau_peyros_vieilles_vignes_rouge.png</v>
      </c>
      <c r="V518" s="19">
        <f>IF(U518="",0,1)</f>
        <v>1</v>
      </c>
      <c r="W518" s="20" t="str">
        <f>$X$1&amp;A518&amp;$Y$1&amp;T518&amp;$Z$1&amp;D518&amp;$AA$1&amp;G518&amp;$AB$1&amp;J518&amp;$AC$1&amp;L518&amp;$AD$1&amp;N518&amp;$AE$1&amp;P518&amp;$AF$1&amp;R518&amp;$AG$1&amp;U518&amp;$AH$1&amp;V518&amp;$AI$1</f>
        <v>("00524", "Madiran Château Peyros Vieilles Vignes Rouge", "Un Madiran Vieilles Vignes rouge charpenté et puissant. Idéal sur une épaule d'agneau mijotée au four.&lt;br&gt;&lt;br&gt;Encépagement : Tannat, Cabernet franc.&lt;br&gt;&lt;br&gt;Dégustation : Nez intense aux notes de fruits noirs. La bouche est puissante et ronde aux notes de fruits confits et une pointe de caramel. La finale est longue avec des tanins puissants mais velouté.&lt;br&gt;Accord mets/vin : Viande grillée, magret de canard ou gibier en sauce.&lt;br&gt;&lt;br&gt;Le Château Peyros est situé dans la région du Vic Bilh et s'étend sur 20 hectares avec 70% de Tannat et 30% de Cabernet Franc. Il est le seul vignoble du Madiran a être exposé plein sud, cela permet donc à la vigne d'être mieux nourrie et de produire des vins plus qualitatifs. Fervents adeptes de la culture raisonnée, l'équipe de Peyros depuis l'arrivée de la Famille Lesgourgues a réduit de plus de 40% l'utilisation de produits de traitement.", "28", "1", "48", "36","8", "16", "chateau_peyros_vieilles_vignes_rouge.png", "1"),</v>
      </c>
    </row>
    <row r="519" spans="1:23" hidden="1" x14ac:dyDescent="0.25">
      <c r="A519" s="2" t="s">
        <v>3542</v>
      </c>
      <c r="B519" s="2" t="s">
        <v>3543</v>
      </c>
      <c r="C519" s="3"/>
      <c r="D519" s="25" t="str">
        <f t="shared" si="161"/>
        <v/>
      </c>
      <c r="E519" s="4">
        <v>18.899999999999999</v>
      </c>
      <c r="F519" s="2" t="s">
        <v>2240</v>
      </c>
      <c r="G519" s="26" t="e">
        <f>VLOOKUP(F519,frs!$A$2:$E$41,2,FALSE)</f>
        <v>#N/A</v>
      </c>
      <c r="H519" s="2" t="b">
        <v>0</v>
      </c>
      <c r="I519" s="2" t="s">
        <v>4716</v>
      </c>
      <c r="J519" s="26">
        <f>VLOOKUP(I519,Families!$A$2:$B$11,2,FALSE)</f>
        <v>1</v>
      </c>
      <c r="K519" s="2" t="s">
        <v>4866</v>
      </c>
      <c r="L519" s="26" t="str">
        <f>IFERROR(VLOOKUP(K519,Appellations!$A$3:$B$77,3,FALSE),"")</f>
        <v/>
      </c>
      <c r="M519" s="2" t="s">
        <v>4743</v>
      </c>
      <c r="N519" s="26">
        <f>IFERROR(VLOOKUP(M519,Regions!$A$3:$B$41,2,FALSE),"")</f>
        <v>24</v>
      </c>
      <c r="O519" s="2" t="s">
        <v>4719</v>
      </c>
      <c r="P519" s="26">
        <f>IFERROR(VLOOKUP(O519,Colors!$A$3:$B$11,2,FALSE),"")</f>
        <v>8</v>
      </c>
      <c r="Q519" s="2" t="s">
        <v>4688</v>
      </c>
      <c r="R519" s="26">
        <f>IFERROR(VLOOKUP(Q519,Contenants!$A$3:$B$21,2,FALSE),"")</f>
        <v>16</v>
      </c>
      <c r="S519" s="2"/>
      <c r="T519" s="8" t="s">
        <v>246</v>
      </c>
      <c r="U519" s="14" t="str">
        <f t="shared" ref="U519:U539" si="162">SUBSTITUTE(SUBSTITUTE(SUBSTITUTE(SUBSTITUTE(SUBSTITUTE(SUBSTITUTE(SUBSTITUTE(SUBSTITUTE(SUBSTITUTE(SUBSTITUTE(SUBSTITUTE(SUBSTITUTE(S519,"C:\Users\Admin\OneDrive\Site Internet\",""),"BAG-IN-BOX\",""),"BOURGOGNE\",""),"BEAUJOLAIS\",""),"CHAMPAGNE ET EFFERVESCENTS\",""),"LANGUEDOC\",""),"LOIRE\",""),"PROVENCE\",""),"RHONE NORD\",""),"RHONE SUD\",""),"SPIRITUEUX\",""),"SUD OUEST\","")</f>
        <v/>
      </c>
      <c r="V519" s="14"/>
      <c r="W519" s="5" t="e">
        <f>$X$1&amp;A519&amp;$Y$1&amp;T519&amp;$Z$1&amp;C519&amp;$AA$1&amp;E519&amp;#REF!&amp;G519&amp;$AB$1&amp;J519&amp;$AC$1&amp;#REF!&amp;$AD$1&amp;L519&amp;$AE$1&amp;P519&amp;$AF$1&amp;R519&amp;$AF$1&amp;#REF!&amp;$AG$1</f>
        <v>#REF!</v>
      </c>
    </row>
    <row r="520" spans="1:23" hidden="1" x14ac:dyDescent="0.25">
      <c r="A520" s="2" t="s">
        <v>4417</v>
      </c>
      <c r="B520" s="2" t="s">
        <v>4418</v>
      </c>
      <c r="C520" s="3"/>
      <c r="D520" s="16" t="str">
        <f t="shared" si="161"/>
        <v/>
      </c>
      <c r="E520" s="4">
        <v>12.15</v>
      </c>
      <c r="F520" s="2" t="s">
        <v>2239</v>
      </c>
      <c r="G520" s="13" t="e">
        <f>VLOOKUP(F520,frs!$A$2:$E$41,2,FALSE)</f>
        <v>#N/A</v>
      </c>
      <c r="H520" s="2" t="b">
        <v>0</v>
      </c>
      <c r="I520" s="2" t="s">
        <v>4862</v>
      </c>
      <c r="J520" s="13" t="e">
        <f>VLOOKUP(I520,Families!$A$2:$B$11,2,FALSE)</f>
        <v>#N/A</v>
      </c>
      <c r="K520" s="2"/>
      <c r="L520" s="13" t="str">
        <f>IFERROR(VLOOKUP(K520,Appellations!$A$3:$B$77,3,FALSE),"")</f>
        <v/>
      </c>
      <c r="M520" s="2"/>
      <c r="N520" s="13" t="str">
        <f>IFERROR(VLOOKUP(M520,Regions!$A$3:$B$41,2,FALSE),"")</f>
        <v/>
      </c>
      <c r="O520" s="2"/>
      <c r="P520" s="13" t="str">
        <f>IFERROR(VLOOKUP(O520,Colors!$A$3:$B$11,2,FALSE),"")</f>
        <v/>
      </c>
      <c r="Q520" s="2"/>
      <c r="R520" s="13" t="str">
        <f>IFERROR(VLOOKUP(Q520,Contenants!$A$3:$B$21,2,FALSE),"")</f>
        <v/>
      </c>
      <c r="S520" s="2"/>
      <c r="T520" s="8" t="s">
        <v>289</v>
      </c>
      <c r="U520" s="14" t="str">
        <f t="shared" si="162"/>
        <v/>
      </c>
      <c r="V520" s="14"/>
      <c r="W520" s="5" t="e">
        <f>$X$1&amp;A520&amp;$Y$1&amp;T520&amp;$Z$1&amp;C520&amp;$AA$1&amp;E520&amp;#REF!&amp;G520&amp;$AB$1&amp;J520&amp;$AC$1&amp;#REF!&amp;$AD$1&amp;L520&amp;$AE$1&amp;P520&amp;$AF$1&amp;R520&amp;$AF$1&amp;#REF!&amp;$AG$1</f>
        <v>#REF!</v>
      </c>
    </row>
    <row r="521" spans="1:23" hidden="1" x14ac:dyDescent="0.25">
      <c r="A521" s="2" t="s">
        <v>4419</v>
      </c>
      <c r="B521" s="2" t="s">
        <v>4420</v>
      </c>
      <c r="C521" s="3"/>
      <c r="D521" s="33" t="str">
        <f t="shared" si="161"/>
        <v/>
      </c>
      <c r="E521" s="4">
        <v>12.15</v>
      </c>
      <c r="F521" s="2" t="s">
        <v>2239</v>
      </c>
      <c r="G521" s="17" t="e">
        <f>VLOOKUP(F521,frs!$A$2:$E$41,2,FALSE)</f>
        <v>#N/A</v>
      </c>
      <c r="H521" s="2" t="b">
        <v>0</v>
      </c>
      <c r="I521" s="2" t="s">
        <v>4862</v>
      </c>
      <c r="J521" s="17" t="e">
        <f>VLOOKUP(I521,Families!$A$2:$B$11,2,FALSE)</f>
        <v>#N/A</v>
      </c>
      <c r="K521" s="2"/>
      <c r="L521" s="17" t="str">
        <f>IFERROR(VLOOKUP(K521,Appellations!$A$3:$B$77,3,FALSE),"")</f>
        <v/>
      </c>
      <c r="M521" s="2"/>
      <c r="N521" s="17" t="str">
        <f>IFERROR(VLOOKUP(M521,Regions!$A$3:$B$41,2,FALSE),"")</f>
        <v/>
      </c>
      <c r="O521" s="2"/>
      <c r="P521" s="17" t="str">
        <f>IFERROR(VLOOKUP(O521,Colors!$A$3:$B$11,2,FALSE),"")</f>
        <v/>
      </c>
      <c r="Q521" s="2"/>
      <c r="R521" s="17" t="str">
        <f>IFERROR(VLOOKUP(Q521,Contenants!$A$3:$B$21,2,FALSE),"")</f>
        <v/>
      </c>
      <c r="S521" s="2"/>
      <c r="T521" s="8" t="s">
        <v>931</v>
      </c>
      <c r="U521" s="14" t="str">
        <f t="shared" si="162"/>
        <v/>
      </c>
      <c r="V521" s="14"/>
      <c r="W521" s="5" t="e">
        <f>$X$1&amp;A521&amp;$Y$1&amp;T521&amp;$Z$1&amp;C521&amp;$AA$1&amp;E521&amp;#REF!&amp;G521&amp;$AB$1&amp;J521&amp;$AC$1&amp;#REF!&amp;$AD$1&amp;L521&amp;$AE$1&amp;P521&amp;$AF$1&amp;R521&amp;$AF$1&amp;#REF!&amp;$AG$1</f>
        <v>#REF!</v>
      </c>
    </row>
    <row r="522" spans="1:23" hidden="1" x14ac:dyDescent="0.25">
      <c r="A522" s="2" t="s">
        <v>2004</v>
      </c>
      <c r="B522" s="2" t="s">
        <v>2005</v>
      </c>
      <c r="C522" s="3"/>
      <c r="D522" s="23" t="str">
        <f>SUBSTITUTE(SUBSTITUTE(SUBSTITUTE(C522,CHAR(13),""),CHAR(10),"&lt;br&gt;"),". &amp;car(10)",".")</f>
        <v/>
      </c>
      <c r="E522" s="4">
        <v>44.75</v>
      </c>
      <c r="F522" s="2" t="s">
        <v>2240</v>
      </c>
      <c r="G522" s="19" t="e">
        <f>VLOOKUP(F522,frs!$A$2:$E$41,2,FALSE)</f>
        <v>#N/A</v>
      </c>
      <c r="H522" s="2" t="b">
        <v>1</v>
      </c>
      <c r="I522" s="2" t="s">
        <v>4862</v>
      </c>
      <c r="J522" s="19" t="e">
        <f>VLOOKUP(I522,Families!$A$2:$B$11,2,FALSE)</f>
        <v>#N/A</v>
      </c>
      <c r="K522" s="2" t="s">
        <v>4867</v>
      </c>
      <c r="L522" s="19" t="str">
        <f>IFERROR(VLOOKUP(K522,Appellations!$A$2:$B$77,2,FALSE),"0")</f>
        <v>0</v>
      </c>
      <c r="M522" s="2" t="s">
        <v>4743</v>
      </c>
      <c r="N522" s="19">
        <f>IFERROR(VLOOKUP(M522,Regions!$A$2:$B$41,2,FALSE),"0")</f>
        <v>24</v>
      </c>
      <c r="O522" s="2" t="s">
        <v>4689</v>
      </c>
      <c r="P522" s="19">
        <f>IFERROR(VLOOKUP(O522,Colors!$A$2:$B$11,2,FALSE),"0")</f>
        <v>2</v>
      </c>
      <c r="Q522" s="2" t="s">
        <v>4688</v>
      </c>
      <c r="R522" s="19">
        <f>IFERROR(VLOOKUP(Q522,Contenants!$A$2:$B$21,2,FALSE),"0")</f>
        <v>16</v>
      </c>
      <c r="S522" s="2"/>
      <c r="T522" s="50" t="str">
        <f>PROPER(B522)</f>
        <v>Vdn Rivesaltes Tuile H.Age 78 Nouvelles</v>
      </c>
      <c r="U522" s="19" t="str">
        <f t="shared" si="162"/>
        <v/>
      </c>
      <c r="V522" s="19">
        <f>IF(U522="",0,1)</f>
        <v>0</v>
      </c>
      <c r="W522" s="20" t="e">
        <f>$X$1&amp;A522&amp;$Y$1&amp;T522&amp;$Z$1&amp;D522&amp;$AA$1&amp;E522&amp;#REF!&amp;G522&amp;$AB$1&amp;J522&amp;$AC$1&amp;L522&amp;$AD$1&amp;N522&amp;$AE$1&amp;P522&amp;$AF$1&amp;R522&amp;$AG$1&amp;#REF!&amp;$AI$1</f>
        <v>#REF!</v>
      </c>
    </row>
    <row r="523" spans="1:23" hidden="1" x14ac:dyDescent="0.25">
      <c r="A523" s="2" t="s">
        <v>4421</v>
      </c>
      <c r="B523" s="2" t="s">
        <v>4422</v>
      </c>
      <c r="C523" s="3"/>
      <c r="D523" s="25" t="str">
        <f t="shared" si="161"/>
        <v/>
      </c>
      <c r="E523" s="4">
        <v>29.4</v>
      </c>
      <c r="F523" s="2" t="s">
        <v>2240</v>
      </c>
      <c r="G523" s="26" t="e">
        <f>VLOOKUP(F523,frs!$A$2:$E$41,2,FALSE)</f>
        <v>#N/A</v>
      </c>
      <c r="H523" s="2" t="b">
        <v>0</v>
      </c>
      <c r="I523" s="2" t="s">
        <v>4862</v>
      </c>
      <c r="J523" s="26" t="e">
        <f>VLOOKUP(I523,Families!$A$2:$B$11,2,FALSE)</f>
        <v>#N/A</v>
      </c>
      <c r="K523" s="2"/>
      <c r="L523" s="26" t="str">
        <f>IFERROR(VLOOKUP(K523,Appellations!$A$3:$B$77,3,FALSE),"")</f>
        <v/>
      </c>
      <c r="M523" s="2"/>
      <c r="N523" s="26" t="str">
        <f>IFERROR(VLOOKUP(M523,Regions!$A$3:$B$41,2,FALSE),"")</f>
        <v/>
      </c>
      <c r="O523" s="2"/>
      <c r="P523" s="26" t="str">
        <f>IFERROR(VLOOKUP(O523,Colors!$A$3:$B$11,2,FALSE),"")</f>
        <v/>
      </c>
      <c r="Q523" s="2"/>
      <c r="R523" s="26" t="str">
        <f>IFERROR(VLOOKUP(Q523,Contenants!$A$3:$B$21,2,FALSE),"")</f>
        <v/>
      </c>
      <c r="S523" s="2"/>
      <c r="T523" s="8" t="s">
        <v>230</v>
      </c>
      <c r="U523" s="14" t="str">
        <f t="shared" si="162"/>
        <v/>
      </c>
      <c r="V523" s="14"/>
      <c r="W523" s="5" t="e">
        <f>$X$1&amp;A523&amp;$Y$1&amp;T523&amp;$Z$1&amp;C523&amp;$AA$1&amp;E523&amp;#REF!&amp;G523&amp;$AB$1&amp;J523&amp;$AC$1&amp;#REF!&amp;$AD$1&amp;L523&amp;$AE$1&amp;P523&amp;$AF$1&amp;R523&amp;$AF$1&amp;#REF!&amp;$AG$1</f>
        <v>#REF!</v>
      </c>
    </row>
    <row r="524" spans="1:23" hidden="1" x14ac:dyDescent="0.25">
      <c r="A524" s="2" t="s">
        <v>4276</v>
      </c>
      <c r="B524" s="2" t="s">
        <v>4277</v>
      </c>
      <c r="C524" s="3"/>
      <c r="D524" s="16" t="str">
        <f t="shared" si="161"/>
        <v/>
      </c>
      <c r="E524" s="4">
        <v>7.85</v>
      </c>
      <c r="F524" s="2" t="s">
        <v>2239</v>
      </c>
      <c r="G524" s="13" t="e">
        <f>VLOOKUP(F524,frs!$A$2:$E$41,2,FALSE)</f>
        <v>#N/A</v>
      </c>
      <c r="H524" s="2" t="b">
        <v>0</v>
      </c>
      <c r="I524" s="2" t="s">
        <v>4716</v>
      </c>
      <c r="J524" s="13">
        <f>VLOOKUP(I524,Families!$A$2:$B$11,2,FALSE)</f>
        <v>1</v>
      </c>
      <c r="K524" s="2" t="s">
        <v>4868</v>
      </c>
      <c r="L524" s="13" t="str">
        <f>IFERROR(VLOOKUP(K524,Appellations!$A$3:$B$77,3,FALSE),"")</f>
        <v/>
      </c>
      <c r="M524" s="2" t="s">
        <v>4743</v>
      </c>
      <c r="N524" s="13">
        <f>IFERROR(VLOOKUP(M524,Regions!$A$3:$B$41,2,FALSE),"")</f>
        <v>24</v>
      </c>
      <c r="O524" s="2" t="s">
        <v>4719</v>
      </c>
      <c r="P524" s="13">
        <f>IFERROR(VLOOKUP(O524,Colors!$A$3:$B$11,2,FALSE),"")</f>
        <v>8</v>
      </c>
      <c r="Q524" s="2" t="s">
        <v>4688</v>
      </c>
      <c r="R524" s="13">
        <f>IFERROR(VLOOKUP(Q524,Contenants!$A$3:$B$21,2,FALSE),"")</f>
        <v>16</v>
      </c>
      <c r="S524" s="2"/>
      <c r="T524" s="8" t="s">
        <v>1265</v>
      </c>
      <c r="U524" s="14" t="str">
        <f t="shared" si="162"/>
        <v/>
      </c>
      <c r="V524" s="14"/>
      <c r="W524" s="5" t="e">
        <f>$X$1&amp;A524&amp;$Y$1&amp;T524&amp;$Z$1&amp;C524&amp;$AA$1&amp;E524&amp;#REF!&amp;G524&amp;$AB$1&amp;J524&amp;$AC$1&amp;#REF!&amp;$AD$1&amp;L524&amp;$AE$1&amp;P524&amp;$AF$1&amp;R524&amp;$AF$1&amp;#REF!&amp;$AG$1</f>
        <v>#REF!</v>
      </c>
    </row>
    <row r="525" spans="1:23" hidden="1" x14ac:dyDescent="0.25">
      <c r="A525" s="2" t="s">
        <v>4641</v>
      </c>
      <c r="B525" s="2" t="s">
        <v>4642</v>
      </c>
      <c r="C525" s="3"/>
      <c r="D525" s="16" t="str">
        <f t="shared" si="161"/>
        <v/>
      </c>
      <c r="E525" s="4">
        <v>44</v>
      </c>
      <c r="F525" s="2" t="s">
        <v>464</v>
      </c>
      <c r="G525" s="13" t="e">
        <f>VLOOKUP(F525,frs!$A$2:$E$41,2,FALSE)</f>
        <v>#N/A</v>
      </c>
      <c r="H525" s="2" t="b">
        <v>0</v>
      </c>
      <c r="I525" s="2" t="s">
        <v>4693</v>
      </c>
      <c r="J525" s="13">
        <f>VLOOKUP(I525,Families!$A$2:$B$11,2,FALSE)</f>
        <v>7</v>
      </c>
      <c r="K525" s="2"/>
      <c r="L525" s="13" t="str">
        <f>IFERROR(VLOOKUP(K525,Appellations!$A$3:$B$77,3,FALSE),"")</f>
        <v/>
      </c>
      <c r="M525" s="2" t="s">
        <v>4698</v>
      </c>
      <c r="N525" s="13" t="str">
        <f>IFERROR(VLOOKUP(M525,Regions!$A$3:$B$41,2,FALSE),"")</f>
        <v/>
      </c>
      <c r="O525" s="2"/>
      <c r="P525" s="13" t="str">
        <f>IFERROR(VLOOKUP(O525,Colors!$A$3:$B$11,2,FALSE),"")</f>
        <v/>
      </c>
      <c r="Q525" s="2"/>
      <c r="R525" s="13" t="str">
        <f>IFERROR(VLOOKUP(Q525,Contenants!$A$3:$B$21,2,FALSE),"")</f>
        <v/>
      </c>
      <c r="S525" s="2"/>
      <c r="T525" s="8" t="s">
        <v>851</v>
      </c>
      <c r="U525" s="14" t="str">
        <f t="shared" si="162"/>
        <v/>
      </c>
      <c r="V525" s="14"/>
      <c r="W525" s="5" t="e">
        <f>$X$1&amp;A525&amp;$Y$1&amp;T525&amp;$Z$1&amp;C525&amp;$AA$1&amp;E525&amp;#REF!&amp;G525&amp;$AB$1&amp;J525&amp;$AC$1&amp;#REF!&amp;$AD$1&amp;L525&amp;$AE$1&amp;P525&amp;$AF$1&amp;R525&amp;$AF$1&amp;#REF!&amp;$AG$1</f>
        <v>#REF!</v>
      </c>
    </row>
    <row r="526" spans="1:23" hidden="1" x14ac:dyDescent="0.25">
      <c r="A526" s="2" t="s">
        <v>4477</v>
      </c>
      <c r="B526" s="2" t="s">
        <v>4478</v>
      </c>
      <c r="C526" s="3"/>
      <c r="D526" s="16" t="str">
        <f t="shared" si="161"/>
        <v/>
      </c>
      <c r="E526" s="4">
        <v>31.2</v>
      </c>
      <c r="F526" s="2" t="s">
        <v>2214</v>
      </c>
      <c r="G526" s="13">
        <f>VLOOKUP(F526,frs!$A$2:$E$41,2,FALSE)</f>
        <v>11</v>
      </c>
      <c r="H526" s="2" t="b">
        <v>0</v>
      </c>
      <c r="I526" s="2" t="s">
        <v>4691</v>
      </c>
      <c r="J526" s="13">
        <f>VLOOKUP(I526,Families!$A$2:$B$11,2,FALSE)</f>
        <v>10</v>
      </c>
      <c r="K526" s="2"/>
      <c r="L526" s="13" t="str">
        <f>IFERROR(VLOOKUP(K526,Appellations!$A$3:$B$77,3,FALSE),"")</f>
        <v/>
      </c>
      <c r="M526" s="2" t="s">
        <v>4692</v>
      </c>
      <c r="N526" s="13">
        <f>IFERROR(VLOOKUP(M526,Regions!$A$3:$B$41,2,FALSE),"")</f>
        <v>39</v>
      </c>
      <c r="O526" s="2"/>
      <c r="P526" s="13" t="str">
        <f>IFERROR(VLOOKUP(O526,Colors!$A$3:$B$11,2,FALSE),"")</f>
        <v/>
      </c>
      <c r="Q526" s="2"/>
      <c r="R526" s="13" t="str">
        <f>IFERROR(VLOOKUP(Q526,Contenants!$A$3:$B$21,2,FALSE),"")</f>
        <v/>
      </c>
      <c r="S526" s="2"/>
      <c r="T526" s="8" t="s">
        <v>557</v>
      </c>
      <c r="U526" s="14" t="str">
        <f t="shared" si="162"/>
        <v/>
      </c>
      <c r="V526" s="14"/>
      <c r="W526" s="5" t="e">
        <f>$X$1&amp;A526&amp;$Y$1&amp;T526&amp;$Z$1&amp;C526&amp;$AA$1&amp;E526&amp;#REF!&amp;G526&amp;$AB$1&amp;J526&amp;$AC$1&amp;#REF!&amp;$AD$1&amp;L526&amp;$AE$1&amp;P526&amp;$AF$1&amp;R526&amp;$AF$1&amp;#REF!&amp;$AG$1</f>
        <v>#REF!</v>
      </c>
    </row>
    <row r="527" spans="1:23" hidden="1" x14ac:dyDescent="0.25">
      <c r="A527" s="2" t="s">
        <v>4481</v>
      </c>
      <c r="B527" s="2" t="s">
        <v>4482</v>
      </c>
      <c r="C527" s="3"/>
      <c r="D527" s="16" t="str">
        <f t="shared" si="161"/>
        <v/>
      </c>
      <c r="E527" s="4">
        <v>29.3</v>
      </c>
      <c r="F527" s="2" t="s">
        <v>2214</v>
      </c>
      <c r="G527" s="13">
        <f>VLOOKUP(F527,frs!$A$2:$E$41,2,FALSE)</f>
        <v>11</v>
      </c>
      <c r="H527" s="2" t="b">
        <v>0</v>
      </c>
      <c r="I527" s="2" t="s">
        <v>4691</v>
      </c>
      <c r="J527" s="13">
        <f>VLOOKUP(I527,Families!$A$2:$B$11,2,FALSE)</f>
        <v>10</v>
      </c>
      <c r="K527" s="2"/>
      <c r="L527" s="13" t="str">
        <f>IFERROR(VLOOKUP(K527,Appellations!$A$3:$B$77,3,FALSE),"")</f>
        <v/>
      </c>
      <c r="M527" s="2" t="s">
        <v>4692</v>
      </c>
      <c r="N527" s="13">
        <f>IFERROR(VLOOKUP(M527,Regions!$A$3:$B$41,2,FALSE),"")</f>
        <v>39</v>
      </c>
      <c r="O527" s="2"/>
      <c r="P527" s="13" t="str">
        <f>IFERROR(VLOOKUP(O527,Colors!$A$3:$B$11,2,FALSE),"")</f>
        <v/>
      </c>
      <c r="Q527" s="2"/>
      <c r="R527" s="13" t="str">
        <f>IFERROR(VLOOKUP(Q527,Contenants!$A$3:$B$21,2,FALSE),"")</f>
        <v/>
      </c>
      <c r="S527" s="2"/>
      <c r="T527" s="8" t="s">
        <v>1351</v>
      </c>
      <c r="U527" s="14" t="str">
        <f t="shared" si="162"/>
        <v/>
      </c>
      <c r="V527" s="14"/>
      <c r="W527" s="5" t="e">
        <f>$X$1&amp;A527&amp;$Y$1&amp;T527&amp;$Z$1&amp;C527&amp;$AA$1&amp;E527&amp;#REF!&amp;G527&amp;$AB$1&amp;J527&amp;$AC$1&amp;#REF!&amp;$AD$1&amp;L527&amp;$AE$1&amp;P527&amp;$AF$1&amp;R527&amp;$AF$1&amp;#REF!&amp;$AG$1</f>
        <v>#REF!</v>
      </c>
    </row>
    <row r="528" spans="1:23" hidden="1" x14ac:dyDescent="0.25">
      <c r="A528" s="2" t="s">
        <v>4479</v>
      </c>
      <c r="B528" s="2" t="s">
        <v>4480</v>
      </c>
      <c r="C528" s="3"/>
      <c r="D528" s="16" t="str">
        <f t="shared" si="161"/>
        <v/>
      </c>
      <c r="E528" s="4">
        <v>27.8</v>
      </c>
      <c r="F528" s="2" t="s">
        <v>2214</v>
      </c>
      <c r="G528" s="13">
        <f>VLOOKUP(F528,frs!$A$2:$E$41,2,FALSE)</f>
        <v>11</v>
      </c>
      <c r="H528" s="2" t="b">
        <v>0</v>
      </c>
      <c r="I528" s="2" t="s">
        <v>4691</v>
      </c>
      <c r="J528" s="13">
        <f>VLOOKUP(I528,Families!$A$2:$B$11,2,FALSE)</f>
        <v>10</v>
      </c>
      <c r="K528" s="2"/>
      <c r="L528" s="13" t="str">
        <f>IFERROR(VLOOKUP(K528,Appellations!$A$3:$B$77,3,FALSE),"")</f>
        <v/>
      </c>
      <c r="M528" s="2" t="s">
        <v>4692</v>
      </c>
      <c r="N528" s="13">
        <f>IFERROR(VLOOKUP(M528,Regions!$A$3:$B$41,2,FALSE),"")</f>
        <v>39</v>
      </c>
      <c r="O528" s="2"/>
      <c r="P528" s="13" t="str">
        <f>IFERROR(VLOOKUP(O528,Colors!$A$3:$B$11,2,FALSE),"")</f>
        <v/>
      </c>
      <c r="Q528" s="2"/>
      <c r="R528" s="13" t="str">
        <f>IFERROR(VLOOKUP(Q528,Contenants!$A$3:$B$21,2,FALSE),"")</f>
        <v/>
      </c>
      <c r="S528" s="2"/>
      <c r="T528" s="8" t="s">
        <v>1353</v>
      </c>
      <c r="U528" s="14" t="str">
        <f t="shared" si="162"/>
        <v/>
      </c>
      <c r="V528" s="14"/>
      <c r="W528" s="5" t="e">
        <f>$X$1&amp;A528&amp;$Y$1&amp;T528&amp;$Z$1&amp;C528&amp;$AA$1&amp;E528&amp;#REF!&amp;G528&amp;$AB$1&amp;J528&amp;$AC$1&amp;#REF!&amp;$AD$1&amp;L528&amp;$AE$1&amp;P528&amp;$AF$1&amp;R528&amp;$AF$1&amp;#REF!&amp;$AG$1</f>
        <v>#REF!</v>
      </c>
    </row>
    <row r="529" spans="1:23" hidden="1" x14ac:dyDescent="0.25">
      <c r="A529" s="2" t="s">
        <v>2897</v>
      </c>
      <c r="B529" s="2" t="s">
        <v>2898</v>
      </c>
      <c r="C529" s="3"/>
      <c r="D529" s="33" t="str">
        <f t="shared" si="161"/>
        <v/>
      </c>
      <c r="E529" s="4">
        <v>10</v>
      </c>
      <c r="F529" s="2" t="s">
        <v>2241</v>
      </c>
      <c r="G529" s="17" t="e">
        <f>VLOOKUP(F529,frs!$A$2:$E$41,2,FALSE)</f>
        <v>#N/A</v>
      </c>
      <c r="H529" s="2" t="b">
        <v>0</v>
      </c>
      <c r="I529" s="2" t="s">
        <v>4691</v>
      </c>
      <c r="J529" s="17">
        <f>VLOOKUP(I529,Families!$A$2:$B$11,2,FALSE)</f>
        <v>10</v>
      </c>
      <c r="K529" s="2"/>
      <c r="L529" s="17" t="str">
        <f>IFERROR(VLOOKUP(K529,Appellations!$A$3:$B$77,3,FALSE),"")</f>
        <v/>
      </c>
      <c r="M529" s="2"/>
      <c r="N529" s="17" t="str">
        <f>IFERROR(VLOOKUP(M529,Regions!$A$3:$B$41,2,FALSE),"")</f>
        <v/>
      </c>
      <c r="O529" s="2"/>
      <c r="P529" s="17" t="str">
        <f>IFERROR(VLOOKUP(O529,Colors!$A$3:$B$11,2,FALSE),"")</f>
        <v/>
      </c>
      <c r="Q529" s="2"/>
      <c r="R529" s="17" t="str">
        <f>IFERROR(VLOOKUP(Q529,Contenants!$A$3:$B$21,2,FALSE),"")</f>
        <v/>
      </c>
      <c r="S529" s="2"/>
      <c r="T529" s="8" t="s">
        <v>1355</v>
      </c>
      <c r="U529" s="14" t="str">
        <f t="shared" si="162"/>
        <v/>
      </c>
      <c r="V529" s="14"/>
      <c r="W529" s="5" t="e">
        <f>$X$1&amp;A529&amp;$Y$1&amp;T529&amp;$Z$1&amp;C529&amp;$AA$1&amp;E529&amp;#REF!&amp;G529&amp;$AB$1&amp;J529&amp;$AC$1&amp;#REF!&amp;$AD$1&amp;L529&amp;$AE$1&amp;P529&amp;$AF$1&amp;R529&amp;$AF$1&amp;#REF!&amp;$AG$1</f>
        <v>#REF!</v>
      </c>
    </row>
    <row r="530" spans="1:23" hidden="1" x14ac:dyDescent="0.25">
      <c r="A530" s="2" t="s">
        <v>554</v>
      </c>
      <c r="B530" s="2" t="s">
        <v>555</v>
      </c>
      <c r="C530" s="3"/>
      <c r="D530" s="23" t="str">
        <f>SUBSTITUTE(SUBSTITUTE(SUBSTITUTE(C530,CHAR(13),""),CHAR(10),"&lt;br&gt;"),". &amp;car(10)",".")</f>
        <v/>
      </c>
      <c r="E530" s="4">
        <v>6.5</v>
      </c>
      <c r="F530" s="2" t="s">
        <v>2241</v>
      </c>
      <c r="G530" s="19" t="e">
        <f>VLOOKUP(F530,frs!$A$2:$E$41,2,FALSE)</f>
        <v>#N/A</v>
      </c>
      <c r="H530" s="2" t="b">
        <v>1</v>
      </c>
      <c r="I530" s="2" t="s">
        <v>4691</v>
      </c>
      <c r="J530" s="19">
        <f>VLOOKUP(I530,Families!$A$2:$B$11,2,FALSE)</f>
        <v>10</v>
      </c>
      <c r="K530" s="2"/>
      <c r="L530" s="19" t="str">
        <f>IFERROR(VLOOKUP(K530,Appellations!$A$2:$B$77,2,FALSE),"0")</f>
        <v>0</v>
      </c>
      <c r="M530" s="2"/>
      <c r="N530" s="19" t="str">
        <f>IFERROR(VLOOKUP(M530,Regions!$A$2:$B$41,2,FALSE),"0")</f>
        <v>0</v>
      </c>
      <c r="O530" s="2"/>
      <c r="P530" s="19" t="str">
        <f>IFERROR(VLOOKUP(O530,Colors!$A$2:$B$11,2,FALSE),"0")</f>
        <v>0</v>
      </c>
      <c r="Q530" s="2"/>
      <c r="R530" s="19" t="str">
        <f>IFERROR(VLOOKUP(Q530,Contenants!$A$2:$B$21,2,FALSE),"0")</f>
        <v>0</v>
      </c>
      <c r="S530" s="2"/>
      <c r="T530" s="50" t="str">
        <f>PROPER(B530)</f>
        <v>Caisse 3 Bts Epicurienne Rouge</v>
      </c>
      <c r="U530" s="19" t="str">
        <f t="shared" si="162"/>
        <v/>
      </c>
      <c r="V530" s="19">
        <f>IF(U530="",0,1)</f>
        <v>0</v>
      </c>
      <c r="W530" s="20" t="e">
        <f>$X$1&amp;A530&amp;$Y$1&amp;T530&amp;$Z$1&amp;D530&amp;$AA$1&amp;E530&amp;#REF!&amp;G530&amp;$AB$1&amp;J530&amp;$AC$1&amp;L530&amp;$AD$1&amp;N530&amp;$AE$1&amp;P530&amp;$AF$1&amp;R530&amp;$AG$1&amp;#REF!&amp;$AI$1</f>
        <v>#REF!</v>
      </c>
    </row>
    <row r="531" spans="1:23" hidden="1" x14ac:dyDescent="0.25">
      <c r="A531" s="2" t="s">
        <v>4365</v>
      </c>
      <c r="B531" s="2" t="s">
        <v>4366</v>
      </c>
      <c r="C531" s="3"/>
      <c r="D531" s="25" t="str">
        <f t="shared" si="161"/>
        <v/>
      </c>
      <c r="E531" s="4">
        <v>21.7</v>
      </c>
      <c r="F531" s="2" t="s">
        <v>2241</v>
      </c>
      <c r="G531" s="26" t="e">
        <f>VLOOKUP(F531,frs!$A$2:$E$41,2,FALSE)</f>
        <v>#N/A</v>
      </c>
      <c r="H531" s="2" t="b">
        <v>0</v>
      </c>
      <c r="I531" s="2" t="s">
        <v>4691</v>
      </c>
      <c r="J531" s="26">
        <f>VLOOKUP(I531,Families!$A$2:$B$11,2,FALSE)</f>
        <v>10</v>
      </c>
      <c r="K531" s="2"/>
      <c r="L531" s="26" t="str">
        <f>IFERROR(VLOOKUP(K531,Appellations!$A$3:$B$77,3,FALSE),"")</f>
        <v/>
      </c>
      <c r="M531" s="2"/>
      <c r="N531" s="26" t="str">
        <f>IFERROR(VLOOKUP(M531,Regions!$A$3:$B$41,2,FALSE),"")</f>
        <v/>
      </c>
      <c r="O531" s="2"/>
      <c r="P531" s="26" t="str">
        <f>IFERROR(VLOOKUP(O531,Colors!$A$3:$B$11,2,FALSE),"")</f>
        <v/>
      </c>
      <c r="Q531" s="2"/>
      <c r="R531" s="26" t="str">
        <f>IFERROR(VLOOKUP(Q531,Contenants!$A$3:$B$21,2,FALSE),"")</f>
        <v/>
      </c>
      <c r="S531" s="2"/>
      <c r="T531" s="8" t="s">
        <v>1751</v>
      </c>
      <c r="U531" s="14" t="str">
        <f t="shared" si="162"/>
        <v/>
      </c>
      <c r="V531" s="14"/>
      <c r="W531" s="5" t="e">
        <f>$X$1&amp;A531&amp;$Y$1&amp;T531&amp;$Z$1&amp;C531&amp;$AA$1&amp;E531&amp;#REF!&amp;G531&amp;$AB$1&amp;J531&amp;$AC$1&amp;#REF!&amp;$AD$1&amp;L531&amp;$AE$1&amp;P531&amp;$AF$1&amp;R531&amp;$AF$1&amp;#REF!&amp;$AG$1</f>
        <v>#REF!</v>
      </c>
    </row>
    <row r="532" spans="1:23" hidden="1" x14ac:dyDescent="0.25">
      <c r="A532" s="2" t="s">
        <v>4369</v>
      </c>
      <c r="B532" s="2" t="s">
        <v>4370</v>
      </c>
      <c r="C532" s="3"/>
      <c r="D532" s="16" t="str">
        <f t="shared" si="161"/>
        <v/>
      </c>
      <c r="E532" s="4">
        <v>21.7</v>
      </c>
      <c r="F532" s="2" t="s">
        <v>2241</v>
      </c>
      <c r="G532" s="13" t="e">
        <f>VLOOKUP(F532,frs!$A$2:$E$41,2,FALSE)</f>
        <v>#N/A</v>
      </c>
      <c r="H532" s="2" t="b">
        <v>0</v>
      </c>
      <c r="I532" s="2" t="s">
        <v>4691</v>
      </c>
      <c r="J532" s="13">
        <f>VLOOKUP(I532,Families!$A$2:$B$11,2,FALSE)</f>
        <v>10</v>
      </c>
      <c r="K532" s="2"/>
      <c r="L532" s="13" t="str">
        <f>IFERROR(VLOOKUP(K532,Appellations!$A$3:$B$77,3,FALSE),"")</f>
        <v/>
      </c>
      <c r="M532" s="2"/>
      <c r="N532" s="13" t="str">
        <f>IFERROR(VLOOKUP(M532,Regions!$A$3:$B$41,2,FALSE),"")</f>
        <v/>
      </c>
      <c r="O532" s="2"/>
      <c r="P532" s="13" t="str">
        <f>IFERROR(VLOOKUP(O532,Colors!$A$3:$B$11,2,FALSE),"")</f>
        <v/>
      </c>
      <c r="Q532" s="2"/>
      <c r="R532" s="13" t="str">
        <f>IFERROR(VLOOKUP(Q532,Contenants!$A$3:$B$21,2,FALSE),"")</f>
        <v/>
      </c>
      <c r="S532" s="2"/>
      <c r="T532" s="8" t="s">
        <v>1753</v>
      </c>
      <c r="U532" s="14" t="str">
        <f t="shared" si="162"/>
        <v/>
      </c>
      <c r="V532" s="14"/>
      <c r="W532" s="5" t="e">
        <f>$X$1&amp;A532&amp;$Y$1&amp;T532&amp;$Z$1&amp;C532&amp;$AA$1&amp;E532&amp;#REF!&amp;G532&amp;$AB$1&amp;J532&amp;$AC$1&amp;#REF!&amp;$AD$1&amp;L532&amp;$AE$1&amp;P532&amp;$AF$1&amp;R532&amp;$AF$1&amp;#REF!&amp;$AG$1</f>
        <v>#REF!</v>
      </c>
    </row>
    <row r="533" spans="1:23" hidden="1" x14ac:dyDescent="0.25">
      <c r="A533" s="2" t="s">
        <v>4367</v>
      </c>
      <c r="B533" s="2" t="s">
        <v>4368</v>
      </c>
      <c r="C533" s="3"/>
      <c r="D533" s="16" t="str">
        <f t="shared" si="161"/>
        <v/>
      </c>
      <c r="E533" s="4">
        <v>21.7</v>
      </c>
      <c r="F533" s="2" t="s">
        <v>2241</v>
      </c>
      <c r="G533" s="13" t="e">
        <f>VLOOKUP(F533,frs!$A$2:$E$41,2,FALSE)</f>
        <v>#N/A</v>
      </c>
      <c r="H533" s="2" t="b">
        <v>0</v>
      </c>
      <c r="I533" s="2" t="s">
        <v>4691</v>
      </c>
      <c r="J533" s="13">
        <f>VLOOKUP(I533,Families!$A$2:$B$11,2,FALSE)</f>
        <v>10</v>
      </c>
      <c r="K533" s="2"/>
      <c r="L533" s="13" t="str">
        <f>IFERROR(VLOOKUP(K533,Appellations!$A$3:$B$77,3,FALSE),"")</f>
        <v/>
      </c>
      <c r="M533" s="2"/>
      <c r="N533" s="13" t="str">
        <f>IFERROR(VLOOKUP(M533,Regions!$A$3:$B$41,2,FALSE),"")</f>
        <v/>
      </c>
      <c r="O533" s="2"/>
      <c r="P533" s="13" t="str">
        <f>IFERROR(VLOOKUP(O533,Colors!$A$3:$B$11,2,FALSE),"")</f>
        <v/>
      </c>
      <c r="Q533" s="2"/>
      <c r="R533" s="13" t="str">
        <f>IFERROR(VLOOKUP(Q533,Contenants!$A$3:$B$21,2,FALSE),"")</f>
        <v/>
      </c>
      <c r="S533" s="2"/>
      <c r="T533" s="8" t="s">
        <v>1796</v>
      </c>
      <c r="U533" s="14" t="str">
        <f t="shared" si="162"/>
        <v/>
      </c>
      <c r="V533" s="14"/>
      <c r="W533" s="5" t="e">
        <f>$X$1&amp;A533&amp;$Y$1&amp;T533&amp;$Z$1&amp;C533&amp;$AA$1&amp;E533&amp;#REF!&amp;G533&amp;$AB$1&amp;J533&amp;$AC$1&amp;#REF!&amp;$AD$1&amp;L533&amp;$AE$1&amp;P533&amp;$AF$1&amp;R533&amp;$AF$1&amp;#REF!&amp;$AG$1</f>
        <v>#REF!</v>
      </c>
    </row>
    <row r="534" spans="1:23" hidden="1" x14ac:dyDescent="0.25">
      <c r="A534" s="2" t="s">
        <v>4363</v>
      </c>
      <c r="B534" s="2" t="s">
        <v>4364</v>
      </c>
      <c r="C534" s="3"/>
      <c r="D534" s="16" t="str">
        <f t="shared" si="161"/>
        <v/>
      </c>
      <c r="E534" s="4">
        <v>16.7</v>
      </c>
      <c r="F534" s="2" t="s">
        <v>2241</v>
      </c>
      <c r="G534" s="13" t="e">
        <f>VLOOKUP(F534,frs!$A$2:$E$41,2,FALSE)</f>
        <v>#N/A</v>
      </c>
      <c r="H534" s="2" t="b">
        <v>0</v>
      </c>
      <c r="I534" s="2" t="s">
        <v>4691</v>
      </c>
      <c r="J534" s="13">
        <f>VLOOKUP(I534,Families!$A$2:$B$11,2,FALSE)</f>
        <v>10</v>
      </c>
      <c r="K534" s="2"/>
      <c r="L534" s="13" t="str">
        <f>IFERROR(VLOOKUP(K534,Appellations!$A$3:$B$77,3,FALSE),"")</f>
        <v/>
      </c>
      <c r="M534" s="2"/>
      <c r="N534" s="13" t="str">
        <f>IFERROR(VLOOKUP(M534,Regions!$A$3:$B$41,2,FALSE),"")</f>
        <v/>
      </c>
      <c r="O534" s="2"/>
      <c r="P534" s="13" t="str">
        <f>IFERROR(VLOOKUP(O534,Colors!$A$3:$B$11,2,FALSE),"")</f>
        <v/>
      </c>
      <c r="Q534" s="2"/>
      <c r="R534" s="13" t="str">
        <f>IFERROR(VLOOKUP(Q534,Contenants!$A$3:$B$21,2,FALSE),"")</f>
        <v/>
      </c>
      <c r="S534" s="2"/>
      <c r="T534" s="8" t="s">
        <v>1802</v>
      </c>
      <c r="U534" s="14" t="str">
        <f t="shared" si="162"/>
        <v/>
      </c>
      <c r="V534" s="14"/>
      <c r="W534" s="5" t="e">
        <f>$X$1&amp;A534&amp;$Y$1&amp;T534&amp;$Z$1&amp;C534&amp;$AA$1&amp;E534&amp;#REF!&amp;G534&amp;$AB$1&amp;J534&amp;$AC$1&amp;#REF!&amp;$AD$1&amp;L534&amp;$AE$1&amp;P534&amp;$AF$1&amp;R534&amp;$AF$1&amp;#REF!&amp;$AG$1</f>
        <v>#REF!</v>
      </c>
    </row>
    <row r="535" spans="1:23" hidden="1" x14ac:dyDescent="0.25">
      <c r="A535" s="2" t="s">
        <v>3423</v>
      </c>
      <c r="B535" s="2" t="s">
        <v>3424</v>
      </c>
      <c r="C535" s="3"/>
      <c r="D535" s="16" t="str">
        <f t="shared" si="161"/>
        <v/>
      </c>
      <c r="E535" s="4">
        <v>6.8</v>
      </c>
      <c r="F535" s="2" t="s">
        <v>2537</v>
      </c>
      <c r="G535" s="13" t="e">
        <f>VLOOKUP(F535,frs!$A$2:$E$41,2,FALSE)</f>
        <v>#N/A</v>
      </c>
      <c r="H535" s="2" t="b">
        <v>0</v>
      </c>
      <c r="I535" s="2" t="s">
        <v>2308</v>
      </c>
      <c r="J535" s="13">
        <f>VLOOKUP(I535,Families!$A$2:$B$11,2,FALSE)</f>
        <v>3</v>
      </c>
      <c r="K535" s="2" t="s">
        <v>4746</v>
      </c>
      <c r="L535" s="13" t="str">
        <f>IFERROR(VLOOKUP(K535,Appellations!$A$3:$B$77,3,FALSE),"")</f>
        <v/>
      </c>
      <c r="M535" s="2" t="s">
        <v>4741</v>
      </c>
      <c r="N535" s="13">
        <f>IFERROR(VLOOKUP(M535,Regions!$A$3:$B$41,2,FALSE),"")</f>
        <v>32</v>
      </c>
      <c r="O535" s="2" t="s">
        <v>2306</v>
      </c>
      <c r="P535" s="13">
        <f>IFERROR(VLOOKUP(O535,Colors!$A$3:$B$11,2,FALSE),"")</f>
        <v>7</v>
      </c>
      <c r="Q535" s="2" t="s">
        <v>4688</v>
      </c>
      <c r="R535" s="13">
        <f>IFERROR(VLOOKUP(Q535,Contenants!$A$3:$B$21,2,FALSE),"")</f>
        <v>16</v>
      </c>
      <c r="S535" s="2"/>
      <c r="T535" s="8" t="s">
        <v>1478</v>
      </c>
      <c r="U535" s="14" t="str">
        <f t="shared" si="162"/>
        <v/>
      </c>
      <c r="V535" s="14"/>
      <c r="W535" s="5" t="e">
        <f>$X$1&amp;A535&amp;$Y$1&amp;T535&amp;$Z$1&amp;C535&amp;$AA$1&amp;E535&amp;#REF!&amp;G535&amp;$AB$1&amp;J535&amp;$AC$1&amp;#REF!&amp;$AD$1&amp;L535&amp;$AE$1&amp;P535&amp;$AF$1&amp;R535&amp;$AF$1&amp;#REF!&amp;$AG$1</f>
        <v>#REF!</v>
      </c>
    </row>
    <row r="536" spans="1:23" hidden="1" x14ac:dyDescent="0.25">
      <c r="A536" s="2" t="s">
        <v>2459</v>
      </c>
      <c r="B536" s="2" t="s">
        <v>2460</v>
      </c>
      <c r="C536" s="3"/>
      <c r="D536" s="16" t="str">
        <f t="shared" si="161"/>
        <v/>
      </c>
      <c r="E536" s="4">
        <v>6.9</v>
      </c>
      <c r="F536" s="2" t="s">
        <v>2217</v>
      </c>
      <c r="G536" s="13" t="e">
        <f>VLOOKUP(F536,frs!$A$2:$E$41,2,FALSE)</f>
        <v>#N/A</v>
      </c>
      <c r="H536" s="2" t="b">
        <v>0</v>
      </c>
      <c r="I536" s="2" t="s">
        <v>4716</v>
      </c>
      <c r="J536" s="13">
        <f>VLOOKUP(I536,Families!$A$2:$B$11,2,FALSE)</f>
        <v>1</v>
      </c>
      <c r="K536" s="2" t="s">
        <v>4758</v>
      </c>
      <c r="L536" s="13" t="str">
        <f>IFERROR(VLOOKUP(K536,Appellations!$A$3:$B$77,3,FALSE),"")</f>
        <v/>
      </c>
      <c r="M536" s="2" t="s">
        <v>4757</v>
      </c>
      <c r="N536" s="13">
        <f>IFERROR(VLOOKUP(M536,Regions!$A$3:$B$41,2,FALSE),"")</f>
        <v>6</v>
      </c>
      <c r="O536" s="2" t="s">
        <v>4719</v>
      </c>
      <c r="P536" s="13">
        <f>IFERROR(VLOOKUP(O536,Colors!$A$3:$B$11,2,FALSE),"")</f>
        <v>8</v>
      </c>
      <c r="Q536" s="2" t="s">
        <v>4688</v>
      </c>
      <c r="R536" s="13">
        <f>IFERROR(VLOOKUP(Q536,Contenants!$A$3:$B$21,2,FALSE),"")</f>
        <v>16</v>
      </c>
      <c r="S536" s="2"/>
      <c r="T536" s="8" t="s">
        <v>975</v>
      </c>
      <c r="U536" s="14" t="str">
        <f t="shared" si="162"/>
        <v/>
      </c>
      <c r="V536" s="14"/>
      <c r="W536" s="5" t="e">
        <f>$X$1&amp;A536&amp;$Y$1&amp;T536&amp;$Z$1&amp;C536&amp;$AA$1&amp;E536&amp;#REF!&amp;G536&amp;$AB$1&amp;J536&amp;$AC$1&amp;#REF!&amp;$AD$1&amp;L536&amp;$AE$1&amp;P536&amp;$AF$1&amp;R536&amp;$AF$1&amp;#REF!&amp;$AG$1</f>
        <v>#REF!</v>
      </c>
    </row>
    <row r="537" spans="1:23" hidden="1" x14ac:dyDescent="0.25">
      <c r="A537" s="2" t="s">
        <v>3069</v>
      </c>
      <c r="B537" s="2" t="s">
        <v>3070</v>
      </c>
      <c r="C537" s="3"/>
      <c r="D537" s="16" t="str">
        <f t="shared" si="161"/>
        <v/>
      </c>
      <c r="E537" s="4">
        <v>5.85</v>
      </c>
      <c r="F537" s="2" t="s">
        <v>2218</v>
      </c>
      <c r="G537" s="13" t="e">
        <f>VLOOKUP(F537,frs!$A$2:$E$41,2,FALSE)</f>
        <v>#N/A</v>
      </c>
      <c r="H537" s="2" t="b">
        <v>0</v>
      </c>
      <c r="I537" s="2" t="s">
        <v>4716</v>
      </c>
      <c r="J537" s="13">
        <f>VLOOKUP(I537,Families!$A$2:$B$11,2,FALSE)</f>
        <v>1</v>
      </c>
      <c r="K537" s="2" t="s">
        <v>4744</v>
      </c>
      <c r="L537" s="13" t="str">
        <f>IFERROR(VLOOKUP(K537,Appellations!$A$3:$B$77,3,FALSE),"")</f>
        <v/>
      </c>
      <c r="M537" s="2" t="s">
        <v>4745</v>
      </c>
      <c r="N537" s="13">
        <f>IFERROR(VLOOKUP(M537,Regions!$A$3:$B$41,2,FALSE),"")</f>
        <v>33</v>
      </c>
      <c r="O537" s="2" t="s">
        <v>4719</v>
      </c>
      <c r="P537" s="13">
        <f>IFERROR(VLOOKUP(O537,Colors!$A$3:$B$11,2,FALSE),"")</f>
        <v>8</v>
      </c>
      <c r="Q537" s="2" t="s">
        <v>4833</v>
      </c>
      <c r="R537" s="13">
        <f>IFERROR(VLOOKUP(Q537,Contenants!$A$3:$B$21,2,FALSE),"")</f>
        <v>11</v>
      </c>
      <c r="S537" s="2"/>
      <c r="T537" s="8" t="s">
        <v>787</v>
      </c>
      <c r="U537" s="14" t="str">
        <f t="shared" si="162"/>
        <v/>
      </c>
      <c r="V537" s="14"/>
      <c r="W537" s="5" t="e">
        <f>$X$1&amp;A537&amp;$Y$1&amp;T537&amp;$Z$1&amp;C537&amp;$AA$1&amp;E537&amp;#REF!&amp;G537&amp;$AB$1&amp;J537&amp;$AC$1&amp;#REF!&amp;$AD$1&amp;L537&amp;$AE$1&amp;P537&amp;$AF$1&amp;R537&amp;$AF$1&amp;#REF!&amp;$AG$1</f>
        <v>#REF!</v>
      </c>
    </row>
    <row r="538" spans="1:23" hidden="1" x14ac:dyDescent="0.25">
      <c r="A538" s="2" t="s">
        <v>4241</v>
      </c>
      <c r="B538" s="2" t="s">
        <v>4242</v>
      </c>
      <c r="C538" s="3"/>
      <c r="D538" s="16" t="str">
        <f t="shared" si="161"/>
        <v/>
      </c>
      <c r="E538" s="4">
        <v>22.05</v>
      </c>
      <c r="F538" s="2" t="s">
        <v>2233</v>
      </c>
      <c r="G538" s="13">
        <f>VLOOKUP(F538,frs!$A$2:$E$41,2,FALSE)</f>
        <v>36</v>
      </c>
      <c r="H538" s="2" t="b">
        <v>0</v>
      </c>
      <c r="I538" s="2" t="s">
        <v>4716</v>
      </c>
      <c r="J538" s="13">
        <f>VLOOKUP(I538,Families!$A$2:$B$11,2,FALSE)</f>
        <v>1</v>
      </c>
      <c r="K538" s="2" t="s">
        <v>4869</v>
      </c>
      <c r="L538" s="13" t="str">
        <f>IFERROR(VLOOKUP(K538,Appellations!$A$3:$B$77,3,FALSE),"")</f>
        <v/>
      </c>
      <c r="M538" s="2" t="s">
        <v>4745</v>
      </c>
      <c r="N538" s="13">
        <f>IFERROR(VLOOKUP(M538,Regions!$A$3:$B$41,2,FALSE),"")</f>
        <v>33</v>
      </c>
      <c r="O538" s="2" t="s">
        <v>4719</v>
      </c>
      <c r="P538" s="13">
        <f>IFERROR(VLOOKUP(O538,Colors!$A$3:$B$11,2,FALSE),"")</f>
        <v>8</v>
      </c>
      <c r="Q538" s="2" t="s">
        <v>4688</v>
      </c>
      <c r="R538" s="13">
        <f>IFERROR(VLOOKUP(Q538,Contenants!$A$3:$B$21,2,FALSE),"")</f>
        <v>16</v>
      </c>
      <c r="S538" s="2"/>
      <c r="T538" s="8" t="s">
        <v>1029</v>
      </c>
      <c r="U538" s="14" t="str">
        <f t="shared" si="162"/>
        <v/>
      </c>
      <c r="V538" s="14"/>
      <c r="W538" s="5" t="e">
        <f>$X$1&amp;A538&amp;$Y$1&amp;T538&amp;$Z$1&amp;C538&amp;$AA$1&amp;E538&amp;#REF!&amp;G538&amp;$AB$1&amp;J538&amp;$AC$1&amp;#REF!&amp;$AD$1&amp;L538&amp;$AE$1&amp;P538&amp;$AF$1&amp;R538&amp;$AF$1&amp;#REF!&amp;$AG$1</f>
        <v>#REF!</v>
      </c>
    </row>
    <row r="539" spans="1:23" hidden="1" x14ac:dyDescent="0.25">
      <c r="A539" s="2" t="s">
        <v>3038</v>
      </c>
      <c r="B539" s="2" t="s">
        <v>3039</v>
      </c>
      <c r="C539" s="3"/>
      <c r="D539" s="33" t="str">
        <f t="shared" si="161"/>
        <v/>
      </c>
      <c r="E539" s="4">
        <v>24.5</v>
      </c>
      <c r="F539" s="2" t="s">
        <v>2218</v>
      </c>
      <c r="G539" s="17" t="e">
        <f>VLOOKUP(F539,frs!$A$2:$E$41,2,FALSE)</f>
        <v>#N/A</v>
      </c>
      <c r="H539" s="2" t="b">
        <v>0</v>
      </c>
      <c r="I539" s="2" t="s">
        <v>2308</v>
      </c>
      <c r="J539" s="17">
        <f>VLOOKUP(I539,Families!$A$2:$B$11,2,FALSE)</f>
        <v>3</v>
      </c>
      <c r="K539" s="2" t="s">
        <v>4740</v>
      </c>
      <c r="L539" s="17" t="str">
        <f>IFERROR(VLOOKUP(K539,Appellations!$A$3:$B$77,3,FALSE),"")</f>
        <v/>
      </c>
      <c r="M539" s="2" t="s">
        <v>4741</v>
      </c>
      <c r="N539" s="17">
        <f>IFERROR(VLOOKUP(M539,Regions!$A$3:$B$41,2,FALSE),"")</f>
        <v>32</v>
      </c>
      <c r="O539" s="2" t="s">
        <v>2306</v>
      </c>
      <c r="P539" s="17">
        <f>IFERROR(VLOOKUP(O539,Colors!$A$3:$B$11,2,FALSE),"")</f>
        <v>7</v>
      </c>
      <c r="Q539" s="2" t="s">
        <v>4688</v>
      </c>
      <c r="R539" s="17">
        <f>IFERROR(VLOOKUP(Q539,Contenants!$A$3:$B$21,2,FALSE),"")</f>
        <v>16</v>
      </c>
      <c r="S539" s="2"/>
      <c r="T539" s="8" t="s">
        <v>543</v>
      </c>
      <c r="U539" s="14" t="str">
        <f t="shared" si="162"/>
        <v/>
      </c>
      <c r="V539" s="14"/>
      <c r="W539" s="5" t="e">
        <f>$X$1&amp;A539&amp;$Y$1&amp;T539&amp;$Z$1&amp;C539&amp;$AA$1&amp;E539&amp;#REF!&amp;G539&amp;$AB$1&amp;J539&amp;$AC$1&amp;#REF!&amp;$AD$1&amp;L539&amp;$AE$1&amp;P539&amp;$AF$1&amp;R539&amp;$AF$1&amp;#REF!&amp;$AG$1</f>
        <v>#REF!</v>
      </c>
    </row>
    <row r="540" spans="1:23" ht="409.5" x14ac:dyDescent="0.25">
      <c r="A540" s="2" t="s">
        <v>1681</v>
      </c>
      <c r="B540" s="2" t="s">
        <v>1682</v>
      </c>
      <c r="C540" s="3" t="s">
        <v>5403</v>
      </c>
      <c r="D540" s="23" t="str">
        <f t="shared" ref="D540:D548" si="163">SUBSTITUTE(SUBSTITUTE(SUBSTITUTE(C540,CHAR(13),""),CHAR(10),"&lt;br&gt;"),". &amp;car(10)",".")</f>
        <v>Un Rasteau puissant et généreux qui accompagnera à merveille un côtes de boeuf grillée.&lt;br&gt;&lt;br&gt;Encépagement : Grenache, Syrah&lt;br&gt;&lt;br&gt;Dégustation : Robe grenat aux reflets violets ; Nez fruité au notes de fruits noirs et d'épices douces ; Bouche élégante, généreuse et fruitée aux notes de mûres, de cassis et de cerises à clafoutis.&lt;br&gt;Accord mets/vin : viande grillée, une épaule d'agneau au thym.&lt;br&gt;&lt;br&gt;Existe en 75cl et en Jeroboam.&lt;br&gt;&lt;br&gt;La tradition viticole de la famille Brunel remonte au 17ème siècle. Gaston Brunel, un célèbre négociant, acheta le Château de la Gardine à Châteauneuf du Pape en 1945. Le domaine est maintenant tenu par ses deux fils, avec l’aide de leurs épouses et de leurs enfants. Le domaine s’étend sur 52 ha de vignes (48 ha de rouge et 4 ha de blanc).&lt;br&gt;La bouteille Gardine, originale et élégante, est née d'un heureuxhasard...&lt;br&gt;Lorsqu’il voulut agrandir sa cave pour la première fois, en creusant dans le sol, Gaston Brunel trouva une très vieille bouteille qui avait été soufflée à la bouche. La forme lui plut beaucoup, il décida donc d’embouteiller tout son vin dans une bouteille similaire. Au début il ne parvint pas à trouver un fabricant en France capable de reproduire cette bouteille, tant elle était particulière. Il les fit donc fabriquer en Italie. Le premier millésime dans la bouteille Gardine fut 1964. La bouteille est désormais fabriquée en France dans un moule créé spécifiquement pour la famille Brunel.</v>
      </c>
      <c r="E540" s="4">
        <v>66.5</v>
      </c>
      <c r="F540" s="2" t="s">
        <v>2233</v>
      </c>
      <c r="G540" s="19">
        <f>VLOOKUP(F540,frs!$A$2:$B$45,2,FALSE)</f>
        <v>36</v>
      </c>
      <c r="H540" s="2" t="b">
        <v>1</v>
      </c>
      <c r="I540" s="2" t="s">
        <v>4716</v>
      </c>
      <c r="J540" s="19">
        <f>VLOOKUP(I540,Families!$A$2:$B$11,2,FALSE)</f>
        <v>1</v>
      </c>
      <c r="K540" s="2" t="s">
        <v>4834</v>
      </c>
      <c r="L540" s="19">
        <f>IFERROR(VLOOKUP(K540,Appellations!$A$2:$B$80,2,FALSE),"0")</f>
        <v>61</v>
      </c>
      <c r="M540" s="2" t="s">
        <v>4745</v>
      </c>
      <c r="N540" s="19">
        <f>IFERROR(VLOOKUP(M540,Regions!$A$2:$B$44,2,FALSE),"0")</f>
        <v>33</v>
      </c>
      <c r="O540" s="2" t="s">
        <v>4719</v>
      </c>
      <c r="P540" s="19">
        <f>IFERROR(VLOOKUP(O540,Colors!$A$2:$B$11,2,FALSE),"0")</f>
        <v>8</v>
      </c>
      <c r="Q540" s="2" t="s">
        <v>2303</v>
      </c>
      <c r="R540" s="19">
        <f>IFERROR(VLOOKUP(Q540,Contenants!$A$2:$B$21,2,FALSE),"0")</f>
        <v>19</v>
      </c>
      <c r="S540" s="2" t="s">
        <v>5703</v>
      </c>
      <c r="T540" s="50" t="s">
        <v>6435</v>
      </c>
      <c r="U540" s="19" t="str">
        <f t="shared" ref="U540:U541" si="164">SUBSTITUTE(S540,"C:\Users\Admin\OneDrive\Site Internet\","")</f>
        <v>gardine_rasteau_rouge.png</v>
      </c>
      <c r="V540" s="19">
        <f t="shared" ref="V540:V548" si="165">IF(U540="",0,1)</f>
        <v>1</v>
      </c>
      <c r="W540" s="20" t="str">
        <f t="shared" ref="W540:W541" si="166">$X$1&amp;A540&amp;$Y$1&amp;T540&amp;$Z$1&amp;D540&amp;$AA$1&amp;G540&amp;$AB$1&amp;J540&amp;$AC$1&amp;L540&amp;$AD$1&amp;N540&amp;$AE$1&amp;P540&amp;$AF$1&amp;R540&amp;$AG$1&amp;U540&amp;$AH$1&amp;V540&amp;$AI$1</f>
        <v>("00546", "Rasteau La Gardine Rouge Magnum", "Un Rasteau puissant et généreux qui accompagnera à merveille un côtes de boeuf grillée.&lt;br&gt;&lt;br&gt;Encépagement : Grenache, Syrah&lt;br&gt;&lt;br&gt;Dégustation : Robe grenat aux reflets violets ; Nez fruité au notes de fruits noirs et d'épices douces ; Bouche élégante, généreuse et fruitée aux notes de mûres, de cassis et de cerises à clafoutis.&lt;br&gt;Accord mets/vin : viande grillée, une épaule d'agneau au thym.&lt;br&gt;&lt;br&gt;Existe en 75cl et en Jeroboam.&lt;br&gt;&lt;br&gt;La tradition viticole de la famille Brunel remonte au 17ème siècle. Gaston Brunel, un célèbre négociant, acheta le Château de la Gardine à Châteauneuf du Pape en 1945. Le domaine est maintenant tenu par ses deux fils, avec l’aide de leurs épouses et de leurs enfants. Le domaine s’étend sur 52 ha de vignes (48 ha de rouge et 4 ha de blanc).&lt;br&gt;La bouteille Gardine, originale et élégante, est née d'un heureuxhasard...&lt;br&gt;Lorsqu’il voulut agrandir sa cave pour la première fois, en creusant dans le sol, Gaston Brunel trouva une très vieille bouteille qui avait été soufflée à la bouche. La forme lui plut beaucoup, il décida donc d’embouteiller tout son vin dans une bouteille similaire. Au début il ne parvint pas à trouver un fabricant en France capable de reproduire cette bouteille, tant elle était particulière. Il les fit donc fabriquer en Italie. Le premier millésime dans la bouteille Gardine fut 1964. La bouteille est désormais fabriquée en France dans un moule créé spécifiquement pour la famille Brunel.", "36", "1", "61", "33","8", "19", "gardine_rasteau_rouge.png", "1"),</v>
      </c>
    </row>
    <row r="541" spans="1:23" ht="409.5" x14ac:dyDescent="0.25">
      <c r="A541" s="2" t="s">
        <v>788</v>
      </c>
      <c r="B541" s="2" t="s">
        <v>789</v>
      </c>
      <c r="C541" s="3" t="s">
        <v>5275</v>
      </c>
      <c r="D541" s="23" t="str">
        <f t="shared" si="163"/>
        <v>Un Châteauneuf-du-Pape rouge généreux, puissant, fruité aillant un bon potentiel de garde. Idéal sur une daube provençale.&lt;br&gt;&lt;br&gt;Encépagement : Grenache, Mourvèdre, Syrah, Muscardin élevés en fût de chêne&lt;br&gt;&lt;br&gt;Dégustation : Robe pourpre ; Nez épicé aux notes de fruits noirs ; Bouche ample, fruitée et torréfiée aux notes de cacao avec des tannins soyeux.&lt;br&gt;Accord mets/vin : gibier en sauce, viandes grillées.&lt;br&gt;&lt;br&gt;Existe en Magnum.&lt;br&gt;&lt;br&gt;La tradition viticole de la famille Brunel remonte au 17ème siècle. Gaston Brunel, un célèbre négociant, acheta le Château de la Gardine à Châteauneuf du Pape en 1945. Le domaine est maintenant tenu par ses deux fils, avec l’aide de leurs épouses et de leurs enfants. Le domaine s’étend sur 52 ha de vignes (48 ha de rouge et 4 ha de blanc).&lt;br&gt;La bouteille Gardine, originale et élégante, est née d'un heureuxhasard...&lt;br&gt;Lorsqu’il voulut agrandir sa cave pour la première fois, en creusant dans le sol, Gaston Brunel trouva une très vieille bouteille qui avait été soufflée à la bouche. La forme lui plut beaucoup, il décida donc d’embouteiller tout son vin dans une bouteille similaire. Au début il ne parvint pas à trouver un fabricant en France capable de reproduire cette bouteille, tant elle était particulière. Il les fit donc fabriquer en Italie. Le premier millésime dans la bouteille Gardine fut 1964. La bouteille est désormais fabriquée en France dans un moule créé spécifiquement pour la famille Brunel.</v>
      </c>
      <c r="E541" s="4">
        <v>50.55</v>
      </c>
      <c r="F541" s="2" t="s">
        <v>2233</v>
      </c>
      <c r="G541" s="19">
        <f>VLOOKUP(F541,frs!$A$2:$B$45,2,FALSE)</f>
        <v>36</v>
      </c>
      <c r="H541" s="2" t="b">
        <v>1</v>
      </c>
      <c r="I541" s="2" t="s">
        <v>4716</v>
      </c>
      <c r="J541" s="19">
        <f>VLOOKUP(I541,Families!$A$2:$B$11,2,FALSE)</f>
        <v>1</v>
      </c>
      <c r="K541" s="2" t="s">
        <v>4841</v>
      </c>
      <c r="L541" s="19">
        <f>IFERROR(VLOOKUP(K541,Appellations!$A$2:$B$80,2,FALSE),"0")</f>
        <v>17</v>
      </c>
      <c r="M541" s="2" t="s">
        <v>4745</v>
      </c>
      <c r="N541" s="19">
        <f>IFERROR(VLOOKUP(M541,Regions!$A$2:$B$44,2,FALSE),"0")</f>
        <v>33</v>
      </c>
      <c r="O541" s="2" t="s">
        <v>4719</v>
      </c>
      <c r="P541" s="19">
        <f>IFERROR(VLOOKUP(O541,Colors!$A$2:$B$11,2,FALSE),"0")</f>
        <v>8</v>
      </c>
      <c r="Q541" s="2" t="s">
        <v>4688</v>
      </c>
      <c r="R541" s="19">
        <f>IFERROR(VLOOKUP(Q541,Contenants!$A$2:$B$21,2,FALSE),"0")</f>
        <v>16</v>
      </c>
      <c r="S541" s="2" t="s">
        <v>5716</v>
      </c>
      <c r="T541" s="50" t="s">
        <v>6096</v>
      </c>
      <c r="U541" s="19" t="str">
        <f t="shared" si="164"/>
        <v>gardine_chateau_neuf_du_pape_tradition_rouge.png</v>
      </c>
      <c r="V541" s="19">
        <f t="shared" si="165"/>
        <v>1</v>
      </c>
      <c r="W541" s="20" t="str">
        <f t="shared" si="166"/>
        <v>("00547", "Châteauneuf du Pape Tradition La Gardine Rouge", "Un Châteauneuf-du-Pape rouge généreux, puissant, fruité aillant un bon potentiel de garde. Idéal sur une daube provençale.&lt;br&gt;&lt;br&gt;Encépagement : Grenache, Mourvèdre, Syrah, Muscardin élevés en fût de chêne&lt;br&gt;&lt;br&gt;Dégustation : Robe pourpre ; Nez épicé aux notes de fruits noirs ; Bouche ample, fruitée et torréfiée aux notes de cacao avec des tannins soyeux.&lt;br&gt;Accord mets/vin : gibier en sauce, viandes grillées.&lt;br&gt;&lt;br&gt;Existe en Magnum.&lt;br&gt;&lt;br&gt;La tradition viticole de la famille Brunel remonte au 17ème siècle. Gaston Brunel, un célèbre négociant, acheta le Château de la Gardine à Châteauneuf du Pape en 1945. Le domaine est maintenant tenu par ses deux fils, avec l’aide de leurs épouses et de leurs enfants. Le domaine s’étend sur 52 ha de vignes (48 ha de rouge et 4 ha de blanc).&lt;br&gt;La bouteille Gardine, originale et élégante, est née d'un heureuxhasard...&lt;br&gt;Lorsqu’il voulut agrandir sa cave pour la première fois, en creusant dans le sol, Gaston Brunel trouva une très vieille bouteille qui avait été soufflée à la bouche. La forme lui plut beaucoup, il décida donc d’embouteiller tout son vin dans une bouteille similaire. Au début il ne parvint pas à trouver un fabricant en France capable de reproduire cette bouteille, tant elle était particulière. Il les fit donc fabriquer en Italie. Le premier millésime dans la bouteille Gardine fut 1964. La bouteille est désormais fabriquée en France dans un moule créé spécifiquement pour la famille Brunel.", "36", "1", "17", "33","8", "16", "gardine_chateau_neuf_du_pape_tradition_rouge.png", "1"),</v>
      </c>
    </row>
    <row r="542" spans="1:23" hidden="1" x14ac:dyDescent="0.25">
      <c r="A542" s="2" t="s">
        <v>1010</v>
      </c>
      <c r="B542" s="2" t="s">
        <v>1011</v>
      </c>
      <c r="C542" s="3"/>
      <c r="D542" s="23" t="str">
        <f t="shared" si="163"/>
        <v/>
      </c>
      <c r="E542" s="4">
        <v>9.1</v>
      </c>
      <c r="F542" s="2" t="s">
        <v>2235</v>
      </c>
      <c r="G542" s="19" t="e">
        <f>VLOOKUP(F542,frs!$A$2:$E$41,2,FALSE)</f>
        <v>#N/A</v>
      </c>
      <c r="H542" s="2" t="b">
        <v>1</v>
      </c>
      <c r="I542" s="2" t="s">
        <v>2308</v>
      </c>
      <c r="J542" s="19">
        <f>VLOOKUP(I542,Families!$A$2:$B$11,2,FALSE)</f>
        <v>3</v>
      </c>
      <c r="K542" s="2" t="s">
        <v>4746</v>
      </c>
      <c r="L542" s="19" t="str">
        <f>IFERROR(VLOOKUP(K542,Appellations!$A$2:$B$77,2,FALSE),"0")</f>
        <v>0</v>
      </c>
      <c r="M542" s="2" t="s">
        <v>4741</v>
      </c>
      <c r="N542" s="19">
        <f>IFERROR(VLOOKUP(M542,Regions!$A$2:$B$41,2,FALSE),"0")</f>
        <v>32</v>
      </c>
      <c r="O542" s="2" t="s">
        <v>2306</v>
      </c>
      <c r="P542" s="19">
        <f>IFERROR(VLOOKUP(O542,Colors!$A$2:$B$11,2,FALSE),"0")</f>
        <v>7</v>
      </c>
      <c r="Q542" s="2" t="s">
        <v>4688</v>
      </c>
      <c r="R542" s="19">
        <f>IFERROR(VLOOKUP(Q542,Contenants!$A$2:$B$21,2,FALSE),"0")</f>
        <v>16</v>
      </c>
      <c r="S542" s="2"/>
      <c r="T542" s="50" t="str">
        <f t="shared" ref="T542:T548" si="167">PROPER(B542)</f>
        <v>Cot.Aix 1 Nuit La Coste Rose 50 Cl</v>
      </c>
      <c r="U542" s="19" t="str">
        <f t="shared" ref="U542:U551" si="168">SUBSTITUTE(SUBSTITUTE(SUBSTITUTE(SUBSTITUTE(SUBSTITUTE(SUBSTITUTE(SUBSTITUTE(SUBSTITUTE(SUBSTITUTE(SUBSTITUTE(SUBSTITUTE(SUBSTITUTE(S542,"C:\Users\Admin\OneDrive\Site Internet\",""),"BAG-IN-BOX\",""),"BOURGOGNE\",""),"BEAUJOLAIS\",""),"CHAMPAGNE ET EFFERVESCENTS\",""),"LANGUEDOC\",""),"LOIRE\",""),"PROVENCE\",""),"RHONE NORD\",""),"RHONE SUD\",""),"SPIRITUEUX\",""),"SUD OUEST\","")</f>
        <v/>
      </c>
      <c r="V542" s="19">
        <f t="shared" si="165"/>
        <v>0</v>
      </c>
      <c r="W542" s="20" t="e">
        <f>$X$1&amp;A542&amp;$Y$1&amp;T542&amp;$Z$1&amp;D542&amp;$AA$1&amp;E542&amp;#REF!&amp;G542&amp;$AB$1&amp;J542&amp;$AC$1&amp;L542&amp;$AD$1&amp;N542&amp;$AE$1&amp;P542&amp;$AF$1&amp;R542&amp;$AG$1&amp;#REF!&amp;$AI$1</f>
        <v>#REF!</v>
      </c>
    </row>
    <row r="543" spans="1:23" hidden="1" x14ac:dyDescent="0.25">
      <c r="A543" s="2" t="s">
        <v>1294</v>
      </c>
      <c r="B543" s="2" t="s">
        <v>1295</v>
      </c>
      <c r="C543" s="3"/>
      <c r="D543" s="23" t="str">
        <f t="shared" si="163"/>
        <v/>
      </c>
      <c r="E543" s="4">
        <v>11.9</v>
      </c>
      <c r="F543" s="2" t="s">
        <v>2236</v>
      </c>
      <c r="G543" s="19" t="e">
        <f>VLOOKUP(F543,frs!$A$2:$E$41,2,FALSE)</f>
        <v>#N/A</v>
      </c>
      <c r="H543" s="2" t="b">
        <v>1</v>
      </c>
      <c r="I543" s="2" t="s">
        <v>4716</v>
      </c>
      <c r="J543" s="19">
        <f>VLOOKUP(I543,Families!$A$2:$B$11,2,FALSE)</f>
        <v>1</v>
      </c>
      <c r="K543" s="2" t="s">
        <v>4849</v>
      </c>
      <c r="L543" s="19">
        <f>IFERROR(VLOOKUP(K543,Appellations!$A$2:$B$77,2,FALSE),"0")</f>
        <v>41</v>
      </c>
      <c r="M543" s="2" t="s">
        <v>4741</v>
      </c>
      <c r="N543" s="19">
        <f>IFERROR(VLOOKUP(M543,Regions!$A$2:$B$41,2,FALSE),"0")</f>
        <v>32</v>
      </c>
      <c r="O543" s="2" t="s">
        <v>4719</v>
      </c>
      <c r="P543" s="19">
        <f>IFERROR(VLOOKUP(O543,Colors!$A$2:$B$11,2,FALSE),"0")</f>
        <v>8</v>
      </c>
      <c r="Q543" s="2" t="s">
        <v>4688</v>
      </c>
      <c r="R543" s="19">
        <f>IFERROR(VLOOKUP(Q543,Contenants!$A$2:$B$21,2,FALSE),"0")</f>
        <v>16</v>
      </c>
      <c r="S543" s="2"/>
      <c r="T543" s="50" t="str">
        <f t="shared" si="167"/>
        <v>Igp Med. Le Page Vignelaure Rouge</v>
      </c>
      <c r="U543" s="19" t="str">
        <f t="shared" si="168"/>
        <v/>
      </c>
      <c r="V543" s="19">
        <f t="shared" si="165"/>
        <v>0</v>
      </c>
      <c r="W543" s="20" t="e">
        <f>$X$1&amp;A543&amp;$Y$1&amp;T543&amp;$Z$1&amp;D543&amp;$AA$1&amp;E543&amp;#REF!&amp;G543&amp;$AB$1&amp;J543&amp;$AC$1&amp;L543&amp;$AD$1&amp;N543&amp;$AE$1&amp;P543&amp;$AF$1&amp;R543&amp;$AG$1&amp;#REF!&amp;$AI$1</f>
        <v>#REF!</v>
      </c>
    </row>
    <row r="544" spans="1:23" hidden="1" x14ac:dyDescent="0.25">
      <c r="A544" s="2" t="s">
        <v>1054</v>
      </c>
      <c r="B544" s="2" t="s">
        <v>1055</v>
      </c>
      <c r="C544" s="3"/>
      <c r="D544" s="23" t="str">
        <f t="shared" si="163"/>
        <v/>
      </c>
      <c r="E544" s="4">
        <v>14.6</v>
      </c>
      <c r="F544" s="2" t="s">
        <v>2236</v>
      </c>
      <c r="G544" s="19" t="e">
        <f>VLOOKUP(F544,frs!$A$2:$E$41,2,FALSE)</f>
        <v>#N/A</v>
      </c>
      <c r="H544" s="2" t="b">
        <v>1</v>
      </c>
      <c r="I544" s="2" t="s">
        <v>4716</v>
      </c>
      <c r="J544" s="19">
        <f>VLOOKUP(I544,Families!$A$2:$B$11,2,FALSE)</f>
        <v>1</v>
      </c>
      <c r="K544" s="2" t="s">
        <v>4746</v>
      </c>
      <c r="L544" s="19" t="str">
        <f>IFERROR(VLOOKUP(K544,Appellations!$A$2:$B$77,2,FALSE),"0")</f>
        <v>0</v>
      </c>
      <c r="M544" s="2" t="s">
        <v>4741</v>
      </c>
      <c r="N544" s="19">
        <f>IFERROR(VLOOKUP(M544,Regions!$A$2:$B$41,2,FALSE),"0")</f>
        <v>32</v>
      </c>
      <c r="O544" s="2" t="s">
        <v>4719</v>
      </c>
      <c r="P544" s="19">
        <f>IFERROR(VLOOKUP(O544,Colors!$A$2:$B$11,2,FALSE),"0")</f>
        <v>8</v>
      </c>
      <c r="Q544" s="2" t="s">
        <v>4688</v>
      </c>
      <c r="R544" s="19">
        <f>IFERROR(VLOOKUP(Q544,Contenants!$A$2:$B$21,2,FALSE),"0")</f>
        <v>16</v>
      </c>
      <c r="S544" s="2"/>
      <c r="T544" s="50" t="str">
        <f t="shared" si="167"/>
        <v>Cot.Aix La Source Vignelaure Rouge</v>
      </c>
      <c r="U544" s="19" t="str">
        <f t="shared" si="168"/>
        <v/>
      </c>
      <c r="V544" s="19">
        <f t="shared" si="165"/>
        <v>0</v>
      </c>
      <c r="W544" s="20" t="e">
        <f>$X$1&amp;A544&amp;$Y$1&amp;T544&amp;$Z$1&amp;D544&amp;$AA$1&amp;E544&amp;#REF!&amp;G544&amp;$AB$1&amp;J544&amp;$AC$1&amp;L544&amp;$AD$1&amp;N544&amp;$AE$1&amp;P544&amp;$AF$1&amp;R544&amp;$AG$1&amp;#REF!&amp;$AI$1</f>
        <v>#REF!</v>
      </c>
    </row>
    <row r="545" spans="1:23" hidden="1" x14ac:dyDescent="0.25">
      <c r="A545" s="2" t="s">
        <v>1026</v>
      </c>
      <c r="B545" s="2" t="s">
        <v>1027</v>
      </c>
      <c r="C545" s="3"/>
      <c r="D545" s="23" t="str">
        <f t="shared" si="163"/>
        <v/>
      </c>
      <c r="E545" s="4">
        <v>17.100000000000001</v>
      </c>
      <c r="F545" s="2" t="s">
        <v>2236</v>
      </c>
      <c r="G545" s="19" t="e">
        <f>VLOOKUP(F545,frs!$A$2:$E$41,2,FALSE)</f>
        <v>#N/A</v>
      </c>
      <c r="H545" s="2" t="b">
        <v>1</v>
      </c>
      <c r="I545" s="2" t="s">
        <v>2308</v>
      </c>
      <c r="J545" s="19">
        <f>VLOOKUP(I545,Families!$A$2:$B$11,2,FALSE)</f>
        <v>3</v>
      </c>
      <c r="K545" s="2" t="s">
        <v>4746</v>
      </c>
      <c r="L545" s="19" t="str">
        <f>IFERROR(VLOOKUP(K545,Appellations!$A$2:$B$77,2,FALSE),"0")</f>
        <v>0</v>
      </c>
      <c r="M545" s="2" t="s">
        <v>4741</v>
      </c>
      <c r="N545" s="19">
        <f>IFERROR(VLOOKUP(M545,Regions!$A$2:$B$41,2,FALSE),"0")</f>
        <v>32</v>
      </c>
      <c r="O545" s="2" t="s">
        <v>2306</v>
      </c>
      <c r="P545" s="19">
        <f>IFERROR(VLOOKUP(O545,Colors!$A$2:$B$11,2,FALSE),"0")</f>
        <v>7</v>
      </c>
      <c r="Q545" s="2" t="s">
        <v>4688</v>
      </c>
      <c r="R545" s="19">
        <f>IFERROR(VLOOKUP(Q545,Contenants!$A$2:$B$21,2,FALSE),"0")</f>
        <v>16</v>
      </c>
      <c r="S545" s="2"/>
      <c r="T545" s="50" t="str">
        <f t="shared" si="167"/>
        <v>Cot.Aix Chateau Vignelaure Rose</v>
      </c>
      <c r="U545" s="19" t="str">
        <f t="shared" si="168"/>
        <v/>
      </c>
      <c r="V545" s="19">
        <f t="shared" si="165"/>
        <v>0</v>
      </c>
      <c r="W545" s="20" t="e">
        <f>$X$1&amp;A545&amp;$Y$1&amp;T545&amp;$Z$1&amp;D545&amp;$AA$1&amp;E545&amp;#REF!&amp;G545&amp;$AB$1&amp;J545&amp;$AC$1&amp;L545&amp;$AD$1&amp;N545&amp;$AE$1&amp;P545&amp;$AF$1&amp;R545&amp;$AG$1&amp;#REF!&amp;$AI$1</f>
        <v>#REF!</v>
      </c>
    </row>
    <row r="546" spans="1:23" hidden="1" x14ac:dyDescent="0.25">
      <c r="A546" s="2" t="s">
        <v>1052</v>
      </c>
      <c r="B546" s="2" t="s">
        <v>1053</v>
      </c>
      <c r="C546" s="3"/>
      <c r="D546" s="23" t="str">
        <f t="shared" si="163"/>
        <v/>
      </c>
      <c r="E546" s="4">
        <v>12.3</v>
      </c>
      <c r="F546" s="2" t="s">
        <v>2236</v>
      </c>
      <c r="G546" s="19" t="e">
        <f>VLOOKUP(F546,frs!$A$2:$E$41,2,FALSE)</f>
        <v>#N/A</v>
      </c>
      <c r="H546" s="2" t="b">
        <v>1</v>
      </c>
      <c r="I546" s="2" t="s">
        <v>2308</v>
      </c>
      <c r="J546" s="19">
        <f>VLOOKUP(I546,Families!$A$2:$B$11,2,FALSE)</f>
        <v>3</v>
      </c>
      <c r="K546" s="2" t="s">
        <v>4746</v>
      </c>
      <c r="L546" s="19" t="str">
        <f>IFERROR(VLOOKUP(K546,Appellations!$A$2:$B$77,2,FALSE),"0")</f>
        <v>0</v>
      </c>
      <c r="M546" s="2" t="s">
        <v>4741</v>
      </c>
      <c r="N546" s="19">
        <f>IFERROR(VLOOKUP(M546,Regions!$A$2:$B$41,2,FALSE),"0")</f>
        <v>32</v>
      </c>
      <c r="O546" s="2" t="s">
        <v>2306</v>
      </c>
      <c r="P546" s="19">
        <f>IFERROR(VLOOKUP(O546,Colors!$A$2:$B$11,2,FALSE),"0")</f>
        <v>7</v>
      </c>
      <c r="Q546" s="2" t="s">
        <v>4688</v>
      </c>
      <c r="R546" s="19">
        <f>IFERROR(VLOOKUP(Q546,Contenants!$A$2:$B$21,2,FALSE),"0")</f>
        <v>16</v>
      </c>
      <c r="S546" s="2"/>
      <c r="T546" s="50" t="str">
        <f t="shared" si="167"/>
        <v>Cot.Aix La Source Vignelaure Rose</v>
      </c>
      <c r="U546" s="19" t="str">
        <f t="shared" si="168"/>
        <v/>
      </c>
      <c r="V546" s="19">
        <f t="shared" si="165"/>
        <v>0</v>
      </c>
      <c r="W546" s="20" t="e">
        <f>$X$1&amp;A546&amp;$Y$1&amp;T546&amp;$Z$1&amp;D546&amp;$AA$1&amp;E546&amp;#REF!&amp;G546&amp;$AB$1&amp;J546&amp;$AC$1&amp;L546&amp;$AD$1&amp;N546&amp;$AE$1&amp;P546&amp;$AF$1&amp;R546&amp;$AG$1&amp;#REF!&amp;$AI$1</f>
        <v>#REF!</v>
      </c>
    </row>
    <row r="547" spans="1:23" hidden="1" x14ac:dyDescent="0.25">
      <c r="A547" s="2" t="s">
        <v>1292</v>
      </c>
      <c r="B547" s="2" t="s">
        <v>1293</v>
      </c>
      <c r="C547" s="3"/>
      <c r="D547" s="23" t="str">
        <f t="shared" si="163"/>
        <v/>
      </c>
      <c r="E547" s="4">
        <v>9.9</v>
      </c>
      <c r="F547" s="2" t="s">
        <v>2236</v>
      </c>
      <c r="G547" s="19" t="e">
        <f>VLOOKUP(F547,frs!$A$2:$E$41,2,FALSE)</f>
        <v>#N/A</v>
      </c>
      <c r="H547" s="2" t="b">
        <v>1</v>
      </c>
      <c r="I547" s="2" t="s">
        <v>2308</v>
      </c>
      <c r="J547" s="19">
        <f>VLOOKUP(I547,Families!$A$2:$B$11,2,FALSE)</f>
        <v>3</v>
      </c>
      <c r="K547" s="2" t="s">
        <v>4849</v>
      </c>
      <c r="L547" s="19">
        <f>IFERROR(VLOOKUP(K547,Appellations!$A$2:$B$77,2,FALSE),"0")</f>
        <v>41</v>
      </c>
      <c r="M547" s="2" t="s">
        <v>4741</v>
      </c>
      <c r="N547" s="19">
        <f>IFERROR(VLOOKUP(M547,Regions!$A$2:$B$41,2,FALSE),"0")</f>
        <v>32</v>
      </c>
      <c r="O547" s="2" t="s">
        <v>2306</v>
      </c>
      <c r="P547" s="19">
        <f>IFERROR(VLOOKUP(O547,Colors!$A$2:$B$11,2,FALSE),"0")</f>
        <v>7</v>
      </c>
      <c r="Q547" s="2" t="s">
        <v>4688</v>
      </c>
      <c r="R547" s="19">
        <f>IFERROR(VLOOKUP(Q547,Contenants!$A$2:$B$21,2,FALSE),"0")</f>
        <v>16</v>
      </c>
      <c r="S547" s="2"/>
      <c r="T547" s="50" t="str">
        <f t="shared" si="167"/>
        <v>Igp Med. Le Page Vignelaure Rose</v>
      </c>
      <c r="U547" s="19" t="str">
        <f t="shared" si="168"/>
        <v/>
      </c>
      <c r="V547" s="19">
        <f t="shared" si="165"/>
        <v>0</v>
      </c>
      <c r="W547" s="20" t="e">
        <f>$X$1&amp;A547&amp;$Y$1&amp;T547&amp;$Z$1&amp;D547&amp;$AA$1&amp;E547&amp;#REF!&amp;G547&amp;$AB$1&amp;J547&amp;$AC$1&amp;L547&amp;$AD$1&amp;N547&amp;$AE$1&amp;P547&amp;$AF$1&amp;R547&amp;$AG$1&amp;#REF!&amp;$AI$1</f>
        <v>#REF!</v>
      </c>
    </row>
    <row r="548" spans="1:23" hidden="1" x14ac:dyDescent="0.25">
      <c r="A548" s="2" t="s">
        <v>3421</v>
      </c>
      <c r="B548" s="2" t="s">
        <v>3422</v>
      </c>
      <c r="C548" s="3"/>
      <c r="D548" s="23" t="str">
        <f t="shared" si="163"/>
        <v/>
      </c>
      <c r="E548" s="4">
        <v>28.95</v>
      </c>
      <c r="F548" s="2" t="s">
        <v>2236</v>
      </c>
      <c r="G548" s="19" t="e">
        <f>VLOOKUP(F548,frs!$A$2:$E$41,2,FALSE)</f>
        <v>#N/A</v>
      </c>
      <c r="H548" s="2" t="b">
        <v>1</v>
      </c>
      <c r="I548" s="2" t="s">
        <v>2308</v>
      </c>
      <c r="J548" s="19">
        <f>VLOOKUP(I548,Families!$A$2:$B$11,2,FALSE)</f>
        <v>3</v>
      </c>
      <c r="K548" s="2" t="s">
        <v>4746</v>
      </c>
      <c r="L548" s="19" t="str">
        <f>IFERROR(VLOOKUP(K548,Appellations!$A$2:$B$77,2,FALSE),"0")</f>
        <v>0</v>
      </c>
      <c r="M548" s="2" t="s">
        <v>4741</v>
      </c>
      <c r="N548" s="19">
        <f>IFERROR(VLOOKUP(M548,Regions!$A$2:$B$41,2,FALSE),"0")</f>
        <v>32</v>
      </c>
      <c r="O548" s="2" t="s">
        <v>2306</v>
      </c>
      <c r="P548" s="19">
        <f>IFERROR(VLOOKUP(O548,Colors!$A$2:$B$11,2,FALSE),"0")</f>
        <v>7</v>
      </c>
      <c r="Q548" s="2" t="s">
        <v>4688</v>
      </c>
      <c r="R548" s="19">
        <f>IFERROR(VLOOKUP(Q548,Contenants!$A$2:$B$21,2,FALSE),"0")</f>
        <v>16</v>
      </c>
      <c r="S548" s="2"/>
      <c r="T548" s="50" t="str">
        <f t="shared" si="167"/>
        <v>Cot.Aix La Source Vignelaure Rose Magnum</v>
      </c>
      <c r="U548" s="19" t="str">
        <f t="shared" si="168"/>
        <v/>
      </c>
      <c r="V548" s="19">
        <f t="shared" si="165"/>
        <v>0</v>
      </c>
      <c r="W548" s="20" t="e">
        <f>$X$1&amp;A548&amp;$Y$1&amp;T548&amp;$Z$1&amp;D548&amp;$AA$1&amp;E548&amp;#REF!&amp;G548&amp;$AB$1&amp;J548&amp;$AC$1&amp;L548&amp;$AD$1&amp;N548&amp;$AE$1&amp;P548&amp;$AF$1&amp;R548&amp;$AG$1&amp;#REF!&amp;$AI$1</f>
        <v>#REF!</v>
      </c>
    </row>
    <row r="549" spans="1:23" hidden="1" x14ac:dyDescent="0.25">
      <c r="A549" s="2" t="s">
        <v>3392</v>
      </c>
      <c r="B549" s="2" t="s">
        <v>3393</v>
      </c>
      <c r="C549" s="3"/>
      <c r="D549" s="25" t="str">
        <f t="shared" si="161"/>
        <v/>
      </c>
      <c r="E549" s="4">
        <v>38.9</v>
      </c>
      <c r="F549" s="2" t="s">
        <v>2236</v>
      </c>
      <c r="G549" s="26" t="e">
        <f>VLOOKUP(F549,frs!$A$2:$E$41,2,FALSE)</f>
        <v>#N/A</v>
      </c>
      <c r="H549" s="2" t="b">
        <v>0</v>
      </c>
      <c r="I549" s="2" t="s">
        <v>2308</v>
      </c>
      <c r="J549" s="26">
        <f>VLOOKUP(I549,Families!$A$2:$B$11,2,FALSE)</f>
        <v>3</v>
      </c>
      <c r="K549" s="2" t="s">
        <v>4746</v>
      </c>
      <c r="L549" s="26" t="str">
        <f>IFERROR(VLOOKUP(K549,Appellations!$A$3:$B$77,3,FALSE),"")</f>
        <v/>
      </c>
      <c r="M549" s="2" t="s">
        <v>4741</v>
      </c>
      <c r="N549" s="26">
        <f>IFERROR(VLOOKUP(M549,Regions!$A$3:$B$41,2,FALSE),"")</f>
        <v>32</v>
      </c>
      <c r="O549" s="2" t="s">
        <v>2306</v>
      </c>
      <c r="P549" s="26">
        <f>IFERROR(VLOOKUP(O549,Colors!$A$3:$B$11,2,FALSE),"")</f>
        <v>7</v>
      </c>
      <c r="Q549" s="2" t="s">
        <v>2303</v>
      </c>
      <c r="R549" s="26">
        <f>IFERROR(VLOOKUP(Q549,Contenants!$A$3:$B$21,2,FALSE),"")</f>
        <v>19</v>
      </c>
      <c r="S549" s="2"/>
      <c r="T549" s="8" t="s">
        <v>1609</v>
      </c>
      <c r="U549" s="14" t="str">
        <f t="shared" si="168"/>
        <v/>
      </c>
      <c r="V549" s="14"/>
      <c r="W549" s="5" t="e">
        <f>$X$1&amp;A549&amp;$Y$1&amp;T549&amp;$Z$1&amp;C549&amp;$AA$1&amp;E549&amp;#REF!&amp;G549&amp;$AB$1&amp;J549&amp;$AC$1&amp;#REF!&amp;$AD$1&amp;L549&amp;$AE$1&amp;P549&amp;$AF$1&amp;R549&amp;$AF$1&amp;#REF!&amp;$AG$1</f>
        <v>#REF!</v>
      </c>
    </row>
    <row r="550" spans="1:23" hidden="1" x14ac:dyDescent="0.25">
      <c r="A550" s="2" t="s">
        <v>3344</v>
      </c>
      <c r="B550" s="2" t="s">
        <v>3345</v>
      </c>
      <c r="C550" s="3"/>
      <c r="D550" s="16" t="str">
        <f t="shared" si="161"/>
        <v/>
      </c>
      <c r="E550" s="4">
        <v>4</v>
      </c>
      <c r="F550" s="2" t="s">
        <v>2225</v>
      </c>
      <c r="G550" s="13" t="e">
        <f>VLOOKUP(F550,frs!$A$2:$E$41,2,FALSE)</f>
        <v>#N/A</v>
      </c>
      <c r="H550" s="2" t="b">
        <v>0</v>
      </c>
      <c r="I550" s="2" t="s">
        <v>4691</v>
      </c>
      <c r="J550" s="13">
        <f>VLOOKUP(I550,Families!$A$2:$B$11,2,FALSE)</f>
        <v>10</v>
      </c>
      <c r="K550" s="2"/>
      <c r="L550" s="13" t="str">
        <f>IFERROR(VLOOKUP(K550,Appellations!$A$3:$B$77,3,FALSE),"")</f>
        <v/>
      </c>
      <c r="M550" s="2"/>
      <c r="N550" s="13" t="str">
        <f>IFERROR(VLOOKUP(M550,Regions!$A$3:$B$41,2,FALSE),"")</f>
        <v/>
      </c>
      <c r="O550" s="2"/>
      <c r="P550" s="13" t="str">
        <f>IFERROR(VLOOKUP(O550,Colors!$A$3:$B$11,2,FALSE),"")</f>
        <v/>
      </c>
      <c r="Q550" s="2"/>
      <c r="R550" s="13" t="str">
        <f>IFERROR(VLOOKUP(Q550,Contenants!$A$3:$B$21,2,FALSE),"")</f>
        <v/>
      </c>
      <c r="S550" s="2"/>
      <c r="T550" s="8" t="s">
        <v>1591</v>
      </c>
      <c r="U550" s="14" t="str">
        <f t="shared" si="168"/>
        <v/>
      </c>
      <c r="V550" s="14"/>
      <c r="W550" s="5" t="e">
        <f>$X$1&amp;A550&amp;$Y$1&amp;T550&amp;$Z$1&amp;C550&amp;$AA$1&amp;E550&amp;#REF!&amp;G550&amp;$AB$1&amp;J550&amp;$AC$1&amp;#REF!&amp;$AD$1&amp;L550&amp;$AE$1&amp;P550&amp;$AF$1&amp;R550&amp;$AF$1&amp;#REF!&amp;$AG$1</f>
        <v>#REF!</v>
      </c>
    </row>
    <row r="551" spans="1:23" hidden="1" x14ac:dyDescent="0.25">
      <c r="A551" s="2" t="s">
        <v>476</v>
      </c>
      <c r="B551" s="2" t="s">
        <v>477</v>
      </c>
      <c r="C551" s="3"/>
      <c r="D551" s="33" t="str">
        <f t="shared" si="161"/>
        <v/>
      </c>
      <c r="E551" s="4">
        <v>4</v>
      </c>
      <c r="F551" s="2" t="s">
        <v>2241</v>
      </c>
      <c r="G551" s="17" t="e">
        <f>VLOOKUP(F551,frs!$A$2:$E$41,2,FALSE)</f>
        <v>#N/A</v>
      </c>
      <c r="H551" s="2" t="b">
        <v>1</v>
      </c>
      <c r="I551" s="2" t="s">
        <v>4691</v>
      </c>
      <c r="J551" s="17">
        <f>VLOOKUP(I551,Families!$A$2:$B$11,2,FALSE)</f>
        <v>10</v>
      </c>
      <c r="K551" s="2"/>
      <c r="L551" s="17" t="str">
        <f>IFERROR(VLOOKUP(K551,Appellations!$A$3:$B$77,3,FALSE),"")</f>
        <v/>
      </c>
      <c r="M551" s="2" t="s">
        <v>4855</v>
      </c>
      <c r="N551" s="17">
        <f>IFERROR(VLOOKUP(M551,Regions!$A$3:$B$41,2,FALSE),"")</f>
        <v>9</v>
      </c>
      <c r="O551" s="2"/>
      <c r="P551" s="17" t="str">
        <f>IFERROR(VLOOKUP(O551,Colors!$A$3:$B$11,2,FALSE),"")</f>
        <v/>
      </c>
      <c r="Q551" s="2"/>
      <c r="R551" s="17" t="str">
        <f>IFERROR(VLOOKUP(Q551,Contenants!$A$3:$B$21,2,FALSE),"")</f>
        <v/>
      </c>
      <c r="S551" s="2"/>
      <c r="T551" s="8" t="s">
        <v>6595</v>
      </c>
      <c r="U551" s="19" t="str">
        <f t="shared" si="168"/>
        <v/>
      </c>
      <c r="V551" s="19">
        <f t="shared" ref="V551:V552" si="169">IF(U551="",0,1)</f>
        <v>0</v>
      </c>
      <c r="W551" s="5" t="e">
        <f>$X$1&amp;A551&amp;$Y$1&amp;T551&amp;$Z$1&amp;C551&amp;$AA$1&amp;E551&amp;#REF!&amp;G551&amp;$AB$1&amp;J551&amp;$AC$1&amp;#REF!&amp;$AD$1&amp;L551&amp;$AE$1&amp;P551&amp;$AF$1&amp;R551&amp;$AF$1&amp;#REF!&amp;$AG$1</f>
        <v>#REF!</v>
      </c>
    </row>
    <row r="552" spans="1:23" ht="409.5" x14ac:dyDescent="0.25">
      <c r="A552" s="2" t="s">
        <v>1062</v>
      </c>
      <c r="B552" s="2" t="s">
        <v>1063</v>
      </c>
      <c r="C552" s="3" t="s">
        <v>5294</v>
      </c>
      <c r="D552" s="23" t="str">
        <f t="shared" ref="D552:D553" si="170">SUBSTITUTE(SUBSTITUTE(SUBSTITUTE(C552,CHAR(13),""),CHAR(10),"&lt;br&gt;"),". &amp;car(10)",".")</f>
        <v>Un Côtes de Blaye épicé et fruité. Parfait sur des cotelettes d’agneau grillées.&lt;br&gt;&lt;br&gt;Encépagement : Merlot, Cabernet sauvignon&lt;br&gt;&lt;br&gt;Dégustation : Robe rouge sombre ; Nez boisé aux notes de fruits rouges ; Bouche souple, fruitée sur des tanins mûrs.&lt;br&gt;Accord mets/vin : viande grillée, fromages.&lt;br&gt;&lt;br&gt;Vignoble le plus authentique de la région de Bordeaux et classé au patrimoine mondial de l'UNESCO.&lt;br&gt;Surplombant l'estuaire de la Gironde, on y cultive à flanc de coteaux les vignes qui profitent d'une exposition privilégiée. On y élabore des vins d'une finesse rare.&lt;br&gt;Propriété historique des Côtes de Blaye, le château produit la Cuvée J.J. Lesgourgues à forte personnalité qui exprime l’essence même de cette appellation.</v>
      </c>
      <c r="E552" s="4">
        <v>12</v>
      </c>
      <c r="F552" s="2" t="s">
        <v>66</v>
      </c>
      <c r="G552" s="19">
        <f>VLOOKUP(F552,frs!$A$2:$B$45,2,FALSE)</f>
        <v>28</v>
      </c>
      <c r="H552" s="2" t="b">
        <v>1</v>
      </c>
      <c r="I552" s="2" t="s">
        <v>4716</v>
      </c>
      <c r="J552" s="19">
        <f>VLOOKUP(I552,Families!$A$2:$B$11,2,FALSE)</f>
        <v>1</v>
      </c>
      <c r="K552" s="2" t="s">
        <v>4722</v>
      </c>
      <c r="L552" s="19">
        <f>IFERROR(VLOOKUP(K552,Appellations!$A$2:$B$80,2,FALSE),"0")</f>
        <v>6</v>
      </c>
      <c r="M552" s="2" t="s">
        <v>4718</v>
      </c>
      <c r="N552" s="19">
        <f>IFERROR(VLOOKUP(M552,Regions!$A$2:$B$44,2,FALSE),"0")</f>
        <v>8</v>
      </c>
      <c r="O552" s="2" t="s">
        <v>4719</v>
      </c>
      <c r="P552" s="19">
        <f>IFERROR(VLOOKUP(O552,Colors!$A$2:$B$11,2,FALSE),"0")</f>
        <v>8</v>
      </c>
      <c r="Q552" s="2" t="s">
        <v>4688</v>
      </c>
      <c r="R552" s="19">
        <f>IFERROR(VLOOKUP(Q552,Contenants!$A$2:$B$21,2,FALSE),"0")</f>
        <v>16</v>
      </c>
      <c r="S552" s="2" t="s">
        <v>5604</v>
      </c>
      <c r="T552" s="50" t="s">
        <v>6097</v>
      </c>
      <c r="U552" s="19" t="str">
        <f>SUBSTITUTE(S552,"C:\Users\Admin\OneDrive\Site Internet\","")</f>
        <v>chateau_loumelat_cote_de_blaye_rouge.png</v>
      </c>
      <c r="V552" s="19">
        <f t="shared" si="169"/>
        <v>1</v>
      </c>
      <c r="W552" s="20" t="str">
        <f>$X$1&amp;A552&amp;$Y$1&amp;T552&amp;$Z$1&amp;D552&amp;$AA$1&amp;G552&amp;$AB$1&amp;J552&amp;$AC$1&amp;L552&amp;$AD$1&amp;N552&amp;$AE$1&amp;P552&amp;$AF$1&amp;R552&amp;$AG$1&amp;U552&amp;$AH$1&amp;V552&amp;$AI$1</f>
        <v>("00558", "Château Loumelat Rouge", "Un Côtes de Blaye épicé et fruité. Parfait sur des cotelettes d’agneau grillées.&lt;br&gt;&lt;br&gt;Encépagement : Merlot, Cabernet sauvignon&lt;br&gt;&lt;br&gt;Dégustation : Robe rouge sombre ; Nez boisé aux notes de fruits rouges ; Bouche souple, fruitée sur des tanins mûrs.&lt;br&gt;Accord mets/vin : viande grillée, fromages.&lt;br&gt;&lt;br&gt;Vignoble le plus authentique de la région de Bordeaux et classé au patrimoine mondial de l'UNESCO.&lt;br&gt;Surplombant l'estuaire de la Gironde, on y cultive à flanc de coteaux les vignes qui profitent d'une exposition privilégiée. On y élabore des vins d'une finesse rare.&lt;br&gt;Propriété historique des Côtes de Blaye, le château produit la Cuvée J.J. Lesgourgues à forte personnalité qui exprime l’essence même de cette appellation.", "28", "1", "6", "8","8", "16", "chateau_loumelat_cote_de_blaye_rouge.png", "1"),</v>
      </c>
    </row>
    <row r="553" spans="1:23" hidden="1" x14ac:dyDescent="0.25">
      <c r="A553" s="2" t="s">
        <v>2665</v>
      </c>
      <c r="B553" s="2" t="s">
        <v>2666</v>
      </c>
      <c r="C553" s="3"/>
      <c r="D553" s="23" t="str">
        <f t="shared" si="170"/>
        <v/>
      </c>
      <c r="E553" s="4">
        <v>20</v>
      </c>
      <c r="F553" s="2" t="s">
        <v>2241</v>
      </c>
      <c r="G553" s="19" t="e">
        <f>VLOOKUP(F553,frs!$A$2:$E$41,2,FALSE)</f>
        <v>#N/A</v>
      </c>
      <c r="H553" s="2" t="b">
        <v>0</v>
      </c>
      <c r="I553" s="2" t="s">
        <v>2301</v>
      </c>
      <c r="J553" s="19">
        <f>VLOOKUP(I553,Families!$A$2:$B$11,2,FALSE)</f>
        <v>4</v>
      </c>
      <c r="K553" s="2" t="s">
        <v>4751</v>
      </c>
      <c r="L553" s="19" t="str">
        <f>IFERROR(VLOOKUP(K553,Appellations!$A$2:$B$77,2,FALSE),"0")</f>
        <v>0</v>
      </c>
      <c r="M553" s="2" t="s">
        <v>4752</v>
      </c>
      <c r="N553" s="19">
        <f>IFERROR(VLOOKUP(M553,Regions!$A$2:$B$41,2,FALSE),"0")</f>
        <v>20</v>
      </c>
      <c r="O553" s="2" t="s">
        <v>4719</v>
      </c>
      <c r="P553" s="19">
        <f>IFERROR(VLOOKUP(O553,Colors!$A$2:$B$11,2,FALSE),"0")</f>
        <v>8</v>
      </c>
      <c r="Q553" s="2"/>
      <c r="R553" s="19" t="str">
        <f>IFERROR(VLOOKUP(Q553,Contenants!$A$2:$B$21,2,FALSE),"0")</f>
        <v>0</v>
      </c>
      <c r="S553" s="2"/>
      <c r="T553" s="50" t="str">
        <f t="shared" ref="T553" si="171">PROPER(B553)</f>
        <v>Bib Vdf Rouge 12° 10 L</v>
      </c>
      <c r="U553" s="19" t="str">
        <f>SUBSTITUTE(SUBSTITUTE(SUBSTITUTE(SUBSTITUTE(SUBSTITUTE(SUBSTITUTE(SUBSTITUTE(SUBSTITUTE(SUBSTITUTE(SUBSTITUTE(SUBSTITUTE(SUBSTITUTE(S553,"C:\Users\Admin\OneDrive\Site Internet\",""),"BAG-IN-BOX\",""),"BOURGOGNE\",""),"BEAUJOLAIS\",""),"CHAMPAGNE ET EFFERVESCENTS\",""),"LANGUEDOC\",""),"LOIRE\",""),"PROVENCE\",""),"RHONE NORD\",""),"RHONE SUD\",""),"SPIRITUEUX\",""),"SUD OUEST\","")</f>
        <v/>
      </c>
      <c r="V553" s="19" t="e">
        <f>IF(#REF!="",0,1)</f>
        <v>#REF!</v>
      </c>
      <c r="W553" s="20" t="e">
        <f>$X$1&amp;A553&amp;$Y$1&amp;T553&amp;$Z$1&amp;D553&amp;$AA$1&amp;E553&amp;#REF!&amp;G553&amp;$AB$1&amp;J553&amp;$AC$1&amp;L553&amp;$AD$1&amp;N553&amp;$AE$1&amp;P553&amp;$AF$1&amp;R553&amp;$AG$1&amp;#REF!&amp;$AI$1</f>
        <v>#REF!</v>
      </c>
    </row>
    <row r="554" spans="1:23" hidden="1" x14ac:dyDescent="0.25">
      <c r="A554" s="2" t="s">
        <v>2645</v>
      </c>
      <c r="B554" s="2" t="s">
        <v>2646</v>
      </c>
      <c r="C554" s="3"/>
      <c r="D554" s="25" t="str">
        <f t="shared" si="161"/>
        <v/>
      </c>
      <c r="E554" s="4">
        <v>20</v>
      </c>
      <c r="F554" s="2" t="s">
        <v>2241</v>
      </c>
      <c r="G554" s="26" t="e">
        <f>VLOOKUP(F554,frs!$A$2:$E$41,2,FALSE)</f>
        <v>#N/A</v>
      </c>
      <c r="H554" s="2" t="b">
        <v>0</v>
      </c>
      <c r="I554" s="2" t="s">
        <v>2301</v>
      </c>
      <c r="J554" s="26">
        <f>VLOOKUP(I554,Families!$A$2:$B$11,2,FALSE)</f>
        <v>4</v>
      </c>
      <c r="K554" s="2" t="s">
        <v>4751</v>
      </c>
      <c r="L554" s="26" t="str">
        <f>IFERROR(VLOOKUP(K554,Appellations!$A$3:$B$77,3,FALSE),"")</f>
        <v/>
      </c>
      <c r="M554" s="2" t="s">
        <v>4752</v>
      </c>
      <c r="N554" s="26">
        <f>IFERROR(VLOOKUP(M554,Regions!$A$3:$B$41,2,FALSE),"")</f>
        <v>20</v>
      </c>
      <c r="O554" s="2" t="s">
        <v>4689</v>
      </c>
      <c r="P554" s="26">
        <f>IFERROR(VLOOKUP(O554,Colors!$A$3:$B$11,2,FALSE),"")</f>
        <v>2</v>
      </c>
      <c r="Q554" s="2"/>
      <c r="R554" s="26" t="str">
        <f>IFERROR(VLOOKUP(Q554,Contenants!$A$3:$B$21,2,FALSE),"")</f>
        <v/>
      </c>
      <c r="S554" s="2"/>
      <c r="T554" s="8" t="s">
        <v>1848</v>
      </c>
      <c r="U554" s="14" t="str">
        <f>SUBSTITUTE(SUBSTITUTE(SUBSTITUTE(SUBSTITUTE(SUBSTITUTE(SUBSTITUTE(SUBSTITUTE(SUBSTITUTE(SUBSTITUTE(SUBSTITUTE(SUBSTITUTE(SUBSTITUTE(S554,"C:\Users\Admin\OneDrive\Site Internet\",""),"BAG-IN-BOX\",""),"BOURGOGNE\",""),"BEAUJOLAIS\",""),"CHAMPAGNE ET EFFERVESCENTS\",""),"LANGUEDOC\",""),"LOIRE\",""),"PROVENCE\",""),"RHONE NORD\",""),"RHONE SUD\",""),"SPIRITUEUX\",""),"SUD OUEST\","")</f>
        <v/>
      </c>
      <c r="V554" s="14"/>
      <c r="W554" s="5" t="e">
        <f>$X$1&amp;A554&amp;$Y$1&amp;T554&amp;$Z$1&amp;C554&amp;$AA$1&amp;E554&amp;#REF!&amp;G554&amp;$AB$1&amp;J554&amp;$AC$1&amp;#REF!&amp;$AD$1&amp;L554&amp;$AE$1&amp;P554&amp;$AF$1&amp;R554&amp;$AF$1&amp;#REF!&amp;$AG$1</f>
        <v>#REF!</v>
      </c>
    </row>
    <row r="555" spans="1:23" hidden="1" x14ac:dyDescent="0.25">
      <c r="A555" s="2" t="s">
        <v>3042</v>
      </c>
      <c r="B555" s="2" t="s">
        <v>3043</v>
      </c>
      <c r="C555" s="3"/>
      <c r="D555" s="16" t="str">
        <f t="shared" si="161"/>
        <v/>
      </c>
      <c r="E555" s="4">
        <v>14.9</v>
      </c>
      <c r="F555" s="2" t="s">
        <v>2232</v>
      </c>
      <c r="G555" s="13" t="e">
        <f>VLOOKUP(F555,frs!$A$2:$E$41,2,FALSE)</f>
        <v>#N/A</v>
      </c>
      <c r="H555" s="2" t="b">
        <v>0</v>
      </c>
      <c r="I555" s="2" t="s">
        <v>2308</v>
      </c>
      <c r="J555" s="13">
        <f>VLOOKUP(I555,Families!$A$2:$B$11,2,FALSE)</f>
        <v>3</v>
      </c>
      <c r="K555" s="2" t="s">
        <v>4740</v>
      </c>
      <c r="L555" s="13" t="str">
        <f>IFERROR(VLOOKUP(K555,Appellations!$A$3:$B$77,3,FALSE),"")</f>
        <v/>
      </c>
      <c r="M555" s="2" t="s">
        <v>4741</v>
      </c>
      <c r="N555" s="13">
        <f>IFERROR(VLOOKUP(M555,Regions!$A$3:$B$41,2,FALSE),"")</f>
        <v>32</v>
      </c>
      <c r="O555" s="2" t="s">
        <v>2306</v>
      </c>
      <c r="P555" s="13">
        <f>IFERROR(VLOOKUP(O555,Colors!$A$3:$B$11,2,FALSE),"")</f>
        <v>7</v>
      </c>
      <c r="Q555" s="2" t="s">
        <v>4688</v>
      </c>
      <c r="R555" s="13">
        <f>IFERROR(VLOOKUP(Q555,Contenants!$A$3:$B$21,2,FALSE),"")</f>
        <v>16</v>
      </c>
      <c r="S555" s="2"/>
      <c r="T555" s="8" t="s">
        <v>1175</v>
      </c>
      <c r="U555" s="14" t="str">
        <f>SUBSTITUTE(SUBSTITUTE(SUBSTITUTE(SUBSTITUTE(SUBSTITUTE(SUBSTITUTE(SUBSTITUTE(SUBSTITUTE(SUBSTITUTE(SUBSTITUTE(SUBSTITUTE(SUBSTITUTE(S555,"C:\Users\Admin\OneDrive\Site Internet\",""),"BAG-IN-BOX\",""),"BOURGOGNE\",""),"BEAUJOLAIS\",""),"CHAMPAGNE ET EFFERVESCENTS\",""),"LANGUEDOC\",""),"LOIRE\",""),"PROVENCE\",""),"RHONE NORD\",""),"RHONE SUD\",""),"SPIRITUEUX\",""),"SUD OUEST\","")</f>
        <v/>
      </c>
      <c r="V555" s="14"/>
      <c r="W555" s="5" t="e">
        <f>$X$1&amp;A555&amp;$Y$1&amp;T555&amp;$Z$1&amp;C555&amp;$AA$1&amp;E555&amp;#REF!&amp;G555&amp;$AB$1&amp;J555&amp;$AC$1&amp;#REF!&amp;$AD$1&amp;L555&amp;$AE$1&amp;P555&amp;$AF$1&amp;R555&amp;$AF$1&amp;#REF!&amp;$AG$1</f>
        <v>#REF!</v>
      </c>
    </row>
    <row r="556" spans="1:23" ht="409.6" x14ac:dyDescent="0.25">
      <c r="A556" s="2" t="s">
        <v>1326</v>
      </c>
      <c r="B556" s="2" t="s">
        <v>1327</v>
      </c>
      <c r="C556" s="3" t="s">
        <v>5353</v>
      </c>
      <c r="D556" s="33" t="str">
        <f t="shared" si="161"/>
        <v>Un vin rouge léger et fruité. Idéal sur un plateau de charcuterie/fromage.&lt;br&gt;&lt;br&gt;Encépagement : Syrah &lt;br&gt;&lt;br&gt;Dégustation : Nez aux arômes de petits fruits rouges frais et légèrement épicé ; Bouche fruitée et gourmande.&lt;br&gt;&lt;br&gt;Philippe Faury a créé ce domaine en 1979 à Chavanay, dans le hameau de la Ribaudy, Berceau de la famille. Son plus jeune fils, Lionel, s'est installé en 2005, après une expérience en Australie.&lt;br&gt;&lt;br&gt;Domaine de 17Ha, Lionel Faury s'atèle à produire des vins qui expriment la diversité des terroirs en appellations Condrieu, Saint Joseph, Côte-Rôtie, et en IGP Rhodanienne.</v>
      </c>
      <c r="E556" s="4">
        <v>13.55</v>
      </c>
      <c r="F556" s="2" t="s">
        <v>953</v>
      </c>
      <c r="G556" s="19">
        <f>VLOOKUP(F556,frs!$A$2:$B$45,2,FALSE)</f>
        <v>30</v>
      </c>
      <c r="H556" s="2" t="b">
        <v>1</v>
      </c>
      <c r="I556" s="2" t="s">
        <v>4716</v>
      </c>
      <c r="J556" s="17">
        <f>VLOOKUP(I556,Families!$A$2:$B$11,2,FALSE)</f>
        <v>1</v>
      </c>
      <c r="K556" s="2"/>
      <c r="L556" s="19" t="str">
        <f>IFERROR(VLOOKUP(K556,Appellations!$A$2:$B$80,2,FALSE),"0")</f>
        <v>0</v>
      </c>
      <c r="M556" s="2" t="s">
        <v>4745</v>
      </c>
      <c r="N556" s="19">
        <f>IFERROR(VLOOKUP(M556,Regions!$A$2:$B$44,2,FALSE),"0")</f>
        <v>33</v>
      </c>
      <c r="O556" s="2" t="s">
        <v>4719</v>
      </c>
      <c r="P556" s="17">
        <f>IFERROR(VLOOKUP(O556,Colors!$A$3:$B$11,2,FALSE),"")</f>
        <v>8</v>
      </c>
      <c r="Q556" s="2" t="s">
        <v>4688</v>
      </c>
      <c r="R556" s="17">
        <f>IFERROR(VLOOKUP(Q556,Contenants!$A$3:$B$21,2,FALSE),"")</f>
        <v>16</v>
      </c>
      <c r="S556" s="2" t="s">
        <v>5809</v>
      </c>
      <c r="T556" s="50" t="s">
        <v>6099</v>
      </c>
      <c r="U556" s="19" t="str">
        <f t="shared" ref="U556:U558" si="172">SUBSTITUTE(S556,"C:\Users\Admin\OneDrive\Site Internet\","")</f>
        <v>domaine_lionel_faury_hautes_ribaudes_rouge.png</v>
      </c>
      <c r="V556" s="19">
        <f t="shared" ref="V556:V558" si="173">IF(U556="",0,1)</f>
        <v>1</v>
      </c>
      <c r="W556" s="20" t="str">
        <f t="shared" ref="W556:W558" si="174">$X$1&amp;A556&amp;$Y$1&amp;T556&amp;$Z$1&amp;D556&amp;$AA$1&amp;G556&amp;$AB$1&amp;J556&amp;$AC$1&amp;L556&amp;$AD$1&amp;N556&amp;$AE$1&amp;P556&amp;$AF$1&amp;R556&amp;$AG$1&amp;U556&amp;$AH$1&amp;V556&amp;$AI$1</f>
        <v>("00562", "Hautes Ribaudes Faury Rouge", "Un vin rouge léger et fruité. Idéal sur un plateau de charcuterie/fromage.&lt;br&gt;&lt;br&gt;Encépagement : Syrah &lt;br&gt;&lt;br&gt;Dégustation : Nez aux arômes de petits fruits rouges frais et légèrement épicé ; Bouche fruitée et gourmande.&lt;br&gt;&lt;br&gt;Philippe Faury a créé ce domaine en 1979 à Chavanay, dans le hameau de la Ribaudy, Berceau de la famille. Son plus jeune fils, Lionel, s'est installé en 2005, après une expérience en Australie.&lt;br&gt;&lt;br&gt;Domaine de 17Ha, Lionel Faury s'atèle à produire des vins qui expriment la diversité des terroirs en appellations Condrieu, Saint Joseph, Côte-Rôtie, et en IGP Rhodanienne.", "30", "1", "0", "33","8", "16", "domaine_lionel_faury_hautes_ribaudes_rouge.png", "1"),</v>
      </c>
    </row>
    <row r="557" spans="1:23" ht="409.5" x14ac:dyDescent="0.25">
      <c r="A557" s="2" t="s">
        <v>1883</v>
      </c>
      <c r="B557" s="2" t="s">
        <v>1884</v>
      </c>
      <c r="C557" s="3" t="s">
        <v>5453</v>
      </c>
      <c r="D557" s="23" t="str">
        <f t="shared" ref="D557:D559" si="175">SUBSTITUTE(SUBSTITUTE(SUBSTITUTE(C557,CHAR(13),""),CHAR(10),"&lt;br&gt;"),". &amp;car(10)",".")</f>
        <v>Un Saint Joseph rouge structuré et fruité qui accompagnera à merveille un rougail saucisses.&lt;br&gt;&lt;br&gt;Encépagement : Syrah&lt;br&gt;&lt;br&gt;Dégustation :  Le nez révèle des arômes intenses de fruits rouges frais tels que la framboise et la cerise, accompagnés de notes épicées et de légères nuances florales.&lt;br&gt;En bouche, ce vin se distingue par sa finesse et son équilibre. Les tanins sont présents, mais délicats, offrant une texture soyeuse. On retrouve les fruits rouges perçus au nez, ainsi que des touches d'épices douces et de réglisse, qui ajoutent de la complexité à l'ensemble.&lt;br&gt;Accord mets/vin : viandes grillées, fromages affinés, plats mijotés.&lt;br&gt;&lt;br&gt;Existe en Magnum.&lt;br&gt;&lt;br&gt;Philippe Faury a créé ce domaine en 1979 à Chavanay, dans le hameau de la Ribaudy, Berceau de la famille. Son plus jeune fils, Lionel, s'est installé en 2005, après une expérience en Australie.&lt;br&gt;&lt;br&gt;Domaine de 17Ha, Lionel Faury s'atèle à produire des vins qui expriment la diversité des terroirs en appellations Condrieu, Saint Joseph, Côte-Rôtie, et en IGP Rhodanienne.</v>
      </c>
      <c r="E557" s="4">
        <v>23.8</v>
      </c>
      <c r="F557" s="2" t="s">
        <v>953</v>
      </c>
      <c r="G557" s="19">
        <f>VLOOKUP(F557,frs!$A$2:$B$45,2,FALSE)</f>
        <v>30</v>
      </c>
      <c r="H557" s="2" t="b">
        <v>1</v>
      </c>
      <c r="I557" s="2" t="s">
        <v>4716</v>
      </c>
      <c r="J557" s="19">
        <f>VLOOKUP(I557,Families!$A$2:$B$11,2,FALSE)</f>
        <v>1</v>
      </c>
      <c r="K557" s="2" t="s">
        <v>4869</v>
      </c>
      <c r="L557" s="19">
        <f>IFERROR(VLOOKUP(K557,Appellations!$A$2:$B$80,2,FALSE),"0")</f>
        <v>74</v>
      </c>
      <c r="M557" s="2" t="s">
        <v>4745</v>
      </c>
      <c r="N557" s="19">
        <f>IFERROR(VLOOKUP(M557,Regions!$A$2:$B$44,2,FALSE),"0")</f>
        <v>33</v>
      </c>
      <c r="O557" s="2" t="s">
        <v>4719</v>
      </c>
      <c r="P557" s="19">
        <f>IFERROR(VLOOKUP(O557,Colors!$A$2:$B$11,2,FALSE),"0")</f>
        <v>8</v>
      </c>
      <c r="Q557" s="2" t="s">
        <v>4688</v>
      </c>
      <c r="R557" s="19">
        <f>IFERROR(VLOOKUP(Q557,Contenants!$A$2:$B$21,2,FALSE),"0")</f>
        <v>16</v>
      </c>
      <c r="S557" s="2" t="s">
        <v>5810</v>
      </c>
      <c r="T557" s="50" t="s">
        <v>6098</v>
      </c>
      <c r="U557" s="19" t="str">
        <f t="shared" si="172"/>
        <v>domaine_lionel_faury_saint_joseph_ribaude_rouge.png</v>
      </c>
      <c r="V557" s="19">
        <f t="shared" si="173"/>
        <v>1</v>
      </c>
      <c r="W557" s="20" t="str">
        <f t="shared" si="174"/>
        <v>("00563", "Les Ribaudes Faury Rouge", "Un Saint Joseph rouge structuré et fruité qui accompagnera à merveille un rougail saucisses.&lt;br&gt;&lt;br&gt;Encépagement : Syrah&lt;br&gt;&lt;br&gt;Dégustation :  Le nez révèle des arômes intenses de fruits rouges frais tels que la framboise et la cerise, accompagnés de notes épicées et de légères nuances florales.&lt;br&gt;En bouche, ce vin se distingue par sa finesse et son équilibre. Les tanins sont présents, mais délicats, offrant une texture soyeuse. On retrouve les fruits rouges perçus au nez, ainsi que des touches d'épices douces et de réglisse, qui ajoutent de la complexité à l'ensemble.&lt;br&gt;Accord mets/vin : viandes grillées, fromages affinés, plats mijotés.&lt;br&gt;&lt;br&gt;Existe en Magnum.&lt;br&gt;&lt;br&gt;Philippe Faury a créé ce domaine en 1979 à Chavanay, dans le hameau de la Ribaudy, Berceau de la famille. Son plus jeune fils, Lionel, s'est installé en 2005, après une expérience en Australie.&lt;br&gt;&lt;br&gt;Domaine de 17Ha, Lionel Faury s'atèle à produire des vins qui expriment la diversité des terroirs en appellations Condrieu, Saint Joseph, Côte-Rôtie, et en IGP Rhodanienne.", "30", "1", "74", "33","8", "16", "domaine_lionel_faury_saint_joseph_ribaude_rouge.png", "1"),</v>
      </c>
    </row>
    <row r="558" spans="1:23" ht="409.5" x14ac:dyDescent="0.25">
      <c r="A558" s="2" t="s">
        <v>1881</v>
      </c>
      <c r="B558" s="2" t="s">
        <v>1882</v>
      </c>
      <c r="C558" s="3" t="s">
        <v>5452</v>
      </c>
      <c r="D558" s="23" t="str">
        <f t="shared" si="175"/>
        <v>Un Saint Joseph blanc ample et élégant. Parfait sur un risotto champignons.&lt;br&gt;&lt;br&gt;Encépagement : Marsanne, Roussanne.&lt;br&gt;&lt;br&gt;Dégustation : Robe brillante jaune or, Nez aux notes de fruits blancs (litchis, pêche) et un peu miêlé, Bouche ample et suave avec une finale persistante et bien équilibrée.&lt;br&gt;Accord mets/vin : viandes blanches en sauce, poissons gras (saumon, lotte)&lt;br&gt;&lt;br&gt;Philippe Faury a créé ce domaine en 1979 à Chavanay, dans le hameau de la Ribaudy, Berceau de la famille. Son plus jeune fils, Lionel, s'est installé en 2005, après une expérience en Australie.&lt;br&gt;&lt;br&gt;Domaine de 17Ha, Lionel Faury s'atèle à produire des vins qui expriment la diversité des terroirs en appellations Condrieu, Saint Joseph, Côte-Rôtie, et en IGP Rhodanienne.</v>
      </c>
      <c r="E558" s="4">
        <v>24.35</v>
      </c>
      <c r="F558" s="2" t="s">
        <v>953</v>
      </c>
      <c r="G558" s="19">
        <f>VLOOKUP(F558,frs!$A$2:$B$45,2,FALSE)</f>
        <v>30</v>
      </c>
      <c r="H558" s="2" t="b">
        <v>1</v>
      </c>
      <c r="I558" s="2" t="s">
        <v>4709</v>
      </c>
      <c r="J558" s="19">
        <f>VLOOKUP(I558,Families!$A$2:$B$11,2,FALSE)</f>
        <v>2</v>
      </c>
      <c r="K558" s="2" t="s">
        <v>4869</v>
      </c>
      <c r="L558" s="19">
        <f>IFERROR(VLOOKUP(K558,Appellations!$A$2:$B$80,2,FALSE),"0")</f>
        <v>74</v>
      </c>
      <c r="M558" s="2" t="s">
        <v>4745</v>
      </c>
      <c r="N558" s="19">
        <f>IFERROR(VLOOKUP(M558,Regions!$A$2:$B$44,2,FALSE),"0")</f>
        <v>33</v>
      </c>
      <c r="O558" s="2" t="s">
        <v>4689</v>
      </c>
      <c r="P558" s="19">
        <f>IFERROR(VLOOKUP(O558,Colors!$A$2:$B$11,2,FALSE),"0")</f>
        <v>2</v>
      </c>
      <c r="Q558" s="2" t="s">
        <v>4688</v>
      </c>
      <c r="R558" s="19">
        <f>IFERROR(VLOOKUP(Q558,Contenants!$A$2:$B$21,2,FALSE),"0")</f>
        <v>16</v>
      </c>
      <c r="S558" s="2" t="s">
        <v>5811</v>
      </c>
      <c r="T558" s="50" t="s">
        <v>6100</v>
      </c>
      <c r="U558" s="19" t="str">
        <f t="shared" si="172"/>
        <v>domaine_lionel_faury_saint_joseph_ribaude_blanc.png</v>
      </c>
      <c r="V558" s="19">
        <f t="shared" si="173"/>
        <v>1</v>
      </c>
      <c r="W558" s="20" t="str">
        <f t="shared" si="174"/>
        <v>("00564", "Les Ribaudes Faury Blanc", "Un Saint Joseph blanc ample et élégant. Parfait sur un risotto champignons.&lt;br&gt;&lt;br&gt;Encépagement : Marsanne, Roussanne.&lt;br&gt;&lt;br&gt;Dégustation : Robe brillante jaune or, Nez aux notes de fruits blancs (litchis, pêche) et un peu miêlé, Bouche ample et suave avec une finale persistante et bien équilibrée.&lt;br&gt;Accord mets/vin : viandes blanches en sauce, poissons gras (saumon, lotte)&lt;br&gt;&lt;br&gt;Philippe Faury a créé ce domaine en 1979 à Chavanay, dans le hameau de la Ribaudy, Berceau de la famille. Son plus jeune fils, Lionel, s'est installé en 2005, après une expérience en Australie.&lt;br&gt;&lt;br&gt;Domaine de 17Ha, Lionel Faury s'atèle à produire des vins qui expriment la diversité des terroirs en appellations Condrieu, Saint Joseph, Côte-Rôtie, et en IGP Rhodanienne.", "30", "2", "74", "33","2", "16", "domaine_lionel_faury_saint_joseph_ribaude_blanc.png", "1"),</v>
      </c>
    </row>
    <row r="559" spans="1:23" hidden="1" x14ac:dyDescent="0.25">
      <c r="A559" s="2" t="s">
        <v>3481</v>
      </c>
      <c r="B559" s="2" t="s">
        <v>3482</v>
      </c>
      <c r="C559" s="3"/>
      <c r="D559" s="23" t="str">
        <f t="shared" si="175"/>
        <v/>
      </c>
      <c r="E559" s="4">
        <v>18.399999999999999</v>
      </c>
      <c r="F559" s="2" t="s">
        <v>3477</v>
      </c>
      <c r="G559" s="19" t="e">
        <f>VLOOKUP(F559,frs!$A$2:$E$41,2,FALSE)</f>
        <v>#N/A</v>
      </c>
      <c r="H559" s="2" t="b">
        <v>0</v>
      </c>
      <c r="I559" s="2" t="s">
        <v>4716</v>
      </c>
      <c r="J559" s="19">
        <f>VLOOKUP(I559,Families!$A$2:$B$11,2,FALSE)</f>
        <v>1</v>
      </c>
      <c r="K559" s="2" t="s">
        <v>4846</v>
      </c>
      <c r="L559" s="19">
        <f>IFERROR(VLOOKUP(K559,Appellations!$A$2:$B$77,2,FALSE),"0")</f>
        <v>32</v>
      </c>
      <c r="M559" s="2" t="s">
        <v>4745</v>
      </c>
      <c r="N559" s="19">
        <f>IFERROR(VLOOKUP(M559,Regions!$A$2:$B$41,2,FALSE),"0")</f>
        <v>33</v>
      </c>
      <c r="O559" s="2" t="s">
        <v>4719</v>
      </c>
      <c r="P559" s="19">
        <f>IFERROR(VLOOKUP(O559,Colors!$A$2:$B$11,2,FALSE),"0")</f>
        <v>8</v>
      </c>
      <c r="Q559" s="2" t="s">
        <v>4688</v>
      </c>
      <c r="R559" s="19">
        <f>IFERROR(VLOOKUP(Q559,Contenants!$A$2:$B$21,2,FALSE),"0")</f>
        <v>16</v>
      </c>
      <c r="S559" s="2"/>
      <c r="T559" s="50" t="str">
        <f t="shared" ref="T559" si="176">PROPER(B559)</f>
        <v>Crozes-Hermitage Esquisse Ht.Chassis Rge</v>
      </c>
      <c r="U559" s="19" t="str">
        <f>SUBSTITUTE(SUBSTITUTE(SUBSTITUTE(SUBSTITUTE(SUBSTITUTE(SUBSTITUTE(SUBSTITUTE(SUBSTITUTE(SUBSTITUTE(SUBSTITUTE(SUBSTITUTE(SUBSTITUTE(S559,"C:\Users\Admin\OneDrive\Site Internet\",""),"BAG-IN-BOX\",""),"BOURGOGNE\",""),"BEAUJOLAIS\",""),"CHAMPAGNE ET EFFERVESCENTS\",""),"LANGUEDOC\",""),"LOIRE\",""),"PROVENCE\",""),"RHONE NORD\",""),"RHONE SUD\",""),"SPIRITUEUX\",""),"SUD OUEST\","")</f>
        <v/>
      </c>
      <c r="V559" s="19" t="e">
        <f>IF(#REF!="",0,1)</f>
        <v>#REF!</v>
      </c>
      <c r="W559" s="20" t="e">
        <f>$X$1&amp;A559&amp;$Y$1&amp;T559&amp;$Z$1&amp;D559&amp;$AA$1&amp;E559&amp;#REF!&amp;G559&amp;$AB$1&amp;J559&amp;$AC$1&amp;L559&amp;$AD$1&amp;N559&amp;$AE$1&amp;P559&amp;$AF$1&amp;R559&amp;$AG$1&amp;#REF!&amp;$AI$1</f>
        <v>#REF!</v>
      </c>
    </row>
    <row r="560" spans="1:23" hidden="1" x14ac:dyDescent="0.25">
      <c r="A560" s="2" t="s">
        <v>3483</v>
      </c>
      <c r="B560" s="2" t="s">
        <v>3484</v>
      </c>
      <c r="C560" s="3"/>
      <c r="D560" s="25" t="str">
        <f t="shared" si="161"/>
        <v/>
      </c>
      <c r="E560" s="4">
        <v>19.5</v>
      </c>
      <c r="F560" s="2" t="s">
        <v>3477</v>
      </c>
      <c r="G560" s="26" t="e">
        <f>VLOOKUP(F560,frs!$A$2:$E$41,2,FALSE)</f>
        <v>#N/A</v>
      </c>
      <c r="H560" s="2" t="b">
        <v>0</v>
      </c>
      <c r="I560" s="2" t="s">
        <v>4709</v>
      </c>
      <c r="J560" s="26">
        <f>VLOOKUP(I560,Families!$A$2:$B$11,2,FALSE)</f>
        <v>2</v>
      </c>
      <c r="K560" s="2" t="s">
        <v>4846</v>
      </c>
      <c r="L560" s="26" t="str">
        <f>IFERROR(VLOOKUP(K560,Appellations!$A$3:$B$77,3,FALSE),"")</f>
        <v/>
      </c>
      <c r="M560" s="2" t="s">
        <v>4745</v>
      </c>
      <c r="N560" s="26">
        <f>IFERROR(VLOOKUP(M560,Regions!$A$3:$B$41,2,FALSE),"")</f>
        <v>33</v>
      </c>
      <c r="O560" s="2" t="s">
        <v>4689</v>
      </c>
      <c r="P560" s="26">
        <f>IFERROR(VLOOKUP(O560,Colors!$A$3:$B$11,2,FALSE),"")</f>
        <v>2</v>
      </c>
      <c r="Q560" s="2" t="s">
        <v>4688</v>
      </c>
      <c r="R560" s="26">
        <f>IFERROR(VLOOKUP(Q560,Contenants!$A$3:$B$21,2,FALSE),"")</f>
        <v>16</v>
      </c>
      <c r="S560" s="2"/>
      <c r="T560" s="8" t="s">
        <v>1545</v>
      </c>
      <c r="U560" s="14" t="str">
        <f>SUBSTITUTE(SUBSTITUTE(SUBSTITUTE(SUBSTITUTE(SUBSTITUTE(SUBSTITUTE(SUBSTITUTE(SUBSTITUTE(SUBSTITUTE(SUBSTITUTE(SUBSTITUTE(SUBSTITUTE(S560,"C:\Users\Admin\OneDrive\Site Internet\",""),"BAG-IN-BOX\",""),"BOURGOGNE\",""),"BEAUJOLAIS\",""),"CHAMPAGNE ET EFFERVESCENTS\",""),"LANGUEDOC\",""),"LOIRE\",""),"PROVENCE\",""),"RHONE NORD\",""),"RHONE SUD\",""),"SPIRITUEUX\",""),"SUD OUEST\","")</f>
        <v/>
      </c>
      <c r="V560" s="14"/>
      <c r="W560" s="5" t="e">
        <f>$X$1&amp;A560&amp;$Y$1&amp;T560&amp;$Z$1&amp;C560&amp;$AA$1&amp;E560&amp;#REF!&amp;G560&amp;$AB$1&amp;J560&amp;$AC$1&amp;#REF!&amp;$AD$1&amp;L560&amp;$AE$1&amp;P560&amp;$AF$1&amp;R560&amp;$AF$1&amp;#REF!&amp;$AG$1</f>
        <v>#REF!</v>
      </c>
    </row>
    <row r="561" spans="1:23" ht="409.6" x14ac:dyDescent="0.25">
      <c r="A561" s="2" t="s">
        <v>1266</v>
      </c>
      <c r="B561" s="2" t="s">
        <v>1267</v>
      </c>
      <c r="C561" s="3" t="s">
        <v>5336</v>
      </c>
      <c r="D561" s="33" t="str">
        <f t="shared" si="161"/>
        <v>Un vin rosé sec, floral et aromatique. Idéal pour vos apéritifs et grillades entre amis.&lt;br&gt;&lt;br&gt;Dégustation : Robe rose pâle ; Nez complexe et intense aux notes de pêches blanches ; Bouche onctueuse et fraîche légèrement citronnée.&lt;br&gt;Accord mets/vin : apéritif, plats méditerranéens.&lt;br&gt;&lt;br&gt;À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561" s="4">
        <v>6.1</v>
      </c>
      <c r="F561" s="2" t="s">
        <v>2224</v>
      </c>
      <c r="G561" s="19">
        <f>VLOOKUP(F561,frs!$A$2:$B$45,2,FALSE)</f>
        <v>39</v>
      </c>
      <c r="H561" s="2" t="b">
        <v>1</v>
      </c>
      <c r="I561" s="2" t="s">
        <v>2308</v>
      </c>
      <c r="J561" s="17">
        <f>VLOOKUP(I561,Families!$A$2:$B$11,2,FALSE)</f>
        <v>3</v>
      </c>
      <c r="K561" s="2" t="s">
        <v>4749</v>
      </c>
      <c r="L561" s="19">
        <f>IFERROR(VLOOKUP(K561,Appellations!$A$2:$B$80,2,FALSE),"0")</f>
        <v>38</v>
      </c>
      <c r="M561" s="2" t="s">
        <v>4745</v>
      </c>
      <c r="N561" s="19">
        <f>IFERROR(VLOOKUP(M561,Regions!$A$2:$B$44,2,FALSE),"0")</f>
        <v>33</v>
      </c>
      <c r="O561" s="2" t="s">
        <v>2306</v>
      </c>
      <c r="P561" s="17">
        <f>IFERROR(VLOOKUP(O561,Colors!$A$3:$B$11,2,FALSE),"")</f>
        <v>7</v>
      </c>
      <c r="Q561" s="2" t="s">
        <v>4688</v>
      </c>
      <c r="R561" s="17">
        <f>IFERROR(VLOOKUP(Q561,Contenants!$A$3:$B$21,2,FALSE),"")</f>
        <v>16</v>
      </c>
      <c r="S561" s="2" t="s">
        <v>5717</v>
      </c>
      <c r="T561" s="50" t="s">
        <v>6436</v>
      </c>
      <c r="U561" s="19" t="str">
        <f t="shared" ref="U561:U573" si="177">SUBSTITUTE(S561,"C:\Users\Admin\OneDrive\Site Internet\","")</f>
        <v>cellier_des_chartreux_la_nuit_tous_les_chats_sont_gris_rose.png</v>
      </c>
      <c r="V561" s="19">
        <f t="shared" ref="V561:V574" si="178">IF(U561="",0,1)</f>
        <v>1</v>
      </c>
      <c r="W561" s="20" t="str">
        <f t="shared" ref="W561:W573" si="179">$X$1&amp;A561&amp;$Y$1&amp;T561&amp;$Z$1&amp;D561&amp;$AA$1&amp;G561&amp;$AB$1&amp;J561&amp;$AC$1&amp;L561&amp;$AD$1&amp;N561&amp;$AE$1&amp;P561&amp;$AF$1&amp;R561&amp;$AG$1&amp;U561&amp;$AH$1&amp;V561&amp;$AI$1</f>
        <v>("00567", "La Nuit Tous Les Chats Sont Gris Chartreux Rosé", "Un vin rosé sec, floral et aromatique. Idéal pour vos apéritifs et grillades entre amis.&lt;br&gt;&lt;br&gt;Dégustation : Robe rose pâle ; Nez complexe et intense aux notes de pêches blanches ; Bouche onctueuse et fraîche légèrement citronnée.&lt;br&gt;Accord mets/vin : apéritif, plats méditerranéens.&lt;br&gt;&lt;br&gt;À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 "39", "3", "38", "33","7", "16", "cellier_des_chartreux_la_nuit_tous_les_chats_sont_gris_rose.png", "1"),</v>
      </c>
    </row>
    <row r="562" spans="1:23" ht="409.5" x14ac:dyDescent="0.25">
      <c r="A562" s="2" t="s">
        <v>1254</v>
      </c>
      <c r="B562" s="2" t="s">
        <v>1255</v>
      </c>
      <c r="C562" s="3" t="s">
        <v>5333</v>
      </c>
      <c r="D562" s="23" t="str">
        <f t="shared" ref="D562:D575" si="180">SUBSTITUTE(SUBSTITUTE(SUBSTITUTE(C562,CHAR(13),""),CHAR(10),"&lt;br&gt;"),". &amp;car(10)",".")</f>
        <v>Un vin rouge léger et très fruité. Idéal sur un apéritif ou sur un plateau de charcuterie.&lt;br&gt;&lt;br&gt;Dégustation : Robe rouge sombre ; Nez complexe et intense aux notes de fruits rouges ; Bouche souple, gourmande et légèrement vanillée/toastée&lt;br&gt;Accord mets/vin : apéritif, grillades, gibiers.&lt;br&gt;&lt;br&gt;À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562" s="4">
        <v>6.1</v>
      </c>
      <c r="F562" s="2" t="s">
        <v>2224</v>
      </c>
      <c r="G562" s="19">
        <f>VLOOKUP(F562,frs!$A$2:$B$45,2,FALSE)</f>
        <v>39</v>
      </c>
      <c r="H562" s="2" t="b">
        <v>1</v>
      </c>
      <c r="I562" s="2" t="s">
        <v>4716</v>
      </c>
      <c r="J562" s="19">
        <f>VLOOKUP(I562,Families!$A$2:$B$11,2,FALSE)</f>
        <v>1</v>
      </c>
      <c r="K562" s="2" t="s">
        <v>4749</v>
      </c>
      <c r="L562" s="19">
        <f>IFERROR(VLOOKUP(K562,Appellations!$A$2:$B$80,2,FALSE),"0")</f>
        <v>38</v>
      </c>
      <c r="M562" s="2" t="s">
        <v>4745</v>
      </c>
      <c r="N562" s="19">
        <f>IFERROR(VLOOKUP(M562,Regions!$A$2:$B$44,2,FALSE),"0")</f>
        <v>33</v>
      </c>
      <c r="O562" s="2" t="s">
        <v>4719</v>
      </c>
      <c r="P562" s="19">
        <f>IFERROR(VLOOKUP(O562,Colors!$A$2:$B$11,2,FALSE),"0")</f>
        <v>8</v>
      </c>
      <c r="Q562" s="2" t="s">
        <v>4688</v>
      </c>
      <c r="R562" s="19">
        <f>IFERROR(VLOOKUP(Q562,Contenants!$A$2:$B$21,2,FALSE),"0")</f>
        <v>16</v>
      </c>
      <c r="S562" s="2" t="s">
        <v>5718</v>
      </c>
      <c r="T562" s="50" t="s">
        <v>6101</v>
      </c>
      <c r="U562" s="19" t="str">
        <f t="shared" si="177"/>
        <v>cellier_des_chartreux_chamasutra_rouge.png</v>
      </c>
      <c r="V562" s="19">
        <f t="shared" si="178"/>
        <v>1</v>
      </c>
      <c r="W562" s="20" t="str">
        <f t="shared" si="179"/>
        <v>("00568", "Chamasutra Chartreux Rouge", "Un vin rouge léger et très fruité. Idéal sur un apéritif ou sur un plateau de charcuterie.&lt;br&gt;&lt;br&gt;Dégustation : Robe rouge sombre ; Nez complexe et intense aux notes de fruits rouges ; Bouche souple, gourmande et légèrement vanillée/toastée&lt;br&gt;Accord mets/vin : apéritif, grillades, gibiers.&lt;br&gt;&lt;br&gt;À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 "39", "1", "38", "33","8", "16", "cellier_des_chartreux_chamasutra_rouge.png", "1"),</v>
      </c>
    </row>
    <row r="563" spans="1:23" ht="409.5" x14ac:dyDescent="0.25">
      <c r="A563" s="2" t="s">
        <v>1262</v>
      </c>
      <c r="B563" s="2" t="s">
        <v>1263</v>
      </c>
      <c r="C563" s="3" t="s">
        <v>5335</v>
      </c>
      <c r="D563" s="23" t="str">
        <f t="shared" si="180"/>
        <v>Un vin blanc sec et fruité, parfait pour vos apéritifs entre amis.&lt;br&gt;&lt;br&gt;Dégustation : Robe jaune or ; Nez gourmand sur le litchi et la mangue ; Bouche ronde sur des notes de fruits exotiques et de fruits jaune.&lt;br&gt;Accord mets/vin : apéritif, plat exotique.&lt;br&gt;&lt;br&gt;À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563" s="4">
        <v>6.1</v>
      </c>
      <c r="F563" s="2" t="s">
        <v>2224</v>
      </c>
      <c r="G563" s="19">
        <f>VLOOKUP(F563,frs!$A$2:$B$45,2,FALSE)</f>
        <v>39</v>
      </c>
      <c r="H563" s="2" t="b">
        <v>1</v>
      </c>
      <c r="I563" s="2" t="s">
        <v>4709</v>
      </c>
      <c r="J563" s="19">
        <f>VLOOKUP(I563,Families!$A$2:$B$11,2,FALSE)</f>
        <v>2</v>
      </c>
      <c r="K563" s="2" t="s">
        <v>4749</v>
      </c>
      <c r="L563" s="19">
        <f>IFERROR(VLOOKUP(K563,Appellations!$A$2:$B$80,2,FALSE),"0")</f>
        <v>38</v>
      </c>
      <c r="M563" s="2" t="s">
        <v>4745</v>
      </c>
      <c r="N563" s="19">
        <f>IFERROR(VLOOKUP(M563,Regions!$A$2:$B$44,2,FALSE),"0")</f>
        <v>33</v>
      </c>
      <c r="O563" s="2" t="s">
        <v>4689</v>
      </c>
      <c r="P563" s="19">
        <f>IFERROR(VLOOKUP(O563,Colors!$A$2:$B$11,2,FALSE),"0")</f>
        <v>2</v>
      </c>
      <c r="Q563" s="2" t="s">
        <v>4688</v>
      </c>
      <c r="R563" s="19">
        <f>IFERROR(VLOOKUP(Q563,Contenants!$A$2:$B$21,2,FALSE),"0")</f>
        <v>16</v>
      </c>
      <c r="S563" s="2" t="s">
        <v>5719</v>
      </c>
      <c r="T563" s="50" t="s">
        <v>6437</v>
      </c>
      <c r="U563" s="19" t="str">
        <f t="shared" si="177"/>
        <v>cellier_des_chartreux_je_donne_ma_langue_au_chat_blanc.png</v>
      </c>
      <c r="V563" s="19">
        <f t="shared" si="178"/>
        <v>1</v>
      </c>
      <c r="W563" s="20" t="str">
        <f t="shared" si="179"/>
        <v>("00569", "Je Donne Ma Langue Au Chat Chartreux Blanc", "Un vin blanc sec et fruité, parfait pour vos apéritifs entre amis.&lt;br&gt;&lt;br&gt;Dégustation : Robe jaune or ; Nez gourmand sur le litchi et la mangue ; Bouche ronde sur des notes de fruits exotiques et de fruits jaune.&lt;br&gt;Accord mets/vin : apéritif, plat exotique.&lt;br&gt;&lt;br&gt;À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 "39", "2", "38", "33","2", "16", "cellier_des_chartreux_je_donne_ma_langue_au_chat_blanc.png", "1"),</v>
      </c>
    </row>
    <row r="564" spans="1:23" ht="409.5" x14ac:dyDescent="0.25">
      <c r="A564" s="2" t="s">
        <v>710</v>
      </c>
      <c r="B564" s="2" t="s">
        <v>711</v>
      </c>
      <c r="C564" s="3" t="s">
        <v>5251</v>
      </c>
      <c r="D564" s="23" t="str">
        <f t="shared" si="180"/>
        <v>Un Côtes du Rhône rouge charnue et fruité. Idéal sur un plateau de charcuterie/fromage ou un onglet aux échalottes.&lt;br&gt;&lt;br&gt;Dégustation : Robe rouge rubis ; Nez complexe aux notes de cerises confiturées et de réglisse ; Bouche ronde sur des arômes confits, épicés et poivrés.&lt;br&gt;Accord mets/vin : viande grillée, gibier, fromages.&lt;br&gt;&lt;br&gt;À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564" s="4">
        <v>6.2</v>
      </c>
      <c r="F564" s="2" t="s">
        <v>2224</v>
      </c>
      <c r="G564" s="19">
        <f>VLOOKUP(F564,frs!$A$2:$B$45,2,FALSE)</f>
        <v>39</v>
      </c>
      <c r="H564" s="2" t="b">
        <v>1</v>
      </c>
      <c r="I564" s="2" t="s">
        <v>4716</v>
      </c>
      <c r="J564" s="19">
        <f>VLOOKUP(I564,Families!$A$2:$B$11,2,FALSE)</f>
        <v>1</v>
      </c>
      <c r="K564" s="2" t="s">
        <v>4744</v>
      </c>
      <c r="L564" s="19">
        <f>IFERROR(VLOOKUP(K564,Appellations!$A$2:$B$80,2,FALSE),"0")</f>
        <v>26</v>
      </c>
      <c r="M564" s="2" t="s">
        <v>4745</v>
      </c>
      <c r="N564" s="19">
        <f>IFERROR(VLOOKUP(M564,Regions!$A$2:$B$44,2,FALSE),"0")</f>
        <v>33</v>
      </c>
      <c r="O564" s="2" t="s">
        <v>4719</v>
      </c>
      <c r="P564" s="19">
        <f>IFERROR(VLOOKUP(O564,Colors!$A$2:$B$11,2,FALSE),"0")</f>
        <v>8</v>
      </c>
      <c r="Q564" s="2" t="s">
        <v>4688</v>
      </c>
      <c r="R564" s="19">
        <f>IFERROR(VLOOKUP(Q564,Contenants!$A$2:$B$21,2,FALSE),"0")</f>
        <v>16</v>
      </c>
      <c r="S564" s="2" t="s">
        <v>5720</v>
      </c>
      <c r="T564" s="50" t="s">
        <v>6102</v>
      </c>
      <c r="U564" s="19" t="str">
        <f t="shared" si="177"/>
        <v>cellier_des_chartreux_chevalier_anthelme_rouge.png</v>
      </c>
      <c r="V564" s="19">
        <f t="shared" si="178"/>
        <v>1</v>
      </c>
      <c r="W564" s="20" t="str">
        <f t="shared" si="179"/>
        <v>("00570", "Chevalier d'Anthelme Chartreux Rouge", "Un Côtes du Rhône rouge charnue et fruité. Idéal sur un plateau de charcuterie/fromage ou un onglet aux échalottes.&lt;br&gt;&lt;br&gt;Dégustation : Robe rouge rubis ; Nez complexe aux notes de cerises confiturées et de réglisse ; Bouche ronde sur des arômes confits, épicés et poivrés.&lt;br&gt;Accord mets/vin : viande grillée, gibier, fromages.&lt;br&gt;&lt;br&gt;À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 "39", "1", "26", "33","8", "16", "cellier_des_chartreux_chevalier_anthelme_rouge.png", "1"),</v>
      </c>
    </row>
    <row r="565" spans="1:23" ht="409.5" x14ac:dyDescent="0.25">
      <c r="A565" s="2" t="s">
        <v>253</v>
      </c>
      <c r="B565" s="2" t="s">
        <v>254</v>
      </c>
      <c r="C565" s="3" t="s">
        <v>5188</v>
      </c>
      <c r="D565" s="23" t="str">
        <f t="shared" si="180"/>
        <v>Un vin blanc sec aux notes citronnées, parfait pour une dorade au four.&lt;br&gt;&lt;br&gt;Encépagement : Sauvignon&lt;br&gt;&lt;br&gt;Dégustation : vif, frais aux arômes agrumes (citron, pamplemousse).&lt;br&gt;Accord mets/vin : viande blanche, poisson.&lt;br&gt;&lt;br&gt;À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565" s="4">
        <v>24.5</v>
      </c>
      <c r="F565" s="2" t="s">
        <v>2224</v>
      </c>
      <c r="G565" s="19">
        <f>VLOOKUP(F565,frs!$A$2:$B$45,2,FALSE)</f>
        <v>39</v>
      </c>
      <c r="H565" s="2" t="b">
        <v>1</v>
      </c>
      <c r="I565" s="2" t="s">
        <v>2301</v>
      </c>
      <c r="J565" s="19">
        <f>VLOOKUP(I565,Families!$A$2:$B$11,2,FALSE)</f>
        <v>4</v>
      </c>
      <c r="K565" s="2" t="s">
        <v>4749</v>
      </c>
      <c r="L565" s="19">
        <f>IFERROR(VLOOKUP(K565,Appellations!$A$2:$B$80,2,FALSE),"0")</f>
        <v>38</v>
      </c>
      <c r="M565" s="2" t="s">
        <v>4745</v>
      </c>
      <c r="N565" s="19">
        <f>IFERROR(VLOOKUP(M565,Regions!$A$2:$B$44,2,FALSE),"0")</f>
        <v>33</v>
      </c>
      <c r="O565" s="2" t="s">
        <v>4689</v>
      </c>
      <c r="P565" s="19">
        <f>IFERROR(VLOOKUP(O565,Colors!$A$2:$B$11,2,FALSE),"0")</f>
        <v>2</v>
      </c>
      <c r="Q565" s="2"/>
      <c r="R565" s="19" t="str">
        <f>IFERROR(VLOOKUP(Q565,Contenants!$A$2:$B$21,2,FALSE),"0")</f>
        <v>0</v>
      </c>
      <c r="S565" s="2" t="s">
        <v>5613</v>
      </c>
      <c r="T565" s="50" t="s">
        <v>6182</v>
      </c>
      <c r="U565" s="19" t="str">
        <f t="shared" si="177"/>
        <v>bag_in_box_cellier_des_chartreux_sauvignon_blanc.png</v>
      </c>
      <c r="V565" s="19">
        <f t="shared" si="178"/>
        <v>1</v>
      </c>
      <c r="W565" s="20" t="str">
        <f t="shared" si="179"/>
        <v>("00571", "BIB Sauvignon Chartreux Blanc 5 L", "Un vin blanc sec aux notes citronnées, parfait pour une dorade au four.&lt;br&gt;&lt;br&gt;Encépagement : Sauvignon&lt;br&gt;&lt;br&gt;Dégustation : vif, frais aux arômes agrumes (citron, pamplemousse).&lt;br&gt;Accord mets/vin : viande blanche, poisson.&lt;br&gt;&lt;br&gt;À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 "39", "4", "38", "33","2", "0", "bag_in_box_cellier_des_chartreux_sauvignon_blanc.png", "1"),</v>
      </c>
    </row>
    <row r="566" spans="1:23" ht="409.5" x14ac:dyDescent="0.25">
      <c r="A566" s="2" t="s">
        <v>251</v>
      </c>
      <c r="B566" s="2" t="s">
        <v>252</v>
      </c>
      <c r="C566" s="3" t="s">
        <v>5187</v>
      </c>
      <c r="D566" s="23" t="str">
        <f t="shared" si="180"/>
        <v>Un vin rouge léger, rond et fruité. Idéal sur un plateau de charcuterie/fromage.&lt;br&gt;&lt;br&gt;Encépagement : Merlot&lt;br&gt;&lt;br&gt;Dégustation : gourmand, une belle rondeur et bonne finale. Arômes de cassis et réglisse.&lt;br&gt;Accord mets/vin : viande rouge, charcuterie/fromage.&lt;br&gt;&lt;br&gt;À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566" s="4">
        <v>17.600000000000001</v>
      </c>
      <c r="F566" s="2" t="s">
        <v>2224</v>
      </c>
      <c r="G566" s="19">
        <f>VLOOKUP(F566,frs!$A$2:$B$45,2,FALSE)</f>
        <v>39</v>
      </c>
      <c r="H566" s="2" t="b">
        <v>1</v>
      </c>
      <c r="I566" s="2" t="s">
        <v>2301</v>
      </c>
      <c r="J566" s="19">
        <f>VLOOKUP(I566,Families!$A$2:$B$11,2,FALSE)</f>
        <v>4</v>
      </c>
      <c r="K566" s="2" t="s">
        <v>4749</v>
      </c>
      <c r="L566" s="19">
        <f>IFERROR(VLOOKUP(K566,Appellations!$A$2:$B$80,2,FALSE),"0")</f>
        <v>38</v>
      </c>
      <c r="M566" s="2" t="s">
        <v>4745</v>
      </c>
      <c r="N566" s="19">
        <f>IFERROR(VLOOKUP(M566,Regions!$A$2:$B$44,2,FALSE),"0")</f>
        <v>33</v>
      </c>
      <c r="O566" s="2" t="s">
        <v>4719</v>
      </c>
      <c r="P566" s="19">
        <f>IFERROR(VLOOKUP(O566,Colors!$A$2:$B$11,2,FALSE),"0")</f>
        <v>8</v>
      </c>
      <c r="Q566" s="2"/>
      <c r="R566" s="19" t="str">
        <f>IFERROR(VLOOKUP(Q566,Contenants!$A$2:$B$21,2,FALSE),"0")</f>
        <v>0</v>
      </c>
      <c r="S566" s="2" t="s">
        <v>5614</v>
      </c>
      <c r="T566" s="50" t="s">
        <v>6103</v>
      </c>
      <c r="U566" s="19" t="str">
        <f t="shared" si="177"/>
        <v>bag_in_box_cellier_des_chartreux_merlot_rouge.png</v>
      </c>
      <c r="V566" s="19">
        <f t="shared" si="178"/>
        <v>1</v>
      </c>
      <c r="W566" s="20" t="str">
        <f t="shared" si="179"/>
        <v>("00572", "BIB Merlot Chartreux Rouge 5 L", "Un vin rouge léger, rond et fruité. Idéal sur un plateau de charcuterie/fromage.&lt;br&gt;&lt;br&gt;Encépagement : Merlot&lt;br&gt;&lt;br&gt;Dégustation : gourmand, une belle rondeur et bonne finale. Arômes de cassis et réglisse.&lt;br&gt;Accord mets/vin : viande rouge, charcuterie/fromage.&lt;br&gt;&lt;br&gt;À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 "39", "4", "38", "33","8", "0", "bag_in_box_cellier_des_chartreux_merlot_rouge.png", "1"),</v>
      </c>
    </row>
    <row r="567" spans="1:23" ht="409.5" x14ac:dyDescent="0.25">
      <c r="A567" s="2" t="s">
        <v>235</v>
      </c>
      <c r="B567" s="2" t="s">
        <v>236</v>
      </c>
      <c r="C567" s="3" t="s">
        <v>5179</v>
      </c>
      <c r="D567" s="23" t="str">
        <f t="shared" si="180"/>
        <v>Un vin rouge léger et fruité. Idéal sur une entrecôte frites.&lt;br&gt;&lt;br&gt;Encépagement : Cabernet-Sauvignon&lt;br&gt;&lt;br&gt;Dégustation : bonne structure, une grande finesse et bonne longueur en bouche. Arômes de cassis et réglisse.&lt;br&gt;Accord mets/vin : viande rouge, gibier.&lt;br&gt;&lt;br&gt;À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567" s="4">
        <v>17.350000000000001</v>
      </c>
      <c r="F567" s="2" t="s">
        <v>2224</v>
      </c>
      <c r="G567" s="19">
        <f>VLOOKUP(F567,frs!$A$2:$B$45,2,FALSE)</f>
        <v>39</v>
      </c>
      <c r="H567" s="2" t="b">
        <v>1</v>
      </c>
      <c r="I567" s="2" t="s">
        <v>2301</v>
      </c>
      <c r="J567" s="19">
        <f>VLOOKUP(I567,Families!$A$2:$B$11,2,FALSE)</f>
        <v>4</v>
      </c>
      <c r="K567" s="2" t="s">
        <v>4749</v>
      </c>
      <c r="L567" s="19">
        <f>IFERROR(VLOOKUP(K567,Appellations!$A$2:$B$80,2,FALSE),"0")</f>
        <v>38</v>
      </c>
      <c r="M567" s="2" t="s">
        <v>4745</v>
      </c>
      <c r="N567" s="19">
        <f>IFERROR(VLOOKUP(M567,Regions!$A$2:$B$44,2,FALSE),"0")</f>
        <v>33</v>
      </c>
      <c r="O567" s="2" t="s">
        <v>4719</v>
      </c>
      <c r="P567" s="19">
        <f>IFERROR(VLOOKUP(O567,Colors!$A$2:$B$11,2,FALSE),"0")</f>
        <v>8</v>
      </c>
      <c r="Q567" s="2"/>
      <c r="R567" s="19" t="str">
        <f>IFERROR(VLOOKUP(Q567,Contenants!$A$2:$B$21,2,FALSE),"0")</f>
        <v>0</v>
      </c>
      <c r="S567" s="2" t="s">
        <v>5615</v>
      </c>
      <c r="T567" s="50" t="s">
        <v>6104</v>
      </c>
      <c r="U567" s="19" t="str">
        <f t="shared" si="177"/>
        <v>bag_in_box_cellier_des_chartreux_cabernet_sauvignon_rouge.png</v>
      </c>
      <c r="V567" s="19">
        <f t="shared" si="178"/>
        <v>1</v>
      </c>
      <c r="W567" s="20" t="str">
        <f t="shared" si="179"/>
        <v>("00573", "BIB Cabernet Sauvignon Chartreux Rouge 5L", "Un vin rouge léger et fruité. Idéal sur une entrecôte frites.&lt;br&gt;&lt;br&gt;Encépagement : Cabernet-Sauvignon&lt;br&gt;&lt;br&gt;Dégustation : bonne structure, une grande finesse et bonne longueur en bouche. Arômes de cassis et réglisse.&lt;br&gt;Accord mets/vin : viande rouge, gibier.&lt;br&gt;&lt;br&gt;À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 "39", "4", "38", "33","8", "0", "bag_in_box_cellier_des_chartreux_cabernet_sauvignon_rouge.png", "1"),</v>
      </c>
    </row>
    <row r="568" spans="1:23" ht="409.5" x14ac:dyDescent="0.25">
      <c r="A568" s="2" t="s">
        <v>223</v>
      </c>
      <c r="B568" s="2" t="s">
        <v>224</v>
      </c>
      <c r="C568" s="3" t="s">
        <v>5178</v>
      </c>
      <c r="D568" s="23" t="str">
        <f t="shared" si="180"/>
        <v>Un Côtes du Rhône rouge fruité et épicé, parfait pour une côte de boeuf grillée.&lt;br&gt;&lt;br&gt;Encépagement : Grenache, Syrah, Carignan, Cinsault, Mourvèdre&lt;br&gt;&lt;br&gt;Dégustation : gourmand, souple et fruité. Arômes de fruits rouges confits et de poivre noir.&lt;br&gt;Accord mets/vin : viande rouge, charcuterie/fromage.&lt;br&gt;&lt;br&gt;Existe en 10L.&lt;br&gt;&lt;br&gt;À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568" s="4">
        <v>24.6</v>
      </c>
      <c r="F568" s="2" t="s">
        <v>2224</v>
      </c>
      <c r="G568" s="19">
        <f>VLOOKUP(F568,frs!$A$2:$B$45,2,FALSE)</f>
        <v>39</v>
      </c>
      <c r="H568" s="2" t="b">
        <v>1</v>
      </c>
      <c r="I568" s="2" t="s">
        <v>2301</v>
      </c>
      <c r="J568" s="19">
        <f>VLOOKUP(I568,Families!$A$2:$B$11,2,FALSE)</f>
        <v>4</v>
      </c>
      <c r="K568" s="2" t="s">
        <v>4744</v>
      </c>
      <c r="L568" s="19">
        <f>IFERROR(VLOOKUP(K568,Appellations!$A$2:$B$80,2,FALSE),"0")</f>
        <v>26</v>
      </c>
      <c r="M568" s="2" t="s">
        <v>4745</v>
      </c>
      <c r="N568" s="19">
        <f>IFERROR(VLOOKUP(M568,Regions!$A$2:$B$44,2,FALSE),"0")</f>
        <v>33</v>
      </c>
      <c r="O568" s="2" t="s">
        <v>4719</v>
      </c>
      <c r="P568" s="19">
        <f>IFERROR(VLOOKUP(O568,Colors!$A$2:$B$11,2,FALSE),"0")</f>
        <v>8</v>
      </c>
      <c r="Q568" s="2"/>
      <c r="R568" s="19" t="str">
        <f>IFERROR(VLOOKUP(Q568,Contenants!$A$2:$B$21,2,FALSE),"0")</f>
        <v>0</v>
      </c>
      <c r="S568" s="2" t="s">
        <v>5616</v>
      </c>
      <c r="T568" s="50" t="s">
        <v>6105</v>
      </c>
      <c r="U568" s="19" t="str">
        <f t="shared" si="177"/>
        <v>bag_in_box_cellier_des_chartreux_cotes_du_rhone_rouge.png</v>
      </c>
      <c r="V568" s="19">
        <f t="shared" si="178"/>
        <v>1</v>
      </c>
      <c r="W568" s="20" t="str">
        <f t="shared" si="179"/>
        <v>("00574", "BIB Côtes du Rhône Chartreux Rouge 5 L", "Un Côtes du Rhône rouge fruité et épicé, parfait pour une côte de boeuf grillée.&lt;br&gt;&lt;br&gt;Encépagement : Grenache, Syrah, Carignan, Cinsault, Mourvèdre&lt;br&gt;&lt;br&gt;Dégustation : gourmand, souple et fruité. Arômes de fruits rouges confits et de poivre noir.&lt;br&gt;Accord mets/vin : viande rouge, charcuterie/fromage.&lt;br&gt;&lt;br&gt;Existe en 10L.&lt;br&gt;&lt;br&gt;À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 "39", "4", "26", "33","8", "0", "bag_in_box_cellier_des_chartreux_cotes_du_rhone_rouge.png", "1"),</v>
      </c>
    </row>
    <row r="569" spans="1:23" ht="409.5" x14ac:dyDescent="0.25">
      <c r="A569" s="2" t="s">
        <v>249</v>
      </c>
      <c r="B569" s="2" t="s">
        <v>250</v>
      </c>
      <c r="C569" s="3" t="s">
        <v>5186</v>
      </c>
      <c r="D569" s="23" t="str">
        <f t="shared" si="180"/>
        <v>Un vin rosé sec d'une belle complexité aromatique. Il accompagnera à merveille vos apéritifs et vos grillades estivales.&lt;br&gt;&lt;br&gt;Encépagement : Grenache&lt;br&gt;&lt;br&gt;Dégustation : sec, vif et frais aux notes de petits fruits rouge (fraise, framboise).&lt;br&gt;Accord mets/vin : apéritif, grillades, salade d’été.&lt;br&gt;&lt;br&gt;Existe en 10L. &lt;br&gt;&lt;br&gt;À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569" s="4">
        <v>18.7</v>
      </c>
      <c r="F569" s="2" t="s">
        <v>2224</v>
      </c>
      <c r="G569" s="19">
        <f>VLOOKUP(F569,frs!$A$2:$B$45,2,FALSE)</f>
        <v>39</v>
      </c>
      <c r="H569" s="2" t="b">
        <v>1</v>
      </c>
      <c r="I569" s="2" t="s">
        <v>2301</v>
      </c>
      <c r="J569" s="19">
        <f>VLOOKUP(I569,Families!$A$2:$B$11,2,FALSE)</f>
        <v>4</v>
      </c>
      <c r="K569" s="2" t="s">
        <v>4749</v>
      </c>
      <c r="L569" s="19">
        <f>IFERROR(VLOOKUP(K569,Appellations!$A$2:$B$80,2,FALSE),"0")</f>
        <v>38</v>
      </c>
      <c r="M569" s="2" t="s">
        <v>4745</v>
      </c>
      <c r="N569" s="19">
        <f>IFERROR(VLOOKUP(M569,Regions!$A$2:$B$44,2,FALSE),"0")</f>
        <v>33</v>
      </c>
      <c r="O569" s="2" t="s">
        <v>2306</v>
      </c>
      <c r="P569" s="19">
        <f>IFERROR(VLOOKUP(O569,Colors!$A$2:$B$11,2,FALSE),"0")</f>
        <v>7</v>
      </c>
      <c r="Q569" s="2"/>
      <c r="R569" s="19" t="str">
        <f>IFERROR(VLOOKUP(Q569,Contenants!$A$2:$B$21,2,FALSE),"0")</f>
        <v>0</v>
      </c>
      <c r="S569" s="2" t="s">
        <v>5617</v>
      </c>
      <c r="T569" s="50" t="s">
        <v>6106</v>
      </c>
      <c r="U569" s="19" t="str">
        <f t="shared" si="177"/>
        <v>bag_in_box_cellier_des_chartreux_grenache_rose.png</v>
      </c>
      <c r="V569" s="19">
        <f t="shared" si="178"/>
        <v>1</v>
      </c>
      <c r="W569" s="20" t="str">
        <f t="shared" si="179"/>
        <v>("00575", "BIB Grenache Chartreux Rosé 5 L", "Un vin rosé sec d'une belle complexité aromatique. Il accompagnera à merveille vos apéritifs et vos grillades estivales.&lt;br&gt;&lt;br&gt;Encépagement : Grenache&lt;br&gt;&lt;br&gt;Dégustation : sec, vif et frais aux notes de petits fruits rouge (fraise, framboise).&lt;br&gt;Accord mets/vin : apéritif, grillades, salade d’été.&lt;br&gt;&lt;br&gt;Existe en 10L. &lt;br&gt;&lt;br&gt;À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 "39", "4", "38", "33","7", "0", "bag_in_box_cellier_des_chartreux_grenache_rose.png", "1"),</v>
      </c>
    </row>
    <row r="570" spans="1:23" ht="409.5" x14ac:dyDescent="0.25">
      <c r="A570" s="2" t="s">
        <v>266</v>
      </c>
      <c r="B570" s="2" t="s">
        <v>267</v>
      </c>
      <c r="C570" s="3" t="s">
        <v>5191</v>
      </c>
      <c r="D570" s="23" t="str">
        <f t="shared" si="180"/>
        <v>Un vin blanc sec, floral et ample pour accompagner vos apéritifs ou une blanquette de veau.&lt;br&gt;&lt;br&gt;Encépagement : Clairette, Bourboulenc, Grenache blanc, Marsanne, Roussanne.&lt;br&gt;&lt;br&gt;Dégustation : vif, frais aux arômes floraux et de fruits frais.&lt;br&gt;Accord mets/vin : viande blanche, poisson.&lt;br&gt;&lt;br&gt;Existe en 10L.&lt;br&gt;&lt;br&gt;À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570" s="4">
        <v>18.7</v>
      </c>
      <c r="F570" s="2" t="s">
        <v>2224</v>
      </c>
      <c r="G570" s="19">
        <f>VLOOKUP(F570,frs!$A$2:$B$45,2,FALSE)</f>
        <v>39</v>
      </c>
      <c r="H570" s="2" t="b">
        <v>1</v>
      </c>
      <c r="I570" s="2" t="s">
        <v>2301</v>
      </c>
      <c r="J570" s="19">
        <f>VLOOKUP(I570,Families!$A$2:$B$11,2,FALSE)</f>
        <v>4</v>
      </c>
      <c r="K570" s="2" t="s">
        <v>263</v>
      </c>
      <c r="L570" s="19">
        <f>IFERROR(VLOOKUP(K570,Appellations!$A$2:$B$80,2,FALSE),"0")</f>
        <v>42</v>
      </c>
      <c r="M570" s="2" t="s">
        <v>4743</v>
      </c>
      <c r="N570" s="19">
        <f>IFERROR(VLOOKUP(M570,Regions!$A$2:$B$44,2,FALSE),"0")</f>
        <v>24</v>
      </c>
      <c r="O570" s="2" t="s">
        <v>4689</v>
      </c>
      <c r="P570" s="19">
        <f>IFERROR(VLOOKUP(O570,Colors!$A$2:$B$11,2,FALSE),"0")</f>
        <v>2</v>
      </c>
      <c r="Q570" s="2"/>
      <c r="R570" s="19" t="str">
        <f>IFERROR(VLOOKUP(Q570,Contenants!$A$2:$B$21,2,FALSE),"0")</f>
        <v>0</v>
      </c>
      <c r="S570" s="2" t="s">
        <v>5618</v>
      </c>
      <c r="T570" s="50" t="s">
        <v>6107</v>
      </c>
      <c r="U570" s="19" t="str">
        <f t="shared" si="177"/>
        <v>bag_in_box_cellier_des_chartreux_igp_oc_blanc.png</v>
      </c>
      <c r="V570" s="19">
        <f t="shared" si="178"/>
        <v>1</v>
      </c>
      <c r="W570" s="20" t="str">
        <f t="shared" si="179"/>
        <v>("00576", "BIB Cuvée des Chartreux Blanc 5 L", "Un vin blanc sec, floral et ample pour accompagner vos apéritifs ou une blanquette de veau.&lt;br&gt;&lt;br&gt;Encépagement : Clairette, Bourboulenc, Grenache blanc, Marsanne, Roussanne.&lt;br&gt;&lt;br&gt;Dégustation : vif, frais aux arômes floraux et de fruits frais.&lt;br&gt;Accord mets/vin : viande blanche, poisson.&lt;br&gt;&lt;br&gt;Existe en 10L.&lt;br&gt;&lt;br&gt;À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 "39", "4", "42", "24","2", "0", "bag_in_box_cellier_des_chartreux_igp_oc_blanc.png", "1"),</v>
      </c>
    </row>
    <row r="571" spans="1:23" ht="409.5" x14ac:dyDescent="0.25">
      <c r="A571" s="2" t="s">
        <v>221</v>
      </c>
      <c r="B571" s="2" t="s">
        <v>222</v>
      </c>
      <c r="C571" s="3" t="s">
        <v>5177</v>
      </c>
      <c r="D571" s="23" t="str">
        <f t="shared" si="180"/>
        <v>Un Côtes du Rhône rouge fruité et épicé, parfait pour une côte de boeuf grillée.&lt;br&gt;&lt;br&gt;Encépagement : Grenache, Syrah, Carignan, Cinsault, Mourvèdre&lt;br&gt;&lt;br&gt;Dégustation : gourmand, souple et fruité. Arômes de fruits rouges confits et de poivre noir.&lt;br&gt;Accord mets/vin : viande rouge, charcuterie/fromage.&lt;br&gt;&lt;br&gt;Existe en 5L.&lt;br&gt;&lt;br&gt;À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571" s="4">
        <v>44</v>
      </c>
      <c r="F571" s="2" t="s">
        <v>2224</v>
      </c>
      <c r="G571" s="19">
        <f>VLOOKUP(F571,frs!$A$2:$B$45,2,FALSE)</f>
        <v>39</v>
      </c>
      <c r="H571" s="2" t="b">
        <v>1</v>
      </c>
      <c r="I571" s="2" t="s">
        <v>2301</v>
      </c>
      <c r="J571" s="19">
        <f>VLOOKUP(I571,Families!$A$2:$B$11,2,FALSE)</f>
        <v>4</v>
      </c>
      <c r="K571" s="2" t="s">
        <v>4744</v>
      </c>
      <c r="L571" s="19">
        <f>IFERROR(VLOOKUP(K571,Appellations!$A$2:$B$80,2,FALSE),"0")</f>
        <v>26</v>
      </c>
      <c r="M571" s="2" t="s">
        <v>4745</v>
      </c>
      <c r="N571" s="19">
        <f>IFERROR(VLOOKUP(M571,Regions!$A$2:$B$44,2,FALSE),"0")</f>
        <v>33</v>
      </c>
      <c r="O571" s="2" t="s">
        <v>4719</v>
      </c>
      <c r="P571" s="19">
        <f>IFERROR(VLOOKUP(O571,Colors!$A$2:$B$11,2,FALSE),"0")</f>
        <v>8</v>
      </c>
      <c r="Q571" s="2"/>
      <c r="R571" s="19" t="str">
        <f>IFERROR(VLOOKUP(Q571,Contenants!$A$2:$B$21,2,FALSE),"0")</f>
        <v>0</v>
      </c>
      <c r="S571" s="2" t="s">
        <v>5616</v>
      </c>
      <c r="T571" s="50" t="s">
        <v>6108</v>
      </c>
      <c r="U571" s="19" t="str">
        <f t="shared" si="177"/>
        <v>bag_in_box_cellier_des_chartreux_cotes_du_rhone_rouge.png</v>
      </c>
      <c r="V571" s="19">
        <f t="shared" si="178"/>
        <v>1</v>
      </c>
      <c r="W571" s="20" t="str">
        <f t="shared" si="179"/>
        <v>("00577", "BIB Côtes du Rhône Chartreux Rouge 10 L", "Un Côtes du Rhône rouge fruité et épicé, parfait pour une côte de boeuf grillée.&lt;br&gt;&lt;br&gt;Encépagement : Grenache, Syrah, Carignan, Cinsault, Mourvèdre&lt;br&gt;&lt;br&gt;Dégustation : gourmand, souple et fruité. Arômes de fruits rouges confits et de poivre noir.&lt;br&gt;Accord mets/vin : viande rouge, charcuterie/fromage.&lt;br&gt;&lt;br&gt;Existe en 5L.&lt;br&gt;&lt;br&gt;À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 "39", "4", "26", "33","8", "0", "bag_in_box_cellier_des_chartreux_cotes_du_rhone_rouge.png", "1"),</v>
      </c>
    </row>
    <row r="572" spans="1:23" ht="409.5" x14ac:dyDescent="0.25">
      <c r="A572" s="2" t="s">
        <v>247</v>
      </c>
      <c r="B572" s="2" t="s">
        <v>248</v>
      </c>
      <c r="C572" s="3" t="s">
        <v>5185</v>
      </c>
      <c r="D572" s="23" t="str">
        <f t="shared" si="180"/>
        <v>Un vin rosé sec d'une belle complexité aromatique. Il accompagnera à merveille vos apéritifs et vos grillades estivales.&lt;br&gt;&lt;br&gt;Encépagement : Grenache&lt;br&gt;&lt;br&gt;Dégustation : sec, vif et frais aux notes de petits fruits rouge (fraise, framboise).&lt;br&gt;Accord mets/vin : apéritif, grillades, salade d’été.&lt;br&gt;&lt;br&gt;Existe en 5L. &lt;br&gt;&lt;br&gt;À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572" s="4">
        <v>34.4</v>
      </c>
      <c r="F572" s="2" t="s">
        <v>2224</v>
      </c>
      <c r="G572" s="19">
        <f>VLOOKUP(F572,frs!$A$2:$B$45,2,FALSE)</f>
        <v>39</v>
      </c>
      <c r="H572" s="2" t="b">
        <v>1</v>
      </c>
      <c r="I572" s="2" t="s">
        <v>2301</v>
      </c>
      <c r="J572" s="19">
        <f>VLOOKUP(I572,Families!$A$2:$B$11,2,FALSE)</f>
        <v>4</v>
      </c>
      <c r="K572" s="2" t="s">
        <v>4749</v>
      </c>
      <c r="L572" s="19">
        <f>IFERROR(VLOOKUP(K572,Appellations!$A$2:$B$80,2,FALSE),"0")</f>
        <v>38</v>
      </c>
      <c r="M572" s="2" t="s">
        <v>4745</v>
      </c>
      <c r="N572" s="19">
        <f>IFERROR(VLOOKUP(M572,Regions!$A$2:$B$44,2,FALSE),"0")</f>
        <v>33</v>
      </c>
      <c r="O572" s="2" t="s">
        <v>2306</v>
      </c>
      <c r="P572" s="19">
        <f>IFERROR(VLOOKUP(O572,Colors!$A$2:$B$11,2,FALSE),"0")</f>
        <v>7</v>
      </c>
      <c r="Q572" s="2"/>
      <c r="R572" s="19" t="str">
        <f>IFERROR(VLOOKUP(Q572,Contenants!$A$2:$B$21,2,FALSE),"0")</f>
        <v>0</v>
      </c>
      <c r="S572" s="2" t="s">
        <v>5617</v>
      </c>
      <c r="T572" s="50" t="s">
        <v>6109</v>
      </c>
      <c r="U572" s="19" t="str">
        <f t="shared" si="177"/>
        <v>bag_in_box_cellier_des_chartreux_grenache_rose.png</v>
      </c>
      <c r="V572" s="19">
        <f t="shared" si="178"/>
        <v>1</v>
      </c>
      <c r="W572" s="20" t="str">
        <f t="shared" si="179"/>
        <v>("00578", "BIB Grenache Chartreux Rosé 10 L", "Un vin rosé sec d'une belle complexité aromatique. Il accompagnera à merveille vos apéritifs et vos grillades estivales.&lt;br&gt;&lt;br&gt;Encépagement : Grenache&lt;br&gt;&lt;br&gt;Dégustation : sec, vif et frais aux notes de petits fruits rouge (fraise, framboise).&lt;br&gt;Accord mets/vin : apéritif, grillades, salade d’été.&lt;br&gt;&lt;br&gt;Existe en 5L. &lt;br&gt;&lt;br&gt;À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 "39", "4", "38", "33","7", "0", "bag_in_box_cellier_des_chartreux_grenache_rose.png", "1"),</v>
      </c>
    </row>
    <row r="573" spans="1:23" ht="409.5" x14ac:dyDescent="0.25">
      <c r="A573" s="2" t="s">
        <v>264</v>
      </c>
      <c r="B573" s="2" t="s">
        <v>265</v>
      </c>
      <c r="C573" s="3" t="s">
        <v>5190</v>
      </c>
      <c r="D573" s="23" t="str">
        <f t="shared" si="180"/>
        <v>Un vin blanc sec, floral et ample pour accompagner vos apéritifs ou une blanquette de veau.&lt;br&gt;&lt;br&gt;Encépagement : Clairette, Bourboulenc, Grenache blanc, Marsanne, Roussanne.&lt;br&gt;&lt;br&gt;Dégustation : vif, frais aux arômes floraux et de fruits frais.&lt;br&gt;Accord mets/vin : viande blanche, poisson.&lt;br&gt;&lt;br&gt;Existe en 5L.&lt;br&gt;&lt;br&gt;À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573" s="4">
        <v>34.299999999999997</v>
      </c>
      <c r="F573" s="2" t="s">
        <v>2224</v>
      </c>
      <c r="G573" s="19">
        <f>VLOOKUP(F573,frs!$A$2:$B$45,2,FALSE)</f>
        <v>39</v>
      </c>
      <c r="H573" s="2" t="b">
        <v>1</v>
      </c>
      <c r="I573" s="2" t="s">
        <v>2301</v>
      </c>
      <c r="J573" s="19">
        <f>VLOOKUP(I573,Families!$A$2:$B$11,2,FALSE)</f>
        <v>4</v>
      </c>
      <c r="K573" s="2" t="s">
        <v>263</v>
      </c>
      <c r="L573" s="19">
        <f>IFERROR(VLOOKUP(K573,Appellations!$A$2:$B$80,2,FALSE),"0")</f>
        <v>42</v>
      </c>
      <c r="M573" s="2" t="s">
        <v>4743</v>
      </c>
      <c r="N573" s="19">
        <f>IFERROR(VLOOKUP(M573,Regions!$A$2:$B$44,2,FALSE),"0")</f>
        <v>24</v>
      </c>
      <c r="O573" s="2" t="s">
        <v>4689</v>
      </c>
      <c r="P573" s="19">
        <f>IFERROR(VLOOKUP(O573,Colors!$A$2:$B$11,2,FALSE),"0")</f>
        <v>2</v>
      </c>
      <c r="Q573" s="2"/>
      <c r="R573" s="19" t="str">
        <f>IFERROR(VLOOKUP(Q573,Contenants!$A$2:$B$21,2,FALSE),"0")</f>
        <v>0</v>
      </c>
      <c r="S573" s="2" t="s">
        <v>5618</v>
      </c>
      <c r="T573" s="50" t="s">
        <v>6110</v>
      </c>
      <c r="U573" s="19" t="str">
        <f t="shared" si="177"/>
        <v>bag_in_box_cellier_des_chartreux_igp_oc_blanc.png</v>
      </c>
      <c r="V573" s="19">
        <f t="shared" si="178"/>
        <v>1</v>
      </c>
      <c r="W573" s="20" t="str">
        <f t="shared" si="179"/>
        <v>("00579", "BIB Cuvée des Chartreux Blanc 10 L", "Un vin blanc sec, floral et ample pour accompagner vos apéritifs ou une blanquette de veau.&lt;br&gt;&lt;br&gt;Encépagement : Clairette, Bourboulenc, Grenache blanc, Marsanne, Roussanne.&lt;br&gt;&lt;br&gt;Dégustation : vif, frais aux arômes floraux et de fruits frais.&lt;br&gt;Accord mets/vin : viande blanche, poisson.&lt;br&gt;&lt;br&gt;Existe en 5L.&lt;br&gt;&lt;br&gt;À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 "39", "4", "42", "24","2", "0", "bag_in_box_cellier_des_chartreux_igp_oc_blanc.png", "1"),</v>
      </c>
    </row>
    <row r="574" spans="1:23" hidden="1" x14ac:dyDescent="0.25">
      <c r="A574" s="2" t="s">
        <v>1475</v>
      </c>
      <c r="B574" s="2" t="s">
        <v>1476</v>
      </c>
      <c r="C574" s="3"/>
      <c r="D574" s="23" t="str">
        <f t="shared" si="180"/>
        <v/>
      </c>
      <c r="E574" s="4">
        <v>11.35</v>
      </c>
      <c r="F574" s="2" t="s">
        <v>2224</v>
      </c>
      <c r="G574" s="19">
        <f>VLOOKUP(F574,frs!$A$2:$E$41,2,FALSE)</f>
        <v>39</v>
      </c>
      <c r="H574" s="2" t="b">
        <v>1</v>
      </c>
      <c r="I574" s="2" t="s">
        <v>4716</v>
      </c>
      <c r="J574" s="19">
        <f>VLOOKUP(I574,Families!$A$2:$B$11,2,FALSE)</f>
        <v>1</v>
      </c>
      <c r="K574" s="2" t="s">
        <v>4850</v>
      </c>
      <c r="L574" s="19" t="str">
        <f>IFERROR(VLOOKUP(K574,Appellations!$A$2:$B$77,2,FALSE),"0")</f>
        <v>0</v>
      </c>
      <c r="M574" s="2" t="s">
        <v>4745</v>
      </c>
      <c r="N574" s="19">
        <f>IFERROR(VLOOKUP(M574,Regions!$A$2:$B$41,2,FALSE),"0")</f>
        <v>33</v>
      </c>
      <c r="O574" s="2" t="s">
        <v>4719</v>
      </c>
      <c r="P574" s="19">
        <f>IFERROR(VLOOKUP(O574,Colors!$A$2:$B$11,2,FALSE),"0")</f>
        <v>8</v>
      </c>
      <c r="Q574" s="2" t="s">
        <v>4688</v>
      </c>
      <c r="R574" s="19">
        <f>IFERROR(VLOOKUP(Q574,Contenants!$A$2:$B$21,2,FALSE),"0")</f>
        <v>16</v>
      </c>
      <c r="S574" s="2"/>
      <c r="T574" s="50" t="str">
        <f t="shared" ref="T574:T575" si="181">PROPER(B574)</f>
        <v>Lirac Dom.Des Colombettes Chartreux Rge</v>
      </c>
      <c r="U574" s="19" t="str">
        <f t="shared" ref="U574:U588" si="182">SUBSTITUTE(SUBSTITUTE(SUBSTITUTE(SUBSTITUTE(SUBSTITUTE(SUBSTITUTE(SUBSTITUTE(SUBSTITUTE(SUBSTITUTE(SUBSTITUTE(SUBSTITUTE(SUBSTITUTE(S574,"C:\Users\Admin\OneDrive\Site Internet\",""),"BAG-IN-BOX\",""),"BOURGOGNE\",""),"BEAUJOLAIS\",""),"CHAMPAGNE ET EFFERVESCENTS\",""),"LANGUEDOC\",""),"LOIRE\",""),"PROVENCE\",""),"RHONE NORD\",""),"RHONE SUD\",""),"SPIRITUEUX\",""),"SUD OUEST\","")</f>
        <v/>
      </c>
      <c r="V574" s="19">
        <f t="shared" si="178"/>
        <v>0</v>
      </c>
      <c r="W574" s="20" t="e">
        <f>$X$1&amp;A574&amp;$Y$1&amp;T574&amp;$Z$1&amp;D574&amp;$AA$1&amp;E574&amp;#REF!&amp;G574&amp;$AB$1&amp;J574&amp;$AC$1&amp;L574&amp;$AD$1&amp;N574&amp;$AE$1&amp;P574&amp;$AF$1&amp;R574&amp;$AG$1&amp;#REF!&amp;$AI$1</f>
        <v>#REF!</v>
      </c>
    </row>
    <row r="575" spans="1:23" hidden="1" x14ac:dyDescent="0.25">
      <c r="A575" s="2" t="s">
        <v>3004</v>
      </c>
      <c r="B575" s="2" t="s">
        <v>3005</v>
      </c>
      <c r="C575" s="3"/>
      <c r="D575" s="23" t="str">
        <f t="shared" si="180"/>
        <v/>
      </c>
      <c r="E575" s="4">
        <v>27</v>
      </c>
      <c r="F575" s="2" t="s">
        <v>3001</v>
      </c>
      <c r="G575" s="19" t="e">
        <f>VLOOKUP(F575,frs!$A$2:$E$41,2,FALSE)</f>
        <v>#N/A</v>
      </c>
      <c r="H575" s="2" t="b">
        <v>0</v>
      </c>
      <c r="I575" s="2" t="s">
        <v>2308</v>
      </c>
      <c r="J575" s="19">
        <f>VLOOKUP(I575,Families!$A$2:$B$11,2,FALSE)</f>
        <v>3</v>
      </c>
      <c r="K575" s="2" t="s">
        <v>4740</v>
      </c>
      <c r="L575" s="19">
        <f>IFERROR(VLOOKUP(K575,Appellations!$A$2:$B$77,2,FALSE),"0")</f>
        <v>25</v>
      </c>
      <c r="M575" s="2" t="s">
        <v>4741</v>
      </c>
      <c r="N575" s="19">
        <f>IFERROR(VLOOKUP(M575,Regions!$A$2:$B$41,2,FALSE),"0")</f>
        <v>32</v>
      </c>
      <c r="O575" s="2" t="s">
        <v>2306</v>
      </c>
      <c r="P575" s="19">
        <f>IFERROR(VLOOKUP(O575,Colors!$A$2:$B$11,2,FALSE),"0")</f>
        <v>7</v>
      </c>
      <c r="Q575" s="2" t="s">
        <v>4688</v>
      </c>
      <c r="R575" s="19">
        <f>IFERROR(VLOOKUP(Q575,Contenants!$A$2:$B$21,2,FALSE),"0")</f>
        <v>16</v>
      </c>
      <c r="S575" s="2"/>
      <c r="T575" s="50" t="str">
        <f t="shared" si="181"/>
        <v>Cdp Domaine De La Portaniere Rose Magnum</v>
      </c>
      <c r="U575" s="19" t="str">
        <f t="shared" si="182"/>
        <v/>
      </c>
      <c r="V575" s="19" t="e">
        <f>IF(#REF!="",0,1)</f>
        <v>#REF!</v>
      </c>
      <c r="W575" s="20" t="e">
        <f>$X$1&amp;A575&amp;$Y$1&amp;T575&amp;$Z$1&amp;D575&amp;$AA$1&amp;E575&amp;#REF!&amp;G575&amp;$AB$1&amp;J575&amp;$AC$1&amp;L575&amp;$AD$1&amp;N575&amp;$AE$1&amp;P575&amp;$AF$1&amp;R575&amp;$AG$1&amp;#REF!&amp;$AI$1</f>
        <v>#REF!</v>
      </c>
    </row>
    <row r="576" spans="1:23" s="29" customFormat="1" hidden="1" x14ac:dyDescent="0.25">
      <c r="A576" s="2" t="s">
        <v>678</v>
      </c>
      <c r="B576" s="2" t="s">
        <v>679</v>
      </c>
      <c r="C576" s="3"/>
      <c r="D576" s="36" t="str">
        <f t="shared" si="161"/>
        <v/>
      </c>
      <c r="E576" s="4">
        <v>10.050000000000001</v>
      </c>
      <c r="F576" s="2" t="s">
        <v>2242</v>
      </c>
      <c r="G576" s="37" t="e">
        <f>VLOOKUP(F576,frs!$A$2:$E$41,2,FALSE)</f>
        <v>#N/A</v>
      </c>
      <c r="H576" s="2" t="b">
        <v>1</v>
      </c>
      <c r="I576" s="2" t="s">
        <v>2308</v>
      </c>
      <c r="J576" s="37">
        <f>VLOOKUP(I576,Families!$A$2:$B$11,2,FALSE)</f>
        <v>3</v>
      </c>
      <c r="K576" s="2" t="s">
        <v>4740</v>
      </c>
      <c r="L576" s="37" t="str">
        <f>IFERROR(VLOOKUP(K576,Appellations!$A$3:$B$77,3,FALSE),"")</f>
        <v/>
      </c>
      <c r="M576" s="2" t="s">
        <v>4741</v>
      </c>
      <c r="N576" s="37">
        <f>IFERROR(VLOOKUP(M576,Regions!$A$3:$B$41,2,FALSE),"")</f>
        <v>32</v>
      </c>
      <c r="O576" s="2" t="s">
        <v>2306</v>
      </c>
      <c r="P576" s="37">
        <f>IFERROR(VLOOKUP(O576,Colors!$A$3:$B$11,2,FALSE),"")</f>
        <v>7</v>
      </c>
      <c r="Q576" s="2" t="s">
        <v>4688</v>
      </c>
      <c r="R576" s="37">
        <f>IFERROR(VLOOKUP(Q576,Contenants!$A$3:$B$21,2,FALSE),"")</f>
        <v>16</v>
      </c>
      <c r="S576" s="2"/>
      <c r="T576" s="8" t="s">
        <v>2064</v>
      </c>
      <c r="U576" s="39" t="str">
        <f t="shared" si="182"/>
        <v/>
      </c>
      <c r="V576" s="19">
        <f t="shared" ref="V576:V580" si="183">IF(U576="",0,1)</f>
        <v>0</v>
      </c>
      <c r="W576" s="38" t="e">
        <f>$X$1&amp;A576&amp;$Y$1&amp;T576&amp;$Z$1&amp;C576&amp;$AA$1&amp;E576&amp;#REF!&amp;G576&amp;$AB$1&amp;J576&amp;$AC$1&amp;#REF!&amp;$AD$1&amp;L576&amp;$AE$1&amp;P576&amp;$AF$1&amp;R576&amp;$AF$1&amp;#REF!&amp;$AG$1</f>
        <v>#REF!</v>
      </c>
    </row>
    <row r="577" spans="1:23" hidden="1" x14ac:dyDescent="0.25">
      <c r="A577" s="2" t="s">
        <v>674</v>
      </c>
      <c r="B577" s="2" t="s">
        <v>675</v>
      </c>
      <c r="C577" s="3"/>
      <c r="D577" s="23" t="str">
        <f t="shared" ref="D577:D581" si="184">SUBSTITUTE(SUBSTITUTE(SUBSTITUTE(C577,CHAR(13),""),CHAR(10),"&lt;br&gt;"),". &amp;car(10)",".")</f>
        <v/>
      </c>
      <c r="E577" s="4">
        <v>10.050000000000001</v>
      </c>
      <c r="F577" s="2" t="s">
        <v>2242</v>
      </c>
      <c r="G577" s="19" t="e">
        <f>VLOOKUP(F577,frs!$A$2:$E$41,2,FALSE)</f>
        <v>#N/A</v>
      </c>
      <c r="H577" s="2" t="b">
        <v>1</v>
      </c>
      <c r="I577" s="2" t="s">
        <v>4709</v>
      </c>
      <c r="J577" s="19">
        <f>VLOOKUP(I577,Families!$A$2:$B$11,2,FALSE)</f>
        <v>2</v>
      </c>
      <c r="K577" s="2" t="s">
        <v>4740</v>
      </c>
      <c r="L577" s="19">
        <f>IFERROR(VLOOKUP(K577,Appellations!$A$2:$B$77,2,FALSE),"0")</f>
        <v>25</v>
      </c>
      <c r="M577" s="2" t="s">
        <v>4741</v>
      </c>
      <c r="N577" s="19">
        <f>IFERROR(VLOOKUP(M577,Regions!$A$2:$B$41,2,FALSE),"0")</f>
        <v>32</v>
      </c>
      <c r="O577" s="2" t="s">
        <v>4689</v>
      </c>
      <c r="P577" s="19">
        <f>IFERROR(VLOOKUP(O577,Colors!$A$2:$B$11,2,FALSE),"0")</f>
        <v>2</v>
      </c>
      <c r="Q577" s="2" t="s">
        <v>4688</v>
      </c>
      <c r="R577" s="19">
        <f>IFERROR(VLOOKUP(Q577,Contenants!$A$2:$B$21,2,FALSE),"0")</f>
        <v>16</v>
      </c>
      <c r="S577" s="2"/>
      <c r="T577" s="50" t="str">
        <f t="shared" ref="T577:T581" si="185">PROPER(B577)</f>
        <v>Cdp Cuvee Coeur Esterelle Rouet Blanc</v>
      </c>
      <c r="U577" s="19" t="str">
        <f t="shared" si="182"/>
        <v/>
      </c>
      <c r="V577" s="19">
        <f t="shared" si="183"/>
        <v>0</v>
      </c>
      <c r="W577" s="20" t="e">
        <f>$X$1&amp;A577&amp;$Y$1&amp;T577&amp;$Z$1&amp;D577&amp;$AA$1&amp;E577&amp;#REF!&amp;G577&amp;$AB$1&amp;J577&amp;$AC$1&amp;L577&amp;$AD$1&amp;N577&amp;$AE$1&amp;P577&amp;$AF$1&amp;R577&amp;$AG$1&amp;#REF!&amp;$AI$1</f>
        <v>#REF!</v>
      </c>
    </row>
    <row r="578" spans="1:23" hidden="1" x14ac:dyDescent="0.25">
      <c r="A578" s="2" t="s">
        <v>668</v>
      </c>
      <c r="B578" s="2" t="s">
        <v>669</v>
      </c>
      <c r="C578" s="3"/>
      <c r="D578" s="23" t="str">
        <f t="shared" si="184"/>
        <v/>
      </c>
      <c r="E578" s="4">
        <v>14.8</v>
      </c>
      <c r="F578" s="2" t="s">
        <v>2242</v>
      </c>
      <c r="G578" s="19" t="e">
        <f>VLOOKUP(F578,frs!$A$2:$E$41,2,FALSE)</f>
        <v>#N/A</v>
      </c>
      <c r="H578" s="2" t="b">
        <v>1</v>
      </c>
      <c r="I578" s="2" t="s">
        <v>2308</v>
      </c>
      <c r="J578" s="19">
        <f>VLOOKUP(I578,Families!$A$2:$B$11,2,FALSE)</f>
        <v>3</v>
      </c>
      <c r="K578" s="2" t="s">
        <v>4740</v>
      </c>
      <c r="L578" s="19">
        <f>IFERROR(VLOOKUP(K578,Appellations!$A$2:$B$77,2,FALSE),"0")</f>
        <v>25</v>
      </c>
      <c r="M578" s="2" t="s">
        <v>4741</v>
      </c>
      <c r="N578" s="19">
        <f>IFERROR(VLOOKUP(M578,Regions!$A$2:$B$41,2,FALSE),"0")</f>
        <v>32</v>
      </c>
      <c r="O578" s="2" t="s">
        <v>2306</v>
      </c>
      <c r="P578" s="19">
        <f>IFERROR(VLOOKUP(O578,Colors!$A$2:$B$11,2,FALSE),"0")</f>
        <v>7</v>
      </c>
      <c r="Q578" s="2" t="s">
        <v>4688</v>
      </c>
      <c r="R578" s="19">
        <f>IFERROR(VLOOKUP(Q578,Contenants!$A$2:$B$21,2,FALSE),"0")</f>
        <v>16</v>
      </c>
      <c r="S578" s="2"/>
      <c r="T578" s="50" t="str">
        <f t="shared" si="185"/>
        <v>Cdp Cuvee Belle Poule Rouet Rose</v>
      </c>
      <c r="U578" s="19" t="str">
        <f t="shared" si="182"/>
        <v/>
      </c>
      <c r="V578" s="19">
        <f t="shared" si="183"/>
        <v>0</v>
      </c>
      <c r="W578" s="20" t="e">
        <f>$X$1&amp;A578&amp;$Y$1&amp;T578&amp;$Z$1&amp;D578&amp;$AA$1&amp;E578&amp;#REF!&amp;G578&amp;$AB$1&amp;J578&amp;$AC$1&amp;L578&amp;$AD$1&amp;N578&amp;$AE$1&amp;P578&amp;$AF$1&amp;R578&amp;$AG$1&amp;#REF!&amp;$AI$1</f>
        <v>#REF!</v>
      </c>
    </row>
    <row r="579" spans="1:23" hidden="1" x14ac:dyDescent="0.25">
      <c r="A579" s="2" t="s">
        <v>670</v>
      </c>
      <c r="B579" s="2" t="s">
        <v>671</v>
      </c>
      <c r="C579" s="3"/>
      <c r="D579" s="23" t="str">
        <f t="shared" si="184"/>
        <v/>
      </c>
      <c r="E579" s="4">
        <v>14.8</v>
      </c>
      <c r="F579" s="2" t="s">
        <v>2242</v>
      </c>
      <c r="G579" s="19" t="e">
        <f>VLOOKUP(F579,frs!$A$2:$E$41,2,FALSE)</f>
        <v>#N/A</v>
      </c>
      <c r="H579" s="2" t="b">
        <v>1</v>
      </c>
      <c r="I579" s="2" t="s">
        <v>4716</v>
      </c>
      <c r="J579" s="19">
        <f>VLOOKUP(I579,Families!$A$2:$B$11,2,FALSE)</f>
        <v>1</v>
      </c>
      <c r="K579" s="2" t="s">
        <v>4740</v>
      </c>
      <c r="L579" s="19">
        <f>IFERROR(VLOOKUP(K579,Appellations!$A$2:$B$77,2,FALSE),"0")</f>
        <v>25</v>
      </c>
      <c r="M579" s="2" t="s">
        <v>4741</v>
      </c>
      <c r="N579" s="19">
        <f>IFERROR(VLOOKUP(M579,Regions!$A$2:$B$41,2,FALSE),"0")</f>
        <v>32</v>
      </c>
      <c r="O579" s="2" t="s">
        <v>4719</v>
      </c>
      <c r="P579" s="19">
        <f>IFERROR(VLOOKUP(O579,Colors!$A$2:$B$11,2,FALSE),"0")</f>
        <v>8</v>
      </c>
      <c r="Q579" s="2" t="s">
        <v>4688</v>
      </c>
      <c r="R579" s="19">
        <f>IFERROR(VLOOKUP(Q579,Contenants!$A$2:$B$21,2,FALSE),"0")</f>
        <v>16</v>
      </c>
      <c r="S579" s="2"/>
      <c r="T579" s="50" t="str">
        <f t="shared" si="185"/>
        <v>Cdp Cuvee Belle Poule Rouet Rouge</v>
      </c>
      <c r="U579" s="19" t="str">
        <f t="shared" si="182"/>
        <v/>
      </c>
      <c r="V579" s="19">
        <f t="shared" si="183"/>
        <v>0</v>
      </c>
      <c r="W579" s="20" t="e">
        <f>$X$1&amp;A579&amp;$Y$1&amp;T579&amp;$Z$1&amp;D579&amp;$AA$1&amp;E579&amp;#REF!&amp;G579&amp;$AB$1&amp;J579&amp;$AC$1&amp;L579&amp;$AD$1&amp;N579&amp;$AE$1&amp;P579&amp;$AF$1&amp;R579&amp;$AG$1&amp;#REF!&amp;$AI$1</f>
        <v>#REF!</v>
      </c>
    </row>
    <row r="580" spans="1:23" hidden="1" x14ac:dyDescent="0.25">
      <c r="A580" s="2" t="s">
        <v>1298</v>
      </c>
      <c r="B580" s="2" t="s">
        <v>1299</v>
      </c>
      <c r="C580" s="3"/>
      <c r="D580" s="23" t="str">
        <f t="shared" si="184"/>
        <v/>
      </c>
      <c r="E580" s="4">
        <v>6.4</v>
      </c>
      <c r="F580" s="2" t="s">
        <v>2242</v>
      </c>
      <c r="G580" s="19" t="e">
        <f>VLOOKUP(F580,frs!$A$2:$E$41,2,FALSE)</f>
        <v>#N/A</v>
      </c>
      <c r="H580" s="2" t="b">
        <v>1</v>
      </c>
      <c r="I580" s="2" t="s">
        <v>2308</v>
      </c>
      <c r="J580" s="19">
        <f>VLOOKUP(I580,Families!$A$2:$B$11,2,FALSE)</f>
        <v>3</v>
      </c>
      <c r="K580" s="2" t="s">
        <v>4849</v>
      </c>
      <c r="L580" s="19">
        <f>IFERROR(VLOOKUP(K580,Appellations!$A$2:$B$77,2,FALSE),"0")</f>
        <v>41</v>
      </c>
      <c r="M580" s="2" t="s">
        <v>4741</v>
      </c>
      <c r="N580" s="19">
        <f>IFERROR(VLOOKUP(M580,Regions!$A$2:$B$41,2,FALSE),"0")</f>
        <v>32</v>
      </c>
      <c r="O580" s="2" t="s">
        <v>2306</v>
      </c>
      <c r="P580" s="19">
        <f>IFERROR(VLOOKUP(O580,Colors!$A$2:$B$11,2,FALSE),"0")</f>
        <v>7</v>
      </c>
      <c r="Q580" s="2" t="s">
        <v>4688</v>
      </c>
      <c r="R580" s="19">
        <f>IFERROR(VLOOKUP(Q580,Contenants!$A$2:$B$21,2,FALSE),"0")</f>
        <v>16</v>
      </c>
      <c r="S580" s="2"/>
      <c r="T580" s="50" t="str">
        <f t="shared" si="185"/>
        <v>Igp Med. Teres Rouet Rose</v>
      </c>
      <c r="U580" s="19" t="str">
        <f t="shared" si="182"/>
        <v/>
      </c>
      <c r="V580" s="19">
        <f t="shared" si="183"/>
        <v>0</v>
      </c>
      <c r="W580" s="20" t="e">
        <f>$X$1&amp;A580&amp;$Y$1&amp;T580&amp;$Z$1&amp;D580&amp;$AA$1&amp;E580&amp;#REF!&amp;G580&amp;$AB$1&amp;J580&amp;$AC$1&amp;L580&amp;$AD$1&amp;N580&amp;$AE$1&amp;P580&amp;$AF$1&amp;R580&amp;$AG$1&amp;#REF!&amp;$AI$1</f>
        <v>#REF!</v>
      </c>
    </row>
    <row r="581" spans="1:23" hidden="1" x14ac:dyDescent="0.25">
      <c r="A581" s="2" t="s">
        <v>3664</v>
      </c>
      <c r="B581" s="2" t="s">
        <v>3665</v>
      </c>
      <c r="C581" s="3"/>
      <c r="D581" s="23" t="str">
        <f t="shared" si="184"/>
        <v/>
      </c>
      <c r="E581" s="4">
        <v>15.55</v>
      </c>
      <c r="F581" s="2" t="s">
        <v>2242</v>
      </c>
      <c r="G581" s="19" t="e">
        <f>VLOOKUP(F581,frs!$A$2:$E$41,2,FALSE)</f>
        <v>#N/A</v>
      </c>
      <c r="H581" s="2" t="b">
        <v>0</v>
      </c>
      <c r="I581" s="2" t="s">
        <v>2308</v>
      </c>
      <c r="J581" s="19">
        <f>VLOOKUP(I581,Families!$A$2:$B$11,2,FALSE)</f>
        <v>3</v>
      </c>
      <c r="K581" s="2" t="s">
        <v>4849</v>
      </c>
      <c r="L581" s="19">
        <f>IFERROR(VLOOKUP(K581,Appellations!$A$2:$B$77,2,FALSE),"0")</f>
        <v>41</v>
      </c>
      <c r="M581" s="2" t="s">
        <v>4741</v>
      </c>
      <c r="N581" s="19">
        <f>IFERROR(VLOOKUP(M581,Regions!$A$2:$B$41,2,FALSE),"0")</f>
        <v>32</v>
      </c>
      <c r="O581" s="2" t="s">
        <v>2306</v>
      </c>
      <c r="P581" s="19">
        <f>IFERROR(VLOOKUP(O581,Colors!$A$2:$B$11,2,FALSE),"0")</f>
        <v>7</v>
      </c>
      <c r="Q581" s="2" t="s">
        <v>4688</v>
      </c>
      <c r="R581" s="19">
        <f>IFERROR(VLOOKUP(Q581,Contenants!$A$2:$B$21,2,FALSE),"0")</f>
        <v>16</v>
      </c>
      <c r="S581" s="2"/>
      <c r="T581" s="50" t="str">
        <f t="shared" si="185"/>
        <v>Igp Med. Teres Rouet Rose Magnum</v>
      </c>
      <c r="U581" s="19" t="str">
        <f t="shared" si="182"/>
        <v/>
      </c>
      <c r="V581" s="19" t="e">
        <f>IF(#REF!="",0,1)</f>
        <v>#REF!</v>
      </c>
      <c r="W581" s="20" t="e">
        <f>$X$1&amp;A581&amp;$Y$1&amp;T581&amp;$Z$1&amp;D581&amp;$AA$1&amp;E581&amp;#REF!&amp;G581&amp;$AB$1&amp;J581&amp;$AC$1&amp;L581&amp;$AD$1&amp;N581&amp;$AE$1&amp;P581&amp;$AF$1&amp;R581&amp;$AG$1&amp;#REF!&amp;$AI$1</f>
        <v>#REF!</v>
      </c>
    </row>
    <row r="582" spans="1:23" s="29" customFormat="1" hidden="1" x14ac:dyDescent="0.25">
      <c r="A582" s="2" t="s">
        <v>1296</v>
      </c>
      <c r="B582" s="2" t="s">
        <v>1297</v>
      </c>
      <c r="C582" s="3"/>
      <c r="D582" s="36" t="str">
        <f t="shared" ref="D582:D640" si="186">SUBSTITUTE(SUBSTITUTE(C582,CHAR(13),""),CHAR(10),"&lt;br&gt;")</f>
        <v/>
      </c>
      <c r="E582" s="4">
        <v>6.4</v>
      </c>
      <c r="F582" s="2" t="s">
        <v>2242</v>
      </c>
      <c r="G582" s="37" t="e">
        <f>VLOOKUP(F582,frs!$A$2:$E$41,2,FALSE)</f>
        <v>#N/A</v>
      </c>
      <c r="H582" s="2" t="b">
        <v>1</v>
      </c>
      <c r="I582" s="2" t="s">
        <v>4709</v>
      </c>
      <c r="J582" s="37">
        <f>VLOOKUP(I582,Families!$A$2:$B$11,2,FALSE)</f>
        <v>2</v>
      </c>
      <c r="K582" s="2" t="s">
        <v>4849</v>
      </c>
      <c r="L582" s="37" t="str">
        <f>IFERROR(VLOOKUP(K582,Appellations!$A$3:$B$77,3,FALSE),"")</f>
        <v/>
      </c>
      <c r="M582" s="2" t="s">
        <v>4741</v>
      </c>
      <c r="N582" s="37">
        <f>IFERROR(VLOOKUP(M582,Regions!$A$3:$B$41,2,FALSE),"")</f>
        <v>32</v>
      </c>
      <c r="O582" s="2" t="s">
        <v>4689</v>
      </c>
      <c r="P582" s="37">
        <f>IFERROR(VLOOKUP(O582,Colors!$A$3:$B$11,2,FALSE),"")</f>
        <v>2</v>
      </c>
      <c r="Q582" s="2" t="s">
        <v>4688</v>
      </c>
      <c r="R582" s="37">
        <f>IFERROR(VLOOKUP(Q582,Contenants!$A$3:$B$21,2,FALSE),"")</f>
        <v>16</v>
      </c>
      <c r="S582" s="2"/>
      <c r="T582" s="8" t="s">
        <v>1259</v>
      </c>
      <c r="U582" s="39" t="str">
        <f t="shared" si="182"/>
        <v/>
      </c>
      <c r="V582" s="19">
        <f>IF(U582="",0,1)</f>
        <v>0</v>
      </c>
      <c r="W582" s="38" t="e">
        <f>$X$1&amp;A582&amp;$Y$1&amp;T582&amp;$Z$1&amp;C582&amp;$AA$1&amp;E582&amp;#REF!&amp;G582&amp;$AB$1&amp;J582&amp;$AC$1&amp;#REF!&amp;$AD$1&amp;L582&amp;$AE$1&amp;P582&amp;$AF$1&amp;R582&amp;$AF$1&amp;#REF!&amp;$AG$1</f>
        <v>#REF!</v>
      </c>
    </row>
    <row r="583" spans="1:23" hidden="1" x14ac:dyDescent="0.25">
      <c r="A583" s="2" t="s">
        <v>2597</v>
      </c>
      <c r="B583" s="2" t="s">
        <v>2598</v>
      </c>
      <c r="C583" s="3"/>
      <c r="D583" s="23" t="str">
        <f>SUBSTITUTE(SUBSTITUTE(SUBSTITUTE(C583,CHAR(13),""),CHAR(10),"&lt;br&gt;"),". &amp;car(10)",".")</f>
        <v/>
      </c>
      <c r="E583" s="4">
        <v>23.1</v>
      </c>
      <c r="F583" s="2" t="s">
        <v>2242</v>
      </c>
      <c r="G583" s="19" t="e">
        <f>VLOOKUP(F583,frs!$A$2:$E$41,2,FALSE)</f>
        <v>#N/A</v>
      </c>
      <c r="H583" s="2" t="b">
        <v>0</v>
      </c>
      <c r="I583" s="2" t="s">
        <v>2301</v>
      </c>
      <c r="J583" s="19">
        <f>VLOOKUP(I583,Families!$A$2:$B$11,2,FALSE)</f>
        <v>4</v>
      </c>
      <c r="K583" s="2" t="s">
        <v>4849</v>
      </c>
      <c r="L583" s="19">
        <f>IFERROR(VLOOKUP(K583,Appellations!$A$2:$B$77,2,FALSE),"0")</f>
        <v>41</v>
      </c>
      <c r="M583" s="2" t="s">
        <v>4741</v>
      </c>
      <c r="N583" s="19">
        <f>IFERROR(VLOOKUP(M583,Regions!$A$2:$B$41,2,FALSE),"0")</f>
        <v>32</v>
      </c>
      <c r="O583" s="2" t="s">
        <v>2306</v>
      </c>
      <c r="P583" s="19">
        <f>IFERROR(VLOOKUP(O583,Colors!$A$2:$B$11,2,FALSE),"0")</f>
        <v>7</v>
      </c>
      <c r="Q583" s="2"/>
      <c r="R583" s="19" t="str">
        <f>IFERROR(VLOOKUP(Q583,Contenants!$A$2:$B$21,2,FALSE),"0")</f>
        <v>0</v>
      </c>
      <c r="S583" s="2"/>
      <c r="T583" s="50" t="str">
        <f>PROPER(B583)</f>
        <v>Bib Igp Med. Teres Rouet Rose 5 L</v>
      </c>
      <c r="U583" s="19" t="str">
        <f t="shared" si="182"/>
        <v/>
      </c>
      <c r="V583" s="19" t="e">
        <f>IF(#REF!="",0,1)</f>
        <v>#REF!</v>
      </c>
      <c r="W583" s="20" t="e">
        <f>$X$1&amp;A583&amp;$Y$1&amp;T583&amp;$Z$1&amp;D583&amp;$AA$1&amp;E583&amp;#REF!&amp;G583&amp;$AB$1&amp;J583&amp;$AC$1&amp;L583&amp;$AD$1&amp;N583&amp;$AE$1&amp;P583&amp;$AF$1&amp;R583&amp;$AG$1&amp;#REF!&amp;$AI$1</f>
        <v>#REF!</v>
      </c>
    </row>
    <row r="584" spans="1:23" s="29" customFormat="1" hidden="1" x14ac:dyDescent="0.25">
      <c r="A584" s="2" t="s">
        <v>2593</v>
      </c>
      <c r="B584" s="2" t="s">
        <v>2594</v>
      </c>
      <c r="C584" s="3"/>
      <c r="D584" s="27" t="str">
        <f t="shared" si="186"/>
        <v/>
      </c>
      <c r="E584" s="4">
        <v>23.1</v>
      </c>
      <c r="F584" s="2" t="s">
        <v>2242</v>
      </c>
      <c r="G584" s="28" t="e">
        <f>VLOOKUP(F584,frs!$A$2:$E$41,2,FALSE)</f>
        <v>#N/A</v>
      </c>
      <c r="H584" s="2" t="b">
        <v>0</v>
      </c>
      <c r="I584" s="2" t="s">
        <v>2301</v>
      </c>
      <c r="J584" s="28">
        <f>VLOOKUP(I584,Families!$A$2:$B$11,2,FALSE)</f>
        <v>4</v>
      </c>
      <c r="K584" s="2" t="s">
        <v>4849</v>
      </c>
      <c r="L584" s="28" t="str">
        <f>IFERROR(VLOOKUP(K584,Appellations!$A$3:$B$77,3,FALSE),"")</f>
        <v/>
      </c>
      <c r="M584" s="2" t="s">
        <v>4741</v>
      </c>
      <c r="N584" s="28">
        <f>IFERROR(VLOOKUP(M584,Regions!$A$3:$B$41,2,FALSE),"")</f>
        <v>32</v>
      </c>
      <c r="O584" s="2" t="s">
        <v>4689</v>
      </c>
      <c r="P584" s="28">
        <f>IFERROR(VLOOKUP(O584,Colors!$A$3:$B$11,2,FALSE),"")</f>
        <v>2</v>
      </c>
      <c r="Q584" s="2"/>
      <c r="R584" s="28" t="str">
        <f>IFERROR(VLOOKUP(Q584,Contenants!$A$3:$B$21,2,FALSE),"")</f>
        <v/>
      </c>
      <c r="S584" s="2"/>
      <c r="T584" s="8" t="s">
        <v>1317</v>
      </c>
      <c r="U584" s="30" t="str">
        <f t="shared" si="182"/>
        <v/>
      </c>
      <c r="V584" s="30"/>
      <c r="W584" s="29" t="e">
        <f>$X$1&amp;A584&amp;$Y$1&amp;T584&amp;$Z$1&amp;C584&amp;$AA$1&amp;E584&amp;#REF!&amp;G584&amp;$AB$1&amp;J584&amp;$AC$1&amp;#REF!&amp;$AD$1&amp;L584&amp;$AE$1&amp;P584&amp;$AF$1&amp;R584&amp;$AF$1&amp;#REF!&amp;$AG$1</f>
        <v>#REF!</v>
      </c>
    </row>
    <row r="585" spans="1:23" s="20" customFormat="1" hidden="1" x14ac:dyDescent="0.25">
      <c r="A585" s="2" t="s">
        <v>2595</v>
      </c>
      <c r="B585" s="2" t="s">
        <v>2596</v>
      </c>
      <c r="C585" s="3"/>
      <c r="D585" s="18" t="str">
        <f t="shared" si="186"/>
        <v/>
      </c>
      <c r="E585" s="4">
        <v>39.950000000000003</v>
      </c>
      <c r="F585" s="2" t="s">
        <v>2242</v>
      </c>
      <c r="G585" s="19" t="e">
        <f>VLOOKUP(F585,frs!$A$2:$E$41,2,FALSE)</f>
        <v>#N/A</v>
      </c>
      <c r="H585" s="2" t="b">
        <v>0</v>
      </c>
      <c r="I585" s="2" t="s">
        <v>2301</v>
      </c>
      <c r="J585" s="19">
        <f>VLOOKUP(I585,Families!$A$2:$B$11,2,FALSE)</f>
        <v>4</v>
      </c>
      <c r="K585" s="2" t="s">
        <v>4849</v>
      </c>
      <c r="L585" s="19" t="str">
        <f>IFERROR(VLOOKUP(K585,Appellations!$A$3:$B$77,3,FALSE),"")</f>
        <v/>
      </c>
      <c r="M585" s="2" t="s">
        <v>4741</v>
      </c>
      <c r="N585" s="19">
        <f>IFERROR(VLOOKUP(M585,Regions!$A$3:$B$41,2,FALSE),"")</f>
        <v>32</v>
      </c>
      <c r="O585" s="2" t="s">
        <v>2306</v>
      </c>
      <c r="P585" s="19">
        <f>IFERROR(VLOOKUP(O585,Colors!$A$3:$B$11,2,FALSE),"")</f>
        <v>7</v>
      </c>
      <c r="Q585" s="2"/>
      <c r="R585" s="19" t="str">
        <f>IFERROR(VLOOKUP(Q585,Contenants!$A$3:$B$21,2,FALSE),"")</f>
        <v/>
      </c>
      <c r="S585" s="2"/>
      <c r="T585" s="8" t="s">
        <v>1313</v>
      </c>
      <c r="U585" s="21" t="str">
        <f t="shared" si="182"/>
        <v/>
      </c>
      <c r="V585" s="21"/>
      <c r="W585" s="20" t="e">
        <f>$X$1&amp;A585&amp;$Y$1&amp;T585&amp;$Z$1&amp;C585&amp;$AA$1&amp;E585&amp;#REF!&amp;G585&amp;$AB$1&amp;J585&amp;$AC$1&amp;#REF!&amp;$AD$1&amp;L585&amp;$AE$1&amp;P585&amp;$AF$1&amp;R585&amp;$AF$1&amp;#REF!&amp;$AG$1</f>
        <v>#REF!</v>
      </c>
    </row>
    <row r="586" spans="1:23" s="20" customFormat="1" hidden="1" x14ac:dyDescent="0.25">
      <c r="A586" s="2" t="s">
        <v>2591</v>
      </c>
      <c r="B586" s="2" t="s">
        <v>2592</v>
      </c>
      <c r="C586" s="3"/>
      <c r="D586" s="18" t="str">
        <f t="shared" si="186"/>
        <v/>
      </c>
      <c r="E586" s="4">
        <v>39.950000000000003</v>
      </c>
      <c r="F586" s="2" t="s">
        <v>2242</v>
      </c>
      <c r="G586" s="19" t="e">
        <f>VLOOKUP(F586,frs!$A$2:$E$41,2,FALSE)</f>
        <v>#N/A</v>
      </c>
      <c r="H586" s="2" t="b">
        <v>0</v>
      </c>
      <c r="I586" s="2" t="s">
        <v>2301</v>
      </c>
      <c r="J586" s="19">
        <f>VLOOKUP(I586,Families!$A$2:$B$11,2,FALSE)</f>
        <v>4</v>
      </c>
      <c r="K586" s="2" t="s">
        <v>4849</v>
      </c>
      <c r="L586" s="19" t="str">
        <f>IFERROR(VLOOKUP(K586,Appellations!$A$3:$B$77,3,FALSE),"")</f>
        <v/>
      </c>
      <c r="M586" s="2" t="s">
        <v>4741</v>
      </c>
      <c r="N586" s="19">
        <f>IFERROR(VLOOKUP(M586,Regions!$A$3:$B$41,2,FALSE),"")</f>
        <v>32</v>
      </c>
      <c r="O586" s="2" t="s">
        <v>4689</v>
      </c>
      <c r="P586" s="19">
        <f>IFERROR(VLOOKUP(O586,Colors!$A$3:$B$11,2,FALSE),"")</f>
        <v>2</v>
      </c>
      <c r="Q586" s="2"/>
      <c r="R586" s="19" t="str">
        <f>IFERROR(VLOOKUP(Q586,Contenants!$A$3:$B$21,2,FALSE),"")</f>
        <v/>
      </c>
      <c r="S586" s="2"/>
      <c r="T586" s="8" t="s">
        <v>275</v>
      </c>
      <c r="U586" s="21" t="str">
        <f t="shared" si="182"/>
        <v/>
      </c>
      <c r="V586" s="21"/>
      <c r="W586" s="20" t="e">
        <f>$X$1&amp;A586&amp;$Y$1&amp;T586&amp;$Z$1&amp;C586&amp;$AA$1&amp;E586&amp;#REF!&amp;G586&amp;$AB$1&amp;J586&amp;$AC$1&amp;#REF!&amp;$AD$1&amp;L586&amp;$AE$1&amp;P586&amp;$AF$1&amp;R586&amp;$AF$1&amp;#REF!&amp;$AG$1</f>
        <v>#REF!</v>
      </c>
    </row>
    <row r="587" spans="1:23" s="20" customFormat="1" hidden="1" x14ac:dyDescent="0.25">
      <c r="A587" s="2" t="s">
        <v>666</v>
      </c>
      <c r="B587" s="2" t="s">
        <v>667</v>
      </c>
      <c r="C587" s="3"/>
      <c r="D587" s="40" t="str">
        <f t="shared" si="186"/>
        <v/>
      </c>
      <c r="E587" s="4">
        <v>14.8</v>
      </c>
      <c r="F587" s="2" t="s">
        <v>2242</v>
      </c>
      <c r="G587" s="41" t="e">
        <f>VLOOKUP(F587,frs!$A$2:$E$41,2,FALSE)</f>
        <v>#N/A</v>
      </c>
      <c r="H587" s="2" t="b">
        <v>1</v>
      </c>
      <c r="I587" s="2" t="s">
        <v>4709</v>
      </c>
      <c r="J587" s="41">
        <f>VLOOKUP(I587,Families!$A$2:$B$11,2,FALSE)</f>
        <v>2</v>
      </c>
      <c r="K587" s="2" t="s">
        <v>4740</v>
      </c>
      <c r="L587" s="41" t="str">
        <f>IFERROR(VLOOKUP(K587,Appellations!$A$3:$B$77,3,FALSE),"")</f>
        <v/>
      </c>
      <c r="M587" s="2" t="s">
        <v>4741</v>
      </c>
      <c r="N587" s="41">
        <f>IFERROR(VLOOKUP(M587,Regions!$A$3:$B$41,2,FALSE),"")</f>
        <v>32</v>
      </c>
      <c r="O587" s="2" t="s">
        <v>4689</v>
      </c>
      <c r="P587" s="41">
        <f>IFERROR(VLOOKUP(O587,Colors!$A$3:$B$11,2,FALSE),"")</f>
        <v>2</v>
      </c>
      <c r="Q587" s="2" t="s">
        <v>4688</v>
      </c>
      <c r="R587" s="41">
        <f>IFERROR(VLOOKUP(Q587,Contenants!$A$3:$B$21,2,FALSE),"")</f>
        <v>16</v>
      </c>
      <c r="S587" s="2"/>
      <c r="T587" s="8" t="s">
        <v>279</v>
      </c>
      <c r="U587" s="43" t="str">
        <f t="shared" si="182"/>
        <v/>
      </c>
      <c r="V587" s="19">
        <f>IF(U587="",0,1)</f>
        <v>0</v>
      </c>
      <c r="W587" s="42" t="e">
        <f>$X$1&amp;A587&amp;$Y$1&amp;T587&amp;$Z$1&amp;C587&amp;$AA$1&amp;E587&amp;#REF!&amp;G587&amp;$AB$1&amp;J587&amp;$AC$1&amp;#REF!&amp;$AD$1&amp;L587&amp;$AE$1&amp;P587&amp;$AF$1&amp;R587&amp;$AF$1&amp;#REF!&amp;$AG$1</f>
        <v>#REF!</v>
      </c>
    </row>
    <row r="588" spans="1:23" hidden="1" x14ac:dyDescent="0.25">
      <c r="A588" s="2" t="s">
        <v>3741</v>
      </c>
      <c r="B588" s="2" t="s">
        <v>3742</v>
      </c>
      <c r="C588" s="3"/>
      <c r="D588" s="23" t="str">
        <f>SUBSTITUTE(SUBSTITUTE(SUBSTITUTE(C588,CHAR(13),""),CHAR(10),"&lt;br&gt;"),". &amp;car(10)",".")</f>
        <v/>
      </c>
      <c r="E588" s="4">
        <v>16.95</v>
      </c>
      <c r="F588" s="2" t="s">
        <v>2218</v>
      </c>
      <c r="G588" s="19" t="e">
        <f>VLOOKUP(F588,frs!$A$2:$E$41,2,FALSE)</f>
        <v>#N/A</v>
      </c>
      <c r="H588" s="2" t="b">
        <v>0</v>
      </c>
      <c r="I588" s="2" t="s">
        <v>4693</v>
      </c>
      <c r="J588" s="19">
        <f>VLOOKUP(I588,Families!$A$2:$B$11,2,FALSE)</f>
        <v>7</v>
      </c>
      <c r="K588" s="2"/>
      <c r="L588" s="19" t="str">
        <f>IFERROR(VLOOKUP(K588,Appellations!$A$2:$B$77,2,FALSE),"0")</f>
        <v>0</v>
      </c>
      <c r="M588" s="2" t="s">
        <v>4694</v>
      </c>
      <c r="N588" s="19">
        <f>IFERROR(VLOOKUP(M588,Regions!$A$2:$B$41,2,FALSE),"0")</f>
        <v>26</v>
      </c>
      <c r="O588" s="2"/>
      <c r="P588" s="19" t="str">
        <f>IFERROR(VLOOKUP(O588,Colors!$A$2:$B$11,2,FALSE),"0")</f>
        <v>0</v>
      </c>
      <c r="Q588" s="2"/>
      <c r="R588" s="19" t="str">
        <f>IFERROR(VLOOKUP(Q588,Contenants!$A$2:$B$21,2,FALSE),"0")</f>
        <v>0</v>
      </c>
      <c r="S588" s="2"/>
      <c r="T588" s="50" t="str">
        <f>PROPER(B588)</f>
        <v>Limoncello Shaker Opera 30° 50 Cl</v>
      </c>
      <c r="U588" s="19" t="str">
        <f t="shared" si="182"/>
        <v/>
      </c>
      <c r="V588" s="19" t="e">
        <f>IF(#REF!="",0,1)</f>
        <v>#REF!</v>
      </c>
      <c r="W588" s="20" t="e">
        <f>$X$1&amp;A588&amp;$Y$1&amp;T588&amp;$Z$1&amp;D588&amp;$AA$1&amp;E588&amp;#REF!&amp;G588&amp;$AB$1&amp;J588&amp;$AC$1&amp;L588&amp;$AD$1&amp;N588&amp;$AE$1&amp;P588&amp;$AF$1&amp;R588&amp;$AG$1&amp;#REF!&amp;$AI$1</f>
        <v>#REF!</v>
      </c>
    </row>
    <row r="589" spans="1:23" s="29" customFormat="1" ht="409.6" x14ac:dyDescent="0.25">
      <c r="A589" s="2" t="s">
        <v>760</v>
      </c>
      <c r="B589" s="2" t="s">
        <v>761</v>
      </c>
      <c r="C589" s="3" t="s">
        <v>5268</v>
      </c>
      <c r="D589" s="36" t="str">
        <f t="shared" si="186"/>
        <v>Un Côtes du Rhône blanc sec, rond et aromatique. Idéal en apéritif ou sur une dorade grillée au four.&lt;br&gt;&lt;br&gt;Encépagement : Roussanne, Viognier.&lt;br&gt;&lt;br&gt;Dégustation : Robe jaune or ; Nez complexe aux notes d’agrumes et de fruits secs ; Bouche aromatique et tendue.&lt;br&gt;Accord mets/vin : apéritif, viande blanche, poisson.&lt;br&gt;&lt;br&gt;Existe en Magnum.&lt;br&gt;&lt;br&gt;Le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vins.&lt;br&gt;Descendante d’une famille qui travaille la vigne depuis 1640, Claire Clavel, Femme Vigneronne, est épaulée par son père Denis. Elle conduit les 80 hectares de son domaine.</v>
      </c>
      <c r="E589" s="4">
        <v>11.9</v>
      </c>
      <c r="F589" s="2" t="s">
        <v>2234</v>
      </c>
      <c r="G589" s="19">
        <f>VLOOKUP(F589,frs!$A$2:$B$45,2,FALSE)</f>
        <v>13</v>
      </c>
      <c r="H589" s="2" t="b">
        <v>1</v>
      </c>
      <c r="I589" s="2" t="s">
        <v>4709</v>
      </c>
      <c r="J589" s="37">
        <f>VLOOKUP(I589,Families!$A$2:$B$11,2,FALSE)</f>
        <v>2</v>
      </c>
      <c r="K589" s="2" t="s">
        <v>4839</v>
      </c>
      <c r="L589" s="19">
        <f>IFERROR(VLOOKUP(K589,Appellations!$A$2:$B$80,2,FALSE),"0")</f>
        <v>29</v>
      </c>
      <c r="M589" s="2" t="s">
        <v>4745</v>
      </c>
      <c r="N589" s="19">
        <f>IFERROR(VLOOKUP(M589,Regions!$A$2:$B$44,2,FALSE),"0")</f>
        <v>33</v>
      </c>
      <c r="O589" s="2" t="s">
        <v>4689</v>
      </c>
      <c r="P589" s="37">
        <f>IFERROR(VLOOKUP(O589,Colors!$A$3:$B$11,2,FALSE),"")</f>
        <v>2</v>
      </c>
      <c r="Q589" s="2" t="s">
        <v>4688</v>
      </c>
      <c r="R589" s="37">
        <f>IFERROR(VLOOKUP(Q589,Contenants!$A$3:$B$21,2,FALSE),"")</f>
        <v>16</v>
      </c>
      <c r="S589" s="2" t="s">
        <v>5721</v>
      </c>
      <c r="T589" s="50" t="s">
        <v>6111</v>
      </c>
      <c r="U589" s="19" t="str">
        <f t="shared" ref="U589:U599" si="187">SUBSTITUTE(S589,"C:\Users\Admin\OneDrive\Site Internet\","")</f>
        <v>domaine_clavel_syrius_blanc.png</v>
      </c>
      <c r="V589" s="19">
        <f t="shared" ref="V589:V599" si="188">IF(U589="",0,1)</f>
        <v>1</v>
      </c>
      <c r="W589" s="20" t="str">
        <f t="shared" ref="W589:W599" si="189">$X$1&amp;A589&amp;$Y$1&amp;T589&amp;$Z$1&amp;D589&amp;$AA$1&amp;G589&amp;$AB$1&amp;J589&amp;$AC$1&amp;L589&amp;$AD$1&amp;N589&amp;$AE$1&amp;P589&amp;$AF$1&amp;R589&amp;$AG$1&amp;U589&amp;$AH$1&amp;V589&amp;$AI$1</f>
        <v>("00596", "Syrius Clavel Blanc", "Un Côtes du Rhône blanc sec, rond et aromatique. Idéal en apéritif ou sur une dorade grillée au four.&lt;br&gt;&lt;br&gt;Encépagement : Roussanne, Viognier.&lt;br&gt;&lt;br&gt;Dégustation : Robe jaune or ; Nez complexe aux notes d’agrumes et de fruits secs ; Bouche aromatique et tendue.&lt;br&gt;Accord mets/vin : apéritif, viande blanche, poisson.&lt;br&gt;&lt;br&gt;Existe en Magnum.&lt;br&gt;&lt;br&gt;Le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vins.&lt;br&gt;Descendante d’une famille qui travaille la vigne depuis 1640, Claire Clavel, Femme Vigneronne, est épaulée par son père Denis. Elle conduit les 80 hectares de son domaine.", "13", "2", "29", "33","2", "16", "domaine_clavel_syrius_blanc.png", "1"),</v>
      </c>
    </row>
    <row r="590" spans="1:23" ht="409.5" x14ac:dyDescent="0.25">
      <c r="A590" s="2" t="s">
        <v>728</v>
      </c>
      <c r="B590" s="2" t="s">
        <v>729</v>
      </c>
      <c r="C590" s="3" t="s">
        <v>5255</v>
      </c>
      <c r="D590" s="23" t="str">
        <f t="shared" ref="D590:D599" si="190">SUBSTITUTE(SUBSTITUTE(SUBSTITUTE(C590,CHAR(13),""),CHAR(10),"&lt;br&gt;"),". &amp;car(10)",".")</f>
        <v>Un Côtes du Rhône rouge léger et fruité. Idéal sur un plateau de charcuterie/fromages.&lt;br&gt;&lt;br&gt;Encépagement : Grenache, Syrah et Marselan.&lt;br&gt;&lt;br&gt;Dégustation : Robe rouge carmin, Nez puissant et charmeur aux notes de fruits rouges et de cacao, Bouche souple et ronde avec des tannins soyeux.&lt;br&gt;Accord mets/vin : apéritif, viande grillée.&lt;br&gt;&lt;br&gt;Existe en 75cl.&lt;br&gt;&lt;br&gt;Le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vins.&lt;br&gt;&lt;br&gt;Descendante d’une famille qui travaille la vigne depuis 1640, Claire Clavel, Femme Vigneronne, est épaulée par son père Denis. Elle conduit les 80 hectares de son domaine.</v>
      </c>
      <c r="E590" s="4">
        <v>20.8</v>
      </c>
      <c r="F590" s="2" t="s">
        <v>2234</v>
      </c>
      <c r="G590" s="19">
        <f>VLOOKUP(F590,frs!$A$2:$B$45,2,FALSE)</f>
        <v>13</v>
      </c>
      <c r="H590" s="2" t="b">
        <v>1</v>
      </c>
      <c r="I590" s="2" t="s">
        <v>4716</v>
      </c>
      <c r="J590" s="19">
        <f>VLOOKUP(I590,Families!$A$2:$B$11,2,FALSE)</f>
        <v>1</v>
      </c>
      <c r="K590" s="2" t="s">
        <v>4744</v>
      </c>
      <c r="L590" s="19">
        <f>IFERROR(VLOOKUP(K590,Appellations!$A$2:$B$80,2,FALSE),"0")</f>
        <v>26</v>
      </c>
      <c r="M590" s="2" t="s">
        <v>4745</v>
      </c>
      <c r="N590" s="19">
        <f>IFERROR(VLOOKUP(M590,Regions!$A$2:$B$44,2,FALSE),"0")</f>
        <v>33</v>
      </c>
      <c r="O590" s="2" t="s">
        <v>4719</v>
      </c>
      <c r="P590" s="19">
        <f>IFERROR(VLOOKUP(O590,Colors!$A$2:$B$11,2,FALSE),"0")</f>
        <v>8</v>
      </c>
      <c r="Q590" s="2" t="s">
        <v>2303</v>
      </c>
      <c r="R590" s="19">
        <f>IFERROR(VLOOKUP(Q590,Contenants!$A$2:$B$21,2,FALSE),"0")</f>
        <v>19</v>
      </c>
      <c r="S590" s="2" t="s">
        <v>5706</v>
      </c>
      <c r="T590" s="50" t="s">
        <v>6112</v>
      </c>
      <c r="U590" s="19" t="str">
        <f t="shared" si="187"/>
        <v>domaine_clavel_regulus_rouge.png</v>
      </c>
      <c r="V590" s="19">
        <f t="shared" si="188"/>
        <v>1</v>
      </c>
      <c r="W590" s="20" t="str">
        <f t="shared" si="189"/>
        <v>("00597", "Régulus Clavel Rouge Magnum", "Un Côtes du Rhône rouge léger et fruité. Idéal sur un plateau de charcuterie/fromages.&lt;br&gt;&lt;br&gt;Encépagement : Grenache, Syrah et Marselan.&lt;br&gt;&lt;br&gt;Dégustation : Robe rouge carmin, Nez puissant et charmeur aux notes de fruits rouges et de cacao, Bouche souple et ronde avec des tannins soyeux.&lt;br&gt;Accord mets/vin : apéritif, viande grillée.&lt;br&gt;&lt;br&gt;Existe en 75cl.&lt;br&gt;&lt;br&gt;Le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vins.&lt;br&gt;&lt;br&gt;Descendante d’une famille qui travaille la vigne depuis 1640, Claire Clavel, Femme Vigneronne, est épaulée par son père Denis. Elle conduit les 80 hectares de son domaine.", "13", "1", "26", "33","8", "19", "domaine_clavel_regulus_rouge.png", "1"),</v>
      </c>
    </row>
    <row r="591" spans="1:23" ht="409.5" x14ac:dyDescent="0.25">
      <c r="A591" s="2" t="s">
        <v>740</v>
      </c>
      <c r="B591" s="2" t="s">
        <v>741</v>
      </c>
      <c r="C591" s="3" t="s">
        <v>5258</v>
      </c>
      <c r="D591" s="23" t="str">
        <f t="shared" si="190"/>
        <v>Un Côtes du Rhône Villages rouge charnue et épicé. Idéal sur une côtes de boeuf.&lt;br&gt;&lt;br&gt;Encépagement : Grenache, Syrah.&lt;br&gt;&lt;br&gt;Dégustation : Robe rouge carmin, Nez puissant et complexe aux notes de garrigue et de fruit mûrs, Bouche souple et ronde avec des tannins soyeux.&lt;br&gt;Accord mets/vin : viande grillée, fromage de brebis.&lt;br&gt;&lt;br&gt;Existe en 75cl.&lt;br&gt;&lt;br&gt;Le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vins.&lt;br&gt;&lt;br&gt;Descendante d’une famille qui travaille la vigne depuis 1640, Claire Clavel, Femme Vigneronne, est épaulée par son père Denis. Elle conduit les 80 hectares de son domaine.</v>
      </c>
      <c r="E591" s="4">
        <v>25.15</v>
      </c>
      <c r="F591" s="2" t="s">
        <v>2234</v>
      </c>
      <c r="G591" s="19">
        <f>VLOOKUP(F591,frs!$A$2:$B$45,2,FALSE)</f>
        <v>13</v>
      </c>
      <c r="H591" s="2" t="b">
        <v>1</v>
      </c>
      <c r="I591" s="2" t="s">
        <v>4716</v>
      </c>
      <c r="J591" s="19">
        <f>VLOOKUP(I591,Families!$A$2:$B$11,2,FALSE)</f>
        <v>1</v>
      </c>
      <c r="K591" s="2" t="s">
        <v>4836</v>
      </c>
      <c r="L591" s="19">
        <f>IFERROR(VLOOKUP(K591,Appellations!$A$2:$B$80,2,FALSE),"0")</f>
        <v>28</v>
      </c>
      <c r="M591" s="2" t="s">
        <v>4745</v>
      </c>
      <c r="N591" s="19">
        <f>IFERROR(VLOOKUP(M591,Regions!$A$2:$B$44,2,FALSE),"0")</f>
        <v>33</v>
      </c>
      <c r="O591" s="2" t="s">
        <v>4719</v>
      </c>
      <c r="P591" s="19">
        <f>IFERROR(VLOOKUP(O591,Colors!$A$2:$B$11,2,FALSE),"0")</f>
        <v>8</v>
      </c>
      <c r="Q591" s="2" t="s">
        <v>2303</v>
      </c>
      <c r="R591" s="19">
        <f>IFERROR(VLOOKUP(Q591,Contenants!$A$2:$B$21,2,FALSE),"0")</f>
        <v>19</v>
      </c>
      <c r="S591" s="2" t="s">
        <v>5707</v>
      </c>
      <c r="T591" s="50" t="s">
        <v>6113</v>
      </c>
      <c r="U591" s="19" t="str">
        <f t="shared" si="187"/>
        <v>domaine_clavel_cordelia_rouge.png</v>
      </c>
      <c r="V591" s="19">
        <f t="shared" si="188"/>
        <v>1</v>
      </c>
      <c r="W591" s="20" t="str">
        <f t="shared" si="189"/>
        <v>("00598", "Cordelia Clavel Rouge Magnum", "Un Côtes du Rhône Villages rouge charnue et épicé. Idéal sur une côtes de boeuf.&lt;br&gt;&lt;br&gt;Encépagement : Grenache, Syrah.&lt;br&gt;&lt;br&gt;Dégustation : Robe rouge carmin, Nez puissant et complexe aux notes de garrigue et de fruit mûrs, Bouche souple et ronde avec des tannins soyeux.&lt;br&gt;Accord mets/vin : viande grillée, fromage de brebis.&lt;br&gt;&lt;br&gt;Existe en 75cl.&lt;br&gt;&lt;br&gt;Le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vins.&lt;br&gt;&lt;br&gt;Descendante d’une famille qui travaille la vigne depuis 1640, Claire Clavel, Femme Vigneronne, est épaulée par son père Denis. Elle conduit les 80 hectares de son domaine.", "13", "1", "28", "33","8", "19", "domaine_clavel_cordelia_rouge.png", "1"),</v>
      </c>
    </row>
    <row r="592" spans="1:23" ht="409.5" x14ac:dyDescent="0.25">
      <c r="A592" s="2" t="s">
        <v>752</v>
      </c>
      <c r="B592" s="2" t="s">
        <v>753</v>
      </c>
      <c r="C592" s="3" t="s">
        <v>5264</v>
      </c>
      <c r="D592" s="23" t="str">
        <f t="shared" si="190"/>
        <v>Un Côtes du Rhône rouge épicé et fruité. Idéal sur des cotelletes d'agneau grillées.&lt;br&gt;&lt;br&gt;Encépagement : Grenache, Syrah.&lt;br&gt;&lt;br&gt;Dégustation : Robe rouge carmin ; Nez complexe aux notes de fruits rouges confiturés et d’épices ; Bouche riche, ample avec des tanins soyeux.&lt;br&gt;Accord mets/vin : gibier, viande rouge grillée.&lt;br&gt;&lt;br&gt;Existe en 75cl et Jeroboam.&lt;br&gt;&lt;br&gt;Le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vins.&lt;br&gt;Descendante d’une famille qui travaille la vigne depuis 1640, Claire Clavel, Femme Vigneronne, est épaulée par son père Denis. Elle conduit les 80 hectares de son domaine.</v>
      </c>
      <c r="E592" s="4">
        <v>25.15</v>
      </c>
      <c r="F592" s="2" t="s">
        <v>2234</v>
      </c>
      <c r="G592" s="19">
        <f>VLOOKUP(F592,frs!$A$2:$B$45,2,FALSE)</f>
        <v>13</v>
      </c>
      <c r="H592" s="2" t="b">
        <v>1</v>
      </c>
      <c r="I592" s="2" t="s">
        <v>4716</v>
      </c>
      <c r="J592" s="19">
        <f>VLOOKUP(I592,Families!$A$2:$B$11,2,FALSE)</f>
        <v>1</v>
      </c>
      <c r="K592" s="2" t="s">
        <v>4839</v>
      </c>
      <c r="L592" s="19">
        <f>IFERROR(VLOOKUP(K592,Appellations!$A$2:$B$80,2,FALSE),"0")</f>
        <v>29</v>
      </c>
      <c r="M592" s="2" t="s">
        <v>4745</v>
      </c>
      <c r="N592" s="19">
        <f>IFERROR(VLOOKUP(M592,Regions!$A$2:$B$44,2,FALSE),"0")</f>
        <v>33</v>
      </c>
      <c r="O592" s="2" t="s">
        <v>4719</v>
      </c>
      <c r="P592" s="19">
        <f>IFERROR(VLOOKUP(O592,Colors!$A$2:$B$11,2,FALSE),"0")</f>
        <v>8</v>
      </c>
      <c r="Q592" s="2" t="s">
        <v>2303</v>
      </c>
      <c r="R592" s="19">
        <f>IFERROR(VLOOKUP(Q592,Contenants!$A$2:$B$21,2,FALSE),"0")</f>
        <v>19</v>
      </c>
      <c r="S592" s="2" t="s">
        <v>5710</v>
      </c>
      <c r="T592" s="50" t="s">
        <v>6114</v>
      </c>
      <c r="U592" s="19" t="str">
        <f t="shared" si="187"/>
        <v>domaine_clavel_syrius_rouge.png</v>
      </c>
      <c r="V592" s="19">
        <f t="shared" si="188"/>
        <v>1</v>
      </c>
      <c r="W592" s="20" t="str">
        <f t="shared" si="189"/>
        <v>("00599", "Syrius Clavel Rouge Magnum", "Un Côtes du Rhône rouge épicé et fruité. Idéal sur des cotelletes d'agneau grillées.&lt;br&gt;&lt;br&gt;Encépagement : Grenache, Syrah.&lt;br&gt;&lt;br&gt;Dégustation : Robe rouge carmin ; Nez complexe aux notes de fruits rouges confiturés et d’épices ; Bouche riche, ample avec des tanins soyeux.&lt;br&gt;Accord mets/vin : gibier, viande rouge grillée.&lt;br&gt;&lt;br&gt;Existe en 75cl et Jeroboam.&lt;br&gt;&lt;br&gt;Le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vins.&lt;br&gt;Descendante d’une famille qui travaille la vigne depuis 1640, Claire Clavel, Femme Vigneronne, est épaulée par son père Denis. Elle conduit les 80 hectares de son domaine.", "13", "1", "29", "33","8", "19", "domaine_clavel_syrius_rouge.png", "1"),</v>
      </c>
    </row>
    <row r="593" spans="1:23" ht="409.5" x14ac:dyDescent="0.25">
      <c r="A593" s="2" t="s">
        <v>742</v>
      </c>
      <c r="B593" s="2" t="s">
        <v>743</v>
      </c>
      <c r="C593" s="3" t="s">
        <v>5259</v>
      </c>
      <c r="D593" s="23" t="str">
        <f t="shared" si="190"/>
        <v>Un Côtes du Rhône rouge élégant et charnue. Idéal sur un faux filet sauce aux cèpes.&lt;br&gt;&lt;br&gt;Encépagement : Grenache, Syrah et Mourvèdre&lt;br&gt;&lt;br&gt;Dégustation : Robe rouge grenat, Nez puissant et intense aux notes de fruits noirs, d'épices et de cuir, Bouche ample et ronde, bien équilibré sur une finale aux notes réglisées.&lt;br&gt;Accord mets/vin : viande épicée, en sauce.&lt;br&gt;&lt;br&gt;Existe en 75cl et Jeroboam.&lt;br&gt;&lt;br&gt;Le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vins.&lt;br&gt;&lt;br&gt;Descendante d’une famille qui travaille la vigne depuis 1640, Claire Clavel, Femme Vigneronne, est épaulée par son père Denis. Elle conduit les 80 hectares de son domaine.</v>
      </c>
      <c r="E593" s="4">
        <v>33.5</v>
      </c>
      <c r="F593" s="2" t="s">
        <v>2234</v>
      </c>
      <c r="G593" s="19">
        <f>VLOOKUP(F593,frs!$A$2:$B$45,2,FALSE)</f>
        <v>13</v>
      </c>
      <c r="H593" s="2" t="b">
        <v>1</v>
      </c>
      <c r="I593" s="2" t="s">
        <v>4716</v>
      </c>
      <c r="J593" s="19">
        <f>VLOOKUP(I593,Families!$A$2:$B$11,2,FALSE)</f>
        <v>1</v>
      </c>
      <c r="K593" s="2" t="s">
        <v>4839</v>
      </c>
      <c r="L593" s="19">
        <f>IFERROR(VLOOKUP(K593,Appellations!$A$2:$B$80,2,FALSE),"0")</f>
        <v>29</v>
      </c>
      <c r="M593" s="2" t="s">
        <v>4745</v>
      </c>
      <c r="N593" s="19">
        <f>IFERROR(VLOOKUP(M593,Regions!$A$2:$B$44,2,FALSE),"0")</f>
        <v>33</v>
      </c>
      <c r="O593" s="2" t="s">
        <v>4719</v>
      </c>
      <c r="P593" s="19">
        <f>IFERROR(VLOOKUP(O593,Colors!$A$2:$B$11,2,FALSE),"0")</f>
        <v>8</v>
      </c>
      <c r="Q593" s="2" t="s">
        <v>2303</v>
      </c>
      <c r="R593" s="19">
        <f>IFERROR(VLOOKUP(Q593,Contenants!$A$2:$B$21,2,FALSE),"0")</f>
        <v>19</v>
      </c>
      <c r="S593" s="2" t="s">
        <v>5709</v>
      </c>
      <c r="T593" s="50" t="s">
        <v>6115</v>
      </c>
      <c r="U593" s="19" t="str">
        <f t="shared" si="187"/>
        <v>domaine_clavel_clair_de_lune_rouge.png</v>
      </c>
      <c r="V593" s="19">
        <f t="shared" si="188"/>
        <v>1</v>
      </c>
      <c r="W593" s="20" t="str">
        <f t="shared" si="189"/>
        <v>("00600", "Clair de Lune Clavel Rouge Magnum", "Un Côtes du Rhône rouge élégant et charnue. Idéal sur un faux filet sauce aux cèpes.&lt;br&gt;&lt;br&gt;Encépagement : Grenache, Syrah et Mourvèdre&lt;br&gt;&lt;br&gt;Dégustation : Robe rouge grenat, Nez puissant et intense aux notes de fruits noirs, d'épices et de cuir, Bouche ample et ronde, bien équilibré sur une finale aux notes réglisées.&lt;br&gt;Accord mets/vin : viande épicée, en sauce.&lt;br&gt;&lt;br&gt;Existe en 75cl et Jeroboam.&lt;br&gt;&lt;br&gt;Le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vins.&lt;br&gt;&lt;br&gt;Descendante d’une famille qui travaille la vigne depuis 1640, Claire Clavel, Femme Vigneronne, est épaulée par son père Denis. Elle conduit les 80 hectares de son domaine.", "13", "1", "29", "33","8", "19", "domaine_clavel_clair_de_lune_rouge.png", "1"),</v>
      </c>
    </row>
    <row r="594" spans="1:23" ht="409.5" x14ac:dyDescent="0.25">
      <c r="A594" s="2" t="s">
        <v>744</v>
      </c>
      <c r="B594" s="2" t="s">
        <v>745</v>
      </c>
      <c r="C594" s="3" t="s">
        <v>5260</v>
      </c>
      <c r="D594" s="23" t="str">
        <f t="shared" si="190"/>
        <v>Un Côtes du Rhône rouge épicé et fruité. Idéal sur des cotelletes d'agneau grillées.&lt;br&gt;&lt;br&gt;Encépagement : Grenache, Syrah.&lt;br&gt;&lt;br&gt;Dégustation : Robe rouge carmin ; Nez complexe aux notes de fruits rouges confiturés et d’épices ; Bouche riche, ample avec des tanins soyeux.&lt;br&gt;Accord mets/vin : gibier, viande rouge grillée.&lt;br&gt;&lt;br&gt;Existe en Magnum et 75cl.&lt;br&gt;&lt;br&gt;Le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vins.&lt;br&gt;Descendante d’une famille qui travaille la vigne depuis 1640, Claire Clavel, Femme Vigneronne, est épaulée par son père Denis. Elle conduit les 80 hectares de son domaine.</v>
      </c>
      <c r="E594" s="4">
        <v>55.1</v>
      </c>
      <c r="F594" s="2" t="s">
        <v>2234</v>
      </c>
      <c r="G594" s="19">
        <f>VLOOKUP(F594,frs!$A$2:$B$45,2,FALSE)</f>
        <v>13</v>
      </c>
      <c r="H594" s="2" t="b">
        <v>1</v>
      </c>
      <c r="I594" s="2" t="s">
        <v>4716</v>
      </c>
      <c r="J594" s="19">
        <f>VLOOKUP(I594,Families!$A$2:$B$11,2,FALSE)</f>
        <v>1</v>
      </c>
      <c r="K594" s="2" t="s">
        <v>4839</v>
      </c>
      <c r="L594" s="19">
        <f>IFERROR(VLOOKUP(K594,Appellations!$A$2:$B$80,2,FALSE),"0")</f>
        <v>29</v>
      </c>
      <c r="M594" s="2" t="s">
        <v>4745</v>
      </c>
      <c r="N594" s="19">
        <f>IFERROR(VLOOKUP(M594,Regions!$A$2:$B$44,2,FALSE),"0")</f>
        <v>33</v>
      </c>
      <c r="O594" s="2" t="s">
        <v>4719</v>
      </c>
      <c r="P594" s="19">
        <f>IFERROR(VLOOKUP(O594,Colors!$A$2:$B$11,2,FALSE),"0")</f>
        <v>8</v>
      </c>
      <c r="Q594" s="2" t="s">
        <v>4688</v>
      </c>
      <c r="R594" s="19">
        <f>IFERROR(VLOOKUP(Q594,Contenants!$A$2:$B$21,2,FALSE),"0")</f>
        <v>16</v>
      </c>
      <c r="S594" s="2" t="s">
        <v>5710</v>
      </c>
      <c r="T594" s="50" t="s">
        <v>6183</v>
      </c>
      <c r="U594" s="19" t="str">
        <f t="shared" si="187"/>
        <v>domaine_clavel_syrius_rouge.png</v>
      </c>
      <c r="V594" s="19">
        <f t="shared" si="188"/>
        <v>1</v>
      </c>
      <c r="W594" s="20" t="str">
        <f t="shared" si="189"/>
        <v>("00601", "Syrius Clavel Rouge Jeroboam ", "Un Côtes du Rhône rouge épicé et fruité. Idéal sur des cotelletes d'agneau grillées.&lt;br&gt;&lt;br&gt;Encépagement : Grenache, Syrah.&lt;br&gt;&lt;br&gt;Dégustation : Robe rouge carmin ; Nez complexe aux notes de fruits rouges confiturés et d’épices ; Bouche riche, ample avec des tanins soyeux.&lt;br&gt;Accord mets/vin : gibier, viande rouge grillée.&lt;br&gt;&lt;br&gt;Existe en Magnum et 75cl.&lt;br&gt;&lt;br&gt;Le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vins.&lt;br&gt;Descendante d’une famille qui travaille la vigne depuis 1640, Claire Clavel, Femme Vigneronne, est épaulée par son père Denis. Elle conduit les 80 hectares de son domaine.", "13", "1", "29", "33","8", "16", "domaine_clavel_syrius_rouge.png", "1"),</v>
      </c>
    </row>
    <row r="595" spans="1:23" ht="409.5" x14ac:dyDescent="0.25">
      <c r="A595" s="2" t="s">
        <v>924</v>
      </c>
      <c r="B595" s="2" t="s">
        <v>925</v>
      </c>
      <c r="C595" s="3" t="s">
        <v>4870</v>
      </c>
      <c r="D595" s="23" t="str">
        <f t="shared" si="190"/>
        <v>Un Chorey-les-beaune blanc beurré et brioché, parfait sur une blanquette de veau.&lt;br&gt;&lt;br&gt;Encépagement : Chardonnay&lt;br&gt;&lt;br&gt;Dégustation : robe jaune or, nez noisette et fruits blancs, fleurs blanches, bouche ronde avec une belle acidité donnant une finale persistante.&lt;br&gt;Accord mets/vin : poisson en sauce, jambon de Serrano, fromage.&lt;br&gt;&lt;br&gt;Existe en Magnum.&lt;br&gt;&lt;br&gt;Domaine familial depuis des années, le Domaine Maldant-Pauvelot s’étend sur 18 Ha sur les Grands Terroirs de Bourgogne. Jean-Luc Maldant reprends les reines en 2009 et installe le domaine dans la qualité de ses produits.</v>
      </c>
      <c r="E595" s="4">
        <v>25.9</v>
      </c>
      <c r="F595" s="2" t="s">
        <v>2219</v>
      </c>
      <c r="G595" s="19">
        <f>VLOOKUP(F595,frs!$A$2:$B$45,2,FALSE)</f>
        <v>23</v>
      </c>
      <c r="H595" s="2" t="b">
        <v>1</v>
      </c>
      <c r="I595" s="2" t="s">
        <v>4709</v>
      </c>
      <c r="J595" s="19">
        <f>VLOOKUP(I595,Families!$A$2:$B$11,2,FALSE)</f>
        <v>2</v>
      </c>
      <c r="K595" s="2" t="s">
        <v>4871</v>
      </c>
      <c r="L595" s="19">
        <f>IFERROR(VLOOKUP(K595,Appellations!$A$2:$B$80,2,FALSE),"0")</f>
        <v>19</v>
      </c>
      <c r="M595" s="2" t="s">
        <v>4762</v>
      </c>
      <c r="N595" s="19">
        <f>IFERROR(VLOOKUP(M595,Regions!$A$2:$B$44,2,FALSE),"0")</f>
        <v>10</v>
      </c>
      <c r="O595" s="2" t="s">
        <v>4689</v>
      </c>
      <c r="P595" s="19">
        <f>IFERROR(VLOOKUP(O595,Colors!$A$2:$B$11,2,FALSE),"0")</f>
        <v>2</v>
      </c>
      <c r="Q595" s="2" t="s">
        <v>4688</v>
      </c>
      <c r="R595" s="19">
        <f>IFERROR(VLOOKUP(Q595,Contenants!$A$2:$B$21,2,FALSE),"0")</f>
        <v>16</v>
      </c>
      <c r="S595" s="2" t="s">
        <v>5655</v>
      </c>
      <c r="T595" s="50" t="s">
        <v>6184</v>
      </c>
      <c r="U595" s="19" t="str">
        <f t="shared" si="187"/>
        <v>jean_luc_maldant_chorey_les_beaune_blanc.png</v>
      </c>
      <c r="V595" s="19">
        <f t="shared" si="188"/>
        <v>1</v>
      </c>
      <c r="W595" s="20" t="str">
        <f t="shared" si="189"/>
        <v>("00602", "Chorey-Les-Beaune Maldant Blanc ", "Un Chorey-les-beaune blanc beurré et brioché, parfait sur une blanquette de veau.&lt;br&gt;&lt;br&gt;Encépagement : Chardonnay&lt;br&gt;&lt;br&gt;Dégustation : robe jaune or, nez noisette et fruits blancs, fleurs blanches, bouche ronde avec une belle acidité donnant une finale persistante.&lt;br&gt;Accord mets/vin : poisson en sauce, jambon de Serrano, fromage.&lt;br&gt;&lt;br&gt;Existe en Magnum.&lt;br&gt;&lt;br&gt;Domaine familial depuis des années, le Domaine Maldant-Pauvelot s’étend sur 18 Ha sur les Grands Terroirs de Bourgogne. Jean-Luc Maldant reprends les reines en 2009 et installe le domaine dans la qualité de ses produits.", "23", "2", "19", "10","2", "16", "jean_luc_maldant_chorey_les_beaune_blanc.png", "1"),</v>
      </c>
    </row>
    <row r="596" spans="1:23" ht="409.5" x14ac:dyDescent="0.25">
      <c r="A596" s="2" t="s">
        <v>192</v>
      </c>
      <c r="B596" s="2" t="s">
        <v>193</v>
      </c>
      <c r="C596" s="3" t="s">
        <v>4872</v>
      </c>
      <c r="D596" s="23" t="str">
        <f t="shared" si="190"/>
        <v>Un Bourgogne aligoté sec et aromatique, idéal pour raclette ou une tartiflette.&lt;br&gt;&lt;br&gt;Encépagement : Aligoté&lt;br&gt;&lt;br&gt;Dégustation : robe jaune pâle, nez aromatique aux notes d’agrumes et de pierre à fusil, bouche légèrement iodée, fraîche.&lt;br&gt;Accord mets/vin : plateau de fruits de mer, poisson.&lt;br&gt;&lt;br&gt;Existe en Magnum.&lt;br&gt;&lt;br&gt;Domaine familial depuis des années, le Domaine Maldant-Pauvelot s’étend sur 18 Ha sur les Grands Terroirs de Bourgogne. Jean-Luc Maldant reprends les reines en 2009 et installe le domaine dans la qualité de ses produits.</v>
      </c>
      <c r="E596" s="4">
        <v>12.95</v>
      </c>
      <c r="F596" s="2" t="s">
        <v>2219</v>
      </c>
      <c r="G596" s="19">
        <f>VLOOKUP(F596,frs!$A$2:$B$45,2,FALSE)</f>
        <v>23</v>
      </c>
      <c r="H596" s="2" t="b">
        <v>1</v>
      </c>
      <c r="I596" s="2" t="s">
        <v>4709</v>
      </c>
      <c r="J596" s="19">
        <f>VLOOKUP(I596,Families!$A$2:$B$11,2,FALSE)</f>
        <v>2</v>
      </c>
      <c r="K596" s="2" t="s">
        <v>4873</v>
      </c>
      <c r="L596" s="19">
        <f>IFERROR(VLOOKUP(K596,Appellations!$A$2:$B$80,2,FALSE),"0")</f>
        <v>8</v>
      </c>
      <c r="M596" s="2" t="s">
        <v>4762</v>
      </c>
      <c r="N596" s="19">
        <f>IFERROR(VLOOKUP(M596,Regions!$A$2:$B$44,2,FALSE),"0")</f>
        <v>10</v>
      </c>
      <c r="O596" s="2" t="s">
        <v>4689</v>
      </c>
      <c r="P596" s="19">
        <f>IFERROR(VLOOKUP(O596,Colors!$A$2:$B$11,2,FALSE),"0")</f>
        <v>2</v>
      </c>
      <c r="Q596" s="2" t="s">
        <v>4688</v>
      </c>
      <c r="R596" s="19">
        <f>IFERROR(VLOOKUP(Q596,Contenants!$A$2:$B$21,2,FALSE),"0")</f>
        <v>16</v>
      </c>
      <c r="S596" s="2" t="s">
        <v>5656</v>
      </c>
      <c r="T596" s="50" t="s">
        <v>6185</v>
      </c>
      <c r="U596" s="19" t="str">
        <f t="shared" si="187"/>
        <v>jean_luc_maldant_aligote_blanc.png</v>
      </c>
      <c r="V596" s="19">
        <f t="shared" si="188"/>
        <v>1</v>
      </c>
      <c r="W596" s="20" t="str">
        <f t="shared" si="189"/>
        <v>("00603", "Bourgogne Aligoté Maldant Blanc", "Un Bourgogne aligoté sec et aromatique, idéal pour raclette ou une tartiflette.&lt;br&gt;&lt;br&gt;Encépagement : Aligoté&lt;br&gt;&lt;br&gt;Dégustation : robe jaune pâle, nez aromatique aux notes d’agrumes et de pierre à fusil, bouche légèrement iodée, fraîche.&lt;br&gt;Accord mets/vin : plateau de fruits de mer, poisson.&lt;br&gt;&lt;br&gt;Existe en Magnum.&lt;br&gt;&lt;br&gt;Domaine familial depuis des années, le Domaine Maldant-Pauvelot s’étend sur 18 Ha sur les Grands Terroirs de Bourgogne. Jean-Luc Maldant reprends les reines en 2009 et installe le domaine dans la qualité de ses produits.", "23", "2", "8", "10","2", "16", "jean_luc_maldant_aligote_blanc.png", "1"),</v>
      </c>
    </row>
    <row r="597" spans="1:23" ht="409.5" x14ac:dyDescent="0.25">
      <c r="A597" s="2" t="s">
        <v>204</v>
      </c>
      <c r="B597" s="2" t="s">
        <v>205</v>
      </c>
      <c r="C597" s="3" t="s">
        <v>4874</v>
      </c>
      <c r="D597" s="23" t="str">
        <f t="shared" si="190"/>
        <v>Un Bourgogne Chardonnay complexe et minérale pour accompagner un plateau de fromage.&lt;br&gt;&lt;br&gt;Encépagement : Chardonnay&lt;br&gt;&lt;br&gt;Dégustation : Robe or pâle ; Nez jeune et frais aux notes d’agrumes et d’acacia ; Bouche minérale aux notes de fleurs, de citron et de pain frais.&lt;br&gt;Accord mets/vin : crustacés, poissons fins, fromage affiné.&lt;br&gt;&lt;br&gt;Le Domaine Alain Geoffroy installé à Beine, près de Chablis, réalise la production, la récolte et la vente de vins blancs issus de cépages Chardonnay.&lt;br&gt;Honoré Geoffroy, vers 1850, étendit l’exploitation sur les communes de Beine et la Chapelle Vaupelteigne, au coeur du vignoble chablisien.&lt;br&gt;Alain Geoffroy fit passer la propriété au niveau de Domaine. Digne héritier de toutes les générations, il a su lui conserver le caractère familial et traditionnel.&lt;br&gt;L’objectif est produire des vins de Chablis tout en finesse et en élégance dans le respect du terroir chablisien.</v>
      </c>
      <c r="E597" s="4">
        <v>17.75</v>
      </c>
      <c r="F597" s="2" t="s">
        <v>206</v>
      </c>
      <c r="G597" s="19">
        <f>VLOOKUP(F597,frs!$A$2:$B$45,2,FALSE)</f>
        <v>1</v>
      </c>
      <c r="H597" s="2" t="b">
        <v>1</v>
      </c>
      <c r="I597" s="2" t="s">
        <v>4709</v>
      </c>
      <c r="J597" s="19">
        <f>VLOOKUP(I597,Families!$A$2:$B$11,2,FALSE)</f>
        <v>2</v>
      </c>
      <c r="K597" s="2" t="s">
        <v>4767</v>
      </c>
      <c r="L597" s="19">
        <f>IFERROR(VLOOKUP(K597,Appellations!$A$2:$B$80,2,FALSE),"0")</f>
        <v>9</v>
      </c>
      <c r="M597" s="2" t="s">
        <v>4762</v>
      </c>
      <c r="N597" s="19">
        <f>IFERROR(VLOOKUP(M597,Regions!$A$2:$B$44,2,FALSE),"0")</f>
        <v>10</v>
      </c>
      <c r="O597" s="2" t="s">
        <v>4689</v>
      </c>
      <c r="P597" s="19">
        <f>IFERROR(VLOOKUP(O597,Colors!$A$2:$B$11,2,FALSE),"0")</f>
        <v>2</v>
      </c>
      <c r="Q597" s="2" t="s">
        <v>4688</v>
      </c>
      <c r="R597" s="19">
        <f>IFERROR(VLOOKUP(Q597,Contenants!$A$2:$B$21,2,FALSE),"0")</f>
        <v>16</v>
      </c>
      <c r="S597" s="2" t="s">
        <v>5657</v>
      </c>
      <c r="T597" s="50" t="s">
        <v>6186</v>
      </c>
      <c r="U597" s="19" t="str">
        <f t="shared" si="187"/>
        <v>alain_geoffroy_bourgogne_chardonnay_blanc.png</v>
      </c>
      <c r="V597" s="19">
        <f t="shared" si="188"/>
        <v>1</v>
      </c>
      <c r="W597" s="20" t="str">
        <f t="shared" si="189"/>
        <v>("00604", "Bourgogne Chardonnay Alain Geoffroy Blanc  ", "Un Bourgogne Chardonnay complexe et minérale pour accompagner un plateau de fromage.&lt;br&gt;&lt;br&gt;Encépagement : Chardonnay&lt;br&gt;&lt;br&gt;Dégustation : Robe or pâle ; Nez jeune et frais aux notes d’agrumes et d’acacia ; Bouche minérale aux notes de fleurs, de citron et de pain frais.&lt;br&gt;Accord mets/vin : crustacés, poissons fins, fromage affiné.&lt;br&gt;&lt;br&gt;Le Domaine Alain Geoffroy installé à Beine, près de Chablis, réalise la production, la récolte et la vente de vins blancs issus de cépages Chardonnay.&lt;br&gt;Honoré Geoffroy, vers 1850, étendit l’exploitation sur les communes de Beine et la Chapelle Vaupelteigne, au coeur du vignoble chablisien.&lt;br&gt;Alain Geoffroy fit passer la propriété au niveau de Domaine. Digne héritier de toutes les générations, il a su lui conserver le caractère familial et traditionnel.&lt;br&gt;L’objectif est produire des vins de Chablis tout en finesse et en élégance dans le respect du terroir chablisien.", "1", "2", "9", "10","2", "16", "alain_geoffroy_bourgogne_chardonnay_blanc.png", "1"),</v>
      </c>
    </row>
    <row r="598" spans="1:23" ht="409.5" x14ac:dyDescent="0.25">
      <c r="A598" s="2" t="s">
        <v>824</v>
      </c>
      <c r="B598" s="2" t="s">
        <v>825</v>
      </c>
      <c r="C598" s="3" t="s">
        <v>4875</v>
      </c>
      <c r="D598" s="23" t="str">
        <f t="shared" si="190"/>
        <v>Un Chablis rond et minéral qui pourra s'accorder sur un dorade en papillotte.&lt;br&gt;&lt;br&gt;Encépagement : Chardonnay&lt;br&gt;&lt;br&gt;Dégustation : Robe or blanc ; Nez riche et mûr aux notes florales et fruits blanc ; Bouche ample, minérale et fruitée.&lt;br&gt;Accord mets/vin : crustacés, poissons fins, fromage affiné.&lt;br&gt;&lt;br&gt;Le Domaine Alain Geoffroy installé à Beine, près de Chablis, réalise la production, la récolte et la vente de vins blancs issus de cépages Chardonnay.&lt;br&gt;Honoré Geoffroy, vers 1850, étendit l’exploitation sur les communes de Beine et la Chapelle Vaupelteigne, au coeur du vignoble chablisien.&lt;br&gt;Alain Geoffroy fit passer la propriété au niveau de Domaine. Digne héritier de toutes les générations, il a su lui conserver le caractère familial et traditionnel.&lt;br&gt;L’objectif est produire des vins de Chablis tout en finesse et en élégance dans le respect du terroir chablisien.</v>
      </c>
      <c r="E598" s="4">
        <v>22.45</v>
      </c>
      <c r="F598" s="2" t="s">
        <v>206</v>
      </c>
      <c r="G598" s="19">
        <f>VLOOKUP(F598,frs!$A$2:$B$45,2,FALSE)</f>
        <v>1</v>
      </c>
      <c r="H598" s="2" t="b">
        <v>1</v>
      </c>
      <c r="I598" s="2" t="s">
        <v>4709</v>
      </c>
      <c r="J598" s="19">
        <f>VLOOKUP(I598,Families!$A$2:$B$11,2,FALSE)</f>
        <v>2</v>
      </c>
      <c r="K598" s="2" t="s">
        <v>4774</v>
      </c>
      <c r="L598" s="19">
        <f>IFERROR(VLOOKUP(K598,Appellations!$A$2:$B$80,2,FALSE),"0")</f>
        <v>14</v>
      </c>
      <c r="M598" s="2" t="s">
        <v>4762</v>
      </c>
      <c r="N598" s="19">
        <f>IFERROR(VLOOKUP(M598,Regions!$A$2:$B$44,2,FALSE),"0")</f>
        <v>10</v>
      </c>
      <c r="O598" s="2" t="s">
        <v>4689</v>
      </c>
      <c r="P598" s="19">
        <f>IFERROR(VLOOKUP(O598,Colors!$A$2:$B$11,2,FALSE),"0")</f>
        <v>2</v>
      </c>
      <c r="Q598" s="2" t="s">
        <v>4688</v>
      </c>
      <c r="R598" s="19">
        <f>IFERROR(VLOOKUP(Q598,Contenants!$A$2:$B$21,2,FALSE),"0")</f>
        <v>16</v>
      </c>
      <c r="S598" s="2" t="s">
        <v>5658</v>
      </c>
      <c r="T598" s="50" t="s">
        <v>6187</v>
      </c>
      <c r="U598" s="19" t="str">
        <f t="shared" si="187"/>
        <v>alain_geoffroy_chablis_domaine_le_verger_blanc.png</v>
      </c>
      <c r="V598" s="19">
        <f t="shared" si="188"/>
        <v>1</v>
      </c>
      <c r="W598" s="20" t="str">
        <f t="shared" si="189"/>
        <v>("00605", "Chablis Domaine Verger Alain Geoffroy Blanc", "Un Chablis rond et minéral qui pourra s'accorder sur un dorade en papillotte.&lt;br&gt;&lt;br&gt;Encépagement : Chardonnay&lt;br&gt;&lt;br&gt;Dégustation : Robe or blanc ; Nez riche et mûr aux notes florales et fruits blanc ; Bouche ample, minérale et fruitée.&lt;br&gt;Accord mets/vin : crustacés, poissons fins, fromage affiné.&lt;br&gt;&lt;br&gt;Le Domaine Alain Geoffroy installé à Beine, près de Chablis, réalise la production, la récolte et la vente de vins blancs issus de cépages Chardonnay.&lt;br&gt;Honoré Geoffroy, vers 1850, étendit l’exploitation sur les communes de Beine et la Chapelle Vaupelteigne, au coeur du vignoble chablisien.&lt;br&gt;Alain Geoffroy fit passer la propriété au niveau de Domaine. Digne héritier de toutes les générations, il a su lui conserver le caractère familial et traditionnel.&lt;br&gt;L’objectif est produire des vins de Chablis tout en finesse et en élégance dans le respect du terroir chablisien.", "1", "2", "14", "10","2", "16", "alain_geoffroy_chablis_domaine_le_verger_blanc.png", "1"),</v>
      </c>
    </row>
    <row r="599" spans="1:23" ht="409.5" x14ac:dyDescent="0.25">
      <c r="A599" s="2" t="s">
        <v>820</v>
      </c>
      <c r="B599" s="2" t="s">
        <v>821</v>
      </c>
      <c r="C599" s="3" t="s">
        <v>4876</v>
      </c>
      <c r="D599" s="23" t="str">
        <f t="shared" si="190"/>
        <v>Un Chablis 1er Cru minéral et floral. Idéal pour accompagner une moules/frites.&lt;br&gt;&lt;br&gt;Encépagement : Chardonnay&lt;br&gt;&lt;br&gt;Dégustation : Robe or blanc ; Nez floral aux notes de fruits frais ; Bouche ample, ronde, minérale et pleine de fraîcheur.&lt;br&gt;Accord mets/vin : crustacés, poissons fins, fromage affiné.&lt;br&gt;&lt;br&gt;Le Domaine Alain Geoffroy installé à Beine, près de Chablis, réalise la production, la récolte et la vente de vins blancs issus de cépages Chardonnay.&lt;br&gt;Honoré Geoffroy, vers 1850, étendit l’exploitation sur les communes de Beine et la Chapelle Vaupelteigne, au coeur du vignoble chablisien.&lt;br&gt;Alain Geoffroy fit passer la propriété au niveau de Domaine. Digne héritier de toutes les générations, il a su lui conserver le caractère familial et traditionnel.&lt;br&gt;L’objectif est produire des vins de Chablis tout en finesse et en élégance dans le respect du terroir chablisien.</v>
      </c>
      <c r="E599" s="4">
        <v>30.65</v>
      </c>
      <c r="F599" s="2" t="s">
        <v>206</v>
      </c>
      <c r="G599" s="19">
        <f>VLOOKUP(F599,frs!$A$2:$B$45,2,FALSE)</f>
        <v>1</v>
      </c>
      <c r="H599" s="2" t="b">
        <v>1</v>
      </c>
      <c r="I599" s="2" t="s">
        <v>4709</v>
      </c>
      <c r="J599" s="19">
        <f>VLOOKUP(I599,Families!$A$2:$B$11,2,FALSE)</f>
        <v>2</v>
      </c>
      <c r="K599" s="2" t="s">
        <v>4774</v>
      </c>
      <c r="L599" s="19">
        <f>IFERROR(VLOOKUP(K599,Appellations!$A$2:$B$80,2,FALSE),"0")</f>
        <v>14</v>
      </c>
      <c r="M599" s="2" t="s">
        <v>4762</v>
      </c>
      <c r="N599" s="19">
        <f>IFERROR(VLOOKUP(M599,Regions!$A$2:$B$44,2,FALSE),"0")</f>
        <v>10</v>
      </c>
      <c r="O599" s="2" t="s">
        <v>4689</v>
      </c>
      <c r="P599" s="19">
        <f>IFERROR(VLOOKUP(O599,Colors!$A$2:$B$11,2,FALSE),"0")</f>
        <v>2</v>
      </c>
      <c r="Q599" s="2" t="s">
        <v>4688</v>
      </c>
      <c r="R599" s="19">
        <f>IFERROR(VLOOKUP(Q599,Contenants!$A$2:$B$21,2,FALSE),"0")</f>
        <v>16</v>
      </c>
      <c r="S599" s="2" t="s">
        <v>5659</v>
      </c>
      <c r="T599" s="50" t="s">
        <v>6188</v>
      </c>
      <c r="U599" s="19" t="str">
        <f t="shared" si="187"/>
        <v>alain_geoffroy_chablis_premier_cru_beauroy_blanc.png</v>
      </c>
      <c r="V599" s="19">
        <f t="shared" si="188"/>
        <v>1</v>
      </c>
      <c r="W599" s="20" t="str">
        <f t="shared" si="189"/>
        <v>("00606", "Chablis 1er Cru Beauroy Alain Geoffroy Blanc ", "Un Chablis 1er Cru minéral et floral. Idéal pour accompagner une moules/frites.&lt;br&gt;&lt;br&gt;Encépagement : Chardonnay&lt;br&gt;&lt;br&gt;Dégustation : Robe or blanc ; Nez floral aux notes de fruits frais ; Bouche ample, ronde, minérale et pleine de fraîcheur.&lt;br&gt;Accord mets/vin : crustacés, poissons fins, fromage affiné.&lt;br&gt;&lt;br&gt;Le Domaine Alain Geoffroy installé à Beine, près de Chablis, réalise la production, la récolte et la vente de vins blancs issus de cépages Chardonnay.&lt;br&gt;Honoré Geoffroy, vers 1850, étendit l’exploitation sur les communes de Beine et la Chapelle Vaupelteigne, au coeur du vignoble chablisien.&lt;br&gt;Alain Geoffroy fit passer la propriété au niveau de Domaine. Digne héritier de toutes les générations, il a su lui conserver le caractère familial et traditionnel.&lt;br&gt;L’objectif est produire des vins de Chablis tout en finesse et en élégance dans le respect du terroir chablisien.", "1", "2", "14", "10","2", "16", "alain_geoffroy_chablis_premier_cru_beauroy_blanc.png", "1"),</v>
      </c>
    </row>
    <row r="600" spans="1:23" s="29" customFormat="1" hidden="1" x14ac:dyDescent="0.25">
      <c r="A600" s="2" t="s">
        <v>2577</v>
      </c>
      <c r="B600" s="2" t="s">
        <v>2578</v>
      </c>
      <c r="C600" s="3"/>
      <c r="D600" s="27" t="str">
        <f t="shared" si="186"/>
        <v/>
      </c>
      <c r="E600" s="4">
        <v>14</v>
      </c>
      <c r="F600" s="2" t="s">
        <v>2579</v>
      </c>
      <c r="G600" s="28" t="e">
        <f>VLOOKUP(F600,frs!$A$2:$E$41,2,FALSE)</f>
        <v>#N/A</v>
      </c>
      <c r="H600" s="2" t="b">
        <v>0</v>
      </c>
      <c r="I600" s="2" t="s">
        <v>2301</v>
      </c>
      <c r="J600" s="28">
        <f>VLOOKUP(I600,Families!$A$2:$B$11,2,FALSE)</f>
        <v>4</v>
      </c>
      <c r="K600" s="2" t="s">
        <v>4756</v>
      </c>
      <c r="L600" s="28" t="str">
        <f>IFERROR(VLOOKUP(K600,Appellations!$A$3:$B$77,3,FALSE),"")</f>
        <v/>
      </c>
      <c r="M600" s="2" t="s">
        <v>4745</v>
      </c>
      <c r="N600" s="28">
        <f>IFERROR(VLOOKUP(M600,Regions!$A$3:$B$41,2,FALSE),"")</f>
        <v>33</v>
      </c>
      <c r="O600" s="2" t="s">
        <v>4719</v>
      </c>
      <c r="P600" s="28">
        <f>IFERROR(VLOOKUP(O600,Colors!$A$3:$B$11,2,FALSE),"")</f>
        <v>8</v>
      </c>
      <c r="Q600" s="2"/>
      <c r="R600" s="28" t="str">
        <f>IFERROR(VLOOKUP(Q600,Contenants!$A$3:$B$21,2,FALSE),"")</f>
        <v/>
      </c>
      <c r="S600" s="2"/>
      <c r="T600" s="8" t="s">
        <v>950</v>
      </c>
      <c r="U600" s="30" t="str">
        <f>SUBSTITUTE(SUBSTITUTE(SUBSTITUTE(SUBSTITUTE(SUBSTITUTE(SUBSTITUTE(SUBSTITUTE(SUBSTITUTE(SUBSTITUTE(SUBSTITUTE(SUBSTITUTE(SUBSTITUTE(S600,"C:\Users\Admin\OneDrive\Site Internet\",""),"BAG-IN-BOX\",""),"BOURGOGNE\",""),"BEAUJOLAIS\",""),"CHAMPAGNE ET EFFERVESCENTS\",""),"LANGUEDOC\",""),"LOIRE\",""),"PROVENCE\",""),"RHONE NORD\",""),"RHONE SUD\",""),"SPIRITUEUX\",""),"SUD OUEST\","")</f>
        <v/>
      </c>
      <c r="V600" s="30"/>
      <c r="W600" s="29" t="e">
        <f>$X$1&amp;A600&amp;$Y$1&amp;T600&amp;$Z$1&amp;C600&amp;$AA$1&amp;E600&amp;#REF!&amp;G600&amp;$AB$1&amp;J600&amp;$AC$1&amp;#REF!&amp;$AD$1&amp;L600&amp;$AE$1&amp;P600&amp;$AF$1&amp;R600&amp;$AF$1&amp;#REF!&amp;$AG$1</f>
        <v>#REF!</v>
      </c>
    </row>
    <row r="601" spans="1:23" s="20" customFormat="1" hidden="1" x14ac:dyDescent="0.25">
      <c r="A601" s="2" t="s">
        <v>3094</v>
      </c>
      <c r="B601" s="2" t="s">
        <v>3095</v>
      </c>
      <c r="C601" s="3"/>
      <c r="D601" s="40" t="str">
        <f t="shared" si="186"/>
        <v/>
      </c>
      <c r="E601" s="4">
        <v>10.95</v>
      </c>
      <c r="F601" s="2" t="s">
        <v>2579</v>
      </c>
      <c r="G601" s="41" t="e">
        <f>VLOOKUP(F601,frs!$A$2:$E$41,2,FALSE)</f>
        <v>#N/A</v>
      </c>
      <c r="H601" s="2" t="b">
        <v>0</v>
      </c>
      <c r="I601" s="2" t="s">
        <v>4716</v>
      </c>
      <c r="J601" s="41">
        <f>VLOOKUP(I601,Families!$A$2:$B$11,2,FALSE)</f>
        <v>1</v>
      </c>
      <c r="K601" s="2" t="s">
        <v>4840</v>
      </c>
      <c r="L601" s="41" t="str">
        <f>IFERROR(VLOOKUP(K601,Appellations!$A$3:$B$77,3,FALSE),"")</f>
        <v/>
      </c>
      <c r="M601" s="2" t="s">
        <v>4745</v>
      </c>
      <c r="N601" s="41">
        <f>IFERROR(VLOOKUP(M601,Regions!$A$3:$B$41,2,FALSE),"")</f>
        <v>33</v>
      </c>
      <c r="O601" s="2" t="s">
        <v>4719</v>
      </c>
      <c r="P601" s="41">
        <f>IFERROR(VLOOKUP(O601,Colors!$A$3:$B$11,2,FALSE),"")</f>
        <v>8</v>
      </c>
      <c r="Q601" s="2" t="s">
        <v>4688</v>
      </c>
      <c r="R601" s="41">
        <f>IFERROR(VLOOKUP(Q601,Contenants!$A$3:$B$21,2,FALSE),"")</f>
        <v>16</v>
      </c>
      <c r="S601" s="2"/>
      <c r="T601" s="8" t="s">
        <v>952</v>
      </c>
      <c r="U601" s="43" t="str">
        <f>SUBSTITUTE(SUBSTITUTE(SUBSTITUTE(SUBSTITUTE(SUBSTITUTE(SUBSTITUTE(SUBSTITUTE(SUBSTITUTE(SUBSTITUTE(SUBSTITUTE(SUBSTITUTE(SUBSTITUTE(S601,"C:\Users\Admin\OneDrive\Site Internet\",""),"BAG-IN-BOX\",""),"BOURGOGNE\",""),"BEAUJOLAIS\",""),"CHAMPAGNE ET EFFERVESCENTS\",""),"LANGUEDOC\",""),"LOIRE\",""),"PROVENCE\",""),"RHONE NORD\",""),"RHONE SUD\",""),"SPIRITUEUX\",""),"SUD OUEST\","")</f>
        <v/>
      </c>
      <c r="V601" s="43"/>
      <c r="W601" s="42" t="e">
        <f>$X$1&amp;A601&amp;$Y$1&amp;T601&amp;$Z$1&amp;C601&amp;$AA$1&amp;E601&amp;#REF!&amp;G601&amp;$AB$1&amp;J601&amp;$AC$1&amp;#REF!&amp;$AD$1&amp;L601&amp;$AE$1&amp;P601&amp;$AF$1&amp;R601&amp;$AF$1&amp;#REF!&amp;$AG$1</f>
        <v>#REF!</v>
      </c>
    </row>
    <row r="602" spans="1:23" ht="409.5" x14ac:dyDescent="0.25">
      <c r="A602" s="2" t="s">
        <v>968</v>
      </c>
      <c r="B602" s="2" t="s">
        <v>969</v>
      </c>
      <c r="C602" s="3" t="s">
        <v>5287</v>
      </c>
      <c r="D602" s="23" t="str">
        <f>SUBSTITUTE(SUBSTITUTE(SUBSTITUTE(C602,CHAR(13),""),CHAR(10),"&lt;br&gt;"),". &amp;car(10)",".")</f>
        <v>Un Corbières blanc sec d'une belle complexité aromatique, parfait un plateau de fromage frais.&lt;br&gt;&lt;br&gt;Encépagement : Grenache blanc, Roussanne.&lt;br&gt;&lt;br&gt;Dégustation : Robe jaune pâle ; Nez au notes de noisette et de chèvrefeuille ; Bouche ample et complexe aux notes de fleurs blanches.&lt;br&gt;Accord mets/vin : tartes aux légumes, lasagnes de chèvre frais.&lt;br&gt;&lt;br&gt;La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v>
      </c>
      <c r="E602" s="4">
        <v>10.199999999999999</v>
      </c>
      <c r="F602" s="2" t="s">
        <v>2237</v>
      </c>
      <c r="G602" s="19">
        <f>VLOOKUP(F602,frs!$A$2:$B$45,2,FALSE)</f>
        <v>21</v>
      </c>
      <c r="H602" s="2" t="b">
        <v>1</v>
      </c>
      <c r="I602" s="2" t="s">
        <v>4709</v>
      </c>
      <c r="J602" s="19">
        <f>VLOOKUP(I602,Families!$A$2:$B$11,2,FALSE)</f>
        <v>2</v>
      </c>
      <c r="K602" s="2" t="s">
        <v>4859</v>
      </c>
      <c r="L602" s="19">
        <f>IFERROR(VLOOKUP(K602,Appellations!$A$2:$B$80,2,FALSE),"0")</f>
        <v>21</v>
      </c>
      <c r="M602" s="2" t="s">
        <v>4743</v>
      </c>
      <c r="N602" s="19">
        <f>IFERROR(VLOOKUP(M602,Regions!$A$2:$B$44,2,FALSE),"0")</f>
        <v>24</v>
      </c>
      <c r="O602" s="2" t="s">
        <v>4689</v>
      </c>
      <c r="P602" s="19">
        <f>IFERROR(VLOOKUP(O602,Colors!$A$2:$B$11,2,FALSE),"0")</f>
        <v>2</v>
      </c>
      <c r="Q602" s="2" t="s">
        <v>4688</v>
      </c>
      <c r="R602" s="19">
        <f>IFERROR(VLOOKUP(Q602,Contenants!$A$2:$B$21,2,FALSE),"0")</f>
        <v>16</v>
      </c>
      <c r="S602" s="2" t="s">
        <v>5797</v>
      </c>
      <c r="T602" s="50" t="s">
        <v>6438</v>
      </c>
      <c r="U602" s="19" t="str">
        <f>SUBSTITUTE(S602,"C:\Users\Admin\OneDrive\Site Internet\","")</f>
        <v>fabre_corbieres_jumelles_blanc.png</v>
      </c>
      <c r="V602" s="19">
        <f>IF(U602="",0,1)</f>
        <v>1</v>
      </c>
      <c r="W602" s="20" t="str">
        <f>$X$1&amp;A602&amp;$Y$1&amp;T602&amp;$Z$1&amp;D602&amp;$AA$1&amp;G602&amp;$AB$1&amp;J602&amp;$AC$1&amp;L602&amp;$AD$1&amp;N602&amp;$AE$1&amp;P602&amp;$AF$1&amp;R602&amp;$AG$1&amp;U602&amp;$AH$1&amp;V602&amp;$AI$1</f>
        <v>("00611", "Chateau de Luc Les Jumelles Blanc", "Un Corbières blanc sec d'une belle complexité aromatique, parfait un plateau de fromage frais.&lt;br&gt;&lt;br&gt;Encépagement : Grenache blanc, Roussanne.&lt;br&gt;&lt;br&gt;Dégustation : Robe jaune pâle ; Nez au notes de noisette et de chèvrefeuille ; Bouche ample et complexe aux notes de fleurs blanches.&lt;br&gt;Accord mets/vin : tartes aux légumes, lasagnes de chèvre frais.&lt;br&gt;&lt;br&gt;La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 "21", "2", "21", "24","2", "16", "fabre_corbieres_jumelles_blanc.png", "1"),</v>
      </c>
    </row>
    <row r="603" spans="1:23" s="29" customFormat="1" hidden="1" x14ac:dyDescent="0.25">
      <c r="A603" s="2" t="s">
        <v>4383</v>
      </c>
      <c r="B603" s="2" t="s">
        <v>4384</v>
      </c>
      <c r="C603" s="3"/>
      <c r="D603" s="27" t="str">
        <f t="shared" si="186"/>
        <v/>
      </c>
      <c r="E603" s="4">
        <v>14.05</v>
      </c>
      <c r="F603" s="2" t="s">
        <v>3404</v>
      </c>
      <c r="G603" s="28" t="e">
        <f>VLOOKUP(F603,frs!$A$2:$E$41,2,FALSE)</f>
        <v>#N/A</v>
      </c>
      <c r="H603" s="2" t="b">
        <v>0</v>
      </c>
      <c r="I603" s="2" t="s">
        <v>4709</v>
      </c>
      <c r="J603" s="28">
        <f>VLOOKUP(I603,Families!$A$2:$B$11,2,FALSE)</f>
        <v>2</v>
      </c>
      <c r="K603" s="2" t="s">
        <v>4751</v>
      </c>
      <c r="L603" s="28" t="str">
        <f>IFERROR(VLOOKUP(K603,Appellations!$A$3:$B$77,3,FALSE),"")</f>
        <v/>
      </c>
      <c r="M603" s="2" t="s">
        <v>4752</v>
      </c>
      <c r="N603" s="28">
        <f>IFERROR(VLOOKUP(M603,Regions!$A$3:$B$41,2,FALSE),"")</f>
        <v>20</v>
      </c>
      <c r="O603" s="2" t="s">
        <v>4689</v>
      </c>
      <c r="P603" s="28">
        <f>IFERROR(VLOOKUP(O603,Colors!$A$3:$B$11,2,FALSE),"")</f>
        <v>2</v>
      </c>
      <c r="Q603" s="2" t="s">
        <v>4688</v>
      </c>
      <c r="R603" s="28">
        <f>IFERROR(VLOOKUP(Q603,Contenants!$A$3:$B$21,2,FALSE),"")</f>
        <v>16</v>
      </c>
      <c r="S603" s="2"/>
      <c r="T603" s="8" t="s">
        <v>61</v>
      </c>
      <c r="U603" s="30" t="str">
        <f>SUBSTITUTE(SUBSTITUTE(SUBSTITUTE(SUBSTITUTE(SUBSTITUTE(SUBSTITUTE(SUBSTITUTE(SUBSTITUTE(SUBSTITUTE(SUBSTITUTE(SUBSTITUTE(SUBSTITUTE(S603,"C:\Users\Admin\OneDrive\Site Internet\",""),"BAG-IN-BOX\",""),"BOURGOGNE\",""),"BEAUJOLAIS\",""),"CHAMPAGNE ET EFFERVESCENTS\",""),"LANGUEDOC\",""),"LOIRE\",""),"PROVENCE\",""),"RHONE NORD\",""),"RHONE SUD\",""),"SPIRITUEUX\",""),"SUD OUEST\","")</f>
        <v/>
      </c>
      <c r="V603" s="30"/>
      <c r="W603" s="29" t="e">
        <f>$X$1&amp;A603&amp;$Y$1&amp;T603&amp;$Z$1&amp;C603&amp;$AA$1&amp;E603&amp;#REF!&amp;G603&amp;$AB$1&amp;J603&amp;$AC$1&amp;#REF!&amp;$AD$1&amp;L603&amp;$AE$1&amp;P603&amp;$AF$1&amp;R603&amp;$AF$1&amp;#REF!&amp;$AG$1</f>
        <v>#REF!</v>
      </c>
    </row>
    <row r="604" spans="1:23" s="20" customFormat="1" hidden="1" x14ac:dyDescent="0.25">
      <c r="A604" s="2" t="s">
        <v>4385</v>
      </c>
      <c r="B604" s="2" t="s">
        <v>4386</v>
      </c>
      <c r="C604" s="3"/>
      <c r="D604" s="18" t="str">
        <f t="shared" si="186"/>
        <v/>
      </c>
      <c r="E604" s="4">
        <v>14.05</v>
      </c>
      <c r="F604" s="2" t="s">
        <v>3404</v>
      </c>
      <c r="G604" s="19" t="e">
        <f>VLOOKUP(F604,frs!$A$2:$E$41,2,FALSE)</f>
        <v>#N/A</v>
      </c>
      <c r="H604" s="2" t="b">
        <v>0</v>
      </c>
      <c r="I604" s="2" t="s">
        <v>4716</v>
      </c>
      <c r="J604" s="19">
        <f>VLOOKUP(I604,Families!$A$2:$B$11,2,FALSE)</f>
        <v>1</v>
      </c>
      <c r="K604" s="2" t="s">
        <v>4751</v>
      </c>
      <c r="L604" s="19" t="str">
        <f>IFERROR(VLOOKUP(K604,Appellations!$A$3:$B$77,3,FALSE),"")</f>
        <v/>
      </c>
      <c r="M604" s="2" t="s">
        <v>4752</v>
      </c>
      <c r="N604" s="19">
        <f>IFERROR(VLOOKUP(M604,Regions!$A$3:$B$41,2,FALSE),"")</f>
        <v>20</v>
      </c>
      <c r="O604" s="2" t="s">
        <v>4719</v>
      </c>
      <c r="P604" s="19">
        <f>IFERROR(VLOOKUP(O604,Colors!$A$3:$B$11,2,FALSE),"")</f>
        <v>8</v>
      </c>
      <c r="Q604" s="2" t="s">
        <v>4688</v>
      </c>
      <c r="R604" s="19">
        <f>IFERROR(VLOOKUP(Q604,Contenants!$A$3:$B$21,2,FALSE),"")</f>
        <v>16</v>
      </c>
      <c r="S604" s="2"/>
      <c r="T604" s="8" t="s">
        <v>1088</v>
      </c>
      <c r="U604" s="21" t="str">
        <f>SUBSTITUTE(SUBSTITUTE(SUBSTITUTE(SUBSTITUTE(SUBSTITUTE(SUBSTITUTE(SUBSTITUTE(SUBSTITUTE(SUBSTITUTE(SUBSTITUTE(SUBSTITUTE(SUBSTITUTE(S604,"C:\Users\Admin\OneDrive\Site Internet\",""),"BAG-IN-BOX\",""),"BOURGOGNE\",""),"BEAUJOLAIS\",""),"CHAMPAGNE ET EFFERVESCENTS\",""),"LANGUEDOC\",""),"LOIRE\",""),"PROVENCE\",""),"RHONE NORD\",""),"RHONE SUD\",""),"SPIRITUEUX\",""),"SUD OUEST\","")</f>
        <v/>
      </c>
      <c r="V604" s="21"/>
      <c r="W604" s="20" t="e">
        <f>$X$1&amp;A604&amp;$Y$1&amp;T604&amp;$Z$1&amp;C604&amp;$AA$1&amp;E604&amp;#REF!&amp;G604&amp;$AB$1&amp;J604&amp;$AC$1&amp;#REF!&amp;$AD$1&amp;L604&amp;$AE$1&amp;P604&amp;$AF$1&amp;R604&amp;$AF$1&amp;#REF!&amp;$AG$1</f>
        <v>#REF!</v>
      </c>
    </row>
    <row r="605" spans="1:23" s="20" customFormat="1" hidden="1" x14ac:dyDescent="0.25">
      <c r="A605" s="2" t="s">
        <v>3364</v>
      </c>
      <c r="B605" s="2" t="s">
        <v>3365</v>
      </c>
      <c r="C605" s="3"/>
      <c r="D605" s="40" t="str">
        <f t="shared" si="186"/>
        <v/>
      </c>
      <c r="E605" s="4">
        <v>9.1</v>
      </c>
      <c r="F605" s="2" t="s">
        <v>2235</v>
      </c>
      <c r="G605" s="41" t="e">
        <f>VLOOKUP(F605,frs!$A$2:$E$41,2,FALSE)</f>
        <v>#N/A</v>
      </c>
      <c r="H605" s="2" t="b">
        <v>0</v>
      </c>
      <c r="I605" s="2" t="s">
        <v>4716</v>
      </c>
      <c r="J605" s="41">
        <f>VLOOKUP(I605,Families!$A$2:$B$11,2,FALSE)</f>
        <v>1</v>
      </c>
      <c r="K605" s="2" t="s">
        <v>4746</v>
      </c>
      <c r="L605" s="41" t="str">
        <f>IFERROR(VLOOKUP(K605,Appellations!$A$3:$B$77,3,FALSE),"")</f>
        <v/>
      </c>
      <c r="M605" s="2" t="s">
        <v>4741</v>
      </c>
      <c r="N605" s="41">
        <f>IFERROR(VLOOKUP(M605,Regions!$A$3:$B$41,2,FALSE),"")</f>
        <v>32</v>
      </c>
      <c r="O605" s="2" t="s">
        <v>4719</v>
      </c>
      <c r="P605" s="41">
        <f>IFERROR(VLOOKUP(O605,Colors!$A$3:$B$11,2,FALSE),"")</f>
        <v>8</v>
      </c>
      <c r="Q605" s="2" t="s">
        <v>4688</v>
      </c>
      <c r="R605" s="41">
        <f>IFERROR(VLOOKUP(Q605,Contenants!$A$3:$B$21,2,FALSE),"")</f>
        <v>16</v>
      </c>
      <c r="S605" s="2"/>
      <c r="T605" s="8" t="s">
        <v>1984</v>
      </c>
      <c r="U605" s="43" t="str">
        <f>SUBSTITUTE(SUBSTITUTE(SUBSTITUTE(SUBSTITUTE(SUBSTITUTE(SUBSTITUTE(SUBSTITUTE(SUBSTITUTE(SUBSTITUTE(SUBSTITUTE(SUBSTITUTE(SUBSTITUTE(S605,"C:\Users\Admin\OneDrive\Site Internet\",""),"BAG-IN-BOX\",""),"BOURGOGNE\",""),"BEAUJOLAIS\",""),"CHAMPAGNE ET EFFERVESCENTS\",""),"LANGUEDOC\",""),"LOIRE\",""),"PROVENCE\",""),"RHONE NORD\",""),"RHONE SUD\",""),"SPIRITUEUX\",""),"SUD OUEST\","")</f>
        <v/>
      </c>
      <c r="V605" s="43"/>
      <c r="W605" s="42" t="e">
        <f>$X$1&amp;A605&amp;$Y$1&amp;T605&amp;$Z$1&amp;C605&amp;$AA$1&amp;E605&amp;#REF!&amp;G605&amp;$AB$1&amp;J605&amp;$AC$1&amp;#REF!&amp;$AD$1&amp;L605&amp;$AE$1&amp;P605&amp;$AF$1&amp;R605&amp;$AF$1&amp;#REF!&amp;$AG$1</f>
        <v>#REF!</v>
      </c>
    </row>
    <row r="606" spans="1:23" ht="409.5" x14ac:dyDescent="0.25">
      <c r="A606" s="2" t="s">
        <v>1324</v>
      </c>
      <c r="B606" s="2" t="s">
        <v>1325</v>
      </c>
      <c r="C606" s="3" t="s">
        <v>5352</v>
      </c>
      <c r="D606" s="23" t="str">
        <f t="shared" ref="D606:D627" si="191">SUBSTITUTE(SUBSTITUTE(SUBSTITUTE(C606,CHAR(13),""),CHAR(10),"&lt;br&gt;"),". &amp;car(10)",".")</f>
        <v>Un vin rouge léger et fruité pour accompagner vos plateau de charcuterie et fromage.&lt;br&gt;&lt;br&gt;Encépagement : Tempranillo.&lt;br&gt;&lt;br&gt;Dégustation : Robe grenat ; Nez fruité aux notes de violette ; Bouche ronde avec des tanins souples aux notes de fruits noirs et d’épices.&lt;br&gt;Accord mets/vin : viande rouge grillée, charcuterie/fromage.&lt;br&gt;&lt;br&gt;La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v>
      </c>
      <c r="E606" s="4">
        <v>9.65</v>
      </c>
      <c r="F606" s="2" t="s">
        <v>2237</v>
      </c>
      <c r="G606" s="19">
        <f>VLOOKUP(F606,frs!$A$2:$B$45,2,FALSE)</f>
        <v>21</v>
      </c>
      <c r="H606" s="2" t="b">
        <v>1</v>
      </c>
      <c r="I606" s="2" t="s">
        <v>4716</v>
      </c>
      <c r="J606" s="19">
        <f>VLOOKUP(I606,Families!$A$2:$B$11,2,FALSE)</f>
        <v>1</v>
      </c>
      <c r="K606" s="2" t="s">
        <v>263</v>
      </c>
      <c r="L606" s="19">
        <f>IFERROR(VLOOKUP(K606,Appellations!$A$2:$B$80,2,FALSE),"0")</f>
        <v>42</v>
      </c>
      <c r="M606" s="2" t="s">
        <v>4743</v>
      </c>
      <c r="N606" s="19">
        <f>IFERROR(VLOOKUP(M606,Regions!$A$2:$B$44,2,FALSE),"0")</f>
        <v>24</v>
      </c>
      <c r="O606" s="2" t="s">
        <v>4719</v>
      </c>
      <c r="P606" s="19">
        <f>IFERROR(VLOOKUP(O606,Colors!$A$2:$B$11,2,FALSE),"0")</f>
        <v>8</v>
      </c>
      <c r="Q606" s="2" t="s">
        <v>4688</v>
      </c>
      <c r="R606" s="19">
        <f>IFERROR(VLOOKUP(Q606,Contenants!$A$2:$B$21,2,FALSE),"0")</f>
        <v>16</v>
      </c>
      <c r="S606" s="2" t="s">
        <v>5798</v>
      </c>
      <c r="T606" s="50" t="s">
        <v>6199</v>
      </c>
      <c r="U606" s="19" t="str">
        <f t="shared" ref="U606:U617" si="192">SUBSTITUTE(S606,"C:\Users\Admin\OneDrive\Site Internet\","")</f>
        <v>fabre_tempranillo_rouge.png</v>
      </c>
      <c r="V606" s="19">
        <f t="shared" ref="V606:V627" si="193">IF(U606="",0,1)</f>
        <v>1</v>
      </c>
      <c r="W606" s="20" t="str">
        <f t="shared" ref="W606:W617" si="194">$X$1&amp;A606&amp;$Y$1&amp;T606&amp;$Z$1&amp;D606&amp;$AA$1&amp;G606&amp;$AB$1&amp;J606&amp;$AC$1&amp;L606&amp;$AD$1&amp;N606&amp;$AE$1&amp;P606&amp;$AF$1&amp;R606&amp;$AG$1&amp;U606&amp;$AH$1&amp;V606&amp;$AI$1</f>
        <v>("00615", "Tempranillo Grande Courtade Rouge", "Un vin rouge léger et fruité pour accompagner vos plateau de charcuterie et fromage.&lt;br&gt;&lt;br&gt;Encépagement : Tempranillo.&lt;br&gt;&lt;br&gt;Dégustation : Robe grenat ; Nez fruité aux notes de violette ; Bouche ronde avec des tanins souples aux notes de fruits noirs et d’épices.&lt;br&gt;Accord mets/vin : viande rouge grillée, charcuterie/fromage.&lt;br&gt;&lt;br&gt;La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 "21", "1", "42", "24","8", "16", "fabre_tempranillo_rouge.png", "1"),</v>
      </c>
    </row>
    <row r="607" spans="1:23" ht="409.5" x14ac:dyDescent="0.25">
      <c r="A607" s="2" t="s">
        <v>1322</v>
      </c>
      <c r="B607" s="2" t="s">
        <v>1323</v>
      </c>
      <c r="C607" s="3" t="s">
        <v>5351</v>
      </c>
      <c r="D607" s="23" t="str">
        <f t="shared" si="191"/>
        <v>Un vin rouge léger et fruité pour accompagner vos apéritifs et plateau de charcuterie/fromages.&lt;br&gt;&lt;br&gt;Encépagement : Syrah, Viognier.&lt;br&gt;&lt;br&gt;Dégustation : Robe rubis ; Nez fruité aux notes de fruits noirs ; Bouche ronde avec des tanins fondus.&lt;br&gt;Accord mets/vin : viande rouge grillée, charcuterie/fromage.&lt;br&gt;&lt;br&gt;La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v>
      </c>
      <c r="E607" s="4">
        <v>9.0500000000000007</v>
      </c>
      <c r="F607" s="2" t="s">
        <v>2237</v>
      </c>
      <c r="G607" s="19">
        <f>VLOOKUP(F607,frs!$A$2:$B$45,2,FALSE)</f>
        <v>21</v>
      </c>
      <c r="H607" s="2" t="b">
        <v>1</v>
      </c>
      <c r="I607" s="2" t="s">
        <v>4716</v>
      </c>
      <c r="J607" s="19">
        <f>VLOOKUP(I607,Families!$A$2:$B$11,2,FALSE)</f>
        <v>1</v>
      </c>
      <c r="K607" s="2" t="s">
        <v>263</v>
      </c>
      <c r="L607" s="19">
        <f>IFERROR(VLOOKUP(K607,Appellations!$A$2:$B$80,2,FALSE),"0")</f>
        <v>42</v>
      </c>
      <c r="M607" s="2" t="s">
        <v>4743</v>
      </c>
      <c r="N607" s="19">
        <f>IFERROR(VLOOKUP(M607,Regions!$A$2:$B$44,2,FALSE),"0")</f>
        <v>24</v>
      </c>
      <c r="O607" s="2" t="s">
        <v>4719</v>
      </c>
      <c r="P607" s="19">
        <f>IFERROR(VLOOKUP(O607,Colors!$A$2:$B$11,2,FALSE),"0")</f>
        <v>8</v>
      </c>
      <c r="Q607" s="2" t="s">
        <v>4688</v>
      </c>
      <c r="R607" s="19">
        <f>IFERROR(VLOOKUP(Q607,Contenants!$A$2:$B$21,2,FALSE),"0")</f>
        <v>16</v>
      </c>
      <c r="S607" s="2" t="s">
        <v>5799</v>
      </c>
      <c r="T607" s="50" t="s">
        <v>6200</v>
      </c>
      <c r="U607" s="19" t="str">
        <f t="shared" si="192"/>
        <v>fabre_luc_syrah_viognier_rouge.png</v>
      </c>
      <c r="V607" s="19">
        <f t="shared" si="193"/>
        <v>1</v>
      </c>
      <c r="W607" s="20" t="str">
        <f t="shared" si="194"/>
        <v>("00616", "Syrah Viognier Domaine de Luc Rouge", "Un vin rouge léger et fruité pour accompagner vos apéritifs et plateau de charcuterie/fromages.&lt;br&gt;&lt;br&gt;Encépagement : Syrah, Viognier.&lt;br&gt;&lt;br&gt;Dégustation : Robe rubis ; Nez fruité aux notes de fruits noirs ; Bouche ronde avec des tanins fondus.&lt;br&gt;Accord mets/vin : viande rouge grillée, charcuterie/fromage.&lt;br&gt;&lt;br&gt;La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 "21", "1", "42", "24","8", "16", "fabre_luc_syrah_viognier_rouge.png", "1"),</v>
      </c>
    </row>
    <row r="608" spans="1:23" ht="409.5" x14ac:dyDescent="0.25">
      <c r="A608" s="2" t="s">
        <v>317</v>
      </c>
      <c r="B608" s="2" t="s">
        <v>318</v>
      </c>
      <c r="C608" s="3" t="s">
        <v>5526</v>
      </c>
      <c r="D608" s="23" t="str">
        <f t="shared" si="191"/>
        <v>Cuvée'Blanche' : mousse légère, floral et fruité aux notes d'agrumes, de banane et très légèrement épicée.&lt;br&gt;Degré : 4,5°&lt;br&gt;&lt;br&gt;Pays : France (Hérault)&lt;br&gt;&lt;br&gt;Existe en 75cl.&lt;br&gt;&lt;br&gt;La Brasserie Alaryk est situé à Bézier et a été créée par Sébastien Alary. &lt;br&gt;Les bières sont fabriquées en Agriculture Biologique, sont non pasteurisées, non filtrées et sans ajout de CO2.</v>
      </c>
      <c r="E608" s="4">
        <v>4.55</v>
      </c>
      <c r="F608" s="2" t="s">
        <v>2237</v>
      </c>
      <c r="G608" s="19">
        <f>VLOOKUP(F608,frs!$A$2:$B$45,2,FALSE)</f>
        <v>21</v>
      </c>
      <c r="H608" s="2" t="b">
        <v>1</v>
      </c>
      <c r="I608" s="2" t="s">
        <v>2307</v>
      </c>
      <c r="J608" s="19">
        <f>VLOOKUP(I608,Families!$A$2:$B$11,2,FALSE)</f>
        <v>8</v>
      </c>
      <c r="K608" s="2"/>
      <c r="L608" s="19" t="str">
        <f>IFERROR(VLOOKUP(K608,Appellations!$A$2:$B$80,2,FALSE),"0")</f>
        <v>0</v>
      </c>
      <c r="M608" s="2" t="s">
        <v>2307</v>
      </c>
      <c r="N608" s="19">
        <f>IFERROR(VLOOKUP(M608,Regions!$A$2:$B$44,2,FALSE),"0")</f>
        <v>7</v>
      </c>
      <c r="O608" s="2" t="s">
        <v>4877</v>
      </c>
      <c r="P608" s="19">
        <f>IFERROR(VLOOKUP(O608,Colors!$A$2:$B$11,2,FALSE),"0")</f>
        <v>3</v>
      </c>
      <c r="Q608" s="2" t="s">
        <v>4804</v>
      </c>
      <c r="R608" s="19">
        <f>IFERROR(VLOOKUP(Q608,Contenants!$A$2:$B$21,2,FALSE),"0")</f>
        <v>8</v>
      </c>
      <c r="S608" s="2" t="s">
        <v>6018</v>
      </c>
      <c r="T608" s="50" t="s">
        <v>6189</v>
      </c>
      <c r="U608" s="19" t="str">
        <f>SUBSTITUTE(S608,"C:\Users\Admin\OneDrive\Site Internet\","")</f>
        <v>biere_artisanale_alaryk_blanche_33.png</v>
      </c>
      <c r="V608" s="19">
        <f t="shared" si="193"/>
        <v>1</v>
      </c>
      <c r="W608" s="20" t="str">
        <f t="shared" si="194"/>
        <v>("00617", "Bière Alaryk Blanche 33 cl", "Cuvée'Blanche' : mousse légère, floral et fruité aux notes d'agrumes, de banane et très légèrement épicée.&lt;br&gt;Degré : 4,5°&lt;br&gt;&lt;br&gt;Pays : France (Hérault)&lt;br&gt;&lt;br&gt;Existe en 75cl.&lt;br&gt;&lt;br&gt;La Brasserie Alaryk est situé à Bézier et a été créée par Sébastien Alary. &lt;br&gt;Les bières sont fabriquées en Agriculture Biologique, sont non pasteurisées, non filtrées et sans ajout de CO2.", "21", "8", "0", "7","3", "8", "biere_artisanale_alaryk_blanche_33.png", "1"),</v>
      </c>
    </row>
    <row r="609" spans="1:23" ht="409.5" x14ac:dyDescent="0.25">
      <c r="A609" s="2" t="s">
        <v>321</v>
      </c>
      <c r="B609" s="2" t="s">
        <v>322</v>
      </c>
      <c r="C609" s="3" t="s">
        <v>5527</v>
      </c>
      <c r="D609" s="23" t="str">
        <f t="shared" si="191"/>
        <v>Cuvée 'Blonde' : robe or paille, ronde, légère et finement maltée.&lt;br&gt;Degré : 5°&lt;br&gt;&lt;br&gt;Pays : France (Hérault)&lt;br&gt;&lt;br&gt;Existe en 33cl.&lt;br&gt;&lt;br&gt;La Brasserie Alaryk est situé à Bézier et a été créée par Sébastien Alary. &lt;br&gt;Les bières sont fabriquées en Agriculture Biologique, sont non pasteurisées, non filtrées et sans ajout de CO2.</v>
      </c>
      <c r="E609" s="4">
        <v>4.5</v>
      </c>
      <c r="F609" s="2" t="s">
        <v>2237</v>
      </c>
      <c r="G609" s="19">
        <f>VLOOKUP(F609,frs!$A$2:$B$45,2,FALSE)</f>
        <v>21</v>
      </c>
      <c r="H609" s="2" t="b">
        <v>1</v>
      </c>
      <c r="I609" s="2" t="s">
        <v>2307</v>
      </c>
      <c r="J609" s="19">
        <f>VLOOKUP(I609,Families!$A$2:$B$11,2,FALSE)</f>
        <v>8</v>
      </c>
      <c r="K609" s="2"/>
      <c r="L609" s="19" t="str">
        <f>IFERROR(VLOOKUP(K609,Appellations!$A$2:$B$80,2,FALSE),"0")</f>
        <v>0</v>
      </c>
      <c r="M609" s="2" t="s">
        <v>2307</v>
      </c>
      <c r="N609" s="19">
        <f>IFERROR(VLOOKUP(M609,Regions!$A$2:$B$44,2,FALSE),"0")</f>
        <v>7</v>
      </c>
      <c r="O609" s="2" t="s">
        <v>4803</v>
      </c>
      <c r="P609" s="19">
        <f>IFERROR(VLOOKUP(O609,Colors!$A$2:$B$11,2,FALSE),"0")</f>
        <v>4</v>
      </c>
      <c r="Q609" s="2" t="s">
        <v>4804</v>
      </c>
      <c r="R609" s="19">
        <f>IFERROR(VLOOKUP(Q609,Contenants!$A$2:$B$21,2,FALSE),"0")</f>
        <v>8</v>
      </c>
      <c r="S609" s="2" t="s">
        <v>6019</v>
      </c>
      <c r="T609" s="50" t="s">
        <v>6190</v>
      </c>
      <c r="U609" s="19" t="str">
        <f t="shared" si="192"/>
        <v>biere_artisanale_alaryk_blonde_33.png</v>
      </c>
      <c r="V609" s="19">
        <f t="shared" si="193"/>
        <v>1</v>
      </c>
      <c r="W609" s="20" t="str">
        <f t="shared" si="194"/>
        <v>("00618", "Bière Alaryk Blonde 33 cl", "Cuvée 'Blonde' : robe or paille, ronde, légère et finement maltée.&lt;br&gt;Degré : 5°&lt;br&gt;&lt;br&gt;Pays : France (Hérault)&lt;br&gt;&lt;br&gt;Existe en 33cl.&lt;br&gt;&lt;br&gt;La Brasserie Alaryk est situé à Bézier et a été créée par Sébastien Alary. &lt;br&gt;Les bières sont fabriquées en Agriculture Biologique, sont non pasteurisées, non filtrées et sans ajout de CO2.", "21", "8", "0", "7","4", "8", "biere_artisanale_alaryk_blonde_33.png", "1"),</v>
      </c>
    </row>
    <row r="610" spans="1:23" ht="409.5" x14ac:dyDescent="0.25">
      <c r="A610" s="2" t="s">
        <v>330</v>
      </c>
      <c r="B610" s="2" t="s">
        <v>331</v>
      </c>
      <c r="C610" s="3" t="s">
        <v>5528</v>
      </c>
      <c r="D610" s="23" t="str">
        <f t="shared" si="191"/>
        <v>Cuvée 'Indian Pale Ale (IPA)' : ronde, rafraîchissante et fortement houblonnée, notes florales et d'agrumes (pamplemousse rose).&lt;br&gt;Degré : 6°&lt;br&gt;&lt;br&gt;Pays : France (Hérault)&lt;br&gt;&lt;br&gt;Existe en 75cl.&lt;br&gt;&lt;br&gt;La Brasserie Alaryk est situé à Bézier et a été créée par Sébastien Alary. &lt;br&gt;Les bières sont fabriquées en Agriculture Biologique, sont non pasteurisées, non filtrées et sans ajout de CO2.</v>
      </c>
      <c r="E610" s="4">
        <v>5.35</v>
      </c>
      <c r="F610" s="2" t="s">
        <v>2237</v>
      </c>
      <c r="G610" s="19">
        <f>VLOOKUP(F610,frs!$A$2:$B$45,2,FALSE)</f>
        <v>21</v>
      </c>
      <c r="H610" s="2" t="b">
        <v>1</v>
      </c>
      <c r="I610" s="2" t="s">
        <v>2307</v>
      </c>
      <c r="J610" s="19">
        <f>VLOOKUP(I610,Families!$A$2:$B$11,2,FALSE)</f>
        <v>8</v>
      </c>
      <c r="K610" s="2"/>
      <c r="L610" s="19" t="str">
        <f>IFERROR(VLOOKUP(K610,Appellations!$A$2:$B$80,2,FALSE),"0")</f>
        <v>0</v>
      </c>
      <c r="M610" s="2" t="s">
        <v>2307</v>
      </c>
      <c r="N610" s="19">
        <f>IFERROR(VLOOKUP(M610,Regions!$A$2:$B$44,2,FALSE),"0")</f>
        <v>7</v>
      </c>
      <c r="O610" s="2" t="s">
        <v>314</v>
      </c>
      <c r="P610" s="19">
        <f>IFERROR(VLOOKUP(O610,Colors!$A$2:$B$11,2,FALSE),"0")</f>
        <v>6</v>
      </c>
      <c r="Q610" s="2" t="s">
        <v>4804</v>
      </c>
      <c r="R610" s="19">
        <f>IFERROR(VLOOKUP(Q610,Contenants!$A$2:$B$21,2,FALSE),"0")</f>
        <v>8</v>
      </c>
      <c r="S610" s="2" t="s">
        <v>6020</v>
      </c>
      <c r="T610" s="50" t="s">
        <v>6191</v>
      </c>
      <c r="U610" s="19" t="str">
        <f t="shared" si="192"/>
        <v>biere_artisanale_alaryk_ipa_33.png</v>
      </c>
      <c r="V610" s="19">
        <f t="shared" si="193"/>
        <v>1</v>
      </c>
      <c r="W610" s="20" t="str">
        <f t="shared" si="194"/>
        <v>("00619", "Bière Alaryk IPA 33 cl", "Cuvée 'Indian Pale Ale (IPA)' : ronde, rafraîchissante et fortement houblonnée, notes florales et d'agrumes (pamplemousse rose).&lt;br&gt;Degré : 6°&lt;br&gt;&lt;br&gt;Pays : France (Hérault)&lt;br&gt;&lt;br&gt;Existe en 75cl.&lt;br&gt;&lt;br&gt;La Brasserie Alaryk est situé à Bézier et a été créée par Sébastien Alary. &lt;br&gt;Les bières sont fabriquées en Agriculture Biologique, sont non pasteurisées, non filtrées et sans ajout de CO2.", "21", "8", "0", "7","6", "8", "biere_artisanale_alaryk_ipa_33.png", "1"),</v>
      </c>
    </row>
    <row r="611" spans="1:23" ht="409.5" x14ac:dyDescent="0.25">
      <c r="A611" s="2" t="s">
        <v>327</v>
      </c>
      <c r="B611" s="2" t="s">
        <v>2667</v>
      </c>
      <c r="C611" s="3" t="s">
        <v>5529</v>
      </c>
      <c r="D611" s="23" t="str">
        <f t="shared" si="191"/>
        <v>Cuvée 'Double' : double fermentation, ronde aux notes épicées, fruits secs et une amertume s'alliant parfaitement avec sa légère sucrosité.&lt;br&gt;Degré : 7°&lt;br&gt;&lt;br&gt;Pays : France (Hérault)&lt;br&gt;&lt;br&gt;La Brasserie Alaryk est situé à Bézier et a été créée par Sébastien Alary. &lt;br&gt;Les bières sont fabriquées en Agriculture Biologique, sont non pasteurisées, non filtrées et sans ajout de CO2.</v>
      </c>
      <c r="E611" s="4">
        <v>5</v>
      </c>
      <c r="F611" s="2" t="s">
        <v>2237</v>
      </c>
      <c r="G611" s="19">
        <f>VLOOKUP(F611,frs!$A$2:$B$45,2,FALSE)</f>
        <v>21</v>
      </c>
      <c r="H611" s="2" t="b">
        <v>1</v>
      </c>
      <c r="I611" s="2" t="s">
        <v>2307</v>
      </c>
      <c r="J611" s="19">
        <f>VLOOKUP(I611,Families!$A$2:$B$11,2,FALSE)</f>
        <v>8</v>
      </c>
      <c r="K611" s="2"/>
      <c r="L611" s="19" t="str">
        <f>IFERROR(VLOOKUP(K611,Appellations!$A$2:$B$80,2,FALSE),"0")</f>
        <v>0</v>
      </c>
      <c r="M611" s="2" t="s">
        <v>2307</v>
      </c>
      <c r="N611" s="19">
        <f>IFERROR(VLOOKUP(M611,Regions!$A$2:$B$44,2,FALSE),"0")</f>
        <v>7</v>
      </c>
      <c r="O611" s="2" t="s">
        <v>4803</v>
      </c>
      <c r="P611" s="19">
        <f>IFERROR(VLOOKUP(O611,Colors!$A$2:$B$11,2,FALSE),"0")</f>
        <v>4</v>
      </c>
      <c r="Q611" s="2" t="s">
        <v>4804</v>
      </c>
      <c r="R611" s="19">
        <f>IFERROR(VLOOKUP(Q611,Contenants!$A$2:$B$21,2,FALSE),"0")</f>
        <v>8</v>
      </c>
      <c r="S611" s="2" t="s">
        <v>6019</v>
      </c>
      <c r="T611" s="50" t="s">
        <v>6192</v>
      </c>
      <c r="U611" s="19" t="str">
        <f t="shared" si="192"/>
        <v>biere_artisanale_alaryk_blonde_33.png</v>
      </c>
      <c r="V611" s="19">
        <f t="shared" si="193"/>
        <v>1</v>
      </c>
      <c r="W611" s="20" t="str">
        <f t="shared" si="194"/>
        <v>("00620", "Bière Alaryk Double Blonde 33 cl", "Cuvée 'Double' : double fermentation, ronde aux notes épicées, fruits secs et une amertume s'alliant parfaitement avec sa légère sucrosité.&lt;br&gt;Degré : 7°&lt;br&gt;&lt;br&gt;Pays : France (Hérault)&lt;br&gt;&lt;br&gt;La Brasserie Alaryk est situé à Bézier et a été créée par Sébastien Alary. &lt;br&gt;Les bières sont fabriquées en Agriculture Biologique, sont non pasteurisées, non filtrées et sans ajout de CO2.", "21", "8", "0", "7","4", "8", "biere_artisanale_alaryk_blonde_33.png", "1"),</v>
      </c>
    </row>
    <row r="612" spans="1:23" ht="409.5" x14ac:dyDescent="0.25">
      <c r="A612" s="2" t="s">
        <v>315</v>
      </c>
      <c r="B612" s="2" t="s">
        <v>316</v>
      </c>
      <c r="C612" s="3" t="s">
        <v>5530</v>
      </c>
      <c r="D612" s="23" t="str">
        <f t="shared" si="191"/>
        <v>Cuvée 'Ambrée' : ronde et amertume toute en légèreté, notes biscuitées et caramélisées.&lt;br&gt;Degré : 5,5°&lt;br&gt;&lt;br&gt;Pays : France (Hérault)&lt;br&gt;&lt;br&gt;La Brasserie Alaryk est situé à Bézier et a été créée par Sébastien Alary. &lt;br&gt;Les bières sont fabriquées en Agriculture Biologique, sont non pasteurisées, non filtrées et sans ajout de CO2.</v>
      </c>
      <c r="E612" s="4">
        <v>4.95</v>
      </c>
      <c r="F612" s="2" t="s">
        <v>2237</v>
      </c>
      <c r="G612" s="19">
        <f>VLOOKUP(F612,frs!$A$2:$B$45,2,FALSE)</f>
        <v>21</v>
      </c>
      <c r="H612" s="2" t="b">
        <v>1</v>
      </c>
      <c r="I612" s="2" t="s">
        <v>2307</v>
      </c>
      <c r="J612" s="19">
        <f>VLOOKUP(I612,Families!$A$2:$B$11,2,FALSE)</f>
        <v>8</v>
      </c>
      <c r="K612" s="2"/>
      <c r="L612" s="19" t="str">
        <f>IFERROR(VLOOKUP(K612,Appellations!$A$2:$B$80,2,FALSE),"0")</f>
        <v>0</v>
      </c>
      <c r="M612" s="2" t="s">
        <v>2307</v>
      </c>
      <c r="N612" s="19">
        <f>IFERROR(VLOOKUP(M612,Regions!$A$2:$B$44,2,FALSE),"0")</f>
        <v>7</v>
      </c>
      <c r="O612" s="2" t="s">
        <v>2305</v>
      </c>
      <c r="P612" s="19">
        <f>IFERROR(VLOOKUP(O612,Colors!$A$2:$B$11,2,FALSE),"0")</f>
        <v>1</v>
      </c>
      <c r="Q612" s="2" t="s">
        <v>4804</v>
      </c>
      <c r="R612" s="19">
        <f>IFERROR(VLOOKUP(Q612,Contenants!$A$2:$B$21,2,FALSE),"0")</f>
        <v>8</v>
      </c>
      <c r="S612" s="2" t="s">
        <v>6021</v>
      </c>
      <c r="T612" s="50" t="s">
        <v>6193</v>
      </c>
      <c r="U612" s="19" t="str">
        <f t="shared" si="192"/>
        <v>biere_artisanale_alaryk_ambree_33.png</v>
      </c>
      <c r="V612" s="19">
        <f t="shared" si="193"/>
        <v>1</v>
      </c>
      <c r="W612" s="20" t="str">
        <f t="shared" si="194"/>
        <v>("00621", "Bière Alaryk Ambrèe 33 cl", "Cuvée 'Ambrée' : ronde et amertume toute en légèreté, notes biscuitées et caramélisées.&lt;br&gt;Degré : 5,5°&lt;br&gt;&lt;br&gt;Pays : France (Hérault)&lt;br&gt;&lt;br&gt;La Brasserie Alaryk est situé à Bézier et a été créée par Sébastien Alary. &lt;br&gt;Les bières sont fabriquées en Agriculture Biologique, sont non pasteurisées, non filtrées et sans ajout de CO2.", "21", "8", "0", "7","1", "8", "biere_artisanale_alaryk_ambree_33.png", "1"),</v>
      </c>
    </row>
    <row r="613" spans="1:23" ht="409.5" x14ac:dyDescent="0.25">
      <c r="A613" s="2" t="s">
        <v>319</v>
      </c>
      <c r="B613" s="2" t="s">
        <v>320</v>
      </c>
      <c r="C613" s="3" t="s">
        <v>5531</v>
      </c>
      <c r="D613" s="23" t="str">
        <f t="shared" si="191"/>
        <v>Cuvée'Blanche' : mousse légère, floral et fruité aux notes d'agrumes, de banane et très légèrement épicée.&lt;br&gt;Degré : 4,5°&lt;br&gt;&lt;br&gt;Pays : France (Hérault)&lt;br&gt;&lt;br&gt;Existe en 33cl.&lt;br&gt;&lt;br&gt;La Brasserie Alaryk est situé à Bézier et a été créée par Sébastien Alary. &lt;br&gt;Les bières sont fabriquées en Agriculture Biologique, sont non pasteurisées, non filtrées et sans ajout de CO2.</v>
      </c>
      <c r="E613" s="4">
        <v>10.1</v>
      </c>
      <c r="F613" s="2" t="s">
        <v>2237</v>
      </c>
      <c r="G613" s="19">
        <f>VLOOKUP(F613,frs!$A$2:$B$45,2,FALSE)</f>
        <v>21</v>
      </c>
      <c r="H613" s="2" t="b">
        <v>1</v>
      </c>
      <c r="I613" s="2" t="s">
        <v>2307</v>
      </c>
      <c r="J613" s="19">
        <f>VLOOKUP(I613,Families!$A$2:$B$11,2,FALSE)</f>
        <v>8</v>
      </c>
      <c r="K613" s="2"/>
      <c r="L613" s="19" t="str">
        <f>IFERROR(VLOOKUP(K613,Appellations!$A$2:$B$80,2,FALSE),"0")</f>
        <v>0</v>
      </c>
      <c r="M613" s="2" t="s">
        <v>2307</v>
      </c>
      <c r="N613" s="19">
        <f>IFERROR(VLOOKUP(M613,Regions!$A$2:$B$44,2,FALSE),"0")</f>
        <v>7</v>
      </c>
      <c r="O613" s="2" t="s">
        <v>4877</v>
      </c>
      <c r="P613" s="19">
        <f>IFERROR(VLOOKUP(O613,Colors!$A$2:$B$11,2,FALSE),"0")</f>
        <v>3</v>
      </c>
      <c r="Q613" s="2" t="s">
        <v>4688</v>
      </c>
      <c r="R613" s="19">
        <f>IFERROR(VLOOKUP(Q613,Contenants!$A$2:$B$21,2,FALSE),"0")</f>
        <v>16</v>
      </c>
      <c r="S613" s="2" t="s">
        <v>6022</v>
      </c>
      <c r="T613" s="50" t="s">
        <v>6194</v>
      </c>
      <c r="U613" s="19" t="str">
        <f t="shared" si="192"/>
        <v>biere_artisanale_alaryk_blanche_75.png</v>
      </c>
      <c r="V613" s="19">
        <f t="shared" si="193"/>
        <v>1</v>
      </c>
      <c r="W613" s="20" t="str">
        <f t="shared" si="194"/>
        <v>("00622", "Bière Alaryk Blanche 75 cl", "Cuvée'Blanche' : mousse légère, floral et fruité aux notes d'agrumes, de banane et très légèrement épicée.&lt;br&gt;Degré : 4,5°&lt;br&gt;&lt;br&gt;Pays : France (Hérault)&lt;br&gt;&lt;br&gt;Existe en 33cl.&lt;br&gt;&lt;br&gt;La Brasserie Alaryk est situé à Bézier et a été créée par Sébastien Alary. &lt;br&gt;Les bières sont fabriquées en Agriculture Biologique, sont non pasteurisées, non filtrées et sans ajout de CO2.", "21", "8", "0", "7","3", "16", "biere_artisanale_alaryk_blanche_75.png", "1"),</v>
      </c>
    </row>
    <row r="614" spans="1:23" ht="409.5" x14ac:dyDescent="0.25">
      <c r="A614" s="2" t="s">
        <v>323</v>
      </c>
      <c r="B614" s="2" t="s">
        <v>324</v>
      </c>
      <c r="C614" s="3" t="s">
        <v>5527</v>
      </c>
      <c r="D614" s="23" t="str">
        <f t="shared" si="191"/>
        <v>Cuvée 'Blonde' : robe or paille, ronde, légère et finement maltée.&lt;br&gt;Degré : 5°&lt;br&gt;&lt;br&gt;Pays : France (Hérault)&lt;br&gt;&lt;br&gt;Existe en 33cl.&lt;br&gt;&lt;br&gt;La Brasserie Alaryk est situé à Bézier et a été créée par Sébastien Alary. &lt;br&gt;Les bières sont fabriquées en Agriculture Biologique, sont non pasteurisées, non filtrées et sans ajout de CO2.</v>
      </c>
      <c r="E614" s="4">
        <v>10</v>
      </c>
      <c r="F614" s="2" t="s">
        <v>2237</v>
      </c>
      <c r="G614" s="19">
        <f>VLOOKUP(F614,frs!$A$2:$B$45,2,FALSE)</f>
        <v>21</v>
      </c>
      <c r="H614" s="2" t="b">
        <v>1</v>
      </c>
      <c r="I614" s="2" t="s">
        <v>2307</v>
      </c>
      <c r="J614" s="19">
        <f>VLOOKUP(I614,Families!$A$2:$B$11,2,FALSE)</f>
        <v>8</v>
      </c>
      <c r="K614" s="2"/>
      <c r="L614" s="19" t="str">
        <f>IFERROR(VLOOKUP(K614,Appellations!$A$2:$B$80,2,FALSE),"0")</f>
        <v>0</v>
      </c>
      <c r="M614" s="2" t="s">
        <v>2307</v>
      </c>
      <c r="N614" s="19">
        <f>IFERROR(VLOOKUP(M614,Regions!$A$2:$B$44,2,FALSE),"0")</f>
        <v>7</v>
      </c>
      <c r="O614" s="2" t="s">
        <v>4803</v>
      </c>
      <c r="P614" s="19">
        <f>IFERROR(VLOOKUP(O614,Colors!$A$2:$B$11,2,FALSE),"0")</f>
        <v>4</v>
      </c>
      <c r="Q614" s="2" t="s">
        <v>4688</v>
      </c>
      <c r="R614" s="19">
        <f>IFERROR(VLOOKUP(Q614,Contenants!$A$2:$B$21,2,FALSE),"0")</f>
        <v>16</v>
      </c>
      <c r="S614" s="2" t="s">
        <v>6023</v>
      </c>
      <c r="T614" s="50" t="s">
        <v>6195</v>
      </c>
      <c r="U614" s="19" t="str">
        <f t="shared" si="192"/>
        <v>biere_artisanale_alaryk_blonde_75.png</v>
      </c>
      <c r="V614" s="19">
        <f t="shared" si="193"/>
        <v>1</v>
      </c>
      <c r="W614" s="20" t="str">
        <f t="shared" si="194"/>
        <v>("00623", "Bière Alaryk Blonde 75 cl", "Cuvée 'Blonde' : robe or paille, ronde, légère et finement maltée.&lt;br&gt;Degré : 5°&lt;br&gt;&lt;br&gt;Pays : France (Hérault)&lt;br&gt;&lt;br&gt;Existe en 33cl.&lt;br&gt;&lt;br&gt;La Brasserie Alaryk est situé à Bézier et a été créée par Sébastien Alary. &lt;br&gt;Les bières sont fabriquées en Agriculture Biologique, sont non pasteurisées, non filtrées et sans ajout de CO2.", "21", "8", "0", "7","4", "16", "biere_artisanale_alaryk_blonde_75.png", "1"),</v>
      </c>
    </row>
    <row r="615" spans="1:23" ht="409.5" x14ac:dyDescent="0.25">
      <c r="A615" s="2" t="s">
        <v>332</v>
      </c>
      <c r="B615" s="2" t="s">
        <v>333</v>
      </c>
      <c r="C615" s="3" t="s">
        <v>5532</v>
      </c>
      <c r="D615" s="23" t="str">
        <f t="shared" si="191"/>
        <v>Cuvée 'Indian Pale Ale (IPA)' : ronde, rafraîchissante et fortement houblonnée, notes florales et d'agrumes (pamplemousse rose).&lt;br&gt;Degré : 6°&lt;br&gt;&lt;br&gt;Pays : France (Hérault)&lt;br&gt;&lt;br&gt;Existe en 33cl.&lt;br&gt;&lt;br&gt;La Brasserie Alaryk est situé à Bézier et a été créée par Sébastien Alary. &lt;br&gt;Les bières sont fabriquées en Agriculture Biologique, sont non pasteurisées, non filtrées et sans ajout de CO2.</v>
      </c>
      <c r="E615" s="4">
        <v>11.55</v>
      </c>
      <c r="F615" s="2" t="s">
        <v>2237</v>
      </c>
      <c r="G615" s="19">
        <f>VLOOKUP(F615,frs!$A$2:$B$45,2,FALSE)</f>
        <v>21</v>
      </c>
      <c r="H615" s="2" t="b">
        <v>1</v>
      </c>
      <c r="I615" s="2" t="s">
        <v>2307</v>
      </c>
      <c r="J615" s="19">
        <f>VLOOKUP(I615,Families!$A$2:$B$11,2,FALSE)</f>
        <v>8</v>
      </c>
      <c r="K615" s="2"/>
      <c r="L615" s="19" t="str">
        <f>IFERROR(VLOOKUP(K615,Appellations!$A$2:$B$80,2,FALSE),"0")</f>
        <v>0</v>
      </c>
      <c r="M615" s="2" t="s">
        <v>2307</v>
      </c>
      <c r="N615" s="19">
        <f>IFERROR(VLOOKUP(M615,Regions!$A$2:$B$44,2,FALSE),"0")</f>
        <v>7</v>
      </c>
      <c r="O615" s="2" t="s">
        <v>314</v>
      </c>
      <c r="P615" s="19">
        <f>IFERROR(VLOOKUP(O615,Colors!$A$2:$B$11,2,FALSE),"0")</f>
        <v>6</v>
      </c>
      <c r="Q615" s="2" t="s">
        <v>4688</v>
      </c>
      <c r="R615" s="19">
        <f>IFERROR(VLOOKUP(Q615,Contenants!$A$2:$B$21,2,FALSE),"0")</f>
        <v>16</v>
      </c>
      <c r="S615" s="2" t="s">
        <v>6024</v>
      </c>
      <c r="T615" s="50" t="s">
        <v>6196</v>
      </c>
      <c r="U615" s="19" t="str">
        <f t="shared" si="192"/>
        <v>biere_artisanale_alaryk_ipa_75.png</v>
      </c>
      <c r="V615" s="19">
        <f t="shared" si="193"/>
        <v>1</v>
      </c>
      <c r="W615" s="20" t="str">
        <f t="shared" si="194"/>
        <v>("00624", "Bière Alaryk IPA 75 cl", "Cuvée 'Indian Pale Ale (IPA)' : ronde, rafraîchissante et fortement houblonnée, notes florales et d'agrumes (pamplemousse rose).&lt;br&gt;Degré : 6°&lt;br&gt;&lt;br&gt;Pays : France (Hérault)&lt;br&gt;&lt;br&gt;Existe en 33cl.&lt;br&gt;&lt;br&gt;La Brasserie Alaryk est situé à Bézier et a été créée par Sébastien Alary. &lt;br&gt;Les bières sont fabriquées en Agriculture Biologique, sont non pasteurisées, non filtrées et sans ajout de CO2.", "21", "8", "0", "7","6", "16", "biere_artisanale_alaryk_ipa_75.png", "1"),</v>
      </c>
    </row>
    <row r="616" spans="1:23" ht="409.5" x14ac:dyDescent="0.25">
      <c r="A616" s="2" t="s">
        <v>964</v>
      </c>
      <c r="B616" s="2" t="s">
        <v>965</v>
      </c>
      <c r="C616" s="3" t="s">
        <v>5285</v>
      </c>
      <c r="D616" s="23" t="str">
        <f t="shared" si="191"/>
        <v>Un Corbières puissant, généreux et boisé, idéal pour un carré d'agneau aux herbes de provence.&lt;br&gt;&lt;br&gt;Encépagement : Syrah, Carignan, Mourvèdre élevé 12 mois en fût de chêne.&lt;br&gt;&lt;br&gt;Dégustation : robe rubis foncé, nez épicé et fruité aux notes de cerises bien mûres, bouche ronde, ample, épicée avec un bel équilibre boisé et des tanins fins.&lt;br&gt;Accord mets/vin : viande en sauce, gibier, cassoulet.&lt;br&gt;&lt;br&gt;Existe en 75cl et Jeroboam.&lt;br&gt;&lt;br&gt;La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v>
      </c>
      <c r="E616" s="4">
        <v>39.1</v>
      </c>
      <c r="F616" s="2" t="s">
        <v>2237</v>
      </c>
      <c r="G616" s="19">
        <f>VLOOKUP(F616,frs!$A$2:$B$45,2,FALSE)</f>
        <v>21</v>
      </c>
      <c r="H616" s="2" t="b">
        <v>1</v>
      </c>
      <c r="I616" s="2" t="s">
        <v>4716</v>
      </c>
      <c r="J616" s="19">
        <f>VLOOKUP(I616,Families!$A$2:$B$11,2,FALSE)</f>
        <v>1</v>
      </c>
      <c r="K616" s="2" t="s">
        <v>4859</v>
      </c>
      <c r="L616" s="19">
        <f>IFERROR(VLOOKUP(K616,Appellations!$A$2:$B$80,2,FALSE),"0")</f>
        <v>21</v>
      </c>
      <c r="M616" s="2" t="s">
        <v>4743</v>
      </c>
      <c r="N616" s="19">
        <f>IFERROR(VLOOKUP(M616,Regions!$A$2:$B$44,2,FALSE),"0")</f>
        <v>24</v>
      </c>
      <c r="O616" s="2" t="s">
        <v>4719</v>
      </c>
      <c r="P616" s="19">
        <f>IFERROR(VLOOKUP(O616,Colors!$A$2:$B$11,2,FALSE),"0")</f>
        <v>8</v>
      </c>
      <c r="Q616" s="2" t="s">
        <v>2303</v>
      </c>
      <c r="R616" s="19">
        <f>IFERROR(VLOOKUP(Q616,Contenants!$A$2:$B$21,2,FALSE),"0")</f>
        <v>19</v>
      </c>
      <c r="S616" s="2" t="s">
        <v>5795</v>
      </c>
      <c r="T616" s="50" t="s">
        <v>6197</v>
      </c>
      <c r="U616" s="19" t="str">
        <f t="shared" si="192"/>
        <v>fabre_corbiere_gasparet_boutenac_rouge.png</v>
      </c>
      <c r="V616" s="19">
        <f t="shared" si="193"/>
        <v>1</v>
      </c>
      <c r="W616" s="20" t="str">
        <f t="shared" si="194"/>
        <v>("00625", "Boutenac Fabre Gasparet Rouge Magnum", "Un Corbières puissant, généreux et boisé, idéal pour un carré d'agneau aux herbes de provence.&lt;br&gt;&lt;br&gt;Encépagement : Syrah, Carignan, Mourvèdre élevé 12 mois en fût de chêne.&lt;br&gt;&lt;br&gt;Dégustation : robe rubis foncé, nez épicé et fruité aux notes de cerises bien mûres, bouche ronde, ample, épicée avec un bel équilibre boisé et des tanins fins.&lt;br&gt;Accord mets/vin : viande en sauce, gibier, cassoulet.&lt;br&gt;&lt;br&gt;Existe en 75cl et Jeroboam.&lt;br&gt;&lt;br&gt;La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 "21", "1", "21", "24","8", "19", "fabre_corbiere_gasparet_boutenac_rouge.png", "1"),</v>
      </c>
    </row>
    <row r="617" spans="1:23" ht="409.5" x14ac:dyDescent="0.25">
      <c r="A617" s="2" t="s">
        <v>962</v>
      </c>
      <c r="B617" s="2" t="s">
        <v>963</v>
      </c>
      <c r="C617" s="3" t="s">
        <v>5284</v>
      </c>
      <c r="D617" s="23" t="str">
        <f t="shared" si="191"/>
        <v>Un Corbières puissant, généreux et boisé, idéal pour un carré d'agneau aux herbes de provence.&lt;br&gt;&lt;br&gt;Encépagement : Syrah, Carignan, Mourvèdre élevé 12 mois en fût de chêne.&lt;br&gt;&lt;br&gt;Dégustation : robe rubis foncé, nez épicé et fruité aux notes de cerises bien mûres, bouche ronde, ample, épicée avec un bel équilibre boisé et des tanins fins.&lt;br&gt;Accord mets/vin : viande en sauce, gibier, cassoulet.&lt;br&gt;&lt;br&gt;Existe en Magnum et 75cl.&lt;br&gt;&lt;br&gt;La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v>
      </c>
      <c r="E617" s="4">
        <v>94.3</v>
      </c>
      <c r="F617" s="2" t="s">
        <v>2237</v>
      </c>
      <c r="G617" s="19">
        <f>VLOOKUP(F617,frs!$A$2:$B$45,2,FALSE)</f>
        <v>21</v>
      </c>
      <c r="H617" s="2" t="b">
        <v>1</v>
      </c>
      <c r="I617" s="2" t="s">
        <v>4716</v>
      </c>
      <c r="J617" s="19">
        <f>VLOOKUP(I617,Families!$A$2:$B$11,2,FALSE)</f>
        <v>1</v>
      </c>
      <c r="K617" s="2" t="s">
        <v>4859</v>
      </c>
      <c r="L617" s="19">
        <f>IFERROR(VLOOKUP(K617,Appellations!$A$2:$B$80,2,FALSE),"0")</f>
        <v>21</v>
      </c>
      <c r="M617" s="2" t="s">
        <v>4743</v>
      </c>
      <c r="N617" s="19">
        <f>IFERROR(VLOOKUP(M617,Regions!$A$2:$B$44,2,FALSE),"0")</f>
        <v>24</v>
      </c>
      <c r="O617" s="2" t="s">
        <v>4719</v>
      </c>
      <c r="P617" s="19">
        <f>IFERROR(VLOOKUP(O617,Colors!$A$2:$B$11,2,FALSE),"0")</f>
        <v>8</v>
      </c>
      <c r="Q617" s="2" t="s">
        <v>4688</v>
      </c>
      <c r="R617" s="19">
        <f>IFERROR(VLOOKUP(Q617,Contenants!$A$2:$B$21,2,FALSE),"0")</f>
        <v>16</v>
      </c>
      <c r="S617" s="2" t="s">
        <v>5795</v>
      </c>
      <c r="T617" s="50" t="s">
        <v>6198</v>
      </c>
      <c r="U617" s="19" t="str">
        <f t="shared" si="192"/>
        <v>fabre_corbiere_gasparet_boutenac_rouge.png</v>
      </c>
      <c r="V617" s="19">
        <f t="shared" si="193"/>
        <v>1</v>
      </c>
      <c r="W617" s="20" t="str">
        <f t="shared" si="194"/>
        <v>("00626", "Boutenac Fabre Gasparet Rouge Jéroboam", "Un Corbières puissant, généreux et boisé, idéal pour un carré d'agneau aux herbes de provence.&lt;br&gt;&lt;br&gt;Encépagement : Syrah, Carignan, Mourvèdre élevé 12 mois en fût de chêne.&lt;br&gt;&lt;br&gt;Dégustation : robe rubis foncé, nez épicé et fruité aux notes de cerises bien mûres, bouche ronde, ample, épicée avec un bel équilibre boisé et des tanins fins.&lt;br&gt;Accord mets/vin : viande en sauce, gibier, cassoulet.&lt;br&gt;&lt;br&gt;Existe en Magnum et 75cl.&lt;br&gt;&lt;br&gt;La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 "21", "1", "21", "24","8", "16", "fabre_corbiere_gasparet_boutenac_rouge.png", "1"),</v>
      </c>
    </row>
    <row r="618" spans="1:23" hidden="1" x14ac:dyDescent="0.25">
      <c r="A618" s="2" t="s">
        <v>1415</v>
      </c>
      <c r="B618" s="2" t="s">
        <v>1416</v>
      </c>
      <c r="C618" s="3"/>
      <c r="D618" s="23" t="str">
        <f t="shared" si="191"/>
        <v/>
      </c>
      <c r="E618" s="4">
        <v>8.85</v>
      </c>
      <c r="F618" s="2" t="s">
        <v>2243</v>
      </c>
      <c r="G618" s="19" t="e">
        <f>VLOOKUP(F618,frs!$A$2:$E$41,2,FALSE)</f>
        <v>#N/A</v>
      </c>
      <c r="H618" s="2" t="b">
        <v>1</v>
      </c>
      <c r="I618" s="2" t="s">
        <v>4716</v>
      </c>
      <c r="J618" s="19">
        <f>VLOOKUP(I618,Families!$A$2:$B$11,2,FALSE)</f>
        <v>1</v>
      </c>
      <c r="K618" s="2" t="s">
        <v>4743</v>
      </c>
      <c r="L618" s="19" t="str">
        <f>IFERROR(VLOOKUP(K618,Appellations!$A$2:$B$77,2,FALSE),"0")</f>
        <v>0</v>
      </c>
      <c r="M618" s="2" t="s">
        <v>4743</v>
      </c>
      <c r="N618" s="19">
        <f>IFERROR(VLOOKUP(M618,Regions!$A$2:$B$41,2,FALSE),"0")</f>
        <v>24</v>
      </c>
      <c r="O618" s="2" t="s">
        <v>4719</v>
      </c>
      <c r="P618" s="19">
        <f>IFERROR(VLOOKUP(O618,Colors!$A$2:$B$11,2,FALSE),"0")</f>
        <v>8</v>
      </c>
      <c r="Q618" s="2" t="s">
        <v>4688</v>
      </c>
      <c r="R618" s="19">
        <f>IFERROR(VLOOKUP(Q618,Contenants!$A$2:$B$21,2,FALSE),"0")</f>
        <v>16</v>
      </c>
      <c r="S618" s="2"/>
      <c r="T618" s="50" t="str">
        <f t="shared" ref="T618:T626" si="195">PROPER(B618)</f>
        <v>Languedoc Les Darons J.Carrel Rouge</v>
      </c>
      <c r="U618" s="19" t="str">
        <f t="shared" ref="U618:U626" si="196">SUBSTITUTE(SUBSTITUTE(SUBSTITUTE(SUBSTITUTE(SUBSTITUTE(SUBSTITUTE(SUBSTITUTE(SUBSTITUTE(SUBSTITUTE(SUBSTITUTE(SUBSTITUTE(SUBSTITUTE(S618,"C:\Users\Admin\OneDrive\Site Internet\",""),"BAG-IN-BOX\",""),"BOURGOGNE\",""),"BEAUJOLAIS\",""),"CHAMPAGNE ET EFFERVESCENTS\",""),"LANGUEDOC\",""),"LOIRE\",""),"PROVENCE\",""),"RHONE NORD\",""),"RHONE SUD\",""),"SPIRITUEUX\",""),"SUD OUEST\","")</f>
        <v/>
      </c>
      <c r="V618" s="19">
        <f t="shared" si="193"/>
        <v>0</v>
      </c>
      <c r="W618" s="20" t="e">
        <f>$X$1&amp;A618&amp;$Y$1&amp;T618&amp;$Z$1&amp;D618&amp;$AA$1&amp;E618&amp;#REF!&amp;G618&amp;$AB$1&amp;J618&amp;$AC$1&amp;L618&amp;$AD$1&amp;N618&amp;$AE$1&amp;P618&amp;$AF$1&amp;R618&amp;$AG$1&amp;#REF!&amp;$AI$1</f>
        <v>#REF!</v>
      </c>
    </row>
    <row r="619" spans="1:23" hidden="1" x14ac:dyDescent="0.25">
      <c r="A619" s="2" t="s">
        <v>1413</v>
      </c>
      <c r="B619" s="2" t="s">
        <v>1414</v>
      </c>
      <c r="C619" s="3"/>
      <c r="D619" s="23" t="str">
        <f t="shared" si="191"/>
        <v/>
      </c>
      <c r="E619" s="4">
        <v>18.649999999999999</v>
      </c>
      <c r="F619" s="2" t="s">
        <v>2243</v>
      </c>
      <c r="G619" s="19" t="e">
        <f>VLOOKUP(F619,frs!$A$2:$E$41,2,FALSE)</f>
        <v>#N/A</v>
      </c>
      <c r="H619" s="2" t="b">
        <v>1</v>
      </c>
      <c r="I619" s="2" t="s">
        <v>4716</v>
      </c>
      <c r="J619" s="19">
        <f>VLOOKUP(I619,Families!$A$2:$B$11,2,FALSE)</f>
        <v>1</v>
      </c>
      <c r="K619" s="2" t="s">
        <v>4743</v>
      </c>
      <c r="L619" s="19" t="str">
        <f>IFERROR(VLOOKUP(K619,Appellations!$A$2:$B$77,2,FALSE),"0")</f>
        <v>0</v>
      </c>
      <c r="M619" s="2" t="s">
        <v>4743</v>
      </c>
      <c r="N619" s="19">
        <f>IFERROR(VLOOKUP(M619,Regions!$A$2:$B$41,2,FALSE),"0")</f>
        <v>24</v>
      </c>
      <c r="O619" s="2" t="s">
        <v>4719</v>
      </c>
      <c r="P619" s="19">
        <f>IFERROR(VLOOKUP(O619,Colors!$A$2:$B$11,2,FALSE),"0")</f>
        <v>8</v>
      </c>
      <c r="Q619" s="2" t="s">
        <v>4688</v>
      </c>
      <c r="R619" s="19">
        <f>IFERROR(VLOOKUP(Q619,Contenants!$A$2:$B$21,2,FALSE),"0")</f>
        <v>16</v>
      </c>
      <c r="S619" s="2"/>
      <c r="T619" s="50" t="str">
        <f t="shared" si="195"/>
        <v>Languedoc Les Darons J.Carrel Rge Magnum</v>
      </c>
      <c r="U619" s="19" t="str">
        <f t="shared" si="196"/>
        <v/>
      </c>
      <c r="V619" s="19">
        <f t="shared" si="193"/>
        <v>0</v>
      </c>
      <c r="W619" s="20" t="e">
        <f>$X$1&amp;A619&amp;$Y$1&amp;T619&amp;$Z$1&amp;D619&amp;$AA$1&amp;E619&amp;#REF!&amp;G619&amp;$AB$1&amp;J619&amp;$AC$1&amp;L619&amp;$AD$1&amp;N619&amp;$AE$1&amp;P619&amp;$AF$1&amp;R619&amp;$AG$1&amp;#REF!&amp;$AI$1</f>
        <v>#REF!</v>
      </c>
    </row>
    <row r="620" spans="1:23" hidden="1" x14ac:dyDescent="0.25">
      <c r="A620" s="2" t="s">
        <v>1242</v>
      </c>
      <c r="B620" s="2" t="s">
        <v>1243</v>
      </c>
      <c r="C620" s="3"/>
      <c r="D620" s="23" t="str">
        <f t="shared" si="191"/>
        <v/>
      </c>
      <c r="E620" s="4">
        <v>11.5</v>
      </c>
      <c r="F620" s="2" t="s">
        <v>2243</v>
      </c>
      <c r="G620" s="19" t="e">
        <f>VLOOKUP(F620,frs!$A$2:$E$41,2,FALSE)</f>
        <v>#N/A</v>
      </c>
      <c r="H620" s="2" t="b">
        <v>1</v>
      </c>
      <c r="I620" s="2" t="s">
        <v>4709</v>
      </c>
      <c r="J620" s="19">
        <f>VLOOKUP(I620,Families!$A$2:$B$11,2,FALSE)</f>
        <v>2</v>
      </c>
      <c r="K620" s="2" t="s">
        <v>4878</v>
      </c>
      <c r="L620" s="19" t="str">
        <f>IFERROR(VLOOKUP(K620,Appellations!$A$2:$B$77,2,FALSE),"0")</f>
        <v>0</v>
      </c>
      <c r="M620" s="2" t="s">
        <v>4743</v>
      </c>
      <c r="N620" s="19">
        <f>IFERROR(VLOOKUP(M620,Regions!$A$2:$B$41,2,FALSE),"0")</f>
        <v>24</v>
      </c>
      <c r="O620" s="2" t="s">
        <v>4689</v>
      </c>
      <c r="P620" s="19">
        <f>IFERROR(VLOOKUP(O620,Colors!$A$2:$B$11,2,FALSE),"0")</f>
        <v>2</v>
      </c>
      <c r="Q620" s="2" t="s">
        <v>4688</v>
      </c>
      <c r="R620" s="19">
        <f>IFERROR(VLOOKUP(Q620,Contenants!$A$2:$B$21,2,FALSE),"0")</f>
        <v>16</v>
      </c>
      <c r="S620" s="2"/>
      <c r="T620" s="50" t="str">
        <f t="shared" si="195"/>
        <v>Igp Aude Morillon J.Carrel Blanc</v>
      </c>
      <c r="U620" s="19" t="str">
        <f t="shared" si="196"/>
        <v/>
      </c>
      <c r="V620" s="19">
        <f t="shared" si="193"/>
        <v>0</v>
      </c>
      <c r="W620" s="20" t="e">
        <f>$X$1&amp;A620&amp;$Y$1&amp;T620&amp;$Z$1&amp;D620&amp;$AA$1&amp;E620&amp;#REF!&amp;G620&amp;$AB$1&amp;J620&amp;$AC$1&amp;L620&amp;$AD$1&amp;N620&amp;$AE$1&amp;P620&amp;$AF$1&amp;R620&amp;$AG$1&amp;#REF!&amp;$AI$1</f>
        <v>#REF!</v>
      </c>
    </row>
    <row r="621" spans="1:23" hidden="1" x14ac:dyDescent="0.25">
      <c r="A621" s="2" t="s">
        <v>1318</v>
      </c>
      <c r="B621" s="2" t="s">
        <v>1319</v>
      </c>
      <c r="C621" s="3"/>
      <c r="D621" s="23" t="str">
        <f t="shared" si="191"/>
        <v/>
      </c>
      <c r="E621" s="4">
        <v>10.35</v>
      </c>
      <c r="F621" s="2" t="s">
        <v>2243</v>
      </c>
      <c r="G621" s="19" t="e">
        <f>VLOOKUP(F621,frs!$A$2:$E$41,2,FALSE)</f>
        <v>#N/A</v>
      </c>
      <c r="H621" s="2" t="b">
        <v>1</v>
      </c>
      <c r="I621" s="2" t="s">
        <v>4716</v>
      </c>
      <c r="J621" s="19">
        <f>VLOOKUP(I621,Families!$A$2:$B$11,2,FALSE)</f>
        <v>1</v>
      </c>
      <c r="K621" s="2" t="s">
        <v>263</v>
      </c>
      <c r="L621" s="19">
        <f>IFERROR(VLOOKUP(K621,Appellations!$A$2:$B$77,2,FALSE),"0")</f>
        <v>42</v>
      </c>
      <c r="M621" s="2" t="s">
        <v>4743</v>
      </c>
      <c r="N621" s="19">
        <f>IFERROR(VLOOKUP(M621,Regions!$A$2:$B$41,2,FALSE),"0")</f>
        <v>24</v>
      </c>
      <c r="O621" s="2" t="s">
        <v>4719</v>
      </c>
      <c r="P621" s="19">
        <f>IFERROR(VLOOKUP(O621,Colors!$A$2:$B$11,2,FALSE),"0")</f>
        <v>8</v>
      </c>
      <c r="Q621" s="2" t="s">
        <v>4688</v>
      </c>
      <c r="R621" s="19">
        <f>IFERROR(VLOOKUP(Q621,Contenants!$A$2:$B$21,2,FALSE),"0")</f>
        <v>16</v>
      </c>
      <c r="S621" s="2"/>
      <c r="T621" s="50" t="str">
        <f t="shared" si="195"/>
        <v>Igp Oc Pinot Noir J.Carrel Rouge</v>
      </c>
      <c r="U621" s="19" t="str">
        <f t="shared" si="196"/>
        <v/>
      </c>
      <c r="V621" s="19">
        <f t="shared" si="193"/>
        <v>0</v>
      </c>
      <c r="W621" s="20" t="e">
        <f>$X$1&amp;A621&amp;$Y$1&amp;T621&amp;$Z$1&amp;D621&amp;$AA$1&amp;E621&amp;#REF!&amp;G621&amp;$AB$1&amp;J621&amp;$AC$1&amp;L621&amp;$AD$1&amp;N621&amp;$AE$1&amp;P621&amp;$AF$1&amp;R621&amp;$AG$1&amp;#REF!&amp;$AI$1</f>
        <v>#REF!</v>
      </c>
    </row>
    <row r="622" spans="1:23" hidden="1" x14ac:dyDescent="0.25">
      <c r="A622" s="2" t="s">
        <v>516</v>
      </c>
      <c r="B622" s="2" t="s">
        <v>517</v>
      </c>
      <c r="C622" s="3"/>
      <c r="D622" s="23" t="str">
        <f t="shared" si="191"/>
        <v/>
      </c>
      <c r="E622" s="4">
        <v>9</v>
      </c>
      <c r="F622" s="2" t="s">
        <v>2243</v>
      </c>
      <c r="G622" s="19" t="e">
        <f>VLOOKUP(F622,frs!$A$2:$E$41,2,FALSE)</f>
        <v>#N/A</v>
      </c>
      <c r="H622" s="2" t="b">
        <v>1</v>
      </c>
      <c r="I622" s="2" t="s">
        <v>4716</v>
      </c>
      <c r="J622" s="19">
        <f>VLOOKUP(I622,Families!$A$2:$B$11,2,FALSE)</f>
        <v>1</v>
      </c>
      <c r="K622" s="2" t="s">
        <v>4879</v>
      </c>
      <c r="L622" s="19">
        <f>IFERROR(VLOOKUP(K622,Appellations!$A$2:$B$77,2,FALSE),"0")</f>
        <v>24</v>
      </c>
      <c r="M622" s="2" t="s">
        <v>4755</v>
      </c>
      <c r="N622" s="19">
        <f>IFERROR(VLOOKUP(M622,Regions!$A$2:$B$41,2,FALSE),"0")</f>
        <v>35</v>
      </c>
      <c r="O622" s="2" t="s">
        <v>4719</v>
      </c>
      <c r="P622" s="19">
        <f>IFERROR(VLOOKUP(O622,Colors!$A$2:$B$11,2,FALSE),"0")</f>
        <v>8</v>
      </c>
      <c r="Q622" s="2" t="s">
        <v>4688</v>
      </c>
      <c r="R622" s="19">
        <f>IFERROR(VLOOKUP(Q622,Contenants!$A$2:$B$21,2,FALSE),"0")</f>
        <v>16</v>
      </c>
      <c r="S622" s="2"/>
      <c r="T622" s="50" t="str">
        <f t="shared" si="195"/>
        <v>C/Catalane Vieille Mule J.Carrel Rge</v>
      </c>
      <c r="U622" s="19" t="str">
        <f t="shared" si="196"/>
        <v/>
      </c>
      <c r="V622" s="19">
        <f t="shared" si="193"/>
        <v>0</v>
      </c>
      <c r="W622" s="20" t="e">
        <f>$X$1&amp;A622&amp;$Y$1&amp;T622&amp;$Z$1&amp;D622&amp;$AA$1&amp;E622&amp;#REF!&amp;G622&amp;$AB$1&amp;J622&amp;$AC$1&amp;L622&amp;$AD$1&amp;N622&amp;$AE$1&amp;P622&amp;$AF$1&amp;R622&amp;$AG$1&amp;#REF!&amp;$AI$1</f>
        <v>#REF!</v>
      </c>
    </row>
    <row r="623" spans="1:23" hidden="1" x14ac:dyDescent="0.25">
      <c r="A623" s="2" t="s">
        <v>514</v>
      </c>
      <c r="B623" s="2" t="s">
        <v>515</v>
      </c>
      <c r="C623" s="3"/>
      <c r="D623" s="23" t="str">
        <f t="shared" si="191"/>
        <v/>
      </c>
      <c r="E623" s="4">
        <v>9</v>
      </c>
      <c r="F623" s="2" t="s">
        <v>2243</v>
      </c>
      <c r="G623" s="19" t="e">
        <f>VLOOKUP(F623,frs!$A$2:$E$41,2,FALSE)</f>
        <v>#N/A</v>
      </c>
      <c r="H623" s="2" t="b">
        <v>1</v>
      </c>
      <c r="I623" s="2" t="s">
        <v>4709</v>
      </c>
      <c r="J623" s="19">
        <f>VLOOKUP(I623,Families!$A$2:$B$11,2,FALSE)</f>
        <v>2</v>
      </c>
      <c r="K623" s="2" t="s">
        <v>4879</v>
      </c>
      <c r="L623" s="19">
        <f>IFERROR(VLOOKUP(K623,Appellations!$A$2:$B$77,2,FALSE),"0")</f>
        <v>24</v>
      </c>
      <c r="M623" s="2" t="s">
        <v>4755</v>
      </c>
      <c r="N623" s="19">
        <f>IFERROR(VLOOKUP(M623,Regions!$A$2:$B$41,2,FALSE),"0")</f>
        <v>35</v>
      </c>
      <c r="O623" s="2" t="s">
        <v>4689</v>
      </c>
      <c r="P623" s="19">
        <f>IFERROR(VLOOKUP(O623,Colors!$A$2:$B$11,2,FALSE),"0")</f>
        <v>2</v>
      </c>
      <c r="Q623" s="2" t="s">
        <v>4688</v>
      </c>
      <c r="R623" s="19">
        <f>IFERROR(VLOOKUP(Q623,Contenants!$A$2:$B$21,2,FALSE),"0")</f>
        <v>16</v>
      </c>
      <c r="S623" s="2"/>
      <c r="T623" s="50" t="str">
        <f t="shared" si="195"/>
        <v>C/Catalane Vieille Mule J.Carrel Blc</v>
      </c>
      <c r="U623" s="19" t="str">
        <f t="shared" si="196"/>
        <v/>
      </c>
      <c r="V623" s="19">
        <f t="shared" si="193"/>
        <v>0</v>
      </c>
      <c r="W623" s="20" t="e">
        <f>$X$1&amp;A623&amp;$Y$1&amp;T623&amp;$Z$1&amp;D623&amp;$AA$1&amp;E623&amp;#REF!&amp;G623&amp;$AB$1&amp;J623&amp;$AC$1&amp;L623&amp;$AD$1&amp;N623&amp;$AE$1&amp;P623&amp;$AF$1&amp;R623&amp;$AG$1&amp;#REF!&amp;$AI$1</f>
        <v>#REF!</v>
      </c>
    </row>
    <row r="624" spans="1:23" hidden="1" x14ac:dyDescent="0.25">
      <c r="A624" s="2" t="s">
        <v>1975</v>
      </c>
      <c r="B624" s="2" t="s">
        <v>1976</v>
      </c>
      <c r="C624" s="3"/>
      <c r="D624" s="23" t="str">
        <f t="shared" si="191"/>
        <v/>
      </c>
      <c r="E624" s="4">
        <v>8.5</v>
      </c>
      <c r="F624" s="2" t="s">
        <v>2243</v>
      </c>
      <c r="G624" s="19" t="e">
        <f>VLOOKUP(F624,frs!$A$2:$E$41,2,FALSE)</f>
        <v>#N/A</v>
      </c>
      <c r="H624" s="2" t="b">
        <v>1</v>
      </c>
      <c r="I624" s="2" t="s">
        <v>4716</v>
      </c>
      <c r="J624" s="19">
        <f>VLOOKUP(I624,Families!$A$2:$B$11,2,FALSE)</f>
        <v>1</v>
      </c>
      <c r="K624" s="2" t="s">
        <v>4751</v>
      </c>
      <c r="L624" s="19" t="str">
        <f>IFERROR(VLOOKUP(K624,Appellations!$A$2:$B$77,2,FALSE),"0")</f>
        <v>0</v>
      </c>
      <c r="M624" s="2" t="s">
        <v>4752</v>
      </c>
      <c r="N624" s="19">
        <f>IFERROR(VLOOKUP(M624,Regions!$A$2:$B$41,2,FALSE),"0")</f>
        <v>20</v>
      </c>
      <c r="O624" s="2" t="s">
        <v>4719</v>
      </c>
      <c r="P624" s="19">
        <f>IFERROR(VLOOKUP(O624,Colors!$A$2:$B$11,2,FALSE),"0")</f>
        <v>8</v>
      </c>
      <c r="Q624" s="2" t="s">
        <v>4688</v>
      </c>
      <c r="R624" s="19">
        <f>IFERROR(VLOOKUP(Q624,Contenants!$A$2:$B$21,2,FALSE),"0")</f>
        <v>16</v>
      </c>
      <c r="S624" s="2"/>
      <c r="T624" s="50" t="str">
        <f t="shared" si="195"/>
        <v>Vdf Bistrologie J.Carrel Rouge</v>
      </c>
      <c r="U624" s="19" t="str">
        <f t="shared" si="196"/>
        <v/>
      </c>
      <c r="V624" s="19">
        <f t="shared" si="193"/>
        <v>0</v>
      </c>
      <c r="W624" s="20" t="e">
        <f>$X$1&amp;A624&amp;$Y$1&amp;T624&amp;$Z$1&amp;D624&amp;$AA$1&amp;E624&amp;#REF!&amp;G624&amp;$AB$1&amp;J624&amp;$AC$1&amp;L624&amp;$AD$1&amp;N624&amp;$AE$1&amp;P624&amp;$AF$1&amp;R624&amp;$AG$1&amp;#REF!&amp;$AI$1</f>
        <v>#REF!</v>
      </c>
    </row>
    <row r="625" spans="1:23" hidden="1" x14ac:dyDescent="0.25">
      <c r="A625" s="2" t="s">
        <v>1166</v>
      </c>
      <c r="B625" s="2" t="s">
        <v>1167</v>
      </c>
      <c r="C625" s="3"/>
      <c r="D625" s="23" t="str">
        <f t="shared" si="191"/>
        <v/>
      </c>
      <c r="E625" s="4">
        <v>11.45</v>
      </c>
      <c r="F625" s="2" t="s">
        <v>2243</v>
      </c>
      <c r="G625" s="19" t="e">
        <f>VLOOKUP(F625,frs!$A$2:$E$41,2,FALSE)</f>
        <v>#N/A</v>
      </c>
      <c r="H625" s="2" t="b">
        <v>1</v>
      </c>
      <c r="I625" s="2" t="s">
        <v>4716</v>
      </c>
      <c r="J625" s="19">
        <f>VLOOKUP(I625,Families!$A$2:$B$11,2,FALSE)</f>
        <v>1</v>
      </c>
      <c r="K625" s="2" t="s">
        <v>4866</v>
      </c>
      <c r="L625" s="19" t="str">
        <f>IFERROR(VLOOKUP(K625,Appellations!$A$2:$B$77,2,FALSE),"0")</f>
        <v>0</v>
      </c>
      <c r="M625" s="2" t="s">
        <v>4743</v>
      </c>
      <c r="N625" s="19">
        <f>IFERROR(VLOOKUP(M625,Regions!$A$2:$B$41,2,FALSE),"0")</f>
        <v>24</v>
      </c>
      <c r="O625" s="2" t="s">
        <v>4719</v>
      </c>
      <c r="P625" s="19">
        <f>IFERROR(VLOOKUP(O625,Colors!$A$2:$B$11,2,FALSE),"0")</f>
        <v>8</v>
      </c>
      <c r="Q625" s="2" t="s">
        <v>4688</v>
      </c>
      <c r="R625" s="19">
        <f>IFERROR(VLOOKUP(Q625,Contenants!$A$2:$B$21,2,FALSE),"0")</f>
        <v>16</v>
      </c>
      <c r="S625" s="2"/>
      <c r="T625" s="50" t="str">
        <f t="shared" si="195"/>
        <v>Fitou La Tire J.Carrel Rouge</v>
      </c>
      <c r="U625" s="19" t="str">
        <f t="shared" si="196"/>
        <v/>
      </c>
      <c r="V625" s="19">
        <f t="shared" si="193"/>
        <v>0</v>
      </c>
      <c r="W625" s="20" t="e">
        <f>$X$1&amp;A625&amp;$Y$1&amp;T625&amp;$Z$1&amp;D625&amp;$AA$1&amp;E625&amp;#REF!&amp;G625&amp;$AB$1&amp;J625&amp;$AC$1&amp;L625&amp;$AD$1&amp;N625&amp;$AE$1&amp;P625&amp;$AF$1&amp;R625&amp;$AG$1&amp;#REF!&amp;$AI$1</f>
        <v>#REF!</v>
      </c>
    </row>
    <row r="626" spans="1:23" hidden="1" x14ac:dyDescent="0.25">
      <c r="A626" s="2" t="s">
        <v>1973</v>
      </c>
      <c r="B626" s="2" t="s">
        <v>1974</v>
      </c>
      <c r="C626" s="3"/>
      <c r="D626" s="23" t="str">
        <f t="shared" si="191"/>
        <v/>
      </c>
      <c r="E626" s="4">
        <v>8.5</v>
      </c>
      <c r="F626" s="2" t="s">
        <v>2243</v>
      </c>
      <c r="G626" s="19" t="e">
        <f>VLOOKUP(F626,frs!$A$2:$E$41,2,FALSE)</f>
        <v>#N/A</v>
      </c>
      <c r="H626" s="2" t="b">
        <v>1</v>
      </c>
      <c r="I626" s="2" t="s">
        <v>4709</v>
      </c>
      <c r="J626" s="19">
        <f>VLOOKUP(I626,Families!$A$2:$B$11,2,FALSE)</f>
        <v>2</v>
      </c>
      <c r="K626" s="2" t="s">
        <v>4751</v>
      </c>
      <c r="L626" s="19" t="str">
        <f>IFERROR(VLOOKUP(K626,Appellations!$A$2:$B$77,2,FALSE),"0")</f>
        <v>0</v>
      </c>
      <c r="M626" s="2" t="s">
        <v>4752</v>
      </c>
      <c r="N626" s="19">
        <f>IFERROR(VLOOKUP(M626,Regions!$A$2:$B$41,2,FALSE),"0")</f>
        <v>20</v>
      </c>
      <c r="O626" s="2" t="s">
        <v>4689</v>
      </c>
      <c r="P626" s="19">
        <f>IFERROR(VLOOKUP(O626,Colors!$A$2:$B$11,2,FALSE),"0")</f>
        <v>2</v>
      </c>
      <c r="Q626" s="2" t="s">
        <v>4688</v>
      </c>
      <c r="R626" s="19">
        <f>IFERROR(VLOOKUP(Q626,Contenants!$A$2:$B$21,2,FALSE),"0")</f>
        <v>16</v>
      </c>
      <c r="S626" s="2"/>
      <c r="T626" s="50" t="str">
        <f t="shared" si="195"/>
        <v>Vdf Bistrologie J.Carrel Blanc</v>
      </c>
      <c r="U626" s="19" t="str">
        <f t="shared" si="196"/>
        <v/>
      </c>
      <c r="V626" s="19">
        <f t="shared" si="193"/>
        <v>0</v>
      </c>
      <c r="W626" s="20" t="e">
        <f>$X$1&amp;A626&amp;$Y$1&amp;T626&amp;$Z$1&amp;D626&amp;$AA$1&amp;E626&amp;#REF!&amp;G626&amp;$AB$1&amp;J626&amp;$AC$1&amp;L626&amp;$AD$1&amp;N626&amp;$AE$1&amp;P626&amp;$AF$1&amp;R626&amp;$AG$1&amp;#REF!&amp;$AI$1</f>
        <v>#REF!</v>
      </c>
    </row>
    <row r="627" spans="1:23" ht="409.5" x14ac:dyDescent="0.25">
      <c r="A627" s="2" t="s">
        <v>880</v>
      </c>
      <c r="B627" s="2" t="s">
        <v>881</v>
      </c>
      <c r="C627" s="3" t="s">
        <v>5533</v>
      </c>
      <c r="D627" s="23" t="str">
        <f t="shared" si="191"/>
        <v>Un Champagne Premier Cru aux bulles fines sur des notes de fruits blancs et jaunes. Idéal vos évènements familliaux, en apéritif ou en dessert.&lt;br&gt;&lt;br&gt;Encépagement : Chardonnay, Pinot noir, Pinot meunier&lt;br&gt;&lt;br&gt;Dégustation : Bulles fines ; Nez de citron confit, amande, pêche et poire ; Bouche aux fruits pulpeux et agrumes.&lt;br&gt;&lt;br&gt;La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vin.&lt;br&gt;Le domaine compte plus de 6 Ha de vignes, sur le terroir d'Ambonnay. Le Pinot Noir et le Chardonnay sont plantés sur des collines exposées sud et sud-est, garantissant une exposition très ensoleillée.&lt;br&gt;La Maison Soutiran étant classée en 'Grand Cru', exprime toute la rareté de ce Champagne. En effet, seul 17 Maisons sont classées 'Grand Cru', sur un total de 320 Maisons environ.&lt;br&gt;La Maison Soutiran s'atèle a produire des champagnes riches, racés, expressifs avec une texture crémeuse soulignée par une salinité minérale issur des sols calcaires et crayeux.</v>
      </c>
      <c r="E627" s="4">
        <v>38.6</v>
      </c>
      <c r="F627" s="2" t="s">
        <v>2229</v>
      </c>
      <c r="G627" s="19">
        <f>VLOOKUP(F627,frs!$A$2:$B$45,2,FALSE)</f>
        <v>8</v>
      </c>
      <c r="H627" s="2" t="b">
        <v>1</v>
      </c>
      <c r="I627" s="2" t="s">
        <v>4805</v>
      </c>
      <c r="J627" s="19">
        <f>VLOOKUP(I627,Families!$A$2:$B$11,2,FALSE)</f>
        <v>5</v>
      </c>
      <c r="K627" s="2" t="s">
        <v>4806</v>
      </c>
      <c r="L627" s="19">
        <f>IFERROR(VLOOKUP(K627,Appellations!$A$2:$B$80,2,FALSE),"0")</f>
        <v>16</v>
      </c>
      <c r="M627" s="2" t="s">
        <v>4806</v>
      </c>
      <c r="N627" s="19">
        <f>IFERROR(VLOOKUP(M627,Regions!$A$2:$B$44,2,FALSE),"0")</f>
        <v>12</v>
      </c>
      <c r="O627" s="2"/>
      <c r="P627" s="19" t="str">
        <f>IFERROR(VLOOKUP(O627,Colors!$A$2:$B$11,2,FALSE),"0")</f>
        <v>0</v>
      </c>
      <c r="Q627" s="2" t="s">
        <v>4688</v>
      </c>
      <c r="R627" s="19">
        <f>IFERROR(VLOOKUP(Q627,Contenants!$A$2:$B$21,2,FALSE),"0")</f>
        <v>16</v>
      </c>
      <c r="S627" s="2" t="s">
        <v>5889</v>
      </c>
      <c r="T627" s="50" t="s">
        <v>6206</v>
      </c>
      <c r="U627" s="19" t="str">
        <f>SUBSTITUTE(S627,"C:\Users\Admin\OneDrive\Site Internet\","")</f>
        <v>champagne_soutiran_alexandre.png</v>
      </c>
      <c r="V627" s="19">
        <f t="shared" si="193"/>
        <v>1</v>
      </c>
      <c r="W627" s="20" t="str">
        <f>$X$1&amp;A627&amp;$Y$1&amp;T627&amp;$Z$1&amp;D627&amp;$AA$1&amp;G627&amp;$AB$1&amp;J627&amp;$AC$1&amp;L627&amp;$AD$1&amp;N627&amp;$AE$1&amp;P627&amp;$AF$1&amp;R627&amp;$AG$1&amp;U627&amp;$AH$1&amp;V627&amp;$AI$1</f>
        <v>("00636", "Champagne Soutiran Alexandre Brut", "Un Champagne Premier Cru aux bulles fines sur des notes de fruits blancs et jaunes. Idéal vos évènements familliaux, en apéritif ou en dessert.&lt;br&gt;&lt;br&gt;Encépagement : Chardonnay, Pinot noir, Pinot meunier&lt;br&gt;&lt;br&gt;Dégustation : Bulles fines ; Nez de citron confit, amande, pêche et poire ; Bouche aux fruits pulpeux et agrumes.&lt;br&gt;&lt;br&gt;La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vin.&lt;br&gt;Le domaine compte plus de 6 Ha de vignes, sur le terroir d'Ambonnay. Le Pinot Noir et le Chardonnay sont plantés sur des collines exposées sud et sud-est, garantissant une exposition très ensoleillée.&lt;br&gt;La Maison Soutiran étant classée en 'Grand Cru', exprime toute la rareté de ce Champagne. En effet, seul 17 Maisons sont classées 'Grand Cru', sur un total de 320 Maisons environ.&lt;br&gt;La Maison Soutiran s'atèle a produire des champagnes riches, racés, expressifs avec une texture crémeuse soulignée par une salinité minérale issur des sols calcaires et crayeux.", "8", "5", "16", "12","0", "16", "champagne_soutiran_alexandre.png", "1"),</v>
      </c>
    </row>
    <row r="628" spans="1:23" s="29" customFormat="1" hidden="1" x14ac:dyDescent="0.25">
      <c r="A628" s="2" t="s">
        <v>3693</v>
      </c>
      <c r="B628" s="2" t="s">
        <v>3694</v>
      </c>
      <c r="C628" s="3"/>
      <c r="D628" s="36" t="str">
        <f t="shared" si="186"/>
        <v/>
      </c>
      <c r="E628" s="4">
        <v>16.3</v>
      </c>
      <c r="F628" s="2" t="s">
        <v>2223</v>
      </c>
      <c r="G628" s="37">
        <f>VLOOKUP(F628,frs!$A$2:$E$41,2,FALSE)</f>
        <v>15</v>
      </c>
      <c r="H628" s="2" t="b">
        <v>0</v>
      </c>
      <c r="I628" s="2" t="s">
        <v>4709</v>
      </c>
      <c r="J628" s="37">
        <f>VLOOKUP(I628,Families!$A$2:$B$11,2,FALSE)</f>
        <v>2</v>
      </c>
      <c r="K628" s="2" t="s">
        <v>4750</v>
      </c>
      <c r="L628" s="37" t="str">
        <f>IFERROR(VLOOKUP(K628,Appellations!$A$3:$B$77,3,FALSE),"")</f>
        <v/>
      </c>
      <c r="M628" s="2" t="s">
        <v>4741</v>
      </c>
      <c r="N628" s="37">
        <f>IFERROR(VLOOKUP(M628,Regions!$A$3:$B$41,2,FALSE),"")</f>
        <v>32</v>
      </c>
      <c r="O628" s="2" t="s">
        <v>4689</v>
      </c>
      <c r="P628" s="37">
        <f>IFERROR(VLOOKUP(O628,Colors!$A$3:$B$11,2,FALSE),"")</f>
        <v>2</v>
      </c>
      <c r="Q628" s="2" t="s">
        <v>4688</v>
      </c>
      <c r="R628" s="37">
        <f>IFERROR(VLOOKUP(Q628,Contenants!$A$3:$B$21,2,FALSE),"")</f>
        <v>16</v>
      </c>
      <c r="S628" s="2"/>
      <c r="T628" s="8" t="s">
        <v>1573</v>
      </c>
      <c r="U628" s="39" t="str">
        <f>SUBSTITUTE(SUBSTITUTE(SUBSTITUTE(SUBSTITUTE(SUBSTITUTE(SUBSTITUTE(SUBSTITUTE(SUBSTITUTE(SUBSTITUTE(SUBSTITUTE(SUBSTITUTE(SUBSTITUTE(S628,"C:\Users\Admin\OneDrive\Site Internet\",""),"BAG-IN-BOX\",""),"BOURGOGNE\",""),"BEAUJOLAIS\",""),"CHAMPAGNE ET EFFERVESCENTS\",""),"LANGUEDOC\",""),"LOIRE\",""),"PROVENCE\",""),"RHONE NORD\",""),"RHONE SUD\",""),"SPIRITUEUX\",""),"SUD OUEST\","")</f>
        <v/>
      </c>
      <c r="V628" s="39"/>
      <c r="W628" s="38" t="e">
        <f>$X$1&amp;A628&amp;$Y$1&amp;T628&amp;$Z$1&amp;C628&amp;$AA$1&amp;E628&amp;#REF!&amp;G628&amp;$AB$1&amp;J628&amp;$AC$1&amp;#REF!&amp;$AD$1&amp;L628&amp;$AE$1&amp;P628&amp;$AF$1&amp;R628&amp;$AF$1&amp;#REF!&amp;$AG$1</f>
        <v>#REF!</v>
      </c>
    </row>
    <row r="629" spans="1:23" hidden="1" x14ac:dyDescent="0.25">
      <c r="A629" s="2" t="s">
        <v>1955</v>
      </c>
      <c r="B629" s="2" t="s">
        <v>1956</v>
      </c>
      <c r="C629" s="3"/>
      <c r="D629" s="23" t="str">
        <f t="shared" ref="D629:D635" si="197">SUBSTITUTE(SUBSTITUTE(SUBSTITUTE(C629,CHAR(13),""),CHAR(10),"&lt;br&gt;"),". &amp;car(10)",".")</f>
        <v/>
      </c>
      <c r="E629" s="4">
        <v>0</v>
      </c>
      <c r="F629" s="2" t="s">
        <v>2224</v>
      </c>
      <c r="G629" s="19">
        <f>VLOOKUP(F629,frs!$A$2:$E$41,2,FALSE)</f>
        <v>39</v>
      </c>
      <c r="H629" s="2" t="b">
        <v>1</v>
      </c>
      <c r="I629" s="2" t="s">
        <v>43</v>
      </c>
      <c r="J629" s="19" t="e">
        <f>VLOOKUP(I629,Families!$A$2:$B$11,2,FALSE)</f>
        <v>#N/A</v>
      </c>
      <c r="K629" s="2"/>
      <c r="L629" s="19" t="str">
        <f>IFERROR(VLOOKUP(K629,Appellations!$A$2:$B$77,2,FALSE),"0")</f>
        <v>0</v>
      </c>
      <c r="M629" s="2"/>
      <c r="N629" s="19" t="str">
        <f>IFERROR(VLOOKUP(M629,Regions!$A$2:$B$41,2,FALSE),"0")</f>
        <v>0</v>
      </c>
      <c r="O629" s="2"/>
      <c r="P629" s="19" t="str">
        <f>IFERROR(VLOOKUP(O629,Colors!$A$2:$B$11,2,FALSE),"0")</f>
        <v>0</v>
      </c>
      <c r="Q629" s="2"/>
      <c r="R629" s="19" t="str">
        <f>IFERROR(VLOOKUP(Q629,Contenants!$A$2:$B$21,2,FALSE),"0")</f>
        <v>0</v>
      </c>
      <c r="S629" s="2"/>
      <c r="T629" s="50" t="str">
        <f t="shared" ref="T629" si="198">PROPER(B629)</f>
        <v>Transport Sur Achats</v>
      </c>
      <c r="U629" s="19" t="str">
        <f>SUBSTITUTE(SUBSTITUTE(SUBSTITUTE(SUBSTITUTE(SUBSTITUTE(SUBSTITUTE(SUBSTITUTE(SUBSTITUTE(SUBSTITUTE(SUBSTITUTE(SUBSTITUTE(SUBSTITUTE(S629,"C:\Users\Admin\OneDrive\Site Internet\",""),"BAG-IN-BOX\",""),"BOURGOGNE\",""),"BEAUJOLAIS\",""),"CHAMPAGNE ET EFFERVESCENTS\",""),"LANGUEDOC\",""),"LOIRE\",""),"PROVENCE\",""),"RHONE NORD\",""),"RHONE SUD\",""),"SPIRITUEUX\",""),"SUD OUEST\","")</f>
        <v/>
      </c>
      <c r="V629" s="19">
        <f t="shared" ref="V629:V636" si="199">IF(U629="",0,1)</f>
        <v>0</v>
      </c>
      <c r="W629" s="20" t="e">
        <f>$X$1&amp;A629&amp;$Y$1&amp;T629&amp;$Z$1&amp;D629&amp;$AA$1&amp;E629&amp;#REF!&amp;G629&amp;$AB$1&amp;J629&amp;$AC$1&amp;L629&amp;$AD$1&amp;N629&amp;$AE$1&amp;P629&amp;$AF$1&amp;R629&amp;$AG$1&amp;#REF!&amp;$AI$1</f>
        <v>#REF!</v>
      </c>
    </row>
    <row r="630" spans="1:23" ht="409.5" x14ac:dyDescent="0.25">
      <c r="A630" s="2" t="s">
        <v>838</v>
      </c>
      <c r="B630" s="2" t="s">
        <v>839</v>
      </c>
      <c r="C630" s="3" t="s">
        <v>4881</v>
      </c>
      <c r="D630" s="23" t="str">
        <f t="shared" si="197"/>
        <v>Un Champagne Blanc de Blanc fins, floral et fruité. Idéal pour un dessert aux fruits frais ou une salade de fruits.&lt;br&gt;&lt;br&gt;Encépagement : Chardonnay&lt;br&gt;&lt;br&gt;Dégustation : Bulles fines, nez aux notes d’agrumes et floral ; bouche ample, élégante et équilibrée.&lt;br&gt;&lt;br&gt;Existe en Magnum.&lt;br&gt;&lt;br&gt;La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&lt;br&gt;&lt;br&gt;Aujourd’hui,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»&lt;br&gt;&lt;br&gt;Le Champagne est conservé jusqu’à 3 ans pour les cuvées non millésimées, 6 à 8 ans pour les cuvées Extra.</v>
      </c>
      <c r="E630" s="4">
        <v>42</v>
      </c>
      <c r="F630" s="2" t="s">
        <v>2228</v>
      </c>
      <c r="G630" s="19">
        <f>VLOOKUP(F630,frs!$A$2:$B$45,2,FALSE)</f>
        <v>6</v>
      </c>
      <c r="H630" s="2" t="b">
        <v>1</v>
      </c>
      <c r="I630" s="2" t="s">
        <v>4805</v>
      </c>
      <c r="J630" s="19">
        <f>VLOOKUP(I630,Families!$A$2:$B$11,2,FALSE)</f>
        <v>5</v>
      </c>
      <c r="K630" s="2" t="s">
        <v>4806</v>
      </c>
      <c r="L630" s="19">
        <f>IFERROR(VLOOKUP(K630,Appellations!$A$2:$B$80,2,FALSE),"0")</f>
        <v>16</v>
      </c>
      <c r="M630" s="2" t="s">
        <v>4806</v>
      </c>
      <c r="N630" s="19">
        <f>IFERROR(VLOOKUP(M630,Regions!$A$2:$B$44,2,FALSE),"0")</f>
        <v>12</v>
      </c>
      <c r="O630" s="2"/>
      <c r="P630" s="19" t="str">
        <f>IFERROR(VLOOKUP(O630,Colors!$A$2:$B$11,2,FALSE),"0")</f>
        <v>0</v>
      </c>
      <c r="Q630" s="2" t="s">
        <v>4688</v>
      </c>
      <c r="R630" s="19">
        <f>IFERROR(VLOOKUP(Q630,Contenants!$A$2:$B$21,2,FALSE),"0")</f>
        <v>16</v>
      </c>
      <c r="S630" s="2" t="s">
        <v>5782</v>
      </c>
      <c r="T630" s="50" t="s">
        <v>6439</v>
      </c>
      <c r="U630" s="19" t="str">
        <f t="shared" ref="U630:U636" si="200">SUBSTITUTE(S630,"C:\Users\Admin\OneDrive\Site Internet\","")</f>
        <v>champagne_jean_noel_haton_blanc_de_blanc.png</v>
      </c>
      <c r="V630" s="19">
        <f t="shared" si="199"/>
        <v>1</v>
      </c>
      <c r="W630" s="20" t="str">
        <f t="shared" ref="W630:W636" si="201">$X$1&amp;A630&amp;$Y$1&amp;T630&amp;$Z$1&amp;D630&amp;$AA$1&amp;G630&amp;$AB$1&amp;J630&amp;$AC$1&amp;L630&amp;$AD$1&amp;N630&amp;$AE$1&amp;P630&amp;$AF$1&amp;R630&amp;$AG$1&amp;U630&amp;$AH$1&amp;V630&amp;$AI$1</f>
        <v>("00639", "Champagne Haton Blanc de Blanc", "Un Champagne Blanc de Blanc fins, floral et fruité. Idéal pour un dessert aux fruits frais ou une salade de fruits.&lt;br&gt;&lt;br&gt;Encépagement : Chardonnay&lt;br&gt;&lt;br&gt;Dégustation : Bulles fines, nez aux notes d’agrumes et floral ; bouche ample, élégante et équilibrée.&lt;br&gt;&lt;br&gt;Existe en Magnum.&lt;br&gt;&lt;br&gt;La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&lt;br&gt;&lt;br&gt;Aujourd’hui,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»&lt;br&gt;&lt;br&gt;Le Champagne est conservé jusqu’à 3 ans pour les cuvées non millésimées, 6 à 8 ans pour les cuvées Extra.", "6", "5", "16", "12","0", "16", "champagne_jean_noel_haton_blanc_de_blanc.png", "1"),</v>
      </c>
    </row>
    <row r="631" spans="1:23" ht="409.5" x14ac:dyDescent="0.25">
      <c r="A631" s="2" t="s">
        <v>842</v>
      </c>
      <c r="B631" s="2" t="s">
        <v>843</v>
      </c>
      <c r="C631" s="3" t="s">
        <v>4882</v>
      </c>
      <c r="D631" s="23" t="str">
        <f t="shared" si="197"/>
        <v>Un Champagne Brut léger et brioché. Parfait sur un plateau de fruits de mer ou un apértif entre amis.&lt;br&gt;&lt;br&gt;Encépagement : Pinot noir, Chardonnay&lt;br&gt;&lt;br&gt;Dégustation : Bulles fines, nez aux notes de fruits frais et d’agrumes ; bouche généreuse, vive et élégante.&lt;br&gt;&lt;br&gt;La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&lt;br&gt;&lt;br&gt;Aujourd’hui,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»&lt;br&gt;&lt;br&gt;Le Champagne est conservé jusqu’à 3 ans pour les cuvées non millésimées, 6 à 8 ans pour les cuvées Extra.</v>
      </c>
      <c r="E631" s="4">
        <v>42</v>
      </c>
      <c r="F631" s="2" t="s">
        <v>2228</v>
      </c>
      <c r="G631" s="19">
        <f>VLOOKUP(F631,frs!$A$2:$B$45,2,FALSE)</f>
        <v>6</v>
      </c>
      <c r="H631" s="2" t="b">
        <v>1</v>
      </c>
      <c r="I631" s="2" t="s">
        <v>4805</v>
      </c>
      <c r="J631" s="19">
        <f>VLOOKUP(I631,Families!$A$2:$B$11,2,FALSE)</f>
        <v>5</v>
      </c>
      <c r="K631" s="2" t="s">
        <v>4806</v>
      </c>
      <c r="L631" s="19">
        <f>IFERROR(VLOOKUP(K631,Appellations!$A$2:$B$80,2,FALSE),"0")</f>
        <v>16</v>
      </c>
      <c r="M631" s="2" t="s">
        <v>4806</v>
      </c>
      <c r="N631" s="19">
        <f>IFERROR(VLOOKUP(M631,Regions!$A$2:$B$44,2,FALSE),"0")</f>
        <v>12</v>
      </c>
      <c r="O631" s="2"/>
      <c r="P631" s="19" t="str">
        <f>IFERROR(VLOOKUP(O631,Colors!$A$2:$B$11,2,FALSE),"0")</f>
        <v>0</v>
      </c>
      <c r="Q631" s="2" t="s">
        <v>4688</v>
      </c>
      <c r="R631" s="19">
        <f>IFERROR(VLOOKUP(Q631,Contenants!$A$2:$B$21,2,FALSE),"0")</f>
        <v>16</v>
      </c>
      <c r="S631" s="2" t="s">
        <v>5783</v>
      </c>
      <c r="T631" s="50" t="s">
        <v>6440</v>
      </c>
      <c r="U631" s="19" t="str">
        <f t="shared" si="200"/>
        <v>champagne_jean_noel_haton_brut_extra.png</v>
      </c>
      <c r="V631" s="19">
        <f t="shared" si="199"/>
        <v>1</v>
      </c>
      <c r="W631" s="20" t="str">
        <f t="shared" si="201"/>
        <v>("00640", "Champagne Haton Brut Extra", "Un Champagne Brut léger et brioché. Parfait sur un plateau de fruits de mer ou un apértif entre amis.&lt;br&gt;&lt;br&gt;Encépagement : Pinot noir, Chardonnay&lt;br&gt;&lt;br&gt;Dégustation : Bulles fines, nez aux notes de fruits frais et d’agrumes ; bouche généreuse, vive et élégante.&lt;br&gt;&lt;br&gt;La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&lt;br&gt;&lt;br&gt;Aujourd’hui,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»&lt;br&gt;&lt;br&gt;Le Champagne est conservé jusqu’à 3 ans pour les cuvées non millésimées, 6 à 8 ans pour les cuvées Extra.", "6", "5", "16", "12","0", "16", "champagne_jean_noel_haton_brut_extra.png", "1"),</v>
      </c>
    </row>
    <row r="632" spans="1:23" ht="409.5" x14ac:dyDescent="0.25">
      <c r="A632" s="2" t="s">
        <v>856</v>
      </c>
      <c r="B632" s="2" t="s">
        <v>857</v>
      </c>
      <c r="C632" s="3" t="s">
        <v>4883</v>
      </c>
      <c r="D632" s="23" t="str">
        <f t="shared" si="197"/>
        <v>Un Champagne Rosé élégant et d'une grande finesse qui s'accordera à merveille sur un apéritif ou un dessert aux fruits rouges.&lt;br&gt;&lt;br&gt;Encépagement : Pinot noir, Chardonnay, Pinot meunier&lt;br&gt;&lt;br&gt;Dégustation : Bulles fines, nez aux notes de fruits rouges et d’agrumes ; bouche ample, précise et soyeuse.&lt;br&gt;&lt;br&gt;La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&lt;br&gt;&lt;br&gt;Aujourd’hui,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»&lt;br&gt;&lt;br&gt;Le Champagne est conservé jusqu’à 3 ans pour les cuvées non millésimées, 6 à 8 ans pour les cuvées Extra.</v>
      </c>
      <c r="E632" s="4">
        <v>44</v>
      </c>
      <c r="F632" s="2" t="s">
        <v>2228</v>
      </c>
      <c r="G632" s="19">
        <f>VLOOKUP(F632,frs!$A$2:$B$45,2,FALSE)</f>
        <v>6</v>
      </c>
      <c r="H632" s="2" t="b">
        <v>1</v>
      </c>
      <c r="I632" s="2" t="s">
        <v>4805</v>
      </c>
      <c r="J632" s="19">
        <f>VLOOKUP(I632,Families!$A$2:$B$11,2,FALSE)</f>
        <v>5</v>
      </c>
      <c r="K632" s="2" t="s">
        <v>4806</v>
      </c>
      <c r="L632" s="19">
        <f>IFERROR(VLOOKUP(K632,Appellations!$A$2:$B$80,2,FALSE),"0")</f>
        <v>16</v>
      </c>
      <c r="M632" s="2" t="s">
        <v>4806</v>
      </c>
      <c r="N632" s="19">
        <f>IFERROR(VLOOKUP(M632,Regions!$A$2:$B$44,2,FALSE),"0")</f>
        <v>12</v>
      </c>
      <c r="O632" s="2" t="s">
        <v>2306</v>
      </c>
      <c r="P632" s="19">
        <f>IFERROR(VLOOKUP(O632,Colors!$A$2:$B$11,2,FALSE),"0")</f>
        <v>7</v>
      </c>
      <c r="Q632" s="2" t="s">
        <v>4688</v>
      </c>
      <c r="R632" s="19">
        <f>IFERROR(VLOOKUP(Q632,Contenants!$A$2:$B$21,2,FALSE),"0")</f>
        <v>16</v>
      </c>
      <c r="S632" s="2" t="s">
        <v>5784</v>
      </c>
      <c r="T632" s="50" t="s">
        <v>6441</v>
      </c>
      <c r="U632" s="19" t="str">
        <f t="shared" si="200"/>
        <v>champagne_jean_noel_haton_extra_rose.png</v>
      </c>
      <c r="V632" s="19">
        <f t="shared" si="199"/>
        <v>1</v>
      </c>
      <c r="W632" s="20" t="str">
        <f t="shared" si="201"/>
        <v>("00641", "Champagne Haton Rosé Extra", "Un Champagne Rosé élégant et d'une grande finesse qui s'accordera à merveille sur un apéritif ou un dessert aux fruits rouges.&lt;br&gt;&lt;br&gt;Encépagement : Pinot noir, Chardonnay, Pinot meunier&lt;br&gt;&lt;br&gt;Dégustation : Bulles fines, nez aux notes de fruits rouges et d’agrumes ; bouche ample, précise et soyeuse.&lt;br&gt;&lt;br&gt;La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&lt;br&gt;&lt;br&gt;Aujourd’hui,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»&lt;br&gt;&lt;br&gt;Le Champagne est conservé jusqu’à 3 ans pour les cuvées non millésimées, 6 à 8 ans pour les cuvées Extra.", "6", "5", "16", "12","7", "16", "champagne_jean_noel_haton_extra_rose.png", "1"),</v>
      </c>
    </row>
    <row r="633" spans="1:23" ht="409.5" x14ac:dyDescent="0.25">
      <c r="A633" s="2" t="s">
        <v>848</v>
      </c>
      <c r="B633" s="2" t="s">
        <v>849</v>
      </c>
      <c r="C633" s="3" t="s">
        <v>4884</v>
      </c>
      <c r="D633" s="23" t="str">
        <f t="shared" si="197"/>
        <v>Un Champagne brut aux bulles fines et aux notes de fruits blancs s'alliant parfaitement sur une salade de fruits maison.&lt;br&gt;&lt;br&gt;Encépagement : Pinot noir, Chardonnay, Pinot meunier&lt;br&gt;&lt;br&gt;Dégustation : Bulles fines, nez aux notes de pêches blanches, de noisettes et d’agrumes ; bouche ample et aux notes de fruits frais.&lt;br&gt;&lt;br&gt;Existe en Magnum et en 37,5cl.&lt;br&gt;&lt;br&gt;La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&lt;br&gt;&lt;br&gt;Aujourd’hui,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»&lt;br&gt;&lt;br&gt;Le Champagne est conservé jusqu’à 3 ans pour les cuvées non millésimées, 6 à 8 ans pour les cuvées Extra.</v>
      </c>
      <c r="E633" s="4">
        <v>32</v>
      </c>
      <c r="F633" s="2" t="s">
        <v>2228</v>
      </c>
      <c r="G633" s="19">
        <f>VLOOKUP(F633,frs!$A$2:$B$45,2,FALSE)</f>
        <v>6</v>
      </c>
      <c r="H633" s="2" t="b">
        <v>1</v>
      </c>
      <c r="I633" s="2" t="s">
        <v>4805</v>
      </c>
      <c r="J633" s="19">
        <f>VLOOKUP(I633,Families!$A$2:$B$11,2,FALSE)</f>
        <v>5</v>
      </c>
      <c r="K633" s="2" t="s">
        <v>4806</v>
      </c>
      <c r="L633" s="19">
        <f>IFERROR(VLOOKUP(K633,Appellations!$A$2:$B$80,2,FALSE),"0")</f>
        <v>16</v>
      </c>
      <c r="M633" s="2" t="s">
        <v>4806</v>
      </c>
      <c r="N633" s="19">
        <f>IFERROR(VLOOKUP(M633,Regions!$A$2:$B$44,2,FALSE),"0")</f>
        <v>12</v>
      </c>
      <c r="O633" s="2"/>
      <c r="P633" s="19" t="str">
        <f>IFERROR(VLOOKUP(O633,Colors!$A$2:$B$11,2,FALSE),"0")</f>
        <v>0</v>
      </c>
      <c r="Q633" s="2" t="s">
        <v>4688</v>
      </c>
      <c r="R633" s="19">
        <f>IFERROR(VLOOKUP(Q633,Contenants!$A$2:$B$21,2,FALSE),"0")</f>
        <v>16</v>
      </c>
      <c r="S633" s="2" t="s">
        <v>5785</v>
      </c>
      <c r="T633" s="50" t="s">
        <v>6442</v>
      </c>
      <c r="U633" s="19" t="str">
        <f t="shared" si="200"/>
        <v>champagne_jean_noel_haton_reserve.png</v>
      </c>
      <c r="V633" s="19">
        <f t="shared" si="199"/>
        <v>1</v>
      </c>
      <c r="W633" s="20" t="str">
        <f t="shared" si="201"/>
        <v>("00642", "Champagne Haton Réserve", "Un Champagne brut aux bulles fines et aux notes de fruits blancs s'alliant parfaitement sur une salade de fruits maison.&lt;br&gt;&lt;br&gt;Encépagement : Pinot noir, Chardonnay, Pinot meunier&lt;br&gt;&lt;br&gt;Dégustation : Bulles fines, nez aux notes de pêches blanches, de noisettes et d’agrumes ; bouche ample et aux notes de fruits frais.&lt;br&gt;&lt;br&gt;Existe en Magnum et en 37,5cl.&lt;br&gt;&lt;br&gt;La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&lt;br&gt;&lt;br&gt;Aujourd’hui,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»&lt;br&gt;&lt;br&gt;Le Champagne est conservé jusqu’à 3 ans pour les cuvées non millésimées, 6 à 8 ans pour les cuvées Extra.", "6", "5", "16", "12","0", "16", "champagne_jean_noel_haton_reserve.png", "1"),</v>
      </c>
    </row>
    <row r="634" spans="1:23" ht="409.5" x14ac:dyDescent="0.25">
      <c r="A634" s="2" t="s">
        <v>852</v>
      </c>
      <c r="B634" s="2" t="s">
        <v>853</v>
      </c>
      <c r="C634" s="3" t="s">
        <v>4885</v>
      </c>
      <c r="D634" s="23" t="str">
        <f t="shared" si="197"/>
        <v>Un Champagne brut aux bulles fines et aux notes de fruits blancs s'alliant parfaitement sur une salade de fruits maison.&lt;br&gt;&lt;br&gt;Encépagement : Pinot noir, Chardonnay, Pinot meunier&lt;br&gt;&lt;br&gt;Dégustation : Bulles fines, nez aux notes de pêches blanches, de noisettes et d’agrumes ; bouche ample et aux notes de fruits frais.&lt;br&gt;&lt;br&gt;Existe en 75cl et en 37,5cl.&lt;br&gt;&lt;br&gt;La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&lt;br&gt;&lt;br&gt;Aujourd’hui,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»&lt;br&gt;&lt;br&gt;Le Champagne est conservé jusqu’à 3 ans pour les cuvées non millésimées, 6 à 8 ans pour les cuvées Extra.</v>
      </c>
      <c r="E634" s="4">
        <v>68</v>
      </c>
      <c r="F634" s="2" t="s">
        <v>2228</v>
      </c>
      <c r="G634" s="19">
        <f>VLOOKUP(F634,frs!$A$2:$B$45,2,FALSE)</f>
        <v>6</v>
      </c>
      <c r="H634" s="2" t="b">
        <v>1</v>
      </c>
      <c r="I634" s="2" t="s">
        <v>4805</v>
      </c>
      <c r="J634" s="19">
        <f>VLOOKUP(I634,Families!$A$2:$B$11,2,FALSE)</f>
        <v>5</v>
      </c>
      <c r="K634" s="2" t="s">
        <v>4806</v>
      </c>
      <c r="L634" s="19">
        <f>IFERROR(VLOOKUP(K634,Appellations!$A$2:$B$80,2,FALSE),"0")</f>
        <v>16</v>
      </c>
      <c r="M634" s="2" t="s">
        <v>4806</v>
      </c>
      <c r="N634" s="19">
        <f>IFERROR(VLOOKUP(M634,Regions!$A$2:$B$44,2,FALSE),"0")</f>
        <v>12</v>
      </c>
      <c r="O634" s="2"/>
      <c r="P634" s="19" t="str">
        <f>IFERROR(VLOOKUP(O634,Colors!$A$2:$B$11,2,FALSE),"0")</f>
        <v>0</v>
      </c>
      <c r="Q634" s="2" t="s">
        <v>2303</v>
      </c>
      <c r="R634" s="19">
        <f>IFERROR(VLOOKUP(Q634,Contenants!$A$2:$B$21,2,FALSE),"0")</f>
        <v>19</v>
      </c>
      <c r="S634" s="2" t="s">
        <v>5785</v>
      </c>
      <c r="T634" s="50" t="s">
        <v>6443</v>
      </c>
      <c r="U634" s="19" t="str">
        <f t="shared" si="200"/>
        <v>champagne_jean_noel_haton_reserve.png</v>
      </c>
      <c r="V634" s="19">
        <f t="shared" si="199"/>
        <v>1</v>
      </c>
      <c r="W634" s="20" t="str">
        <f t="shared" si="201"/>
        <v>("00643", "Champagne Haton Réserve Magnum", "Un Champagne brut aux bulles fines et aux notes de fruits blancs s'alliant parfaitement sur une salade de fruits maison.&lt;br&gt;&lt;br&gt;Encépagement : Pinot noir, Chardonnay, Pinot meunier&lt;br&gt;&lt;br&gt;Dégustation : Bulles fines, nez aux notes de pêches blanches, de noisettes et d’agrumes ; bouche ample et aux notes de fruits frais.&lt;br&gt;&lt;br&gt;Existe en 75cl et en 37,5cl.&lt;br&gt;&lt;br&gt;La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&lt;br&gt;&lt;br&gt;Aujourd’hui,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»&lt;br&gt;&lt;br&gt;Le Champagne est conservé jusqu’à 3 ans pour les cuvées non millésimées, 6 à 8 ans pour les cuvées Extra.", "6", "5", "16", "12","0", "19", "champagne_jean_noel_haton_reserve.png", "1"),</v>
      </c>
    </row>
    <row r="635" spans="1:23" ht="409.5" x14ac:dyDescent="0.25">
      <c r="A635" s="2" t="s">
        <v>854</v>
      </c>
      <c r="B635" s="2" t="s">
        <v>855</v>
      </c>
      <c r="C635" s="3" t="s">
        <v>4886</v>
      </c>
      <c r="D635" s="23" t="str">
        <f t="shared" si="197"/>
        <v>Un Champagne Rosé festif pour tout vos évènements familliaux.&lt;br&gt;&lt;br&gt;Encépagement : Pinot noir, Chardonnay et Pinot Meunier&lt;br&gt;&lt;br&gt;Dégustation : Bulles fines, Nez aux notes de fruits rouges ; Bouche équilibrée, ample, fraîche aux notes de framboises, de groseille et de fraise. Finale généreuse et longue.&lt;br&gt;&lt;br&gt;La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&lt;br&gt;&lt;br&gt;Aujourd’hui,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»&lt;br&gt;&lt;br&gt;Le Champagne est conservé jusqu’à 3 ans pour les cuvées non millésimées, 6 à 8 ans pour les cuvées Extra.</v>
      </c>
      <c r="E635" s="4">
        <v>32</v>
      </c>
      <c r="F635" s="2" t="s">
        <v>2228</v>
      </c>
      <c r="G635" s="19">
        <f>VLOOKUP(F635,frs!$A$2:$B$45,2,FALSE)</f>
        <v>6</v>
      </c>
      <c r="H635" s="2" t="b">
        <v>1</v>
      </c>
      <c r="I635" s="2" t="s">
        <v>4805</v>
      </c>
      <c r="J635" s="19">
        <f>VLOOKUP(I635,Families!$A$2:$B$11,2,FALSE)</f>
        <v>5</v>
      </c>
      <c r="K635" s="2" t="s">
        <v>4806</v>
      </c>
      <c r="L635" s="19">
        <f>IFERROR(VLOOKUP(K635,Appellations!$A$2:$B$80,2,FALSE),"0")</f>
        <v>16</v>
      </c>
      <c r="M635" s="2" t="s">
        <v>4806</v>
      </c>
      <c r="N635" s="19">
        <f>IFERROR(VLOOKUP(M635,Regions!$A$2:$B$44,2,FALSE),"0")</f>
        <v>12</v>
      </c>
      <c r="O635" s="2" t="s">
        <v>2306</v>
      </c>
      <c r="P635" s="19">
        <f>IFERROR(VLOOKUP(O635,Colors!$A$2:$B$11,2,FALSE),"0")</f>
        <v>7</v>
      </c>
      <c r="Q635" s="2" t="s">
        <v>4688</v>
      </c>
      <c r="R635" s="19">
        <f>IFERROR(VLOOKUP(Q635,Contenants!$A$2:$B$21,2,FALSE),"0")</f>
        <v>16</v>
      </c>
      <c r="S635" s="2" t="s">
        <v>5786</v>
      </c>
      <c r="T635" s="50" t="s">
        <v>6444</v>
      </c>
      <c r="U635" s="19" t="str">
        <f t="shared" si="200"/>
        <v>champagne_jean_noel_haton_rose.png</v>
      </c>
      <c r="V635" s="19">
        <f t="shared" si="199"/>
        <v>1</v>
      </c>
      <c r="W635" s="20" t="str">
        <f t="shared" si="201"/>
        <v>("00644", "Champagne Haton Rosé", "Un Champagne Rosé festif pour tout vos évènements familliaux.&lt;br&gt;&lt;br&gt;Encépagement : Pinot noir, Chardonnay et Pinot Meunier&lt;br&gt;&lt;br&gt;Dégustation : Bulles fines, Nez aux notes de fruits rouges ; Bouche équilibrée, ample, fraîche aux notes de framboises, de groseille et de fraise. Finale généreuse et longue.&lt;br&gt;&lt;br&gt;La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&lt;br&gt;&lt;br&gt;Aujourd’hui,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»&lt;br&gt;&lt;br&gt;Le Champagne est conservé jusqu’à 3 ans pour les cuvées non millésimées, 6 à 8 ans pour les cuvées Extra.", "6", "5", "16", "12","7", "16", "champagne_jean_noel_haton_rose.png", "1"),</v>
      </c>
    </row>
    <row r="636" spans="1:23" s="29" customFormat="1" ht="409.6" x14ac:dyDescent="0.25">
      <c r="A636" s="2" t="s">
        <v>58</v>
      </c>
      <c r="B636" s="2" t="s">
        <v>59</v>
      </c>
      <c r="C636" s="3" t="s">
        <v>2387</v>
      </c>
      <c r="D636" s="27" t="str">
        <f t="shared" si="186"/>
        <v>Un Bandol rosé élégant et plein de finesse pour accompagner une paella ou une bouillabaisse.&lt;br&gt;&lt;br&gt;Encépagement : Mourvèdre, Syrah et Grenache.&lt;br&gt;&lt;br&gt;Dégustation : Robe rosé melon ; Nez aux notes de fruits rouges subtiles ; Bouche soyeuse, élégante, ample et pleine de finesse.&lt;br&gt;Accord mets/vin : paëlla, grillades, bouillabaisse.&lt;br&gt;&lt;br&gt;Existe en Magnum.&lt;br&gt;&lt;br&gt;Situé à St Cyr/Mer, les vins de ce domaine seront ravir tous les palets !!&lt;br&gt;19 hectares de vignes sont répartis sur les communes de Saint Cyr, La Cadière et le Castellet. La philosophie du domaine est de pratiquer l’agriculture régénérative dont l’objectif est d’augmenter la biodiversité.</v>
      </c>
      <c r="E636" s="4">
        <v>19.25</v>
      </c>
      <c r="F636" s="2" t="s">
        <v>2230</v>
      </c>
      <c r="G636" s="19">
        <f>VLOOKUP(F636,frs!$A$2:$B$45,2,FALSE)</f>
        <v>17</v>
      </c>
      <c r="H636" s="2" t="b">
        <v>1</v>
      </c>
      <c r="I636" s="2" t="s">
        <v>2308</v>
      </c>
      <c r="J636" s="28">
        <f>VLOOKUP(I636,Families!$A$2:$B$11,2,FALSE)</f>
        <v>3</v>
      </c>
      <c r="K636" s="2" t="s">
        <v>4828</v>
      </c>
      <c r="L636" s="19">
        <f>IFERROR(VLOOKUP(K636,Appellations!$A$2:$B$80,2,FALSE),"0")</f>
        <v>2</v>
      </c>
      <c r="M636" s="2" t="s">
        <v>4741</v>
      </c>
      <c r="N636" s="19">
        <f>IFERROR(VLOOKUP(M636,Regions!$A$2:$B$44,2,FALSE),"0")</f>
        <v>32</v>
      </c>
      <c r="O636" s="2" t="s">
        <v>2306</v>
      </c>
      <c r="P636" s="28">
        <f>IFERROR(VLOOKUP(O636,Colors!$A$3:$B$11,2,FALSE),"")</f>
        <v>7</v>
      </c>
      <c r="Q636" s="2" t="s">
        <v>4688</v>
      </c>
      <c r="R636" s="28">
        <f>IFERROR(VLOOKUP(Q636,Contenants!$A$3:$B$21,2,FALSE),"")</f>
        <v>16</v>
      </c>
      <c r="S636" s="2" t="s">
        <v>5689</v>
      </c>
      <c r="T636" s="50" t="s">
        <v>6445</v>
      </c>
      <c r="U636" s="19" t="str">
        <f t="shared" si="200"/>
        <v>domaine_chretienne_lecque_rose.png</v>
      </c>
      <c r="V636" s="19">
        <f t="shared" si="199"/>
        <v>1</v>
      </c>
      <c r="W636" s="20" t="str">
        <f t="shared" si="201"/>
        <v>("00645", "La Lecque La Chretienne Rosé", "Un Bandol rosé élégant et plein de finesse pour accompagner une paella ou une bouillabaisse.&lt;br&gt;&lt;br&gt;Encépagement : Mourvèdre, Syrah et Grenache.&lt;br&gt;&lt;br&gt;Dégustation : Robe rosé melon ; Nez aux notes de fruits rouges subtiles ; Bouche soyeuse, élégante, ample et pleine de finesse.&lt;br&gt;Accord mets/vin : paëlla, grillades, bouillabaisse.&lt;br&gt;&lt;br&gt;Existe en Magnum.&lt;br&gt;&lt;br&gt;Situé à St Cyr/Mer, les vins de ce domaine seront ravir tous les palets !!&lt;br&gt;19 hectares de vignes sont répartis sur les communes de Saint Cyr, La Cadière et le Castellet. La philosophie du domaine est de pratiquer l’agriculture régénérative dont l’objectif est d’augmenter la biodiversité.", "17", "3", "2", "32","7", "16", "domaine_chretienne_lecque_rose.png", "1"),</v>
      </c>
    </row>
    <row r="637" spans="1:23" s="20" customFormat="1" hidden="1" x14ac:dyDescent="0.25">
      <c r="A637" s="2" t="s">
        <v>4389</v>
      </c>
      <c r="B637" s="2" t="s">
        <v>4390</v>
      </c>
      <c r="C637" s="3"/>
      <c r="D637" s="40" t="str">
        <f t="shared" si="186"/>
        <v/>
      </c>
      <c r="E637" s="4">
        <v>24.5</v>
      </c>
      <c r="F637" s="2" t="s">
        <v>2230</v>
      </c>
      <c r="G637" s="41">
        <f>VLOOKUP(F637,frs!$A$2:$E$41,2,FALSE)</f>
        <v>17</v>
      </c>
      <c r="H637" s="2" t="b">
        <v>0</v>
      </c>
      <c r="I637" s="2" t="s">
        <v>4716</v>
      </c>
      <c r="J637" s="41">
        <f>VLOOKUP(I637,Families!$A$2:$B$11,2,FALSE)</f>
        <v>1</v>
      </c>
      <c r="K637" s="2" t="s">
        <v>4751</v>
      </c>
      <c r="L637" s="41" t="str">
        <f>IFERROR(VLOOKUP(K637,Appellations!$A$3:$B$77,3,FALSE),"")</f>
        <v/>
      </c>
      <c r="M637" s="2" t="s">
        <v>4752</v>
      </c>
      <c r="N637" s="41">
        <f>IFERROR(VLOOKUP(M637,Regions!$A$3:$B$41,2,FALSE),"")</f>
        <v>20</v>
      </c>
      <c r="O637" s="2" t="s">
        <v>4719</v>
      </c>
      <c r="P637" s="41">
        <f>IFERROR(VLOOKUP(O637,Colors!$A$3:$B$11,2,FALSE),"")</f>
        <v>8</v>
      </c>
      <c r="Q637" s="2" t="s">
        <v>4688</v>
      </c>
      <c r="R637" s="41">
        <f>IFERROR(VLOOKUP(Q637,Contenants!$A$3:$B$21,2,FALSE),"")</f>
        <v>16</v>
      </c>
      <c r="S637" s="2"/>
      <c r="T637" s="8" t="s">
        <v>847</v>
      </c>
      <c r="U637" s="43" t="str">
        <f t="shared" ref="U637:U649" si="202">SUBSTITUTE(SUBSTITUTE(SUBSTITUTE(SUBSTITUTE(SUBSTITUTE(SUBSTITUTE(SUBSTITUTE(SUBSTITUTE(SUBSTITUTE(SUBSTITUTE(SUBSTITUTE(SUBSTITUTE(S637,"C:\Users\Admin\OneDrive\Site Internet\",""),"BAG-IN-BOX\",""),"BOURGOGNE\",""),"BEAUJOLAIS\",""),"CHAMPAGNE ET EFFERVESCENTS\",""),"LANGUEDOC\",""),"LOIRE\",""),"PROVENCE\",""),"RHONE NORD\",""),"RHONE SUD\",""),"SPIRITUEUX\",""),"SUD OUEST\","")</f>
        <v/>
      </c>
      <c r="V637" s="43"/>
      <c r="W637" s="42" t="e">
        <f>$X$1&amp;A637&amp;$Y$1&amp;T637&amp;$Z$1&amp;C637&amp;$AA$1&amp;E637&amp;#REF!&amp;G637&amp;$AB$1&amp;J637&amp;$AC$1&amp;#REF!&amp;$AD$1&amp;L637&amp;$AE$1&amp;P637&amp;$AF$1&amp;R637&amp;$AF$1&amp;#REF!&amp;$AG$1</f>
        <v>#REF!</v>
      </c>
    </row>
    <row r="638" spans="1:23" hidden="1" x14ac:dyDescent="0.25">
      <c r="A638" s="2" t="s">
        <v>2377</v>
      </c>
      <c r="B638" s="2" t="s">
        <v>2378</v>
      </c>
      <c r="C638" s="3"/>
      <c r="D638" s="23" t="str">
        <f>SUBSTITUTE(SUBSTITUTE(SUBSTITUTE(C638,CHAR(13),""),CHAR(10),"&lt;br&gt;"),". &amp;car(10)",".")</f>
        <v/>
      </c>
      <c r="E638" s="4">
        <v>29.5</v>
      </c>
      <c r="F638" s="2" t="s">
        <v>2230</v>
      </c>
      <c r="G638" s="19">
        <f>VLOOKUP(F638,frs!$A$2:$E$41,2,FALSE)</f>
        <v>17</v>
      </c>
      <c r="H638" s="2" t="b">
        <v>0</v>
      </c>
      <c r="I638" s="2" t="s">
        <v>4709</v>
      </c>
      <c r="J638" s="19">
        <f>VLOOKUP(I638,Families!$A$2:$B$11,2,FALSE)</f>
        <v>2</v>
      </c>
      <c r="K638" s="2" t="s">
        <v>4828</v>
      </c>
      <c r="L638" s="19">
        <f>IFERROR(VLOOKUP(K638,Appellations!$A$2:$B$77,2,FALSE),"0")</f>
        <v>2</v>
      </c>
      <c r="M638" s="2" t="s">
        <v>4741</v>
      </c>
      <c r="N638" s="19">
        <f>IFERROR(VLOOKUP(M638,Regions!$A$2:$B$41,2,FALSE),"0")</f>
        <v>32</v>
      </c>
      <c r="O638" s="2" t="s">
        <v>4689</v>
      </c>
      <c r="P638" s="19">
        <f>IFERROR(VLOOKUP(O638,Colors!$A$2:$B$11,2,FALSE),"0")</f>
        <v>2</v>
      </c>
      <c r="Q638" s="2" t="s">
        <v>4688</v>
      </c>
      <c r="R638" s="19">
        <f>IFERROR(VLOOKUP(Q638,Contenants!$A$2:$B$21,2,FALSE),"0")</f>
        <v>16</v>
      </c>
      <c r="S638" s="2"/>
      <c r="T638" s="50" t="str">
        <f>PROPER(B638)</f>
        <v>Bandol Chretienne L'Indomptable N°14 Blc</v>
      </c>
      <c r="U638" s="19" t="str">
        <f t="shared" si="202"/>
        <v/>
      </c>
      <c r="V638" s="19" t="e">
        <f>IF(#REF!="",0,1)</f>
        <v>#REF!</v>
      </c>
      <c r="W638" s="20" t="e">
        <f>$X$1&amp;A638&amp;$Y$1&amp;T638&amp;$Z$1&amp;D638&amp;$AA$1&amp;E638&amp;#REF!&amp;G638&amp;$AB$1&amp;J638&amp;$AC$1&amp;L638&amp;$AD$1&amp;N638&amp;$AE$1&amp;P638&amp;$AF$1&amp;R638&amp;$AG$1&amp;#REF!&amp;$AI$1</f>
        <v>#REF!</v>
      </c>
    </row>
    <row r="639" spans="1:23" s="29" customFormat="1" ht="409.6" x14ac:dyDescent="0.25">
      <c r="A639" s="2" t="s">
        <v>56</v>
      </c>
      <c r="B639" s="2" t="s">
        <v>57</v>
      </c>
      <c r="C639" s="3" t="s">
        <v>2386</v>
      </c>
      <c r="D639" s="27" t="str">
        <f t="shared" si="186"/>
        <v>Un Bandol blanc floral, minéral et aérien qui saura s'allier sur une belle dorade grillée.&lt;br&gt;&lt;br&gt;Encépagement : Clairette, Ugni blanc&lt;br&gt;&lt;br&gt;Dégustation : robe jaune pâle, nez floral et fruité, bouche minéral et aux notes d’agrumes avec une belle rondeur.&lt;br&gt;Accord mets/vin : poisson, fruits de mer, viande blanche.&lt;br&gt;&lt;br&gt;Situé à St Cyr/Mer, les vins de ce domaine seront ravir tous les palets !!&lt;br&gt;19 hectares de vignes sont répartis sur les communes de Saint Cyr, La Cadière et le Castellet. La philosophie du domaine est de pratiquer l’agriculture régénérative dont l’objectif est d’augmenter la biodiversité.</v>
      </c>
      <c r="E639" s="4">
        <v>22.7</v>
      </c>
      <c r="F639" s="2" t="s">
        <v>2230</v>
      </c>
      <c r="G639" s="19">
        <f>VLOOKUP(F639,frs!$A$2:$B$45,2,FALSE)</f>
        <v>17</v>
      </c>
      <c r="H639" s="2" t="b">
        <v>1</v>
      </c>
      <c r="I639" s="2" t="s">
        <v>4709</v>
      </c>
      <c r="J639" s="28">
        <f>VLOOKUP(I639,Families!$A$2:$B$11,2,FALSE)</f>
        <v>2</v>
      </c>
      <c r="K639" s="2" t="s">
        <v>4828</v>
      </c>
      <c r="L639" s="19">
        <f>IFERROR(VLOOKUP(K639,Appellations!$A$2:$B$80,2,FALSE),"0")</f>
        <v>2</v>
      </c>
      <c r="M639" s="2" t="s">
        <v>4741</v>
      </c>
      <c r="N639" s="19">
        <f>IFERROR(VLOOKUP(M639,Regions!$A$2:$B$44,2,FALSE),"0")</f>
        <v>32</v>
      </c>
      <c r="O639" s="2" t="s">
        <v>4689</v>
      </c>
      <c r="P639" s="28">
        <f>IFERROR(VLOOKUP(O639,Colors!$A$3:$B$11,2,FALSE),"")</f>
        <v>2</v>
      </c>
      <c r="Q639" s="2" t="s">
        <v>4688</v>
      </c>
      <c r="R639" s="28">
        <f>IFERROR(VLOOKUP(Q639,Contenants!$A$3:$B$21,2,FALSE),"")</f>
        <v>16</v>
      </c>
      <c r="S639" s="2" t="s">
        <v>5690</v>
      </c>
      <c r="T639" s="50" t="s">
        <v>6446</v>
      </c>
      <c r="U639" s="19" t="str">
        <f>SUBSTITUTE(S639,"C:\Users\Admin\OneDrive\Site Internet\","")</f>
        <v>domaine_chretienne_lecque_blanc.png</v>
      </c>
      <c r="V639" s="19">
        <f>IF(U639="",0,1)</f>
        <v>1</v>
      </c>
      <c r="W639" s="20" t="str">
        <f>$X$1&amp;A639&amp;$Y$1&amp;T639&amp;$Z$1&amp;D639&amp;$AA$1&amp;G639&amp;$AB$1&amp;J639&amp;$AC$1&amp;L639&amp;$AD$1&amp;N639&amp;$AE$1&amp;P639&amp;$AF$1&amp;R639&amp;$AG$1&amp;U639&amp;$AH$1&amp;V639&amp;$AI$1</f>
        <v>("00648", "La Lecque La Chretienne Blanc ", "Un Bandol blanc floral, minéral et aérien qui saura s'allier sur une belle dorade grillée.&lt;br&gt;&lt;br&gt;Encépagement : Clairette, Ugni blanc&lt;br&gt;&lt;br&gt;Dégustation : robe jaune pâle, nez floral et fruité, bouche minéral et aux notes d’agrumes avec une belle rondeur.&lt;br&gt;Accord mets/vin : poisson, fruits de mer, viande blanche.&lt;br&gt;&lt;br&gt;Situé à St Cyr/Mer, les vins de ce domaine seront ravir tous les palets !!&lt;br&gt;19 hectares de vignes sont répartis sur les communes de Saint Cyr, La Cadière et le Castellet. La philosophie du domaine est de pratiquer l’agriculture régénérative dont l’objectif est d’augmenter la biodiversité.", "17", "2", "2", "32","2", "16", "domaine_chretienne_lecque_blanc.png", "1"),</v>
      </c>
    </row>
    <row r="640" spans="1:23" s="20" customFormat="1" hidden="1" x14ac:dyDescent="0.25">
      <c r="A640" s="2" t="s">
        <v>2993</v>
      </c>
      <c r="B640" s="2" t="s">
        <v>2994</v>
      </c>
      <c r="C640" s="3"/>
      <c r="D640" s="18" t="str">
        <f t="shared" si="186"/>
        <v/>
      </c>
      <c r="E640" s="4">
        <v>5.5</v>
      </c>
      <c r="F640" s="2" t="s">
        <v>2218</v>
      </c>
      <c r="G640" s="19" t="e">
        <f>VLOOKUP(F640,frs!$A$2:$E$41,2,FALSE)</f>
        <v>#N/A</v>
      </c>
      <c r="H640" s="2" t="b">
        <v>0</v>
      </c>
      <c r="I640" s="2" t="s">
        <v>2308</v>
      </c>
      <c r="J640" s="19">
        <f>VLOOKUP(I640,Families!$A$2:$B$11,2,FALSE)</f>
        <v>3</v>
      </c>
      <c r="K640" s="2" t="s">
        <v>4740</v>
      </c>
      <c r="L640" s="19" t="str">
        <f>IFERROR(VLOOKUP(K640,Appellations!$A$3:$B$77,3,FALSE),"")</f>
        <v/>
      </c>
      <c r="M640" s="2" t="s">
        <v>4741</v>
      </c>
      <c r="N640" s="19">
        <f>IFERROR(VLOOKUP(M640,Regions!$A$3:$B$41,2,FALSE),"")</f>
        <v>32</v>
      </c>
      <c r="O640" s="2" t="s">
        <v>2306</v>
      </c>
      <c r="P640" s="19">
        <f>IFERROR(VLOOKUP(O640,Colors!$A$3:$B$11,2,FALSE),"")</f>
        <v>7</v>
      </c>
      <c r="Q640" s="2" t="s">
        <v>4688</v>
      </c>
      <c r="R640" s="19">
        <f>IFERROR(VLOOKUP(Q640,Contenants!$A$3:$B$21,2,FALSE),"")</f>
        <v>16</v>
      </c>
      <c r="S640" s="2"/>
      <c r="T640" s="8" t="s">
        <v>1978</v>
      </c>
      <c r="U640" s="21" t="str">
        <f t="shared" si="202"/>
        <v/>
      </c>
      <c r="V640" s="21"/>
      <c r="W640" s="20" t="e">
        <f>$X$1&amp;A640&amp;$Y$1&amp;T640&amp;$Z$1&amp;C640&amp;$AA$1&amp;E640&amp;#REF!&amp;G640&amp;$AB$1&amp;J640&amp;$AC$1&amp;#REF!&amp;$AD$1&amp;L640&amp;$AE$1&amp;P640&amp;$AF$1&amp;R640&amp;$AF$1&amp;#REF!&amp;$AG$1</f>
        <v>#REF!</v>
      </c>
    </row>
    <row r="641" spans="1:23" s="20" customFormat="1" hidden="1" x14ac:dyDescent="0.25">
      <c r="A641" s="2" t="s">
        <v>2991</v>
      </c>
      <c r="B641" s="2" t="s">
        <v>2992</v>
      </c>
      <c r="C641" s="3"/>
      <c r="D641" s="18" t="str">
        <f t="shared" ref="D641:D704" si="203">SUBSTITUTE(SUBSTITUTE(C641,CHAR(13),""),CHAR(10),"&lt;br&gt;")</f>
        <v/>
      </c>
      <c r="E641" s="4">
        <v>5.5</v>
      </c>
      <c r="F641" s="2" t="s">
        <v>2218</v>
      </c>
      <c r="G641" s="19" t="e">
        <f>VLOOKUP(F641,frs!$A$2:$E$41,2,FALSE)</f>
        <v>#N/A</v>
      </c>
      <c r="H641" s="2" t="b">
        <v>0</v>
      </c>
      <c r="I641" s="2" t="s">
        <v>4709</v>
      </c>
      <c r="J641" s="19">
        <f>VLOOKUP(I641,Families!$A$2:$B$11,2,FALSE)</f>
        <v>2</v>
      </c>
      <c r="K641" s="2" t="s">
        <v>4740</v>
      </c>
      <c r="L641" s="19" t="str">
        <f>IFERROR(VLOOKUP(K641,Appellations!$A$3:$B$77,3,FALSE),"")</f>
        <v/>
      </c>
      <c r="M641" s="2" t="s">
        <v>4741</v>
      </c>
      <c r="N641" s="19">
        <f>IFERROR(VLOOKUP(M641,Regions!$A$3:$B$41,2,FALSE),"")</f>
        <v>32</v>
      </c>
      <c r="O641" s="2" t="s">
        <v>4689</v>
      </c>
      <c r="P641" s="19">
        <f>IFERROR(VLOOKUP(O641,Colors!$A$3:$B$11,2,FALSE),"")</f>
        <v>2</v>
      </c>
      <c r="Q641" s="2" t="s">
        <v>4688</v>
      </c>
      <c r="R641" s="19">
        <f>IFERROR(VLOOKUP(Q641,Contenants!$A$3:$B$21,2,FALSE),"")</f>
        <v>16</v>
      </c>
      <c r="S641" s="2"/>
      <c r="T641" s="8" t="s">
        <v>2110</v>
      </c>
      <c r="U641" s="21" t="str">
        <f t="shared" si="202"/>
        <v/>
      </c>
      <c r="V641" s="21"/>
      <c r="W641" s="20" t="e">
        <f>$X$1&amp;A641&amp;$Y$1&amp;T641&amp;$Z$1&amp;C641&amp;$AA$1&amp;E641&amp;#REF!&amp;G641&amp;$AB$1&amp;J641&amp;$AC$1&amp;#REF!&amp;$AD$1&amp;L641&amp;$AE$1&amp;P641&amp;$AF$1&amp;R641&amp;$AF$1&amp;#REF!&amp;$AG$1</f>
        <v>#REF!</v>
      </c>
    </row>
    <row r="642" spans="1:23" s="20" customFormat="1" hidden="1" x14ac:dyDescent="0.25">
      <c r="A642" s="2" t="s">
        <v>2828</v>
      </c>
      <c r="B642" s="2" t="s">
        <v>2829</v>
      </c>
      <c r="C642" s="3"/>
      <c r="D642" s="18" t="str">
        <f t="shared" si="203"/>
        <v/>
      </c>
      <c r="E642" s="4">
        <v>14.5</v>
      </c>
      <c r="F642" s="2" t="s">
        <v>2218</v>
      </c>
      <c r="G642" s="19" t="e">
        <f>VLOOKUP(F642,frs!$A$2:$E$41,2,FALSE)</f>
        <v>#N/A</v>
      </c>
      <c r="H642" s="2" t="b">
        <v>0</v>
      </c>
      <c r="I642" s="2" t="s">
        <v>4716</v>
      </c>
      <c r="J642" s="19">
        <f>VLOOKUP(I642,Families!$A$2:$B$11,2,FALSE)</f>
        <v>1</v>
      </c>
      <c r="K642" s="2" t="s">
        <v>4759</v>
      </c>
      <c r="L642" s="19" t="str">
        <f>IFERROR(VLOOKUP(K642,Appellations!$A$3:$B$77,3,FALSE),"")</f>
        <v/>
      </c>
      <c r="M642" s="2" t="s">
        <v>4757</v>
      </c>
      <c r="N642" s="19">
        <f>IFERROR(VLOOKUP(M642,Regions!$A$3:$B$41,2,FALSE),"")</f>
        <v>6</v>
      </c>
      <c r="O642" s="2" t="s">
        <v>4719</v>
      </c>
      <c r="P642" s="19">
        <f>IFERROR(VLOOKUP(O642,Colors!$A$3:$B$11,2,FALSE),"")</f>
        <v>8</v>
      </c>
      <c r="Q642" s="2" t="s">
        <v>4688</v>
      </c>
      <c r="R642" s="19">
        <f>IFERROR(VLOOKUP(Q642,Contenants!$A$3:$B$21,2,FALSE),"")</f>
        <v>16</v>
      </c>
      <c r="S642" s="2"/>
      <c r="T642" s="8" t="s">
        <v>1522</v>
      </c>
      <c r="U642" s="21" t="str">
        <f t="shared" si="202"/>
        <v/>
      </c>
      <c r="V642" s="21"/>
      <c r="W642" s="20" t="e">
        <f>$X$1&amp;A642&amp;$Y$1&amp;T642&amp;$Z$1&amp;C642&amp;$AA$1&amp;E642&amp;#REF!&amp;G642&amp;$AB$1&amp;J642&amp;$AC$1&amp;#REF!&amp;$AD$1&amp;L642&amp;$AE$1&amp;P642&amp;$AF$1&amp;R642&amp;$AF$1&amp;#REF!&amp;$AG$1</f>
        <v>#REF!</v>
      </c>
    </row>
    <row r="643" spans="1:23" s="20" customFormat="1" hidden="1" x14ac:dyDescent="0.25">
      <c r="A643" s="2" t="s">
        <v>3149</v>
      </c>
      <c r="B643" s="2" t="s">
        <v>3150</v>
      </c>
      <c r="C643" s="3"/>
      <c r="D643" s="18" t="str">
        <f t="shared" si="203"/>
        <v/>
      </c>
      <c r="E643" s="4">
        <v>26.4</v>
      </c>
      <c r="F643" s="2" t="s">
        <v>2218</v>
      </c>
      <c r="G643" s="19" t="e">
        <f>VLOOKUP(F643,frs!$A$2:$E$41,2,FALSE)</f>
        <v>#N/A</v>
      </c>
      <c r="H643" s="2" t="b">
        <v>0</v>
      </c>
      <c r="I643" s="2" t="s">
        <v>4709</v>
      </c>
      <c r="J643" s="19">
        <f>VLOOKUP(I643,Families!$A$2:$B$11,2,FALSE)</f>
        <v>2</v>
      </c>
      <c r="K643" s="2" t="s">
        <v>4774</v>
      </c>
      <c r="L643" s="19" t="str">
        <f>IFERROR(VLOOKUP(K643,Appellations!$A$3:$B$77,3,FALSE),"")</f>
        <v/>
      </c>
      <c r="M643" s="2" t="s">
        <v>4762</v>
      </c>
      <c r="N643" s="19">
        <f>IFERROR(VLOOKUP(M643,Regions!$A$3:$B$41,2,FALSE),"")</f>
        <v>10</v>
      </c>
      <c r="O643" s="2" t="s">
        <v>4689</v>
      </c>
      <c r="P643" s="19">
        <f>IFERROR(VLOOKUP(O643,Colors!$A$3:$B$11,2,FALSE),"")</f>
        <v>2</v>
      </c>
      <c r="Q643" s="2" t="s">
        <v>4688</v>
      </c>
      <c r="R643" s="19">
        <f>IFERROR(VLOOKUP(Q643,Contenants!$A$3:$B$21,2,FALSE),"")</f>
        <v>16</v>
      </c>
      <c r="S643" s="2"/>
      <c r="T643" s="8" t="s">
        <v>326</v>
      </c>
      <c r="U643" s="21" t="str">
        <f t="shared" si="202"/>
        <v/>
      </c>
      <c r="V643" s="21"/>
      <c r="W643" s="20" t="e">
        <f>$X$1&amp;A643&amp;$Y$1&amp;T643&amp;$Z$1&amp;C643&amp;$AA$1&amp;E643&amp;#REF!&amp;G643&amp;$AB$1&amp;J643&amp;$AC$1&amp;#REF!&amp;$AD$1&amp;L643&amp;$AE$1&amp;P643&amp;$AF$1&amp;R643&amp;$AF$1&amp;#REF!&amp;$AG$1</f>
        <v>#REF!</v>
      </c>
    </row>
    <row r="644" spans="1:23" s="20" customFormat="1" hidden="1" x14ac:dyDescent="0.25">
      <c r="A644" s="2" t="s">
        <v>2933</v>
      </c>
      <c r="B644" s="2" t="s">
        <v>2934</v>
      </c>
      <c r="C644" s="3"/>
      <c r="D644" s="18" t="str">
        <f t="shared" si="203"/>
        <v/>
      </c>
      <c r="E644" s="4">
        <v>44.8</v>
      </c>
      <c r="F644" s="2" t="s">
        <v>2232</v>
      </c>
      <c r="G644" s="19" t="e">
        <f>VLOOKUP(F644,frs!$A$2:$E$41,2,FALSE)</f>
        <v>#N/A</v>
      </c>
      <c r="H644" s="2" t="b">
        <v>0</v>
      </c>
      <c r="I644" s="2" t="s">
        <v>4709</v>
      </c>
      <c r="J644" s="19">
        <f>VLOOKUP(I644,Families!$A$2:$B$11,2,FALSE)</f>
        <v>2</v>
      </c>
      <c r="K644" s="2" t="s">
        <v>4832</v>
      </c>
      <c r="L644" s="19" t="str">
        <f>IFERROR(VLOOKUP(K644,Appellations!$A$3:$B$77,3,FALSE),"")</f>
        <v/>
      </c>
      <c r="M644" s="2" t="s">
        <v>4741</v>
      </c>
      <c r="N644" s="19">
        <f>IFERROR(VLOOKUP(M644,Regions!$A$3:$B$41,2,FALSE),"")</f>
        <v>32</v>
      </c>
      <c r="O644" s="2" t="s">
        <v>4689</v>
      </c>
      <c r="P644" s="19">
        <f>IFERROR(VLOOKUP(O644,Colors!$A$3:$B$11,2,FALSE),"")</f>
        <v>2</v>
      </c>
      <c r="Q644" s="2" t="s">
        <v>4688</v>
      </c>
      <c r="R644" s="19">
        <f>IFERROR(VLOOKUP(Q644,Contenants!$A$3:$B$21,2,FALSE),"")</f>
        <v>16</v>
      </c>
      <c r="S644" s="2"/>
      <c r="T644" s="8" t="s">
        <v>335</v>
      </c>
      <c r="U644" s="21" t="str">
        <f t="shared" si="202"/>
        <v/>
      </c>
      <c r="V644" s="21"/>
      <c r="W644" s="20" t="e">
        <f>$X$1&amp;A644&amp;$Y$1&amp;T644&amp;$Z$1&amp;C644&amp;$AA$1&amp;E644&amp;#REF!&amp;G644&amp;$AB$1&amp;J644&amp;$AC$1&amp;#REF!&amp;$AD$1&amp;L644&amp;$AE$1&amp;P644&amp;$AF$1&amp;R644&amp;$AF$1&amp;#REF!&amp;$AG$1</f>
        <v>#REF!</v>
      </c>
    </row>
    <row r="645" spans="1:23" s="20" customFormat="1" hidden="1" x14ac:dyDescent="0.25">
      <c r="A645" s="2" t="s">
        <v>3910</v>
      </c>
      <c r="B645" s="2" t="s">
        <v>3911</v>
      </c>
      <c r="C645" s="3"/>
      <c r="D645" s="18" t="str">
        <f t="shared" si="203"/>
        <v/>
      </c>
      <c r="E645" s="4">
        <v>44.75</v>
      </c>
      <c r="F645" s="2" t="s">
        <v>3912</v>
      </c>
      <c r="G645" s="19" t="e">
        <f>VLOOKUP(F645,frs!$A$2:$E$41,2,FALSE)</f>
        <v>#N/A</v>
      </c>
      <c r="H645" s="2" t="b">
        <v>0</v>
      </c>
      <c r="I645" s="2" t="s">
        <v>4709</v>
      </c>
      <c r="J645" s="19">
        <f>VLOOKUP(I645,Families!$A$2:$B$11,2,FALSE)</f>
        <v>2</v>
      </c>
      <c r="K645" s="2" t="s">
        <v>4887</v>
      </c>
      <c r="L645" s="19" t="str">
        <f>IFERROR(VLOOKUP(K645,Appellations!$A$3:$B$77,3,FALSE),"")</f>
        <v/>
      </c>
      <c r="M645" s="2" t="s">
        <v>4741</v>
      </c>
      <c r="N645" s="19">
        <f>IFERROR(VLOOKUP(M645,Regions!$A$3:$B$41,2,FALSE),"")</f>
        <v>32</v>
      </c>
      <c r="O645" s="2" t="s">
        <v>4689</v>
      </c>
      <c r="P645" s="19">
        <f>IFERROR(VLOOKUP(O645,Colors!$A$3:$B$11,2,FALSE),"")</f>
        <v>2</v>
      </c>
      <c r="Q645" s="2" t="s">
        <v>4688</v>
      </c>
      <c r="R645" s="19">
        <f>IFERROR(VLOOKUP(Q645,Contenants!$A$3:$B$21,2,FALSE),"")</f>
        <v>16</v>
      </c>
      <c r="S645" s="2"/>
      <c r="T645" s="8" t="s">
        <v>942</v>
      </c>
      <c r="U645" s="21" t="str">
        <f t="shared" si="202"/>
        <v/>
      </c>
      <c r="V645" s="21"/>
      <c r="W645" s="20" t="e">
        <f>$X$1&amp;A645&amp;$Y$1&amp;T645&amp;$Z$1&amp;C645&amp;$AA$1&amp;E645&amp;#REF!&amp;G645&amp;$AB$1&amp;J645&amp;$AC$1&amp;#REF!&amp;$AD$1&amp;L645&amp;$AE$1&amp;P645&amp;$AF$1&amp;R645&amp;$AF$1&amp;#REF!&amp;$AG$1</f>
        <v>#REF!</v>
      </c>
    </row>
    <row r="646" spans="1:23" s="20" customFormat="1" hidden="1" x14ac:dyDescent="0.25">
      <c r="A646" s="2" t="s">
        <v>3913</v>
      </c>
      <c r="B646" s="2" t="s">
        <v>3914</v>
      </c>
      <c r="C646" s="3"/>
      <c r="D646" s="18" t="str">
        <f t="shared" si="203"/>
        <v/>
      </c>
      <c r="E646" s="4">
        <v>40.85</v>
      </c>
      <c r="F646" s="2" t="s">
        <v>3912</v>
      </c>
      <c r="G646" s="19" t="e">
        <f>VLOOKUP(F646,frs!$A$2:$E$41,2,FALSE)</f>
        <v>#N/A</v>
      </c>
      <c r="H646" s="2" t="b">
        <v>0</v>
      </c>
      <c r="I646" s="2" t="s">
        <v>2308</v>
      </c>
      <c r="J646" s="19">
        <f>VLOOKUP(I646,Families!$A$2:$B$11,2,FALSE)</f>
        <v>3</v>
      </c>
      <c r="K646" s="2" t="s">
        <v>4887</v>
      </c>
      <c r="L646" s="19" t="str">
        <f>IFERROR(VLOOKUP(K646,Appellations!$A$3:$B$77,3,FALSE),"")</f>
        <v/>
      </c>
      <c r="M646" s="2" t="s">
        <v>4741</v>
      </c>
      <c r="N646" s="19">
        <f>IFERROR(VLOOKUP(M646,Regions!$A$3:$B$41,2,FALSE),"")</f>
        <v>32</v>
      </c>
      <c r="O646" s="2" t="s">
        <v>2306</v>
      </c>
      <c r="P646" s="19">
        <f>IFERROR(VLOOKUP(O646,Colors!$A$3:$B$11,2,FALSE),"")</f>
        <v>7</v>
      </c>
      <c r="Q646" s="2" t="s">
        <v>4688</v>
      </c>
      <c r="R646" s="19">
        <f>IFERROR(VLOOKUP(Q646,Contenants!$A$3:$B$21,2,FALSE),"")</f>
        <v>16</v>
      </c>
      <c r="S646" s="2"/>
      <c r="T646" s="8" t="s">
        <v>1986</v>
      </c>
      <c r="U646" s="21" t="str">
        <f t="shared" si="202"/>
        <v/>
      </c>
      <c r="V646" s="21"/>
      <c r="W646" s="20" t="e">
        <f>$X$1&amp;A646&amp;$Y$1&amp;T646&amp;$Z$1&amp;C646&amp;$AA$1&amp;E646&amp;#REF!&amp;G646&amp;$AB$1&amp;J646&amp;$AC$1&amp;#REF!&amp;$AD$1&amp;L646&amp;$AE$1&amp;P646&amp;$AF$1&amp;R646&amp;$AF$1&amp;#REF!&amp;$AG$1</f>
        <v>#REF!</v>
      </c>
    </row>
    <row r="647" spans="1:23" s="20" customFormat="1" hidden="1" x14ac:dyDescent="0.25">
      <c r="A647" s="2" t="s">
        <v>3915</v>
      </c>
      <c r="B647" s="2" t="s">
        <v>3916</v>
      </c>
      <c r="C647" s="3"/>
      <c r="D647" s="18" t="str">
        <f t="shared" si="203"/>
        <v/>
      </c>
      <c r="E647" s="4">
        <v>44.8</v>
      </c>
      <c r="F647" s="2" t="s">
        <v>3912</v>
      </c>
      <c r="G647" s="19" t="e">
        <f>VLOOKUP(F647,frs!$A$2:$E$41,2,FALSE)</f>
        <v>#N/A</v>
      </c>
      <c r="H647" s="2" t="b">
        <v>0</v>
      </c>
      <c r="I647" s="2" t="s">
        <v>4716</v>
      </c>
      <c r="J647" s="19">
        <f>VLOOKUP(I647,Families!$A$2:$B$11,2,FALSE)</f>
        <v>1</v>
      </c>
      <c r="K647" s="2" t="s">
        <v>4887</v>
      </c>
      <c r="L647" s="19" t="str">
        <f>IFERROR(VLOOKUP(K647,Appellations!$A$3:$B$77,3,FALSE),"")</f>
        <v/>
      </c>
      <c r="M647" s="2" t="s">
        <v>4741</v>
      </c>
      <c r="N647" s="19">
        <f>IFERROR(VLOOKUP(M647,Regions!$A$3:$B$41,2,FALSE),"")</f>
        <v>32</v>
      </c>
      <c r="O647" s="2" t="s">
        <v>4719</v>
      </c>
      <c r="P647" s="19">
        <f>IFERROR(VLOOKUP(O647,Colors!$A$3:$B$11,2,FALSE),"")</f>
        <v>8</v>
      </c>
      <c r="Q647" s="2" t="s">
        <v>4688</v>
      </c>
      <c r="R647" s="19">
        <f>IFERROR(VLOOKUP(Q647,Contenants!$A$3:$B$21,2,FALSE),"")</f>
        <v>16</v>
      </c>
      <c r="S647" s="2"/>
      <c r="T647" s="8" t="s">
        <v>1980</v>
      </c>
      <c r="U647" s="21" t="str">
        <f t="shared" si="202"/>
        <v/>
      </c>
      <c r="V647" s="21"/>
      <c r="W647" s="20" t="e">
        <f>$X$1&amp;A647&amp;$Y$1&amp;T647&amp;$Z$1&amp;C647&amp;$AA$1&amp;E647&amp;#REF!&amp;G647&amp;$AB$1&amp;J647&amp;$AC$1&amp;#REF!&amp;$AD$1&amp;L647&amp;$AE$1&amp;P647&amp;$AF$1&amp;R647&amp;$AF$1&amp;#REF!&amp;$AG$1</f>
        <v>#REF!</v>
      </c>
    </row>
    <row r="648" spans="1:23" s="20" customFormat="1" hidden="1" x14ac:dyDescent="0.25">
      <c r="A648" s="2" t="s">
        <v>2371</v>
      </c>
      <c r="B648" s="2" t="s">
        <v>2372</v>
      </c>
      <c r="C648" s="3"/>
      <c r="D648" s="40" t="str">
        <f t="shared" si="203"/>
        <v/>
      </c>
      <c r="E648" s="4">
        <v>26.4</v>
      </c>
      <c r="F648" s="2" t="s">
        <v>2370</v>
      </c>
      <c r="G648" s="41" t="e">
        <f>VLOOKUP(F648,frs!$A$2:$E$41,2,FALSE)</f>
        <v>#N/A</v>
      </c>
      <c r="H648" s="2" t="b">
        <v>0</v>
      </c>
      <c r="I648" s="2" t="s">
        <v>2308</v>
      </c>
      <c r="J648" s="41">
        <f>VLOOKUP(I648,Families!$A$2:$B$11,2,FALSE)</f>
        <v>3</v>
      </c>
      <c r="K648" s="2" t="s">
        <v>4828</v>
      </c>
      <c r="L648" s="41" t="str">
        <f>IFERROR(VLOOKUP(K648,Appellations!$A$3:$B$77,3,FALSE),"")</f>
        <v/>
      </c>
      <c r="M648" s="2" t="s">
        <v>4741</v>
      </c>
      <c r="N648" s="41">
        <f>IFERROR(VLOOKUP(M648,Regions!$A$3:$B$41,2,FALSE),"")</f>
        <v>32</v>
      </c>
      <c r="O648" s="2" t="s">
        <v>2306</v>
      </c>
      <c r="P648" s="41">
        <f>IFERROR(VLOOKUP(O648,Colors!$A$3:$B$11,2,FALSE),"")</f>
        <v>7</v>
      </c>
      <c r="Q648" s="2" t="s">
        <v>4688</v>
      </c>
      <c r="R648" s="41">
        <f>IFERROR(VLOOKUP(Q648,Contenants!$A$3:$B$21,2,FALSE),"")</f>
        <v>16</v>
      </c>
      <c r="S648" s="2"/>
      <c r="T648" s="8" t="s">
        <v>1426</v>
      </c>
      <c r="U648" s="43" t="str">
        <f t="shared" si="202"/>
        <v/>
      </c>
      <c r="V648" s="43"/>
      <c r="W648" s="42" t="e">
        <f>$X$1&amp;A648&amp;$Y$1&amp;T648&amp;$Z$1&amp;C648&amp;$AA$1&amp;E648&amp;#REF!&amp;G648&amp;$AB$1&amp;J648&amp;$AC$1&amp;#REF!&amp;$AD$1&amp;L648&amp;$AE$1&amp;P648&amp;$AF$1&amp;R648&amp;$AF$1&amp;#REF!&amp;$AG$1</f>
        <v>#REF!</v>
      </c>
    </row>
    <row r="649" spans="1:23" hidden="1" x14ac:dyDescent="0.25">
      <c r="A649" s="2" t="s">
        <v>2368</v>
      </c>
      <c r="B649" s="2" t="s">
        <v>2369</v>
      </c>
      <c r="C649" s="3"/>
      <c r="D649" s="23" t="str">
        <f t="shared" ref="D649:D651" si="204">SUBSTITUTE(SUBSTITUTE(SUBSTITUTE(C649,CHAR(13),""),CHAR(10),"&lt;br&gt;"),". &amp;car(10)",".")</f>
        <v/>
      </c>
      <c r="E649" s="4">
        <v>32.4</v>
      </c>
      <c r="F649" s="2" t="s">
        <v>2370</v>
      </c>
      <c r="G649" s="19" t="e">
        <f>VLOOKUP(F649,frs!$A$2:$E$41,2,FALSE)</f>
        <v>#N/A</v>
      </c>
      <c r="H649" s="2" t="b">
        <v>0</v>
      </c>
      <c r="I649" s="2" t="s">
        <v>4709</v>
      </c>
      <c r="J649" s="19">
        <f>VLOOKUP(I649,Families!$A$2:$B$11,2,FALSE)</f>
        <v>2</v>
      </c>
      <c r="K649" s="2" t="s">
        <v>4828</v>
      </c>
      <c r="L649" s="19">
        <f>IFERROR(VLOOKUP(K649,Appellations!$A$2:$B$77,2,FALSE),"0")</f>
        <v>2</v>
      </c>
      <c r="M649" s="2" t="s">
        <v>4741</v>
      </c>
      <c r="N649" s="19">
        <f>IFERROR(VLOOKUP(M649,Regions!$A$2:$B$41,2,FALSE),"0")</f>
        <v>32</v>
      </c>
      <c r="O649" s="2" t="s">
        <v>4689</v>
      </c>
      <c r="P649" s="19">
        <f>IFERROR(VLOOKUP(O649,Colors!$A$2:$B$11,2,FALSE),"0")</f>
        <v>2</v>
      </c>
      <c r="Q649" s="2" t="s">
        <v>4688</v>
      </c>
      <c r="R649" s="19">
        <f>IFERROR(VLOOKUP(Q649,Contenants!$A$2:$B$21,2,FALSE),"0")</f>
        <v>16</v>
      </c>
      <c r="S649" s="2"/>
      <c r="T649" s="50" t="str">
        <f t="shared" ref="T649" si="205">PROPER(B649)</f>
        <v>Bandol Chateau Pibarnon Blanc</v>
      </c>
      <c r="U649" s="19" t="str">
        <f t="shared" si="202"/>
        <v/>
      </c>
      <c r="V649" s="19" t="e">
        <f>IF(#REF!="",0,1)</f>
        <v>#REF!</v>
      </c>
      <c r="W649" s="20" t="e">
        <f>$X$1&amp;A649&amp;$Y$1&amp;T649&amp;$Z$1&amp;D649&amp;$AA$1&amp;E649&amp;#REF!&amp;G649&amp;$AB$1&amp;J649&amp;$AC$1&amp;L649&amp;$AD$1&amp;N649&amp;$AE$1&amp;P649&amp;$AF$1&amp;R649&amp;$AG$1&amp;#REF!&amp;$AI$1</f>
        <v>#REF!</v>
      </c>
    </row>
    <row r="650" spans="1:23" ht="409.5" x14ac:dyDescent="0.25">
      <c r="A650" s="2" t="s">
        <v>868</v>
      </c>
      <c r="B650" s="2" t="s">
        <v>869</v>
      </c>
      <c r="C650" s="3" t="s">
        <v>4888</v>
      </c>
      <c r="D650" s="23" t="str">
        <f t="shared" si="204"/>
        <v>Un Champagne fins et aromatique pour tout type de dessert.&lt;br&gt;&lt;br&gt;Encépagement : Chardonnay, Pinot noir, Pinot meunier&lt;br&gt;&lt;br&gt;Dégustation : Bulles fines avec un cordon très présent ; Nez fin, frais et fruité aux notes de pommes, de poires, d'abricot et de fruits secs ; Bouche ronde et charnue avec une finale fraîche grâce à l'apport du Chardonnay.&lt;br&gt;&lt;br&gt;Située à Reims et créée par Nicolas Ruinart, c'est la maison de Champagne la plus ancienne datant de 1729.</v>
      </c>
      <c r="E650" s="4">
        <v>59</v>
      </c>
      <c r="F650" s="2" t="s">
        <v>2244</v>
      </c>
      <c r="G650" s="19">
        <f>VLOOKUP(F650,frs!$A$2:$B$45,2,FALSE)</f>
        <v>7</v>
      </c>
      <c r="H650" s="2" t="b">
        <v>1</v>
      </c>
      <c r="I650" s="2" t="s">
        <v>4805</v>
      </c>
      <c r="J650" s="19">
        <f>VLOOKUP(I650,Families!$A$2:$B$11,2,FALSE)</f>
        <v>5</v>
      </c>
      <c r="K650" s="2" t="s">
        <v>4806</v>
      </c>
      <c r="L650" s="19">
        <f>IFERROR(VLOOKUP(K650,Appellations!$A$2:$B$80,2,FALSE),"0")</f>
        <v>16</v>
      </c>
      <c r="M650" s="2" t="s">
        <v>4806</v>
      </c>
      <c r="N650" s="19">
        <f>IFERROR(VLOOKUP(M650,Regions!$A$2:$B$44,2,FALSE),"0")</f>
        <v>12</v>
      </c>
      <c r="O650" s="2"/>
      <c r="P650" s="19" t="str">
        <f>IFERROR(VLOOKUP(O650,Colors!$A$2:$B$11,2,FALSE),"0")</f>
        <v>0</v>
      </c>
      <c r="Q650" s="2" t="s">
        <v>4688</v>
      </c>
      <c r="R650" s="19">
        <f>IFERROR(VLOOKUP(Q650,Contenants!$A$2:$B$21,2,FALSE),"0")</f>
        <v>16</v>
      </c>
      <c r="S650" s="2" t="s">
        <v>5897</v>
      </c>
      <c r="T650" s="50" t="s">
        <v>5967</v>
      </c>
      <c r="U650" s="19" t="str">
        <f t="shared" ref="U650:U652" si="206">SUBSTITUTE(S650,"C:\Users\Admin\OneDrive\Site Internet\","")</f>
        <v>ruinart_brut.png</v>
      </c>
      <c r="V650" s="19">
        <f t="shared" ref="V650:V652" si="207">IF(U650="",0,1)</f>
        <v>1</v>
      </c>
      <c r="W650" s="20" t="str">
        <f t="shared" ref="W650:W652" si="208">$X$1&amp;A650&amp;$Y$1&amp;T650&amp;$Z$1&amp;D650&amp;$AA$1&amp;G650&amp;$AB$1&amp;J650&amp;$AC$1&amp;L650&amp;$AD$1&amp;N650&amp;$AE$1&amp;P650&amp;$AF$1&amp;R650&amp;$AG$1&amp;U650&amp;$AH$1&amp;V650&amp;$AI$1</f>
        <v>("00659", "Champagne R de Ruinart Brut", "Un Champagne fins et aromatique pour tout type de dessert.&lt;br&gt;&lt;br&gt;Encépagement : Chardonnay, Pinot noir, Pinot meunier&lt;br&gt;&lt;br&gt;Dégustation : Bulles fines avec un cordon très présent ; Nez fin, frais et fruité aux notes de pommes, de poires, d'abricot et de fruits secs ; Bouche ronde et charnue avec une finale fraîche grâce à l'apport du Chardonnay.&lt;br&gt;&lt;br&gt;Située à Reims et créée par Nicolas Ruinart, c'est la maison de Champagne la plus ancienne datant de 1729.", "7", "5", "16", "12","0", "16", "ruinart_brut.png", "1"),</v>
      </c>
    </row>
    <row r="651" spans="1:23" ht="409.5" x14ac:dyDescent="0.25">
      <c r="A651" s="2" t="s">
        <v>876</v>
      </c>
      <c r="B651" s="2" t="s">
        <v>877</v>
      </c>
      <c r="C651" s="3" t="s">
        <v>4889</v>
      </c>
      <c r="D651" s="23" t="str">
        <f t="shared" si="204"/>
        <v>Un champagne Blanc de blanc d'une grande finesse et d'une minéralité qui pourra accompagner vos apéritifs.&lt;br&gt;&lt;br&gt;Encépagement : Chardonnay&lt;br&gt;&lt;br&gt;Dégustation : robe jaune or pâle, Nez floral et  fruité aux notes d'agrumes frais et mûrs ; Bouche fraîche, ample, minérale aux notes de brugnon et d'agrumes.&lt;br&gt;&lt;br&gt;Située à Reims et créée par Nicolas Ruinart, c'est la maison de Champagne la plus ancienne datant de 1729.</v>
      </c>
      <c r="E651" s="4">
        <v>99</v>
      </c>
      <c r="F651" s="2" t="s">
        <v>2244</v>
      </c>
      <c r="G651" s="19">
        <f>VLOOKUP(F651,frs!$A$2:$B$45,2,FALSE)</f>
        <v>7</v>
      </c>
      <c r="H651" s="2" t="b">
        <v>1</v>
      </c>
      <c r="I651" s="2" t="s">
        <v>4805</v>
      </c>
      <c r="J651" s="19">
        <f>VLOOKUP(I651,Families!$A$2:$B$11,2,FALSE)</f>
        <v>5</v>
      </c>
      <c r="K651" s="2" t="s">
        <v>4806</v>
      </c>
      <c r="L651" s="19">
        <f>IFERROR(VLOOKUP(K651,Appellations!$A$2:$B$80,2,FALSE),"0")</f>
        <v>16</v>
      </c>
      <c r="M651" s="2" t="s">
        <v>4806</v>
      </c>
      <c r="N651" s="19">
        <f>IFERROR(VLOOKUP(M651,Regions!$A$2:$B$44,2,FALSE),"0")</f>
        <v>12</v>
      </c>
      <c r="O651" s="2"/>
      <c r="P651" s="19" t="str">
        <f>IFERROR(VLOOKUP(O651,Colors!$A$2:$B$11,2,FALSE),"0")</f>
        <v>0</v>
      </c>
      <c r="Q651" s="2" t="s">
        <v>4688</v>
      </c>
      <c r="R651" s="19">
        <f>IFERROR(VLOOKUP(Q651,Contenants!$A$2:$B$21,2,FALSE),"0")</f>
        <v>16</v>
      </c>
      <c r="S651" s="2" t="s">
        <v>5898</v>
      </c>
      <c r="T651" s="50" t="s">
        <v>5968</v>
      </c>
      <c r="U651" s="19" t="str">
        <f t="shared" si="206"/>
        <v>ruinart_blanc_de_blanc.png</v>
      </c>
      <c r="V651" s="19">
        <f t="shared" si="207"/>
        <v>1</v>
      </c>
      <c r="W651" s="20" t="str">
        <f t="shared" si="208"/>
        <v>("00660", "Champagne Ruinart Blanc de Blanc", "Un champagne Blanc de blanc d'une grande finesse et d'une minéralité qui pourra accompagner vos apéritifs.&lt;br&gt;&lt;br&gt;Encépagement : Chardonnay&lt;br&gt;&lt;br&gt;Dégustation : robe jaune or pâle, Nez floral et  fruité aux notes d'agrumes frais et mûrs ; Bouche fraîche, ample, minérale aux notes de brugnon et d'agrumes.&lt;br&gt;&lt;br&gt;Située à Reims et créée par Nicolas Ruinart, c'est la maison de Champagne la plus ancienne datant de 1729.", "7", "5", "16", "12","0", "16", "ruinart_blanc_de_blanc.png", "1"),</v>
      </c>
    </row>
    <row r="652" spans="1:23" s="29" customFormat="1" ht="409.6" x14ac:dyDescent="0.25">
      <c r="A652" s="2" t="s">
        <v>878</v>
      </c>
      <c r="B652" s="2" t="s">
        <v>879</v>
      </c>
      <c r="C652" s="3" t="s">
        <v>4890</v>
      </c>
      <c r="D652" s="36" t="str">
        <f t="shared" si="203"/>
        <v>Un Champagne rosé frais et fin pour accompagner un fraisier.&lt;br&gt;&lt;br&gt;Encépagement : Chardonnay, Pinot noir&lt;br&gt;&lt;br&gt;Dégustation : Robe grenade et orangée ; Nez fruité aux notes de fruits exotiques et de petits fruits rouges ; Bouche ronde et fruités aux notes de pamplemousse, de grenade, de goyave et de litchi.&lt;br&gt;&lt;br&gt;Située à Reims et créée par Nicolas Ruinart, c'est la maison de Champagne la plus ancienne datant de 1729.</v>
      </c>
      <c r="E652" s="4">
        <v>99</v>
      </c>
      <c r="F652" s="2" t="s">
        <v>2244</v>
      </c>
      <c r="G652" s="19">
        <f>VLOOKUP(F652,frs!$A$2:$B$45,2,FALSE)</f>
        <v>7</v>
      </c>
      <c r="H652" s="2" t="b">
        <v>1</v>
      </c>
      <c r="I652" s="2" t="s">
        <v>4805</v>
      </c>
      <c r="J652" s="37">
        <f>VLOOKUP(I652,Families!$A$2:$B$11,2,FALSE)</f>
        <v>5</v>
      </c>
      <c r="K652" s="2" t="s">
        <v>4806</v>
      </c>
      <c r="L652" s="19">
        <f>IFERROR(VLOOKUP(K652,Appellations!$A$2:$B$80,2,FALSE),"0")</f>
        <v>16</v>
      </c>
      <c r="M652" s="2" t="s">
        <v>4806</v>
      </c>
      <c r="N652" s="19">
        <f>IFERROR(VLOOKUP(M652,Regions!$A$2:$B$44,2,FALSE),"0")</f>
        <v>12</v>
      </c>
      <c r="O652" s="2" t="s">
        <v>2306</v>
      </c>
      <c r="P652" s="37">
        <f>IFERROR(VLOOKUP(O652,Colors!$A$3:$B$11,2,FALSE),"")</f>
        <v>7</v>
      </c>
      <c r="Q652" s="2" t="s">
        <v>4688</v>
      </c>
      <c r="R652" s="37">
        <f>IFERROR(VLOOKUP(Q652,Contenants!$A$3:$B$21,2,FALSE),"")</f>
        <v>16</v>
      </c>
      <c r="S652" s="2" t="s">
        <v>5899</v>
      </c>
      <c r="T652" s="50" t="s">
        <v>5969</v>
      </c>
      <c r="U652" s="19" t="str">
        <f t="shared" si="206"/>
        <v>ruinart_rose.png</v>
      </c>
      <c r="V652" s="19">
        <f t="shared" si="207"/>
        <v>1</v>
      </c>
      <c r="W652" s="20" t="str">
        <f t="shared" si="208"/>
        <v>("00661", "Champagne Ruinart Rosé", "Un Champagne rosé frais et fin pour accompagner un fraisier.&lt;br&gt;&lt;br&gt;Encépagement : Chardonnay, Pinot noir&lt;br&gt;&lt;br&gt;Dégustation : Robe grenade et orangée ; Nez fruité aux notes de fruits exotiques et de petits fruits rouges ; Bouche ronde et fruités aux notes de pamplemousse, de grenade, de goyave et de litchi.&lt;br&gt;&lt;br&gt;Située à Reims et créée par Nicolas Ruinart, c'est la maison de Champagne la plus ancienne datant de 1729.", "7", "5", "16", "12","7", "16", "ruinart_rose.png", "1"),</v>
      </c>
    </row>
    <row r="653" spans="1:23" hidden="1" x14ac:dyDescent="0.25">
      <c r="A653" s="2" t="s">
        <v>3695</v>
      </c>
      <c r="B653" s="2" t="s">
        <v>3696</v>
      </c>
      <c r="C653" s="3"/>
      <c r="D653" s="23" t="str">
        <f>SUBSTITUTE(SUBSTITUTE(SUBSTITUTE(C653,CHAR(13),""),CHAR(10),"&lt;br&gt;"),". &amp;car(10)",".")</f>
        <v/>
      </c>
      <c r="E653" s="4">
        <v>20.45</v>
      </c>
      <c r="F653" s="2" t="s">
        <v>2223</v>
      </c>
      <c r="G653" s="19">
        <f>VLOOKUP(F653,frs!$A$2:$E$41,2,FALSE)</f>
        <v>15</v>
      </c>
      <c r="H653" s="2" t="b">
        <v>0</v>
      </c>
      <c r="I653" s="2" t="s">
        <v>2308</v>
      </c>
      <c r="J653" s="19">
        <f>VLOOKUP(I653,Families!$A$2:$B$11,2,FALSE)</f>
        <v>3</v>
      </c>
      <c r="K653" s="2" t="s">
        <v>4750</v>
      </c>
      <c r="L653" s="19">
        <f>IFERROR(VLOOKUP(K653,Appellations!$A$2:$B$77,2,FALSE),"0")</f>
        <v>43</v>
      </c>
      <c r="M653" s="2" t="s">
        <v>4741</v>
      </c>
      <c r="N653" s="19">
        <f>IFERROR(VLOOKUP(M653,Regions!$A$2:$B$41,2,FALSE),"0")</f>
        <v>32</v>
      </c>
      <c r="O653" s="2" t="s">
        <v>2306</v>
      </c>
      <c r="P653" s="19">
        <f>IFERROR(VLOOKUP(O653,Colors!$A$2:$B$11,2,FALSE),"0")</f>
        <v>7</v>
      </c>
      <c r="Q653" s="2" t="s">
        <v>2303</v>
      </c>
      <c r="R653" s="19">
        <f>IFERROR(VLOOKUP(Q653,Contenants!$A$2:$B$21,2,FALSE),"0")</f>
        <v>19</v>
      </c>
      <c r="S653" s="2"/>
      <c r="T653" s="50" t="str">
        <f>PROPER(B653)</f>
        <v>Igp Var Dom. La Goujonne Lea Rose Magnum</v>
      </c>
      <c r="U653" s="19" t="str">
        <f t="shared" ref="U653:U658" si="209">SUBSTITUTE(SUBSTITUTE(SUBSTITUTE(SUBSTITUTE(SUBSTITUTE(SUBSTITUTE(SUBSTITUTE(SUBSTITUTE(SUBSTITUTE(SUBSTITUTE(SUBSTITUTE(SUBSTITUTE(S653,"C:\Users\Admin\OneDrive\Site Internet\",""),"BAG-IN-BOX\",""),"BOURGOGNE\",""),"BEAUJOLAIS\",""),"CHAMPAGNE ET EFFERVESCENTS\",""),"LANGUEDOC\",""),"LOIRE\",""),"PROVENCE\",""),"RHONE NORD\",""),"RHONE SUD\",""),"SPIRITUEUX\",""),"SUD OUEST\","")</f>
        <v/>
      </c>
      <c r="V653" s="19" t="e">
        <f>IF(#REF!="",0,1)</f>
        <v>#REF!</v>
      </c>
      <c r="W653" s="20" t="e">
        <f>$X$1&amp;A653&amp;$Y$1&amp;T653&amp;$Z$1&amp;D653&amp;$AA$1&amp;E653&amp;#REF!&amp;G653&amp;$AB$1&amp;J653&amp;$AC$1&amp;L653&amp;$AD$1&amp;N653&amp;$AE$1&amp;P653&amp;$AF$1&amp;R653&amp;$AG$1&amp;#REF!&amp;$AI$1</f>
        <v>#REF!</v>
      </c>
    </row>
    <row r="654" spans="1:23" s="29" customFormat="1" hidden="1" x14ac:dyDescent="0.25">
      <c r="A654" s="2" t="s">
        <v>472</v>
      </c>
      <c r="B654" s="2" t="s">
        <v>473</v>
      </c>
      <c r="C654" s="3"/>
      <c r="D654" s="36" t="str">
        <f t="shared" si="203"/>
        <v/>
      </c>
      <c r="E654" s="4">
        <v>0.3</v>
      </c>
      <c r="F654" s="2" t="s">
        <v>2241</v>
      </c>
      <c r="G654" s="37" t="e">
        <f>VLOOKUP(F654,frs!$A$2:$E$41,2,FALSE)</f>
        <v>#N/A</v>
      </c>
      <c r="H654" s="2" t="b">
        <v>1</v>
      </c>
      <c r="I654" s="2" t="s">
        <v>4691</v>
      </c>
      <c r="J654" s="37">
        <f>VLOOKUP(I654,Families!$A$2:$B$11,2,FALSE)</f>
        <v>10</v>
      </c>
      <c r="K654" s="2"/>
      <c r="L654" s="37" t="str">
        <f>IFERROR(VLOOKUP(K654,Appellations!$A$3:$B$77,3,FALSE),"")</f>
        <v/>
      </c>
      <c r="M654" s="2" t="s">
        <v>4855</v>
      </c>
      <c r="N654" s="37">
        <f>IFERROR(VLOOKUP(M654,Regions!$A$3:$B$41,2,FALSE),"")</f>
        <v>9</v>
      </c>
      <c r="O654" s="2"/>
      <c r="P654" s="37" t="str">
        <f>IFERROR(VLOOKUP(O654,Colors!$A$3:$B$11,2,FALSE),"")</f>
        <v/>
      </c>
      <c r="Q654" s="2"/>
      <c r="R654" s="37" t="str">
        <f>IFERROR(VLOOKUP(Q654,Contenants!$A$3:$B$21,2,FALSE),"")</f>
        <v/>
      </c>
      <c r="S654" s="2"/>
      <c r="T654" s="8" t="s">
        <v>386</v>
      </c>
      <c r="U654" s="39" t="str">
        <f t="shared" si="209"/>
        <v/>
      </c>
      <c r="V654" s="19">
        <f>IF(U654="",0,1)</f>
        <v>0</v>
      </c>
      <c r="W654" s="38" t="e">
        <f>$X$1&amp;A654&amp;$Y$1&amp;T654&amp;$Z$1&amp;C654&amp;$AA$1&amp;E654&amp;#REF!&amp;G654&amp;$AB$1&amp;J654&amp;$AC$1&amp;#REF!&amp;$AD$1&amp;L654&amp;$AE$1&amp;P654&amp;$AF$1&amp;R654&amp;$AF$1&amp;#REF!&amp;$AG$1</f>
        <v>#REF!</v>
      </c>
    </row>
    <row r="655" spans="1:23" hidden="1" x14ac:dyDescent="0.25">
      <c r="A655" s="2" t="s">
        <v>2818</v>
      </c>
      <c r="B655" s="2" t="s">
        <v>2819</v>
      </c>
      <c r="C655" s="3"/>
      <c r="D655" s="23" t="str">
        <f>SUBSTITUTE(SUBSTITUTE(SUBSTITUTE(C655,CHAR(13),""),CHAR(10),"&lt;br&gt;"),". &amp;car(10)",".")</f>
        <v/>
      </c>
      <c r="E655" s="4">
        <v>0.4</v>
      </c>
      <c r="F655" s="2"/>
      <c r="G655" s="19" t="e">
        <f>VLOOKUP(F655,frs!$A$2:$E$41,2,FALSE)</f>
        <v>#N/A</v>
      </c>
      <c r="H655" s="2" t="b">
        <v>0</v>
      </c>
      <c r="I655" s="2" t="s">
        <v>4691</v>
      </c>
      <c r="J655" s="19">
        <f>VLOOKUP(I655,Families!$A$2:$B$11,2,FALSE)</f>
        <v>10</v>
      </c>
      <c r="K655" s="2"/>
      <c r="L655" s="19" t="str">
        <f>IFERROR(VLOOKUP(K655,Appellations!$A$2:$B$77,2,FALSE),"0")</f>
        <v>0</v>
      </c>
      <c r="M655" s="2" t="s">
        <v>4855</v>
      </c>
      <c r="N655" s="19">
        <f>IFERROR(VLOOKUP(M655,Regions!$A$2:$B$41,2,FALSE),"0")</f>
        <v>9</v>
      </c>
      <c r="O655" s="2"/>
      <c r="P655" s="19" t="str">
        <f>IFERROR(VLOOKUP(O655,Colors!$A$2:$B$11,2,FALSE),"0")</f>
        <v>0</v>
      </c>
      <c r="Q655" s="2"/>
      <c r="R655" s="19" t="str">
        <f>IFERROR(VLOOKUP(Q655,Contenants!$A$2:$B$21,2,FALSE),"0")</f>
        <v>0</v>
      </c>
      <c r="S655" s="2"/>
      <c r="T655" s="50" t="str">
        <f>PROPER(B655)</f>
        <v>Bouchon Cylindrique</v>
      </c>
      <c r="U655" s="19" t="str">
        <f t="shared" si="209"/>
        <v/>
      </c>
      <c r="V655" s="19" t="e">
        <f>IF(#REF!="",0,1)</f>
        <v>#REF!</v>
      </c>
      <c r="W655" s="20" t="e">
        <f>$X$1&amp;A655&amp;$Y$1&amp;T655&amp;$Z$1&amp;D655&amp;$AA$1&amp;E655&amp;#REF!&amp;G655&amp;$AB$1&amp;J655&amp;$AC$1&amp;L655&amp;$AD$1&amp;N655&amp;$AE$1&amp;P655&amp;$AF$1&amp;R655&amp;$AG$1&amp;#REF!&amp;$AI$1</f>
        <v>#REF!</v>
      </c>
    </row>
    <row r="656" spans="1:23" s="29" customFormat="1" hidden="1" x14ac:dyDescent="0.25">
      <c r="A656" s="2" t="s">
        <v>474</v>
      </c>
      <c r="B656" s="2" t="s">
        <v>475</v>
      </c>
      <c r="C656" s="3"/>
      <c r="D656" s="27" t="str">
        <f t="shared" si="203"/>
        <v/>
      </c>
      <c r="E656" s="4">
        <v>0.8</v>
      </c>
      <c r="F656" s="2" t="s">
        <v>2241</v>
      </c>
      <c r="G656" s="19" t="e">
        <f>VLOOKUP(F656,frs!$A$2:$B$43,2,FALSE)</f>
        <v>#N/A</v>
      </c>
      <c r="H656" s="2" t="b">
        <v>1</v>
      </c>
      <c r="I656" s="2" t="s">
        <v>4691</v>
      </c>
      <c r="J656" s="28">
        <f>VLOOKUP(I656,Families!$A$2:$B$11,2,FALSE)</f>
        <v>10</v>
      </c>
      <c r="K656" s="2"/>
      <c r="L656" s="19" t="str">
        <f>IFERROR(VLOOKUP(K656,Appellations!$A$2:$B$80,2,FALSE),"0")</f>
        <v>0</v>
      </c>
      <c r="M656" s="2" t="s">
        <v>4855</v>
      </c>
      <c r="N656" s="19">
        <f>IFERROR(VLOOKUP(M656,Regions!$A$2:$B$44,2,FALSE),"0")</f>
        <v>9</v>
      </c>
      <c r="O656" s="2"/>
      <c r="P656" s="28" t="str">
        <f>IFERROR(VLOOKUP(O656,Colors!$A$3:$B$11,2,FALSE),"")</f>
        <v/>
      </c>
      <c r="Q656" s="2"/>
      <c r="R656" s="37" t="str">
        <f>IFERROR(VLOOKUP(Q656,Contenants!$A$3:$B$21,2,FALSE),"")</f>
        <v/>
      </c>
      <c r="S656" s="2"/>
      <c r="T656" s="50" t="s">
        <v>5970</v>
      </c>
      <c r="U656" s="19" t="str">
        <f>SUBSTITUTE(S656,"C:\Users\Admin\OneDrive\Site Internet\","")</f>
        <v/>
      </c>
      <c r="V656" s="19">
        <f>IF(U656="",0,1)</f>
        <v>0</v>
      </c>
      <c r="W656" s="20" t="e">
        <f>$X$1&amp;A656&amp;$Y$1&amp;T656&amp;$Z$1&amp;D656&amp;$AA$1&amp;G656&amp;$AB$1&amp;J656&amp;$AC$1&amp;L656&amp;$AD$1&amp;N656&amp;$AE$1&amp;P656&amp;$AF$1&amp;R656&amp;$AG$1&amp;U656&amp;$AH$1&amp;V656&amp;$AI$1</f>
        <v>#N/A</v>
      </c>
    </row>
    <row r="657" spans="1:23" s="20" customFormat="1" hidden="1" x14ac:dyDescent="0.25">
      <c r="A657" s="2" t="s">
        <v>2820</v>
      </c>
      <c r="B657" s="2" t="s">
        <v>2821</v>
      </c>
      <c r="C657" s="3"/>
      <c r="D657" s="40" t="str">
        <f t="shared" si="203"/>
        <v/>
      </c>
      <c r="E657" s="4">
        <v>1.8</v>
      </c>
      <c r="F657" s="2"/>
      <c r="G657" s="41" t="e">
        <f>VLOOKUP(F657,frs!$A$2:$E$41,2,FALSE)</f>
        <v>#N/A</v>
      </c>
      <c r="H657" s="2" t="b">
        <v>0</v>
      </c>
      <c r="I657" s="2" t="s">
        <v>4691</v>
      </c>
      <c r="J657" s="41">
        <f>VLOOKUP(I657,Families!$A$2:$B$11,2,FALSE)</f>
        <v>10</v>
      </c>
      <c r="K657" s="2"/>
      <c r="L657" s="41" t="str">
        <f>IFERROR(VLOOKUP(K657,Appellations!$A$3:$B$77,3,FALSE),"")</f>
        <v/>
      </c>
      <c r="M657" s="2" t="s">
        <v>4855</v>
      </c>
      <c r="N657" s="41">
        <f>IFERROR(VLOOKUP(M657,Regions!$A$3:$B$41,2,FALSE),"")</f>
        <v>9</v>
      </c>
      <c r="O657" s="2"/>
      <c r="P657" s="41" t="str">
        <f>IFERROR(VLOOKUP(O657,Colors!$A$3:$B$11,2,FALSE),"")</f>
        <v/>
      </c>
      <c r="Q657" s="2"/>
      <c r="R657" s="41" t="str">
        <f>IFERROR(VLOOKUP(Q657,Contenants!$A$3:$B$21,2,FALSE),"")</f>
        <v/>
      </c>
      <c r="S657" s="2"/>
      <c r="T657" s="8" t="s">
        <v>404</v>
      </c>
      <c r="U657" s="43" t="str">
        <f t="shared" si="209"/>
        <v/>
      </c>
      <c r="V657" s="43"/>
      <c r="W657" s="42" t="e">
        <f>$X$1&amp;A657&amp;$Y$1&amp;T657&amp;$Z$1&amp;C657&amp;$AA$1&amp;E657&amp;#REF!&amp;G657&amp;$AB$1&amp;J657&amp;$AC$1&amp;#REF!&amp;$AD$1&amp;L657&amp;$AE$1&amp;P657&amp;$AF$1&amp;R657&amp;$AF$1&amp;#REF!&amp;$AG$1</f>
        <v>#REF!</v>
      </c>
    </row>
    <row r="658" spans="1:23" hidden="1" x14ac:dyDescent="0.25">
      <c r="A658" s="2" t="s">
        <v>2816</v>
      </c>
      <c r="B658" s="2" t="s">
        <v>2817</v>
      </c>
      <c r="C658" s="3"/>
      <c r="D658" s="23" t="str">
        <f t="shared" ref="D658:D659" si="210">SUBSTITUTE(SUBSTITUTE(SUBSTITUTE(C658,CHAR(13),""),CHAR(10),"&lt;br&gt;"),". &amp;car(10)",".")</f>
        <v/>
      </c>
      <c r="E658" s="4">
        <v>0.5</v>
      </c>
      <c r="F658" s="2"/>
      <c r="G658" s="19" t="e">
        <f>VLOOKUP(F658,frs!$A$2:$E$41,2,FALSE)</f>
        <v>#N/A</v>
      </c>
      <c r="H658" s="2" t="b">
        <v>0</v>
      </c>
      <c r="I658" s="2" t="s">
        <v>4691</v>
      </c>
      <c r="J658" s="19">
        <f>VLOOKUP(I658,Families!$A$2:$B$11,2,FALSE)</f>
        <v>10</v>
      </c>
      <c r="K658" s="2"/>
      <c r="L658" s="19" t="str">
        <f>IFERROR(VLOOKUP(K658,Appellations!$A$2:$B$77,2,FALSE),"0")</f>
        <v>0</v>
      </c>
      <c r="M658" s="2" t="s">
        <v>4855</v>
      </c>
      <c r="N658" s="19">
        <f>IFERROR(VLOOKUP(M658,Regions!$A$2:$B$41,2,FALSE),"0")</f>
        <v>9</v>
      </c>
      <c r="O658" s="2"/>
      <c r="P658" s="19" t="str">
        <f>IFERROR(VLOOKUP(O658,Colors!$A$2:$B$11,2,FALSE),"0")</f>
        <v>0</v>
      </c>
      <c r="Q658" s="2"/>
      <c r="R658" s="19" t="str">
        <f>IFERROR(VLOOKUP(Q658,Contenants!$A$2:$B$21,2,FALSE),"0")</f>
        <v>0</v>
      </c>
      <c r="S658" s="2"/>
      <c r="T658" s="50" t="str">
        <f t="shared" ref="T658" si="211">PROPER(B658)</f>
        <v>Bouchon Conique Grand Format</v>
      </c>
      <c r="U658" s="19" t="str">
        <f t="shared" si="209"/>
        <v/>
      </c>
      <c r="V658" s="19" t="e">
        <f>IF(#REF!="",0,1)</f>
        <v>#REF!</v>
      </c>
      <c r="W658" s="20" t="e">
        <f>$X$1&amp;A658&amp;$Y$1&amp;T658&amp;$Z$1&amp;D658&amp;$AA$1&amp;E658&amp;#REF!&amp;G658&amp;$AB$1&amp;J658&amp;$AC$1&amp;L658&amp;$AD$1&amp;N658&amp;$AE$1&amp;P658&amp;$AF$1&amp;R658&amp;$AG$1&amp;#REF!&amp;$AI$1</f>
        <v>#REF!</v>
      </c>
    </row>
    <row r="659" spans="1:23" ht="409.5" x14ac:dyDescent="0.25">
      <c r="A659" s="2" t="s">
        <v>1548</v>
      </c>
      <c r="B659" s="2" t="s">
        <v>1549</v>
      </c>
      <c r="C659" s="3" t="s">
        <v>5383</v>
      </c>
      <c r="D659" s="23" t="str">
        <f t="shared" si="210"/>
        <v>Un Minervois rouge généreux et fruité. Parfait sur une entrecôte frites.&lt;br&gt;&lt;br&gt;Encépagement : Syrah, Cinsault.&lt;br&gt;&lt;br&gt;Dégustation : robe grenat ; Nez gourmand aux notes de fruits rouges ; Bouche ronde et soyeuse avec une finale aux notes de tapenade.&lt;br&gt;Accord mets/vin : viande rouge grillée, plat mijoté.&lt;br&gt;&lt;br&gt;La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v>
      </c>
      <c r="E659" s="4">
        <v>10.199999999999999</v>
      </c>
      <c r="F659" s="2" t="s">
        <v>2237</v>
      </c>
      <c r="G659" s="19">
        <f>VLOOKUP(F659,frs!$A$2:$B$45,2,FALSE)</f>
        <v>21</v>
      </c>
      <c r="H659" s="2" t="b">
        <v>1</v>
      </c>
      <c r="I659" s="2" t="s">
        <v>4716</v>
      </c>
      <c r="J659" s="19">
        <f>VLOOKUP(I659,Families!$A$2:$B$11,2,FALSE)</f>
        <v>1</v>
      </c>
      <c r="K659" s="2" t="s">
        <v>4860</v>
      </c>
      <c r="L659" s="19">
        <f>IFERROR(VLOOKUP(K659,Appellations!$A$2:$B$80,2,FALSE),"0")</f>
        <v>51</v>
      </c>
      <c r="M659" s="2" t="s">
        <v>4743</v>
      </c>
      <c r="N659" s="19">
        <f>IFERROR(VLOOKUP(M659,Regions!$A$2:$B$44,2,FALSE),"0")</f>
        <v>24</v>
      </c>
      <c r="O659" s="2" t="s">
        <v>4719</v>
      </c>
      <c r="P659" s="19">
        <f>IFERROR(VLOOKUP(O659,Colors!$A$2:$B$11,2,FALSE),"0")</f>
        <v>8</v>
      </c>
      <c r="Q659" s="2" t="s">
        <v>4688</v>
      </c>
      <c r="R659" s="19">
        <f>IFERROR(VLOOKUP(Q659,Contenants!$A$2:$B$21,2,FALSE),"0")</f>
        <v>16</v>
      </c>
      <c r="S659" s="2" t="s">
        <v>5800</v>
      </c>
      <c r="T659" s="50" t="s">
        <v>6201</v>
      </c>
      <c r="U659" s="19" t="str">
        <f>SUBSTITUTE(S659,"C:\Users\Admin\OneDrive\Site Internet\","")</f>
        <v>fabre_minervois_bergerie_de_rieux_rouge.png</v>
      </c>
      <c r="V659" s="19">
        <f t="shared" ref="V659:V660" si="212">IF(U659="",0,1)</f>
        <v>1</v>
      </c>
      <c r="W659" s="20" t="str">
        <f>$X$1&amp;A659&amp;$Y$1&amp;T659&amp;$Z$1&amp;D659&amp;$AA$1&amp;G659&amp;$AB$1&amp;J659&amp;$AC$1&amp;L659&amp;$AD$1&amp;N659&amp;$AE$1&amp;P659&amp;$AF$1&amp;R659&amp;$AG$1&amp;U659&amp;$AH$1&amp;V659&amp;$AI$1</f>
        <v>("00668", "Bergerie Tour de Rieux Rouge", "Un Minervois rouge généreux et fruité. Parfait sur une entrecôte frites.&lt;br&gt;&lt;br&gt;Encépagement : Syrah, Cinsault.&lt;br&gt;&lt;br&gt;Dégustation : robe grenat ; Nez gourmand aux notes de fruits rouges ; Bouche ronde et soyeuse avec une finale aux notes de tapenade.&lt;br&gt;Accord mets/vin : viande rouge grillée, plat mijoté.&lt;br&gt;&lt;br&gt;La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 "21", "1", "51", "24","8", "16", "fabre_minervois_bergerie_de_rieux_rouge.png", "1"),</v>
      </c>
    </row>
    <row r="660" spans="1:23" s="29" customFormat="1" hidden="1" x14ac:dyDescent="0.25">
      <c r="A660" s="2" t="s">
        <v>2073</v>
      </c>
      <c r="B660" s="2" t="s">
        <v>2074</v>
      </c>
      <c r="C660" s="3"/>
      <c r="D660" s="36" t="str">
        <f t="shared" si="203"/>
        <v/>
      </c>
      <c r="E660" s="4">
        <v>42.9</v>
      </c>
      <c r="F660" s="2" t="s">
        <v>469</v>
      </c>
      <c r="G660" s="37">
        <f>VLOOKUP(F660,frs!$A$2:$E$41,2,FALSE)</f>
        <v>24</v>
      </c>
      <c r="H660" s="2" t="b">
        <v>1</v>
      </c>
      <c r="I660" s="2" t="s">
        <v>4693</v>
      </c>
      <c r="J660" s="37">
        <f>VLOOKUP(I660,Families!$A$2:$B$11,2,FALSE)</f>
        <v>7</v>
      </c>
      <c r="K660" s="2"/>
      <c r="L660" s="37" t="str">
        <f>IFERROR(VLOOKUP(K660,Appellations!$A$3:$B$77,3,FALSE),"")</f>
        <v/>
      </c>
      <c r="M660" s="2" t="s">
        <v>4698</v>
      </c>
      <c r="N660" s="37" t="str">
        <f>IFERROR(VLOOKUP(M660,Regions!$A$3:$B$41,2,FALSE),"")</f>
        <v/>
      </c>
      <c r="O660" s="2"/>
      <c r="P660" s="37" t="str">
        <f>IFERROR(VLOOKUP(O660,Colors!$A$3:$B$11,2,FALSE),"")</f>
        <v/>
      </c>
      <c r="Q660" s="2" t="s">
        <v>4696</v>
      </c>
      <c r="R660" s="37">
        <f>IFERROR(VLOOKUP(Q660,Contenants!$A$3:$B$21,2,FALSE),"")</f>
        <v>15</v>
      </c>
      <c r="S660" s="2"/>
      <c r="T660" s="8" t="s">
        <v>2046</v>
      </c>
      <c r="U660" s="39" t="str">
        <f>SUBSTITUTE(SUBSTITUTE(SUBSTITUTE(SUBSTITUTE(SUBSTITUTE(SUBSTITUTE(SUBSTITUTE(SUBSTITUTE(SUBSTITUTE(SUBSTITUTE(SUBSTITUTE(SUBSTITUTE(S660,"C:\Users\Admin\OneDrive\Site Internet\",""),"BAG-IN-BOX\",""),"BOURGOGNE\",""),"BEAUJOLAIS\",""),"CHAMPAGNE ET EFFERVESCENTS\",""),"LANGUEDOC\",""),"LOIRE\",""),"PROVENCE\",""),"RHONE NORD\",""),"RHONE SUD\",""),"SPIRITUEUX\",""),"SUD OUEST\","")</f>
        <v/>
      </c>
      <c r="V660" s="19">
        <f t="shared" si="212"/>
        <v>0</v>
      </c>
      <c r="W660" s="38" t="e">
        <f>$X$1&amp;A660&amp;$Y$1&amp;T660&amp;$Z$1&amp;C660&amp;$AA$1&amp;E660&amp;#REF!&amp;G660&amp;$AB$1&amp;J660&amp;$AC$1&amp;#REF!&amp;$AD$1&amp;L660&amp;$AE$1&amp;P660&amp;$AF$1&amp;R660&amp;$AF$1&amp;#REF!&amp;$AG$1</f>
        <v>#REF!</v>
      </c>
    </row>
    <row r="661" spans="1:23" hidden="1" x14ac:dyDescent="0.25">
      <c r="A661" s="2" t="s">
        <v>4550</v>
      </c>
      <c r="B661" s="2" t="s">
        <v>4551</v>
      </c>
      <c r="C661" s="3"/>
      <c r="D661" s="23" t="str">
        <f>SUBSTITUTE(SUBSTITUTE(SUBSTITUTE(C661,CHAR(13),""),CHAR(10),"&lt;br&gt;"),". &amp;car(10)",".")</f>
        <v/>
      </c>
      <c r="E661" s="4">
        <v>51.35</v>
      </c>
      <c r="F661" s="2" t="s">
        <v>469</v>
      </c>
      <c r="G661" s="19">
        <f>VLOOKUP(F661,frs!$A$2:$E$41,2,FALSE)</f>
        <v>24</v>
      </c>
      <c r="H661" s="2" t="b">
        <v>0</v>
      </c>
      <c r="I661" s="2" t="s">
        <v>4693</v>
      </c>
      <c r="J661" s="19">
        <f>VLOOKUP(I661,Families!$A$2:$B$11,2,FALSE)</f>
        <v>7</v>
      </c>
      <c r="K661" s="2"/>
      <c r="L661" s="19" t="str">
        <f>IFERROR(VLOOKUP(K661,Appellations!$A$2:$B$77,2,FALSE),"0")</f>
        <v>0</v>
      </c>
      <c r="M661" s="2" t="s">
        <v>4698</v>
      </c>
      <c r="N661" s="19" t="str">
        <f>IFERROR(VLOOKUP(M661,Regions!$A$2:$B$41,2,FALSE),"0")</f>
        <v>0</v>
      </c>
      <c r="O661" s="2"/>
      <c r="P661" s="19" t="str">
        <f>IFERROR(VLOOKUP(O661,Colors!$A$2:$B$11,2,FALSE),"0")</f>
        <v>0</v>
      </c>
      <c r="Q661" s="2"/>
      <c r="R661" s="19" t="str">
        <f>IFERROR(VLOOKUP(Q661,Contenants!$A$2:$B$21,2,FALSE),"0")</f>
        <v>0</v>
      </c>
      <c r="S661" s="2"/>
      <c r="T661" s="50" t="str">
        <f>PROPER(B661)</f>
        <v>Whisky Black Bull 8 Ans 50°</v>
      </c>
      <c r="U661" s="19" t="str">
        <f>SUBSTITUTE(SUBSTITUTE(SUBSTITUTE(SUBSTITUTE(SUBSTITUTE(SUBSTITUTE(SUBSTITUTE(SUBSTITUTE(SUBSTITUTE(SUBSTITUTE(SUBSTITUTE(SUBSTITUTE(S661,"C:\Users\Admin\OneDrive\Site Internet\",""),"BAG-IN-BOX\",""),"BOURGOGNE\",""),"BEAUJOLAIS\",""),"CHAMPAGNE ET EFFERVESCENTS\",""),"LANGUEDOC\",""),"LOIRE\",""),"PROVENCE\",""),"RHONE NORD\",""),"RHONE SUD\",""),"SPIRITUEUX\",""),"SUD OUEST\","")</f>
        <v/>
      </c>
      <c r="V661" s="19" t="e">
        <f>IF(#REF!="",0,1)</f>
        <v>#REF!</v>
      </c>
      <c r="W661" s="20" t="e">
        <f>$X$1&amp;A661&amp;$Y$1&amp;T661&amp;$Z$1&amp;D661&amp;$AA$1&amp;E661&amp;#REF!&amp;G661&amp;$AB$1&amp;J661&amp;$AC$1&amp;L661&amp;$AD$1&amp;N661&amp;$AE$1&amp;P661&amp;$AF$1&amp;R661&amp;$AG$1&amp;#REF!&amp;$AI$1</f>
        <v>#REF!</v>
      </c>
    </row>
    <row r="662" spans="1:23" s="29" customFormat="1" hidden="1" x14ac:dyDescent="0.25">
      <c r="A662" s="2" t="s">
        <v>2071</v>
      </c>
      <c r="B662" s="2" t="s">
        <v>2072</v>
      </c>
      <c r="C662" s="3"/>
      <c r="D662" s="27" t="str">
        <f t="shared" si="203"/>
        <v/>
      </c>
      <c r="E662" s="4">
        <v>63.75</v>
      </c>
      <c r="F662" s="2" t="s">
        <v>469</v>
      </c>
      <c r="G662" s="28">
        <f>VLOOKUP(F662,frs!$A$2:$E$41,2,FALSE)</f>
        <v>24</v>
      </c>
      <c r="H662" s="2" t="b">
        <v>1</v>
      </c>
      <c r="I662" s="2" t="s">
        <v>4693</v>
      </c>
      <c r="J662" s="28">
        <f>VLOOKUP(I662,Families!$A$2:$B$11,2,FALSE)</f>
        <v>7</v>
      </c>
      <c r="K662" s="2"/>
      <c r="L662" s="28" t="str">
        <f>IFERROR(VLOOKUP(K662,Appellations!$A$3:$B$77,3,FALSE),"")</f>
        <v/>
      </c>
      <c r="M662" s="2" t="s">
        <v>4698</v>
      </c>
      <c r="N662" s="28" t="str">
        <f>IFERROR(VLOOKUP(M662,Regions!$A$3:$B$41,2,FALSE),"")</f>
        <v/>
      </c>
      <c r="O662" s="2"/>
      <c r="P662" s="28" t="str">
        <f>IFERROR(VLOOKUP(O662,Colors!$A$3:$B$11,2,FALSE),"")</f>
        <v/>
      </c>
      <c r="Q662" s="2" t="s">
        <v>4696</v>
      </c>
      <c r="R662" s="28">
        <f>IFERROR(VLOOKUP(Q662,Contenants!$A$3:$B$21,2,FALSE),"")</f>
        <v>15</v>
      </c>
      <c r="S662" s="2"/>
      <c r="T662" s="8" t="s">
        <v>2009</v>
      </c>
      <c r="U662" s="30" t="str">
        <f>SUBSTITUTE(SUBSTITUTE(SUBSTITUTE(SUBSTITUTE(SUBSTITUTE(SUBSTITUTE(SUBSTITUTE(SUBSTITUTE(SUBSTITUTE(SUBSTITUTE(SUBSTITUTE(SUBSTITUTE(S662,"C:\Users\Admin\OneDrive\Site Internet\",""),"BAG-IN-BOX\",""),"BOURGOGNE\",""),"BEAUJOLAIS\",""),"CHAMPAGNE ET EFFERVESCENTS\",""),"LANGUEDOC\",""),"LOIRE\",""),"PROVENCE\",""),"RHONE NORD\",""),"RHONE SUD\",""),"SPIRITUEUX\",""),"SUD OUEST\","")</f>
        <v/>
      </c>
      <c r="V662" s="19">
        <f>IF(U662="",0,1)</f>
        <v>0</v>
      </c>
      <c r="W662" s="29" t="e">
        <f>$X$1&amp;A662&amp;$Y$1&amp;T662&amp;$Z$1&amp;C662&amp;$AA$1&amp;E662&amp;#REF!&amp;G662&amp;$AB$1&amp;J662&amp;$AC$1&amp;#REF!&amp;$AD$1&amp;L662&amp;$AE$1&amp;P662&amp;$AF$1&amp;R662&amp;$AF$1&amp;#REF!&amp;$AG$1</f>
        <v>#REF!</v>
      </c>
    </row>
    <row r="663" spans="1:23" s="20" customFormat="1" hidden="1" x14ac:dyDescent="0.25">
      <c r="A663" s="2" t="s">
        <v>4548</v>
      </c>
      <c r="B663" s="2" t="s">
        <v>4549</v>
      </c>
      <c r="C663" s="3"/>
      <c r="D663" s="40" t="str">
        <f t="shared" si="203"/>
        <v/>
      </c>
      <c r="E663" s="4">
        <v>163.95</v>
      </c>
      <c r="F663" s="2" t="s">
        <v>469</v>
      </c>
      <c r="G663" s="41">
        <f>VLOOKUP(F663,frs!$A$2:$E$41,2,FALSE)</f>
        <v>24</v>
      </c>
      <c r="H663" s="2" t="b">
        <v>0</v>
      </c>
      <c r="I663" s="2" t="s">
        <v>4693</v>
      </c>
      <c r="J663" s="41">
        <f>VLOOKUP(I663,Families!$A$2:$B$11,2,FALSE)</f>
        <v>7</v>
      </c>
      <c r="K663" s="2"/>
      <c r="L663" s="41" t="str">
        <f>IFERROR(VLOOKUP(K663,Appellations!$A$3:$B$77,3,FALSE),"")</f>
        <v/>
      </c>
      <c r="M663" s="2" t="s">
        <v>4698</v>
      </c>
      <c r="N663" s="41" t="str">
        <f>IFERROR(VLOOKUP(M663,Regions!$A$3:$B$41,2,FALSE),"")</f>
        <v/>
      </c>
      <c r="O663" s="2"/>
      <c r="P663" s="41" t="str">
        <f>IFERROR(VLOOKUP(O663,Colors!$A$3:$B$11,2,FALSE),"")</f>
        <v/>
      </c>
      <c r="Q663" s="2"/>
      <c r="R663" s="41" t="str">
        <f>IFERROR(VLOOKUP(Q663,Contenants!$A$3:$B$21,2,FALSE),"")</f>
        <v/>
      </c>
      <c r="S663" s="2"/>
      <c r="T663" s="8" t="s">
        <v>511</v>
      </c>
      <c r="U663" s="43" t="str">
        <f>SUBSTITUTE(SUBSTITUTE(SUBSTITUTE(SUBSTITUTE(SUBSTITUTE(SUBSTITUTE(SUBSTITUTE(SUBSTITUTE(SUBSTITUTE(SUBSTITUTE(SUBSTITUTE(SUBSTITUTE(S663,"C:\Users\Admin\OneDrive\Site Internet\",""),"BAG-IN-BOX\",""),"BOURGOGNE\",""),"BEAUJOLAIS\",""),"CHAMPAGNE ET EFFERVESCENTS\",""),"LANGUEDOC\",""),"LOIRE\",""),"PROVENCE\",""),"RHONE NORD\",""),"RHONE SUD\",""),"SPIRITUEUX\",""),"SUD OUEST\","")</f>
        <v/>
      </c>
      <c r="V663" s="43"/>
      <c r="W663" s="42" t="e">
        <f>$X$1&amp;A663&amp;$Y$1&amp;T663&amp;$Z$1&amp;C663&amp;$AA$1&amp;E663&amp;#REF!&amp;G663&amp;$AB$1&amp;J663&amp;$AC$1&amp;#REF!&amp;$AD$1&amp;L663&amp;$AE$1&amp;P663&amp;$AF$1&amp;R663&amp;$AF$1&amp;#REF!&amp;$AG$1</f>
        <v>#REF!</v>
      </c>
    </row>
    <row r="664" spans="1:23" hidden="1" x14ac:dyDescent="0.25">
      <c r="A664" s="2" t="s">
        <v>4544</v>
      </c>
      <c r="B664" s="2" t="s">
        <v>4545</v>
      </c>
      <c r="C664" s="3"/>
      <c r="D664" s="23" t="str">
        <f t="shared" ref="D664:D671" si="213">SUBSTITUTE(SUBSTITUTE(SUBSTITUTE(C664,CHAR(13),""),CHAR(10),"&lt;br&gt;"),". &amp;car(10)",".")</f>
        <v/>
      </c>
      <c r="E664" s="4">
        <v>63.6</v>
      </c>
      <c r="F664" s="2" t="s">
        <v>469</v>
      </c>
      <c r="G664" s="19">
        <f>VLOOKUP(F664,frs!$A$2:$E$41,2,FALSE)</f>
        <v>24</v>
      </c>
      <c r="H664" s="2" t="b">
        <v>0</v>
      </c>
      <c r="I664" s="2" t="s">
        <v>4693</v>
      </c>
      <c r="J664" s="19">
        <f>VLOOKUP(I664,Families!$A$2:$B$11,2,FALSE)</f>
        <v>7</v>
      </c>
      <c r="K664" s="2"/>
      <c r="L664" s="19" t="str">
        <f>IFERROR(VLOOKUP(K664,Appellations!$A$2:$B$77,2,FALSE),"0")</f>
        <v>0</v>
      </c>
      <c r="M664" s="2" t="s">
        <v>4698</v>
      </c>
      <c r="N664" s="19" t="str">
        <f>IFERROR(VLOOKUP(M664,Regions!$A$2:$B$41,2,FALSE),"0")</f>
        <v>0</v>
      </c>
      <c r="O664" s="2"/>
      <c r="P664" s="19" t="str">
        <f>IFERROR(VLOOKUP(O664,Colors!$A$2:$B$11,2,FALSE),"0")</f>
        <v>0</v>
      </c>
      <c r="Q664" s="2"/>
      <c r="R664" s="19" t="str">
        <f>IFERROR(VLOOKUP(Q664,Contenants!$A$2:$B$21,2,FALSE),"0")</f>
        <v>0</v>
      </c>
      <c r="S664" s="2"/>
      <c r="T664" s="50" t="str">
        <f t="shared" ref="T664" si="214">PROPER(B664)</f>
        <v>Whisky Big Smoke 46°</v>
      </c>
      <c r="U664" s="19" t="str">
        <f>SUBSTITUTE(SUBSTITUTE(SUBSTITUTE(SUBSTITUTE(SUBSTITUTE(SUBSTITUTE(SUBSTITUTE(SUBSTITUTE(SUBSTITUTE(SUBSTITUTE(SUBSTITUTE(SUBSTITUTE(S664,"C:\Users\Admin\OneDrive\Site Internet\",""),"BAG-IN-BOX\",""),"BOURGOGNE\",""),"BEAUJOLAIS\",""),"CHAMPAGNE ET EFFERVESCENTS\",""),"LANGUEDOC\",""),"LOIRE\",""),"PROVENCE\",""),"RHONE NORD\",""),"RHONE SUD\",""),"SPIRITUEUX\",""),"SUD OUEST\","")</f>
        <v/>
      </c>
      <c r="V664" s="19" t="e">
        <f>IF(#REF!="",0,1)</f>
        <v>#REF!</v>
      </c>
      <c r="W664" s="20" t="e">
        <f>$X$1&amp;A664&amp;$Y$1&amp;T664&amp;$Z$1&amp;D664&amp;$AA$1&amp;E664&amp;#REF!&amp;G664&amp;$AB$1&amp;J664&amp;$AC$1&amp;L664&amp;$AD$1&amp;N664&amp;$AE$1&amp;P664&amp;$AF$1&amp;R664&amp;$AG$1&amp;#REF!&amp;$AI$1</f>
        <v>#REF!</v>
      </c>
    </row>
    <row r="665" spans="1:23" ht="409.5" x14ac:dyDescent="0.25">
      <c r="A665" s="2" t="s">
        <v>1153</v>
      </c>
      <c r="B665" s="2" t="s">
        <v>1154</v>
      </c>
      <c r="C665" s="3" t="s">
        <v>5310</v>
      </c>
      <c r="D665" s="23" t="str">
        <f t="shared" si="213"/>
        <v>Une Eau de Vie de poire williams chaleureuse, pleine de légèreté. Idéal en digestif.&lt;br&gt;&lt;br&gt;Provenance : France (Bourgogne)&lt;br&gt;&lt;br&gt;Dégustation : Robe incolore ; Nez aérien et intense de fruits mûrs ; Bouche ronde, équilibrée et charmeuse sur une belle longueur.&lt;br&gt;&lt;br&gt;La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v>
      </c>
      <c r="E665" s="4">
        <v>46.9</v>
      </c>
      <c r="F665" s="2" t="s">
        <v>469</v>
      </c>
      <c r="G665" s="19">
        <f>VLOOKUP(F665,frs!$A$2:$B$45,2,FALSE)</f>
        <v>24</v>
      </c>
      <c r="H665" s="2" t="b">
        <v>1</v>
      </c>
      <c r="I665" s="2" t="s">
        <v>4693</v>
      </c>
      <c r="J665" s="19">
        <f>VLOOKUP(I665,Families!$A$2:$B$11,2,FALSE)</f>
        <v>7</v>
      </c>
      <c r="K665" s="2"/>
      <c r="L665" s="19" t="str">
        <f>IFERROR(VLOOKUP(K665,Appellations!$A$2:$B$80,2,FALSE),"0")</f>
        <v>0</v>
      </c>
      <c r="M665" s="2" t="s">
        <v>4702</v>
      </c>
      <c r="N665" s="19">
        <f>IFERROR(VLOOKUP(M665,Regions!$A$2:$B$44,2,FALSE),"0")</f>
        <v>17</v>
      </c>
      <c r="O665" s="2"/>
      <c r="P665" s="19" t="str">
        <f>IFERROR(VLOOKUP(O665,Colors!$A$2:$B$11,2,FALSE),"0")</f>
        <v>0</v>
      </c>
      <c r="Q665" s="2" t="s">
        <v>4696</v>
      </c>
      <c r="R665" s="19">
        <f>IFERROR(VLOOKUP(Q665,Contenants!$A$2:$B$21,2,FALSE),"0")</f>
        <v>15</v>
      </c>
      <c r="S665" s="2" t="s">
        <v>5910</v>
      </c>
      <c r="T665" s="50" t="s">
        <v>6202</v>
      </c>
      <c r="U665" s="19" t="str">
        <f>SUBSTITUTE(S665,"C:\Users\Admin\OneDrive\Site Internet\","")</f>
        <v>eau_de_vie_joseph_cartron_poire_williams.png</v>
      </c>
      <c r="V665" s="19">
        <f t="shared" ref="V665:V672" si="215">IF(U665="",0,1)</f>
        <v>1</v>
      </c>
      <c r="W665" s="20" t="str">
        <f t="shared" ref="W665:W671" si="216">$X$1&amp;A665&amp;$Y$1&amp;T665&amp;$Z$1&amp;D665&amp;$AA$1&amp;G665&amp;$AB$1&amp;J665&amp;$AC$1&amp;L665&amp;$AD$1&amp;N665&amp;$AE$1&amp;P665&amp;$AF$1&amp;R665&amp;$AG$1&amp;U665&amp;$AH$1&amp;V665&amp;$AI$1</f>
        <v>("00674", "Eau de Vie Poire William'S 43° Joseph Cartron", "Une Eau de Vie de poire williams chaleureuse, pleine de légèreté. Idéal en digestif.&lt;br&gt;&lt;br&gt;Provenance : France (Bourgogne)&lt;br&gt;&lt;br&gt;Dégustation : Robe incolore ; Nez aérien et intense de fruits mûrs ; Bouche ronde, équilibrée et charmeuse sur une belle longueur.&lt;br&gt;&lt;br&gt;La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 "24", "7", "0", "17","0", "15", "eau_de_vie_joseph_cartron_poire_williams.png", "1"),</v>
      </c>
    </row>
    <row r="666" spans="1:23" ht="409.5" x14ac:dyDescent="0.25">
      <c r="A666" s="2" t="s">
        <v>1552</v>
      </c>
      <c r="B666" s="2" t="s">
        <v>1553</v>
      </c>
      <c r="C666" s="3" t="s">
        <v>5384</v>
      </c>
      <c r="D666" s="23" t="str">
        <f t="shared" si="213"/>
        <v>Une Eau de Vie de Mirabelle généreuse et fruité. Idéal en digestif.&lt;br&gt;&lt;br&gt;Provenance : France (Bourgogne)&lt;br&gt;&lt;br&gt;Dégustation : Robe incolore ; Nez puissant et racé de mirabelle mûre ; Bouche fruitée, chaleureuse et d’une belle longueur.&lt;br&gt;&lt;br&gt;La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v>
      </c>
      <c r="E666" s="4">
        <v>44.95</v>
      </c>
      <c r="F666" s="2" t="s">
        <v>469</v>
      </c>
      <c r="G666" s="19">
        <f>VLOOKUP(F666,frs!$A$2:$B$45,2,FALSE)</f>
        <v>24</v>
      </c>
      <c r="H666" s="2" t="b">
        <v>1</v>
      </c>
      <c r="I666" s="2" t="s">
        <v>4693</v>
      </c>
      <c r="J666" s="19">
        <f>VLOOKUP(I666,Families!$A$2:$B$11,2,FALSE)</f>
        <v>7</v>
      </c>
      <c r="K666" s="2"/>
      <c r="L666" s="19" t="str">
        <f>IFERROR(VLOOKUP(K666,Appellations!$A$2:$B$80,2,FALSE),"0")</f>
        <v>0</v>
      </c>
      <c r="M666" s="2" t="s">
        <v>4702</v>
      </c>
      <c r="N666" s="19">
        <f>IFERROR(VLOOKUP(M666,Regions!$A$2:$B$44,2,FALSE),"0")</f>
        <v>17</v>
      </c>
      <c r="O666" s="2"/>
      <c r="P666" s="19" t="str">
        <f>IFERROR(VLOOKUP(O666,Colors!$A$2:$B$11,2,FALSE),"0")</f>
        <v>0</v>
      </c>
      <c r="Q666" s="2"/>
      <c r="R666" s="19" t="str">
        <f>IFERROR(VLOOKUP(Q666,Contenants!$A$2:$B$21,2,FALSE),"0")</f>
        <v>0</v>
      </c>
      <c r="S666" s="2" t="s">
        <v>5911</v>
      </c>
      <c r="T666" s="50" t="s">
        <v>6203</v>
      </c>
      <c r="U666" s="19" t="str">
        <f t="shared" ref="U666:U671" si="217">SUBSTITUTE(S666,"C:\Users\Admin\OneDrive\Site Internet\","")</f>
        <v>eau_de_vie_joseph_cartron_mirabelle.png</v>
      </c>
      <c r="V666" s="19">
        <f t="shared" si="215"/>
        <v>1</v>
      </c>
      <c r="W666" s="20" t="str">
        <f t="shared" si="216"/>
        <v>("00675", "Mirabelle 45° Joseph Cartron", "Une Eau de Vie de Mirabelle généreuse et fruité. Idéal en digestif.&lt;br&gt;&lt;br&gt;Provenance : France (Bourgogne)&lt;br&gt;&lt;br&gt;Dégustation : Robe incolore ; Nez puissant et racé de mirabelle mûre ; Bouche fruitée, chaleureuse et d’une belle longueur.&lt;br&gt;&lt;br&gt;La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 "24", "7", "0", "17","0", "0", "eau_de_vie_joseph_cartron_mirabelle.png", "1"),</v>
      </c>
    </row>
    <row r="667" spans="1:23" ht="409.5" x14ac:dyDescent="0.25">
      <c r="A667" s="2" t="s">
        <v>1095</v>
      </c>
      <c r="B667" s="2" t="s">
        <v>1096</v>
      </c>
      <c r="C667" s="3" t="s">
        <v>5297</v>
      </c>
      <c r="D667" s="23" t="str">
        <f t="shared" si="213"/>
        <v>Une crème de framboise gourmande et douce. Idéal pour un kir ou en cocktail.&lt;br&gt;&lt;br&gt;Provenance : France (Bourgogne)&lt;br&gt;&lt;br&gt;Dégustation : Robe rubis ; Nez exaltant sur la framboise des bois ; Bouche suave, concentrée et pleine de finesse remportée par le fruit noir.&lt;br&gt;&lt;br&gt;La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v>
      </c>
      <c r="E667" s="4">
        <v>14.7</v>
      </c>
      <c r="F667" s="2" t="s">
        <v>469</v>
      </c>
      <c r="G667" s="19">
        <f>VLOOKUP(F667,frs!$A$2:$B$45,2,FALSE)</f>
        <v>24</v>
      </c>
      <c r="H667" s="2" t="b">
        <v>1</v>
      </c>
      <c r="I667" s="2" t="s">
        <v>4693</v>
      </c>
      <c r="J667" s="19">
        <f>VLOOKUP(I667,Families!$A$2:$B$11,2,FALSE)</f>
        <v>7</v>
      </c>
      <c r="K667" s="2"/>
      <c r="L667" s="19" t="str">
        <f>IFERROR(VLOOKUP(K667,Appellations!$A$2:$B$80,2,FALSE),"0")</f>
        <v>0</v>
      </c>
      <c r="M667" s="2" t="s">
        <v>4701</v>
      </c>
      <c r="N667" s="19">
        <f>IFERROR(VLOOKUP(M667,Regions!$A$2:$B$44,2,FALSE),"0")</f>
        <v>16</v>
      </c>
      <c r="O667" s="2"/>
      <c r="P667" s="19" t="str">
        <f>IFERROR(VLOOKUP(O667,Colors!$A$2:$B$11,2,FALSE),"0")</f>
        <v>0</v>
      </c>
      <c r="Q667" s="2" t="s">
        <v>4695</v>
      </c>
      <c r="R667" s="19">
        <f>IFERROR(VLOOKUP(Q667,Contenants!$A$2:$B$21,2,FALSE),"0")</f>
        <v>13</v>
      </c>
      <c r="S667" s="2" t="s">
        <v>5751</v>
      </c>
      <c r="T667" s="50" t="s">
        <v>6207</v>
      </c>
      <c r="U667" s="19" t="str">
        <f t="shared" si="217"/>
        <v>joseph_cartron_creme_framboise.png</v>
      </c>
      <c r="V667" s="19">
        <f t="shared" si="215"/>
        <v>1</v>
      </c>
      <c r="W667" s="20" t="str">
        <f t="shared" si="216"/>
        <v>("00676", "Crème de Framboise de Bourgogne Joseph Cartron", "Une crème de framboise gourmande et douce. Idéal pour un kir ou en cocktail.&lt;br&gt;&lt;br&gt;Provenance : France (Bourgogne)&lt;br&gt;&lt;br&gt;Dégustation : Robe rubis ; Nez exaltant sur la framboise des bois ; Bouche suave, concentrée et pleine de finesse remportée par le fruit noir.&lt;br&gt;&lt;br&gt;La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 "24", "7", "0", "16","0", "13", "joseph_cartron_creme_framboise.png", "1"),</v>
      </c>
    </row>
    <row r="668" spans="1:23" ht="409.5" x14ac:dyDescent="0.25">
      <c r="A668" s="2" t="s">
        <v>1097</v>
      </c>
      <c r="B668" s="2" t="s">
        <v>1098</v>
      </c>
      <c r="C668" s="3" t="s">
        <v>5298</v>
      </c>
      <c r="D668" s="23" t="str">
        <f t="shared" si="213"/>
        <v>Une crème de mûre des roncières aromatique et persistante. Idéal pour un kir ou en cocktail.&lt;br&gt;&lt;br&gt;Provenance : France (Bourgogne)&lt;br&gt;&lt;br&gt;Dégustation : Robe rubis ; Nez très aromatique et belle perception de la mûre ; Bouche sirupeuse, équilibrée avec une belle persistance de la mûre et d’épices douces.&lt;br&gt;&lt;br&gt;La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v>
      </c>
      <c r="E668" s="4">
        <v>14.7</v>
      </c>
      <c r="F668" s="2" t="s">
        <v>469</v>
      </c>
      <c r="G668" s="19">
        <f>VLOOKUP(F668,frs!$A$2:$B$45,2,FALSE)</f>
        <v>24</v>
      </c>
      <c r="H668" s="2" t="b">
        <v>1</v>
      </c>
      <c r="I668" s="2" t="s">
        <v>4693</v>
      </c>
      <c r="J668" s="19">
        <f>VLOOKUP(I668,Families!$A$2:$B$11,2,FALSE)</f>
        <v>7</v>
      </c>
      <c r="K668" s="2"/>
      <c r="L668" s="19" t="str">
        <f>IFERROR(VLOOKUP(K668,Appellations!$A$2:$B$80,2,FALSE),"0")</f>
        <v>0</v>
      </c>
      <c r="M668" s="2" t="s">
        <v>4701</v>
      </c>
      <c r="N668" s="19">
        <f>IFERROR(VLOOKUP(M668,Regions!$A$2:$B$44,2,FALSE),"0")</f>
        <v>16</v>
      </c>
      <c r="O668" s="2"/>
      <c r="P668" s="19" t="str">
        <f>IFERROR(VLOOKUP(O668,Colors!$A$2:$B$11,2,FALSE),"0")</f>
        <v>0</v>
      </c>
      <c r="Q668" s="2" t="s">
        <v>4695</v>
      </c>
      <c r="R668" s="19">
        <f>IFERROR(VLOOKUP(Q668,Contenants!$A$2:$B$21,2,FALSE),"0")</f>
        <v>13</v>
      </c>
      <c r="S668" s="2" t="s">
        <v>5752</v>
      </c>
      <c r="T668" s="50" t="s">
        <v>6208</v>
      </c>
      <c r="U668" s="19" t="str">
        <f t="shared" si="217"/>
        <v>joseph_cartron_creme_mure.png</v>
      </c>
      <c r="V668" s="19">
        <f t="shared" si="215"/>
        <v>1</v>
      </c>
      <c r="W668" s="20" t="str">
        <f t="shared" si="216"/>
        <v>("00677", "Crème de Mûre des Roncières Joseph Cartron", "Une crème de mûre des roncières aromatique et persistante. Idéal pour un kir ou en cocktail.&lt;br&gt;&lt;br&gt;Provenance : France (Bourgogne)&lt;br&gt;&lt;br&gt;Dégustation : Robe rubis ; Nez très aromatique et belle perception de la mûre ; Bouche sirupeuse, équilibrée avec une belle persistance de la mûre et d’épices douces.&lt;br&gt;&lt;br&gt;La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 "24", "7", "0", "16","0", "13", "joseph_cartron_creme_mure.png", "1"),</v>
      </c>
    </row>
    <row r="669" spans="1:23" ht="270.75" hidden="1" x14ac:dyDescent="0.25">
      <c r="A669" s="2" t="s">
        <v>1766</v>
      </c>
      <c r="B669" s="2" t="s">
        <v>6481</v>
      </c>
      <c r="C669" s="3" t="s">
        <v>5430</v>
      </c>
      <c r="D669" s="23" t="str">
        <f t="shared" si="213"/>
        <v>Un Rhum Agricole martiniquais gourmand et généreux. Idéal en apéritif, digestif ou sur un moelleux en chocolat.&lt;br&gt;&lt;br&gt;Provenance : Martinique&lt;br&gt;&lt;br&gt;Vieillissement : 1 an en fût de chêne neufs et ex bourbon.&lt;br&gt;&lt;br&gt;Dégustation : Robe ambrée clair ; Nez gourmand de vanille et de fruits exotiques ; Bouche gourmande et délicates.&lt;br&gt;&lt;br&gt;Nichée au pied de la montagne Pelée dans un écrin luxuriant du Macouba à l’extrême-nord de la Martinique, la Distillerie J.M est reconnaissable à ses toits rouges. Considérées par la presse et les connaisseurs comme le meilleur rhum vieux du monde, les créations J.M ont une saveur unique. La richesse sauvage de ce terroir préservé, sa nature généreuse, son riche sol volcanique, son climat contrasté, son eau pure naturellement filtrée et sa canne à sucre ultra-fraîche donnent tout son caractère à ce AOC Rhum Agricole Martinique.</v>
      </c>
      <c r="E669" s="4">
        <v>38</v>
      </c>
      <c r="F669" s="2" t="s">
        <v>469</v>
      </c>
      <c r="G669" s="19">
        <f>VLOOKUP(F669,frs!$A$2:$B$43,2,FALSE)</f>
        <v>24</v>
      </c>
      <c r="H669" s="2" t="b">
        <v>0</v>
      </c>
      <c r="I669" s="2" t="s">
        <v>4693</v>
      </c>
      <c r="J669" s="19">
        <f>VLOOKUP(I669,Families!$A$2:$B$11,2,FALSE)</f>
        <v>7</v>
      </c>
      <c r="K669" s="2"/>
      <c r="L669" s="19" t="str">
        <f>IFERROR(VLOOKUP(K669,Appellations!$A$2:$B$80,2,FALSE),"0")</f>
        <v>0</v>
      </c>
      <c r="M669" s="2" t="s">
        <v>4703</v>
      </c>
      <c r="N669" s="19">
        <f>IFERROR(VLOOKUP(M669,Regions!$A$2:$B$44,2,FALSE),"0")</f>
        <v>34</v>
      </c>
      <c r="O669" s="2"/>
      <c r="P669" s="19" t="str">
        <f>IFERROR(VLOOKUP(O669,Colors!$A$2:$B$11,2,FALSE),"0")</f>
        <v>0</v>
      </c>
      <c r="Q669" s="2" t="s">
        <v>4696</v>
      </c>
      <c r="R669" s="19">
        <f>IFERROR(VLOOKUP(Q669,Contenants!$A$2:$B$21,2,FALSE),"0")</f>
        <v>15</v>
      </c>
      <c r="S669" s="2" t="s">
        <v>5881</v>
      </c>
      <c r="T669" s="50" t="s">
        <v>6204</v>
      </c>
      <c r="U669" s="19" t="str">
        <f t="shared" si="217"/>
        <v>rhum_jm_un_an_eleve_sous_bois.png</v>
      </c>
      <c r="V669" s="19">
        <f t="shared" si="215"/>
        <v>1</v>
      </c>
      <c r="W669" s="20" t="str">
        <f t="shared" si="216"/>
        <v>("00678", "Rhum JM élevé 1 an sous bois 50° Joseph Cartron", "Un Rhum Agricole martiniquais gourmand et généreux. Idéal en apéritif, digestif ou sur un moelleux en chocolat.&lt;br&gt;&lt;br&gt;Provenance : Martinique&lt;br&gt;&lt;br&gt;Vieillissement : 1 an en fût de chêne neufs et ex bourbon.&lt;br&gt;&lt;br&gt;Dégustation : Robe ambrée clair ; Nez gourmand de vanille et de fruits exotiques ; Bouche gourmande et délicates.&lt;br&gt;&lt;br&gt;Nichée au pied de la montagne Pelée dans un écrin luxuriant du Macouba à l’extrême-nord de la Martinique, la Distillerie J.M est reconnaissable à ses toits rouges. Considérées par la presse et les connaisseurs comme le meilleur rhum vieux du monde, les créations J.M ont une saveur unique. La richesse sauvage de ce terroir préservé, sa nature généreuse, son riche sol volcanique, son climat contrasté, son eau pure naturellement filtrée et sa canne à sucre ultra-fraîche donnent tout son caractère à ce AOC Rhum Agricole Martinique.", "24", "7", "0", "34","0", "15", "rhum_jm_un_an_eleve_sous_bois.png", "1"),</v>
      </c>
    </row>
    <row r="670" spans="1:23" ht="409.5" x14ac:dyDescent="0.25">
      <c r="A670" s="2" t="s">
        <v>1764</v>
      </c>
      <c r="B670" s="2" t="s">
        <v>1765</v>
      </c>
      <c r="C670" s="3" t="s">
        <v>5429</v>
      </c>
      <c r="D670" s="23" t="str">
        <f t="shared" si="213"/>
        <v>Un Rhum Blanc Agricole martiniquais floral et ample. Idéal en digestif ou pour vos cocktails types mojitos.&lt;br&gt;&lt;br&gt;&lt;br&gt;Provenance : Martinique&lt;br&gt;&lt;br&gt;Vieillissement : réduction 6 mois en cuve inox.&lt;br&gt;&lt;br&gt;Dégustation : Robe transparente ; Nez gourmand d’agrumes et de fleur ; Bouche rond, suave sur des notes de fruits exotiques et d’agrumes.&lt;br&gt;&lt;br&gt;Nichée au pied de la montagne Pelée dans un écrin luxuriant du Macouba à l’extrême-nord de la Martinique, la Distillerie J.M est reconnaissable à ses toits rouges. Considérées par la presse et les connaisseurs comme le meilleur rhum vieux du monde, les créations J.M ont une saveur unique. La richesse sauvage de ce terroir préservé, sa nature généreuse, son riche sol volcanique, son climat contrasté, son eau pure naturellement filtrée et sa canne à sucre ultra-fraîche donnent tout son caractère à ce AOC Rhum Agricole Martinique.</v>
      </c>
      <c r="E670" s="4">
        <v>32.700000000000003</v>
      </c>
      <c r="F670" s="2" t="s">
        <v>469</v>
      </c>
      <c r="G670" s="19">
        <f>VLOOKUP(F670,frs!$A$2:$B$45,2,FALSE)</f>
        <v>24</v>
      </c>
      <c r="H670" s="2" t="b">
        <v>1</v>
      </c>
      <c r="I670" s="2" t="s">
        <v>4693</v>
      </c>
      <c r="J670" s="19">
        <f>VLOOKUP(I670,Families!$A$2:$B$11,2,FALSE)</f>
        <v>7</v>
      </c>
      <c r="K670" s="2"/>
      <c r="L670" s="19" t="str">
        <f>IFERROR(VLOOKUP(K670,Appellations!$A$2:$B$80,2,FALSE),"0")</f>
        <v>0</v>
      </c>
      <c r="M670" s="2" t="s">
        <v>4703</v>
      </c>
      <c r="N670" s="19">
        <f>IFERROR(VLOOKUP(M670,Regions!$A$2:$B$44,2,FALSE),"0")</f>
        <v>34</v>
      </c>
      <c r="O670" s="2"/>
      <c r="P670" s="19" t="str">
        <f>IFERROR(VLOOKUP(O670,Colors!$A$2:$B$11,2,FALSE),"0")</f>
        <v>0</v>
      </c>
      <c r="Q670" s="2" t="s">
        <v>4695</v>
      </c>
      <c r="R670" s="19">
        <f>IFERROR(VLOOKUP(Q670,Contenants!$A$2:$B$21,2,FALSE),"0")</f>
        <v>13</v>
      </c>
      <c r="S670" s="2" t="s">
        <v>5882</v>
      </c>
      <c r="T670" s="50" t="s">
        <v>6205</v>
      </c>
      <c r="U670" s="19" t="str">
        <f t="shared" si="217"/>
        <v>rhum_jm_blanc.png</v>
      </c>
      <c r="V670" s="19">
        <f t="shared" si="215"/>
        <v>1</v>
      </c>
      <c r="W670" s="20" t="str">
        <f t="shared" si="216"/>
        <v>("00679", "Rhum JM Blanc 50° Joseph Cartron", "Un Rhum Blanc Agricole martiniquais floral et ample. Idéal en digestif ou pour vos cocktails types mojitos.&lt;br&gt;&lt;br&gt;&lt;br&gt;Provenance : Martinique&lt;br&gt;&lt;br&gt;Vieillissement : réduction 6 mois en cuve inox.&lt;br&gt;&lt;br&gt;Dégustation : Robe transparente ; Nez gourmand d’agrumes et de fleur ; Bouche rond, suave sur des notes de fruits exotiques et d’agrumes.&lt;br&gt;&lt;br&gt;Nichée au pied de la montagne Pelée dans un écrin luxuriant du Macouba à l’extrême-nord de la Martinique, la Distillerie J.M est reconnaissable à ses toits rouges. Considérées par la presse et les connaisseurs comme le meilleur rhum vieux du monde, les créations J.M ont une saveur unique. La richesse sauvage de ce terroir préservé, sa nature généreuse, son riche sol volcanique, son climat contrasté, son eau pure naturellement filtrée et sa canne à sucre ultra-fraîche donnent tout son caractère à ce AOC Rhum Agricole Martinique.", "24", "7", "0", "34","0", "13", "rhum_jm_blanc.png", "1"),</v>
      </c>
    </row>
    <row r="671" spans="1:23" ht="409.5" x14ac:dyDescent="0.25">
      <c r="A671" s="2" t="s">
        <v>1429</v>
      </c>
      <c r="B671" s="2" t="s">
        <v>1430</v>
      </c>
      <c r="C671" s="3" t="s">
        <v>5364</v>
      </c>
      <c r="D671" s="23" t="str">
        <f t="shared" si="213"/>
        <v>Un Limoncello ample et élégant, d’un superbe équilibre. Idéal en digestif.&lt;br&gt;&lt;br&gt;Provenance : Italie (Naples)&lt;br&gt;&lt;br&gt;Dégustation : Variété de citron de la région de Sorrente ; Robe jaune clair ; Nez élégant de citron fraîchement pressé ; Bouche moelleuse, ronde et soutenue par une finale persistante et fraîche.&lt;br&gt;&lt;br&gt;Fabriquée par la célèbre famille Strega, cette marque a une riche histoire qui remonte à 1860, lorsqu'elle a été fondée à Bénévent, en Italie.&lt;br&gt;Fait avec une attention méticuleuse aux détails, le Strega Limoncello est produit avec les meilleurs citrons cueillis à la main dans la région côtière de Sorrente. Ces citrons sont réputés pour leur couleur jaune vibrante et leur arôme parfumé distinct.</v>
      </c>
      <c r="E671" s="4">
        <v>34.299999999999997</v>
      </c>
      <c r="F671" s="2" t="s">
        <v>469</v>
      </c>
      <c r="G671" s="19">
        <f>VLOOKUP(F671,frs!$A$2:$B$45,2,FALSE)</f>
        <v>24</v>
      </c>
      <c r="H671" s="2" t="b">
        <v>1</v>
      </c>
      <c r="I671" s="2" t="s">
        <v>4693</v>
      </c>
      <c r="J671" s="19">
        <f>VLOOKUP(I671,Families!$A$2:$B$11,2,FALSE)</f>
        <v>7</v>
      </c>
      <c r="K671" s="2"/>
      <c r="L671" s="19" t="str">
        <f>IFERROR(VLOOKUP(K671,Appellations!$A$2:$B$80,2,FALSE),"0")</f>
        <v>0</v>
      </c>
      <c r="M671" s="2" t="s">
        <v>4694</v>
      </c>
      <c r="N671" s="19">
        <f>IFERROR(VLOOKUP(M671,Regions!$A$2:$B$44,2,FALSE),"0")</f>
        <v>26</v>
      </c>
      <c r="O671" s="2"/>
      <c r="P671" s="19" t="str">
        <f>IFERROR(VLOOKUP(O671,Colors!$A$2:$B$11,2,FALSE),"0")</f>
        <v>0</v>
      </c>
      <c r="Q671" s="2" t="s">
        <v>4696</v>
      </c>
      <c r="R671" s="19">
        <f>IFERROR(VLOOKUP(Q671,Contenants!$A$2:$B$21,2,FALSE),"0")</f>
        <v>15</v>
      </c>
      <c r="S671" s="2" t="s">
        <v>5753</v>
      </c>
      <c r="T671" s="50" t="s">
        <v>6209</v>
      </c>
      <c r="U671" s="19" t="str">
        <f t="shared" si="217"/>
        <v>limoncello_di_sorrento.png</v>
      </c>
      <c r="V671" s="19">
        <f t="shared" si="215"/>
        <v>1</v>
      </c>
      <c r="W671" s="20" t="str">
        <f t="shared" si="216"/>
        <v>("00680", "Limoncello di Sorrento 30°Joseph Cartron", "Un Limoncello ample et élégant, d’un superbe équilibre. Idéal en digestif.&lt;br&gt;&lt;br&gt;Provenance : Italie (Naples)&lt;br&gt;&lt;br&gt;Dégustation : Variété de citron de la région de Sorrente ; Robe jaune clair ; Nez élégant de citron fraîchement pressé ; Bouche moelleuse, ronde et soutenue par une finale persistante et fraîche.&lt;br&gt;&lt;br&gt;Fabriquée par la célèbre famille Strega, cette marque a une riche histoire qui remonte à 1860, lorsqu'elle a été fondée à Bénévent, en Italie.&lt;br&gt;Fait avec une attention méticuleuse aux détails, le Strega Limoncello est produit avec les meilleurs citrons cueillis à la main dans la région côtière de Sorrente. Ces citrons sont réputés pour leur couleur jaune vibrante et leur arôme parfumé distinct.", "24", "7", "0", "26","0", "15", "limoncello_di_sorrento.png", "1"),</v>
      </c>
    </row>
    <row r="672" spans="1:23" s="29" customFormat="1" hidden="1" x14ac:dyDescent="0.25">
      <c r="A672" s="2" t="s">
        <v>1863</v>
      </c>
      <c r="B672" s="2" t="s">
        <v>1864</v>
      </c>
      <c r="C672" s="3"/>
      <c r="D672" s="27" t="str">
        <f t="shared" si="203"/>
        <v/>
      </c>
      <c r="E672" s="4">
        <v>9.5</v>
      </c>
      <c r="F672" s="2" t="s">
        <v>469</v>
      </c>
      <c r="G672" s="28">
        <f>VLOOKUP(F672,frs!$A$2:$E$41,2,FALSE)</f>
        <v>24</v>
      </c>
      <c r="H672" s="2" t="b">
        <v>1</v>
      </c>
      <c r="I672" s="2" t="s">
        <v>4686</v>
      </c>
      <c r="J672" s="28">
        <f>VLOOKUP(I672,Families!$A$2:$B$11,2,FALSE)</f>
        <v>9</v>
      </c>
      <c r="K672" s="2"/>
      <c r="L672" s="28" t="str">
        <f>IFERROR(VLOOKUP(K672,Appellations!$A$3:$B$77,3,FALSE),"")</f>
        <v/>
      </c>
      <c r="M672" s="2"/>
      <c r="N672" s="28" t="str">
        <f>IFERROR(VLOOKUP(M672,Regions!$A$3:$B$41,2,FALSE),"")</f>
        <v/>
      </c>
      <c r="O672" s="2"/>
      <c r="P672" s="28" t="str">
        <f>IFERROR(VLOOKUP(O672,Colors!$A$3:$B$11,2,FALSE),"")</f>
        <v/>
      </c>
      <c r="Q672" s="2"/>
      <c r="R672" s="28" t="str">
        <f>IFERROR(VLOOKUP(Q672,Contenants!$A$3:$B$21,2,FALSE),"")</f>
        <v/>
      </c>
      <c r="S672" s="2"/>
      <c r="T672" s="8" t="s">
        <v>1646</v>
      </c>
      <c r="U672" s="30" t="str">
        <f t="shared" ref="U672:U679" si="218">SUBSTITUTE(SUBSTITUTE(SUBSTITUTE(SUBSTITUTE(SUBSTITUTE(SUBSTITUTE(SUBSTITUTE(SUBSTITUTE(SUBSTITUTE(SUBSTITUTE(SUBSTITUTE(SUBSTITUTE(S672,"C:\Users\Admin\OneDrive\Site Internet\",""),"BAG-IN-BOX\",""),"BOURGOGNE\",""),"BEAUJOLAIS\",""),"CHAMPAGNE ET EFFERVESCENTS\",""),"LANGUEDOC\",""),"LOIRE\",""),"PROVENCE\",""),"RHONE NORD\",""),"RHONE SUD\",""),"SPIRITUEUX\",""),"SUD OUEST\","")</f>
        <v/>
      </c>
      <c r="V672" s="19">
        <f t="shared" si="215"/>
        <v>0</v>
      </c>
      <c r="W672" s="29" t="e">
        <f>$X$1&amp;A672&amp;$Y$1&amp;T672&amp;$Z$1&amp;C672&amp;$AA$1&amp;E672&amp;#REF!&amp;G672&amp;$AB$1&amp;J672&amp;$AC$1&amp;#REF!&amp;$AD$1&amp;L672&amp;$AE$1&amp;P672&amp;$AF$1&amp;R672&amp;$AF$1&amp;#REF!&amp;$AG$1</f>
        <v>#REF!</v>
      </c>
    </row>
    <row r="673" spans="1:23" s="20" customFormat="1" hidden="1" x14ac:dyDescent="0.25">
      <c r="A673" s="2" t="s">
        <v>2584</v>
      </c>
      <c r="B673" s="2" t="s">
        <v>2585</v>
      </c>
      <c r="C673" s="3"/>
      <c r="D673" s="18" t="str">
        <f t="shared" si="203"/>
        <v/>
      </c>
      <c r="E673" s="4">
        <v>41.9</v>
      </c>
      <c r="F673" s="2" t="s">
        <v>2224</v>
      </c>
      <c r="G673" s="19">
        <f>VLOOKUP(F673,frs!$A$2:$E$41,2,FALSE)</f>
        <v>39</v>
      </c>
      <c r="H673" s="2" t="b">
        <v>0</v>
      </c>
      <c r="I673" s="2" t="s">
        <v>2301</v>
      </c>
      <c r="J673" s="19">
        <f>VLOOKUP(I673,Families!$A$2:$B$11,2,FALSE)</f>
        <v>4</v>
      </c>
      <c r="K673" s="2" t="s">
        <v>4749</v>
      </c>
      <c r="L673" s="19" t="str">
        <f>IFERROR(VLOOKUP(K673,Appellations!$A$3:$B$77,3,FALSE),"")</f>
        <v/>
      </c>
      <c r="M673" s="2" t="s">
        <v>4745</v>
      </c>
      <c r="N673" s="19">
        <f>IFERROR(VLOOKUP(M673,Regions!$A$3:$B$41,2,FALSE),"")</f>
        <v>33</v>
      </c>
      <c r="O673" s="2" t="s">
        <v>4689</v>
      </c>
      <c r="P673" s="19">
        <f>IFERROR(VLOOKUP(O673,Colors!$A$3:$B$11,2,FALSE),"")</f>
        <v>2</v>
      </c>
      <c r="Q673" s="2"/>
      <c r="R673" s="19" t="str">
        <f>IFERROR(VLOOKUP(Q673,Contenants!$A$3:$B$21,2,FALSE),"")</f>
        <v/>
      </c>
      <c r="S673" s="2"/>
      <c r="T673" s="8" t="s">
        <v>1526</v>
      </c>
      <c r="U673" s="21" t="str">
        <f t="shared" si="218"/>
        <v/>
      </c>
      <c r="V673" s="21"/>
      <c r="W673" s="20" t="e">
        <f>$X$1&amp;A673&amp;$Y$1&amp;T673&amp;$Z$1&amp;C673&amp;$AA$1&amp;E673&amp;#REF!&amp;G673&amp;$AB$1&amp;J673&amp;$AC$1&amp;#REF!&amp;$AD$1&amp;L673&amp;$AE$1&amp;P673&amp;$AF$1&amp;R673&amp;$AF$1&amp;#REF!&amp;$AG$1</f>
        <v>#REF!</v>
      </c>
    </row>
    <row r="674" spans="1:23" s="20" customFormat="1" hidden="1" x14ac:dyDescent="0.25">
      <c r="A674" s="2" t="s">
        <v>2968</v>
      </c>
      <c r="B674" s="2" t="s">
        <v>2969</v>
      </c>
      <c r="C674" s="3"/>
      <c r="D674" s="18" t="str">
        <f t="shared" si="203"/>
        <v/>
      </c>
      <c r="E674" s="4">
        <v>11.3</v>
      </c>
      <c r="F674" s="2" t="s">
        <v>2218</v>
      </c>
      <c r="G674" s="19" t="e">
        <f>VLOOKUP(F674,frs!$A$2:$E$41,2,FALSE)</f>
        <v>#N/A</v>
      </c>
      <c r="H674" s="2" t="b">
        <v>0</v>
      </c>
      <c r="I674" s="2" t="s">
        <v>2308</v>
      </c>
      <c r="J674" s="19">
        <f>VLOOKUP(I674,Families!$A$2:$B$11,2,FALSE)</f>
        <v>3</v>
      </c>
      <c r="K674" s="2" t="s">
        <v>4740</v>
      </c>
      <c r="L674" s="19" t="str">
        <f>IFERROR(VLOOKUP(K674,Appellations!$A$3:$B$77,3,FALSE),"")</f>
        <v/>
      </c>
      <c r="M674" s="2" t="s">
        <v>4741</v>
      </c>
      <c r="N674" s="19">
        <f>IFERROR(VLOOKUP(M674,Regions!$A$3:$B$41,2,FALSE),"")</f>
        <v>32</v>
      </c>
      <c r="O674" s="2" t="s">
        <v>2306</v>
      </c>
      <c r="P674" s="19">
        <f>IFERROR(VLOOKUP(O674,Colors!$A$3:$B$11,2,FALSE),"")</f>
        <v>7</v>
      </c>
      <c r="Q674" s="2" t="s">
        <v>4688</v>
      </c>
      <c r="R674" s="19">
        <f>IFERROR(VLOOKUP(Q674,Contenants!$A$3:$B$21,2,FALSE),"")</f>
        <v>16</v>
      </c>
      <c r="S674" s="2"/>
      <c r="T674" s="8" t="s">
        <v>1520</v>
      </c>
      <c r="U674" s="21" t="str">
        <f t="shared" si="218"/>
        <v/>
      </c>
      <c r="V674" s="21"/>
      <c r="W674" s="20" t="e">
        <f>$X$1&amp;A674&amp;$Y$1&amp;T674&amp;$Z$1&amp;C674&amp;$AA$1&amp;E674&amp;#REF!&amp;G674&amp;$AB$1&amp;J674&amp;$AC$1&amp;#REF!&amp;$AD$1&amp;L674&amp;$AE$1&amp;P674&amp;$AF$1&amp;R674&amp;$AF$1&amp;#REF!&amp;$AG$1</f>
        <v>#REF!</v>
      </c>
    </row>
    <row r="675" spans="1:23" s="20" customFormat="1" hidden="1" x14ac:dyDescent="0.25">
      <c r="A675" s="2" t="s">
        <v>2409</v>
      </c>
      <c r="B675" s="2" t="s">
        <v>2410</v>
      </c>
      <c r="C675" s="3"/>
      <c r="D675" s="40" t="str">
        <f t="shared" si="203"/>
        <v/>
      </c>
      <c r="E675" s="4">
        <v>6.65</v>
      </c>
      <c r="F675" s="2" t="s">
        <v>2218</v>
      </c>
      <c r="G675" s="41" t="e">
        <f>VLOOKUP(F675,frs!$A$2:$E$41,2,FALSE)</f>
        <v>#N/A</v>
      </c>
      <c r="H675" s="2" t="b">
        <v>0</v>
      </c>
      <c r="I675" s="2" t="s">
        <v>2308</v>
      </c>
      <c r="J675" s="41">
        <f>VLOOKUP(I675,Families!$A$2:$B$11,2,FALSE)</f>
        <v>3</v>
      </c>
      <c r="K675" s="2"/>
      <c r="L675" s="41" t="str">
        <f>IFERROR(VLOOKUP(K675,Appellations!$A$3:$B$77,3,FALSE),"")</f>
        <v/>
      </c>
      <c r="M675" s="2" t="s">
        <v>4819</v>
      </c>
      <c r="N675" s="41">
        <f>IFERROR(VLOOKUP(M675,Regions!$A$3:$B$41,2,FALSE),"")</f>
        <v>23</v>
      </c>
      <c r="O675" s="2" t="s">
        <v>2306</v>
      </c>
      <c r="P675" s="41">
        <f>IFERROR(VLOOKUP(O675,Colors!$A$3:$B$11,2,FALSE),"")</f>
        <v>7</v>
      </c>
      <c r="Q675" s="2" t="s">
        <v>4688</v>
      </c>
      <c r="R675" s="41">
        <f>IFERROR(VLOOKUP(Q675,Contenants!$A$3:$B$21,2,FALSE),"")</f>
        <v>16</v>
      </c>
      <c r="S675" s="2"/>
      <c r="T675" s="8" t="s">
        <v>203</v>
      </c>
      <c r="U675" s="43" t="str">
        <f t="shared" si="218"/>
        <v/>
      </c>
      <c r="V675" s="43"/>
      <c r="W675" s="42" t="e">
        <f>$X$1&amp;A675&amp;$Y$1&amp;T675&amp;$Z$1&amp;C675&amp;$AA$1&amp;E675&amp;#REF!&amp;G675&amp;$AB$1&amp;J675&amp;$AC$1&amp;#REF!&amp;$AD$1&amp;L675&amp;$AE$1&amp;P675&amp;$AF$1&amp;R675&amp;$AF$1&amp;#REF!&amp;$AG$1</f>
        <v>#REF!</v>
      </c>
    </row>
    <row r="676" spans="1:23" hidden="1" x14ac:dyDescent="0.25">
      <c r="A676" s="2" t="s">
        <v>2411</v>
      </c>
      <c r="B676" s="2" t="s">
        <v>2412</v>
      </c>
      <c r="C676" s="3"/>
      <c r="D676" s="23" t="str">
        <f>SUBSTITUTE(SUBSTITUTE(SUBSTITUTE(C676,CHAR(13),""),CHAR(10),"&lt;br&gt;"),". &amp;car(10)",".")</f>
        <v/>
      </c>
      <c r="E676" s="4">
        <v>5</v>
      </c>
      <c r="F676" s="2" t="s">
        <v>2218</v>
      </c>
      <c r="G676" s="19" t="e">
        <f>VLOOKUP(F676,frs!$A$2:$E$41,2,FALSE)</f>
        <v>#N/A</v>
      </c>
      <c r="H676" s="2" t="b">
        <v>0</v>
      </c>
      <c r="I676" s="2" t="s">
        <v>2308</v>
      </c>
      <c r="J676" s="19">
        <f>VLOOKUP(I676,Families!$A$2:$B$11,2,FALSE)</f>
        <v>3</v>
      </c>
      <c r="K676" s="2"/>
      <c r="L676" s="19" t="str">
        <f>IFERROR(VLOOKUP(K676,Appellations!$A$2:$B$77,2,FALSE),"0")</f>
        <v>0</v>
      </c>
      <c r="M676" s="2" t="s">
        <v>4819</v>
      </c>
      <c r="N676" s="19">
        <f>IFERROR(VLOOKUP(M676,Regions!$A$2:$B$41,2,FALSE),"0")</f>
        <v>23</v>
      </c>
      <c r="O676" s="2" t="s">
        <v>2306</v>
      </c>
      <c r="P676" s="19">
        <f>IFERROR(VLOOKUP(O676,Colors!$A$2:$B$11,2,FALSE),"0")</f>
        <v>7</v>
      </c>
      <c r="Q676" s="2" t="s">
        <v>4833</v>
      </c>
      <c r="R676" s="19">
        <f>IFERROR(VLOOKUP(Q676,Contenants!$A$2:$B$21,2,FALSE),"0")</f>
        <v>11</v>
      </c>
      <c r="S676" s="2"/>
      <c r="T676" s="50" t="str">
        <f>PROPER(B676)</f>
        <v>Bardolino Pasqua Rose 37,5 Cl</v>
      </c>
      <c r="U676" s="19" t="str">
        <f t="shared" si="218"/>
        <v/>
      </c>
      <c r="V676" s="19" t="e">
        <f>IF(#REF!="",0,1)</f>
        <v>#REF!</v>
      </c>
      <c r="W676" s="20" t="e">
        <f>$X$1&amp;A676&amp;$Y$1&amp;T676&amp;$Z$1&amp;D676&amp;$AA$1&amp;E676&amp;#REF!&amp;G676&amp;$AB$1&amp;J676&amp;$AC$1&amp;L676&amp;$AD$1&amp;N676&amp;$AE$1&amp;P676&amp;$AF$1&amp;R676&amp;$AG$1&amp;#REF!&amp;$AI$1</f>
        <v>#REF!</v>
      </c>
    </row>
    <row r="677" spans="1:23" s="29" customFormat="1" ht="409.6" x14ac:dyDescent="0.25">
      <c r="A677" s="2" t="s">
        <v>1332</v>
      </c>
      <c r="B677" s="2" t="s">
        <v>1333</v>
      </c>
      <c r="C677" s="3" t="s">
        <v>3698</v>
      </c>
      <c r="D677" s="36" t="str">
        <f t="shared" si="203"/>
        <v>Un vin rouge léger et fruité idéal pour un plateau de charcuterie et de fromages.&lt;br&gt;&lt;br&gt;Encépagement : assemblage de différents cépages phares de la Provence.&lt;br&gt;Dégustation : robe rouge clair, nez aux notes de fruits rouge ; bouche fruitée et légèrement épicé. A accorder avec une viande rouge ou charcuterie.&lt;br&gt;Accord mets/vin : viande rouge, charcuterie.&lt;br&gt;&lt;br&gt;Le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v>
      </c>
      <c r="E677" s="4">
        <v>7.35</v>
      </c>
      <c r="F677" s="2" t="s">
        <v>2223</v>
      </c>
      <c r="G677" s="19">
        <f>VLOOKUP(F677,frs!$A$2:$B$45,2,FALSE)</f>
        <v>15</v>
      </c>
      <c r="H677" s="2" t="b">
        <v>1</v>
      </c>
      <c r="I677" s="2" t="s">
        <v>4716</v>
      </c>
      <c r="J677" s="37">
        <f>VLOOKUP(I677,Families!$A$2:$B$11,2,FALSE)</f>
        <v>1</v>
      </c>
      <c r="K677" s="2" t="s">
        <v>4750</v>
      </c>
      <c r="L677" s="19">
        <f>IFERROR(VLOOKUP(K677,Appellations!$A$2:$B$80,2,FALSE),"0")</f>
        <v>43</v>
      </c>
      <c r="M677" s="2" t="s">
        <v>4741</v>
      </c>
      <c r="N677" s="19">
        <f>IFERROR(VLOOKUP(M677,Regions!$A$2:$B$44,2,FALSE),"0")</f>
        <v>32</v>
      </c>
      <c r="O677" s="2" t="s">
        <v>4719</v>
      </c>
      <c r="P677" s="37">
        <f>IFERROR(VLOOKUP(O677,Colors!$A$3:$B$11,2,FALSE),"")</f>
        <v>8</v>
      </c>
      <c r="Q677" s="2" t="s">
        <v>4688</v>
      </c>
      <c r="R677" s="37">
        <f>IFERROR(VLOOKUP(Q677,Contenants!$A$3:$B$21,2,FALSE),"")</f>
        <v>16</v>
      </c>
      <c r="S677" s="2" t="s">
        <v>5691</v>
      </c>
      <c r="T677" s="50" t="s">
        <v>6447</v>
      </c>
      <c r="U677" s="19" t="str">
        <f>SUBSTITUTE(S677,"C:\Users\Admin\OneDrive\Site Internet\","")</f>
        <v>domaine_goujonne_lea_rouge.png</v>
      </c>
      <c r="V677" s="19">
        <f>IF(U677="",0,1)</f>
        <v>1</v>
      </c>
      <c r="W677" s="20" t="str">
        <f>$X$1&amp;A677&amp;$Y$1&amp;T677&amp;$Z$1&amp;D677&amp;$AA$1&amp;G677&amp;$AB$1&amp;J677&amp;$AC$1&amp;L677&amp;$AD$1&amp;N677&amp;$AE$1&amp;P677&amp;$AF$1&amp;R677&amp;$AG$1&amp;U677&amp;$AH$1&amp;V677&amp;$AI$1</f>
        <v>("00686", "Léa Goujonne Rouge ", "Un vin rouge léger et fruité idéal pour un plateau de charcuterie et de fromages.&lt;br&gt;&lt;br&gt;Encépagement : assemblage de différents cépages phares de la Provence.&lt;br&gt;Dégustation : robe rouge clair, nez aux notes de fruits rouge ; bouche fruitée et légèrement épicé. A accorder avec une viande rouge ou charcuterie.&lt;br&gt;Accord mets/vin : viande rouge, charcuterie.&lt;br&gt;&lt;br&gt;Le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 "15", "1", "43", "32","8", "16", "domaine_goujonne_lea_rouge.png", "1"),</v>
      </c>
    </row>
    <row r="678" spans="1:23" hidden="1" x14ac:dyDescent="0.25">
      <c r="A678" s="2" t="s">
        <v>3040</v>
      </c>
      <c r="B678" s="2" t="s">
        <v>3041</v>
      </c>
      <c r="C678" s="3"/>
      <c r="D678" s="23" t="str">
        <f t="shared" ref="D678:D685" si="219">SUBSTITUTE(SUBSTITUTE(SUBSTITUTE(C678,CHAR(13),""),CHAR(10),"&lt;br&gt;"),". &amp;car(10)",".")</f>
        <v/>
      </c>
      <c r="E678" s="4">
        <v>8.9</v>
      </c>
      <c r="F678" s="2" t="s">
        <v>2978</v>
      </c>
      <c r="G678" s="19" t="e">
        <f>VLOOKUP(F678,frs!$A$2:$E$41,2,FALSE)</f>
        <v>#N/A</v>
      </c>
      <c r="H678" s="2" t="b">
        <v>0</v>
      </c>
      <c r="I678" s="2" t="s">
        <v>2308</v>
      </c>
      <c r="J678" s="19">
        <f>VLOOKUP(I678,Families!$A$2:$B$11,2,FALSE)</f>
        <v>3</v>
      </c>
      <c r="K678" s="2" t="s">
        <v>4740</v>
      </c>
      <c r="L678" s="19">
        <f>IFERROR(VLOOKUP(K678,Appellations!$A$2:$B$77,2,FALSE),"0")</f>
        <v>25</v>
      </c>
      <c r="M678" s="2" t="s">
        <v>4741</v>
      </c>
      <c r="N678" s="19">
        <f>IFERROR(VLOOKUP(M678,Regions!$A$2:$B$41,2,FALSE),"0")</f>
        <v>32</v>
      </c>
      <c r="O678" s="2" t="s">
        <v>2306</v>
      </c>
      <c r="P678" s="19">
        <f>IFERROR(VLOOKUP(O678,Colors!$A$2:$B$11,2,FALSE),"0")</f>
        <v>7</v>
      </c>
      <c r="Q678" s="2" t="s">
        <v>4688</v>
      </c>
      <c r="R678" s="19">
        <f>IFERROR(VLOOKUP(Q678,Contenants!$A$2:$B$21,2,FALSE),"0")</f>
        <v>16</v>
      </c>
      <c r="S678" s="2"/>
      <c r="T678" s="50" t="str">
        <f t="shared" ref="T678:T683" si="220">PROPER(B678)</f>
        <v>Cdp Le Galoupet Rose</v>
      </c>
      <c r="U678" s="19" t="str">
        <f t="shared" si="218"/>
        <v/>
      </c>
      <c r="V678" s="19" t="e">
        <f>IF(#REF!="",0,1)</f>
        <v>#REF!</v>
      </c>
      <c r="W678" s="20" t="e">
        <f>$X$1&amp;A678&amp;$Y$1&amp;T678&amp;$Z$1&amp;D678&amp;$AA$1&amp;E678&amp;#REF!&amp;G678&amp;$AB$1&amp;J678&amp;$AC$1&amp;L678&amp;$AD$1&amp;N678&amp;$AE$1&amp;P678&amp;$AF$1&amp;R678&amp;$AG$1&amp;#REF!&amp;$AI$1</f>
        <v>#REF!</v>
      </c>
    </row>
    <row r="679" spans="1:23" hidden="1" x14ac:dyDescent="0.25">
      <c r="A679" s="2" t="s">
        <v>958</v>
      </c>
      <c r="B679" s="2" t="s">
        <v>959</v>
      </c>
      <c r="C679" s="3"/>
      <c r="D679" s="23" t="str">
        <f t="shared" si="219"/>
        <v/>
      </c>
      <c r="E679" s="4">
        <v>15</v>
      </c>
      <c r="F679" s="2" t="s">
        <v>2241</v>
      </c>
      <c r="G679" s="19" t="e">
        <f>VLOOKUP(F679,frs!$A$2:$E$41,2,FALSE)</f>
        <v>#N/A</v>
      </c>
      <c r="H679" s="2" t="b">
        <v>1</v>
      </c>
      <c r="I679" s="2" t="s">
        <v>4691</v>
      </c>
      <c r="J679" s="19">
        <f>VLOOKUP(I679,Families!$A$2:$B$11,2,FALSE)</f>
        <v>10</v>
      </c>
      <c r="K679" s="2"/>
      <c r="L679" s="19" t="str">
        <f>IFERROR(VLOOKUP(K679,Appellations!$A$2:$B$77,2,FALSE),"0")</f>
        <v>0</v>
      </c>
      <c r="M679" s="2"/>
      <c r="N679" s="19" t="str">
        <f>IFERROR(VLOOKUP(M679,Regions!$A$2:$B$41,2,FALSE),"0")</f>
        <v>0</v>
      </c>
      <c r="O679" s="2"/>
      <c r="P679" s="19" t="str">
        <f>IFERROR(VLOOKUP(O679,Colors!$A$2:$B$11,2,FALSE),"0")</f>
        <v>0</v>
      </c>
      <c r="Q679" s="2"/>
      <c r="R679" s="19" t="str">
        <f>IFERROR(VLOOKUP(Q679,Contenants!$A$2:$B$21,2,FALSE),"0")</f>
        <v>0</v>
      </c>
      <c r="S679" s="2"/>
      <c r="T679" s="50" t="str">
        <f t="shared" si="220"/>
        <v>Consigne Tonneau En Bois Vide 5L</v>
      </c>
      <c r="U679" s="19" t="str">
        <f t="shared" si="218"/>
        <v/>
      </c>
      <c r="V679" s="19">
        <f t="shared" ref="V679:V686" si="221">IF(U679="",0,1)</f>
        <v>0</v>
      </c>
      <c r="W679" s="20" t="e">
        <f>$X$1&amp;A679&amp;$Y$1&amp;T679&amp;$Z$1&amp;D679&amp;$AA$1&amp;E679&amp;#REF!&amp;G679&amp;$AB$1&amp;J679&amp;$AC$1&amp;L679&amp;$AD$1&amp;N679&amp;$AE$1&amp;P679&amp;$AF$1&amp;R679&amp;$AG$1&amp;#REF!&amp;$AI$1</f>
        <v>#REF!</v>
      </c>
    </row>
    <row r="680" spans="1:23" ht="409.5" x14ac:dyDescent="0.25">
      <c r="A680" s="2" t="s">
        <v>1855</v>
      </c>
      <c r="B680" s="2" t="s">
        <v>1856</v>
      </c>
      <c r="C680" s="3" t="s">
        <v>4891</v>
      </c>
      <c r="D680" s="23" t="str">
        <f t="shared" si="219"/>
        <v>Un Savigny-les-beaune blanc floral et brioché qui pourra accompagner une dorade en papillote.&lt;br&gt;&lt;br&gt;Encépagement : Chardonnay&lt;br&gt;&lt;br&gt;Dégustation : Robe jaune doré ; Nez aux notes de fleurs blanches et de noisettes ; Bouche puissante et bien équilibrée et une belle longueur.&lt;br&gt;Accord mets/vin : poisson en sauce au beurre blanc, fromage.&lt;br&gt;&lt;br&gt;Existe en Magnum.&lt;br&gt;&lt;br&gt;Domaine familial depuis des années, le Domaine Maldant-Pauvelot s’étend sur 18 Ha sur les Grands Terroirs de Bourgogne. Jean-Luc Maldant reprends les reines en 2009 et installe le domaine dans la qualité de ses produits.</v>
      </c>
      <c r="E680" s="4">
        <v>30.25</v>
      </c>
      <c r="F680" s="2" t="s">
        <v>2219</v>
      </c>
      <c r="G680" s="19">
        <f>VLOOKUP(F680,frs!$A$2:$B$45,2,FALSE)</f>
        <v>23</v>
      </c>
      <c r="H680" s="2" t="b">
        <v>1</v>
      </c>
      <c r="I680" s="2" t="s">
        <v>4709</v>
      </c>
      <c r="J680" s="19">
        <f>VLOOKUP(I680,Families!$A$2:$B$11,2,FALSE)</f>
        <v>2</v>
      </c>
      <c r="K680" s="2" t="s">
        <v>4801</v>
      </c>
      <c r="L680" s="19">
        <f>IFERROR(VLOOKUP(K680,Appellations!$A$2:$B$80,2,FALSE),"0")</f>
        <v>70</v>
      </c>
      <c r="M680" s="2" t="s">
        <v>4762</v>
      </c>
      <c r="N680" s="19">
        <f>IFERROR(VLOOKUP(M680,Regions!$A$2:$B$44,2,FALSE),"0")</f>
        <v>10</v>
      </c>
      <c r="O680" s="2" t="s">
        <v>4689</v>
      </c>
      <c r="P680" s="19">
        <f>IFERROR(VLOOKUP(O680,Colors!$A$2:$B$11,2,FALSE),"0")</f>
        <v>2</v>
      </c>
      <c r="Q680" s="2" t="s">
        <v>4688</v>
      </c>
      <c r="R680" s="19">
        <f>IFERROR(VLOOKUP(Q680,Contenants!$A$2:$B$21,2,FALSE),"0")</f>
        <v>16</v>
      </c>
      <c r="S680" s="2" t="s">
        <v>5660</v>
      </c>
      <c r="T680" s="50" t="s">
        <v>6210</v>
      </c>
      <c r="U680" s="19" t="str">
        <f t="shared" ref="U680:U682" si="222">SUBSTITUTE(S680,"C:\Users\Admin\OneDrive\Site Internet\","")</f>
        <v>jean_luc_maldant_savigny_les_beaune_blanc.png</v>
      </c>
      <c r="V680" s="19">
        <f t="shared" si="221"/>
        <v>1</v>
      </c>
      <c r="W680" s="20" t="str">
        <f t="shared" ref="W680:W682" si="223">$X$1&amp;A680&amp;$Y$1&amp;T680&amp;$Z$1&amp;D680&amp;$AA$1&amp;G680&amp;$AB$1&amp;J680&amp;$AC$1&amp;L680&amp;$AD$1&amp;N680&amp;$AE$1&amp;P680&amp;$AF$1&amp;R680&amp;$AG$1&amp;U680&amp;$AH$1&amp;V680&amp;$AI$1</f>
        <v>("00689", "Savigny-les-Beaunes Maldant Blanc", "Un Savigny-les-beaune blanc floral et brioché qui pourra accompagner une dorade en papillote.&lt;br&gt;&lt;br&gt;Encépagement : Chardonnay&lt;br&gt;&lt;br&gt;Dégustation : Robe jaune doré ; Nez aux notes de fleurs blanches et de noisettes ; Bouche puissante et bien équilibrée et une belle longueur.&lt;br&gt;Accord mets/vin : poisson en sauce au beurre blanc, fromage.&lt;br&gt;&lt;br&gt;Existe en Magnum.&lt;br&gt;&lt;br&gt;Domaine familial depuis des années, le Domaine Maldant-Pauvelot s’étend sur 18 Ha sur les Grands Terroirs de Bourgogne. Jean-Luc Maldant reprends les reines en 2009 et installe le domaine dans la qualité de ses produits.", "23", "2", "70", "10","2", "16", "jean_luc_maldant_savigny_les_beaune_blanc.png", "1"),</v>
      </c>
    </row>
    <row r="681" spans="1:23" ht="409.5" x14ac:dyDescent="0.25">
      <c r="A681" s="2" t="s">
        <v>932</v>
      </c>
      <c r="B681" s="2" t="s">
        <v>933</v>
      </c>
      <c r="C681" s="3" t="s">
        <v>4892</v>
      </c>
      <c r="D681" s="23" t="str">
        <f t="shared" si="219"/>
        <v>Un Chorey-les-beaune rouge structuré et charnue, idéal sur une côte de boeuf.&lt;br&gt;&lt;br&gt;Encépagement : Pinot noir&lt;br&gt;&lt;br&gt;Dégustation : robe rouge clair, nez de fruits noirs bien mûrs, bouche ronde et aérienne, tanins fins et boisé équilibré.&lt;br&gt;Accord mets/vin : volailles rôties, gibiers à plumes.&lt;br&gt;&lt;br&gt;Existe en Magnum.&lt;br&gt;&lt;br&gt;Domaine familial depuis des années, le Domaine Maldant-Pauvelot s’étend sur 18 Ha sur les Grands Terroirs de Bourgogne. Jean-Luc Maldant reprends les reines en 2009 et installe le domaine dans la qualité de ses produits.</v>
      </c>
      <c r="E681" s="4">
        <v>25.5</v>
      </c>
      <c r="F681" s="2" t="s">
        <v>2219</v>
      </c>
      <c r="G681" s="19">
        <f>VLOOKUP(F681,frs!$A$2:$B$45,2,FALSE)</f>
        <v>23</v>
      </c>
      <c r="H681" s="2" t="b">
        <v>1</v>
      </c>
      <c r="I681" s="2" t="s">
        <v>4716</v>
      </c>
      <c r="J681" s="19">
        <f>VLOOKUP(I681,Families!$A$2:$B$11,2,FALSE)</f>
        <v>1</v>
      </c>
      <c r="K681" s="2" t="s">
        <v>4871</v>
      </c>
      <c r="L681" s="19">
        <f>IFERROR(VLOOKUP(K681,Appellations!$A$2:$B$80,2,FALSE),"0")</f>
        <v>19</v>
      </c>
      <c r="M681" s="2" t="s">
        <v>4762</v>
      </c>
      <c r="N681" s="19">
        <f>IFERROR(VLOOKUP(M681,Regions!$A$2:$B$44,2,FALSE),"0")</f>
        <v>10</v>
      </c>
      <c r="O681" s="2" t="s">
        <v>4719</v>
      </c>
      <c r="P681" s="19">
        <f>IFERROR(VLOOKUP(O681,Colors!$A$2:$B$11,2,FALSE),"0")</f>
        <v>8</v>
      </c>
      <c r="Q681" s="2" t="s">
        <v>4688</v>
      </c>
      <c r="R681" s="19">
        <f>IFERROR(VLOOKUP(Q681,Contenants!$A$2:$B$21,2,FALSE),"0")</f>
        <v>16</v>
      </c>
      <c r="S681" s="2" t="s">
        <v>5661</v>
      </c>
      <c r="T681" s="50" t="s">
        <v>6211</v>
      </c>
      <c r="U681" s="19" t="str">
        <f t="shared" si="222"/>
        <v>jean_luc_maldant_chorey_les_beaune_rouge.png</v>
      </c>
      <c r="V681" s="19">
        <f t="shared" si="221"/>
        <v>1</v>
      </c>
      <c r="W681" s="20" t="str">
        <f t="shared" si="223"/>
        <v>("00690", "Chorey-les-Beaunes Maldant Rouge ", "Un Chorey-les-beaune rouge structuré et charnue, idéal sur une côte de boeuf.&lt;br&gt;&lt;br&gt;Encépagement : Pinot noir&lt;br&gt;&lt;br&gt;Dégustation : robe rouge clair, nez de fruits noirs bien mûrs, bouche ronde et aérienne, tanins fins et boisé équilibré.&lt;br&gt;Accord mets/vin : volailles rôties, gibiers à plumes.&lt;br&gt;&lt;br&gt;Existe en Magnum.&lt;br&gt;&lt;br&gt;Domaine familial depuis des années, le Domaine Maldant-Pauvelot s’étend sur 18 Ha sur les Grands Terroirs de Bourgogne. Jean-Luc Maldant reprends les reines en 2009 et installe le domaine dans la qualité de ses produits.", "23", "1", "19", "10","8", "16", "jean_luc_maldant_chorey_les_beaune_rouge.png", "1"),</v>
      </c>
    </row>
    <row r="682" spans="1:23" ht="409.5" x14ac:dyDescent="0.25">
      <c r="A682" s="2" t="s">
        <v>2075</v>
      </c>
      <c r="B682" s="2" t="s">
        <v>2076</v>
      </c>
      <c r="C682" s="3" t="s">
        <v>5479</v>
      </c>
      <c r="D682" s="23" t="str">
        <f t="shared" si="219"/>
        <v>Un Whisky écossais blended tourbé puissant et généreux. Idéal en apéritif, digestif ou une entrée à base de saumon fumé.&lt;br&gt;&lt;br&gt;Provenance : Ecosse&lt;br&gt;&lt;br&gt;Vieillissement : en fût de Porto puis affiné en fûts de Cherry. Très Tourbé.&lt;br&gt;&lt;br&gt;Dégustation : Robe rouge très sombre ; Nez puissant, tourbé et épicé ; Bouche épicée, mentholée, puissante, miellée sur une finale longue et bien tourbée.&lt;br&gt;&lt;br&gt;Malden Spirits est une aventure qui, depuis sa naissance, tutoie l’innovation, la disruptivité, la différenciation : elle est née au cœur de la Bourgogne, au cœur du vignoble bourguignon, et a été imaginée par l’équipe du Domaine Maldant-Pauvelot.</v>
      </c>
      <c r="E682" s="4">
        <v>59</v>
      </c>
      <c r="F682" s="2" t="s">
        <v>2219</v>
      </c>
      <c r="G682" s="19">
        <f>VLOOKUP(F682,frs!$A$2:$B$45,2,FALSE)</f>
        <v>23</v>
      </c>
      <c r="H682" s="2" t="b">
        <v>1</v>
      </c>
      <c r="I682" s="2" t="s">
        <v>4693</v>
      </c>
      <c r="J682" s="19">
        <f>VLOOKUP(I682,Families!$A$2:$B$11,2,FALSE)</f>
        <v>7</v>
      </c>
      <c r="K682" s="2"/>
      <c r="L682" s="19" t="str">
        <f>IFERROR(VLOOKUP(K682,Appellations!$A$2:$B$80,2,FALSE),"0")</f>
        <v>0</v>
      </c>
      <c r="M682" s="2" t="s">
        <v>4698</v>
      </c>
      <c r="N682" s="19">
        <f>IFERROR(VLOOKUP(M682,Regions!$A$2:$B$44,2,FALSE),"0")</f>
        <v>42</v>
      </c>
      <c r="O682" s="2"/>
      <c r="P682" s="19" t="str">
        <f>IFERROR(VLOOKUP(O682,Colors!$A$2:$B$11,2,FALSE),"0")</f>
        <v>0</v>
      </c>
      <c r="Q682" s="2" t="s">
        <v>4695</v>
      </c>
      <c r="R682" s="19">
        <f>IFERROR(VLOOKUP(Q682,Contenants!$A$2:$B$21,2,FALSE),"0")</f>
        <v>13</v>
      </c>
      <c r="S682" s="2" t="s">
        <v>5876</v>
      </c>
      <c r="T682" s="50" t="s">
        <v>6212</v>
      </c>
      <c r="U682" s="19" t="str">
        <f t="shared" si="222"/>
        <v>whisky_mac_malden_black_malden.png</v>
      </c>
      <c r="V682" s="19">
        <f t="shared" si="221"/>
        <v>1</v>
      </c>
      <c r="W682" s="20" t="str">
        <f t="shared" si="223"/>
        <v>("00691", "Whisky Black Mac Malden ", "Un Whisky écossais blended tourbé puissant et généreux. Idéal en apéritif, digestif ou une entrée à base de saumon fumé.&lt;br&gt;&lt;br&gt;Provenance : Ecosse&lt;br&gt;&lt;br&gt;Vieillissement : en fût de Porto puis affiné en fûts de Cherry. Très Tourbé.&lt;br&gt;&lt;br&gt;Dégustation : Robe rouge très sombre ; Nez puissant, tourbé et épicé ; Bouche épicée, mentholée, puissante, miellée sur une finale longue et bien tourbée.&lt;br&gt;&lt;br&gt;Malden Spirits est une aventure qui, depuis sa naissance, tutoie l’innovation, la disruptivité, la différenciation : elle est née au cœur de la Bourgogne, au cœur du vignoble bourguignon, et a été imaginée par l’équipe du Domaine Maldant-Pauvelot.", "23", "7", "0", "42","0", "13", "whisky_mac_malden_black_malden.png", "1"),</v>
      </c>
    </row>
    <row r="683" spans="1:23" hidden="1" x14ac:dyDescent="0.25">
      <c r="A683" s="2" t="s">
        <v>2158</v>
      </c>
      <c r="B683" s="2" t="s">
        <v>2159</v>
      </c>
      <c r="C683" s="3"/>
      <c r="D683" s="23" t="str">
        <f t="shared" si="219"/>
        <v/>
      </c>
      <c r="E683" s="4">
        <v>86</v>
      </c>
      <c r="F683" s="2" t="s">
        <v>2219</v>
      </c>
      <c r="G683" s="19">
        <f>VLOOKUP(F683,frs!$A$2:$E$41,2,FALSE)</f>
        <v>23</v>
      </c>
      <c r="H683" s="2" t="b">
        <v>1</v>
      </c>
      <c r="I683" s="2" t="s">
        <v>4693</v>
      </c>
      <c r="J683" s="19">
        <f>VLOOKUP(I683,Families!$A$2:$B$11,2,FALSE)</f>
        <v>7</v>
      </c>
      <c r="K683" s="2"/>
      <c r="L683" s="19" t="str">
        <f>IFERROR(VLOOKUP(K683,Appellations!$A$2:$B$77,2,FALSE),"0")</f>
        <v>0</v>
      </c>
      <c r="M683" s="2" t="s">
        <v>4698</v>
      </c>
      <c r="N683" s="19" t="str">
        <f>IFERROR(VLOOKUP(M683,Regions!$A$2:$B$41,2,FALSE),"0")</f>
        <v>0</v>
      </c>
      <c r="O683" s="2"/>
      <c r="P683" s="19" t="str">
        <f>IFERROR(VLOOKUP(O683,Colors!$A$2:$B$11,2,FALSE),"0")</f>
        <v>0</v>
      </c>
      <c r="Q683" s="2" t="s">
        <v>4695</v>
      </c>
      <c r="R683" s="19">
        <f>IFERROR(VLOOKUP(Q683,Contenants!$A$2:$B$21,2,FALSE),"0")</f>
        <v>13</v>
      </c>
      <c r="S683" s="2"/>
      <c r="T683" s="50" t="str">
        <f t="shared" si="220"/>
        <v>Whisky Morvan'S Trout Mac Malden 50 Cl</v>
      </c>
      <c r="U683" s="19" t="str">
        <f>SUBSTITUTE(SUBSTITUTE(SUBSTITUTE(SUBSTITUTE(SUBSTITUTE(SUBSTITUTE(SUBSTITUTE(SUBSTITUTE(SUBSTITUTE(SUBSTITUTE(SUBSTITUTE(SUBSTITUTE(S683,"C:\Users\Admin\OneDrive\Site Internet\",""),"BAG-IN-BOX\",""),"BOURGOGNE\",""),"BEAUJOLAIS\",""),"CHAMPAGNE ET EFFERVESCENTS\",""),"LANGUEDOC\",""),"LOIRE\",""),"PROVENCE\",""),"RHONE NORD\",""),"RHONE SUD\",""),"SPIRITUEUX\",""),"SUD OUEST\","")</f>
        <v/>
      </c>
      <c r="V683" s="19">
        <f t="shared" si="221"/>
        <v>0</v>
      </c>
      <c r="W683" s="20" t="e">
        <f>$X$1&amp;A683&amp;$Y$1&amp;T683&amp;$Z$1&amp;D683&amp;$AA$1&amp;E683&amp;#REF!&amp;G683&amp;$AB$1&amp;J683&amp;$AC$1&amp;L683&amp;$AD$1&amp;N683&amp;$AE$1&amp;P683&amp;$AF$1&amp;R683&amp;$AG$1&amp;#REF!&amp;$AI$1</f>
        <v>#REF!</v>
      </c>
    </row>
    <row r="684" spans="1:23" ht="409.5" x14ac:dyDescent="0.25">
      <c r="A684" s="2" t="s">
        <v>1701</v>
      </c>
      <c r="B684" s="2" t="s">
        <v>1702</v>
      </c>
      <c r="C684" s="3" t="s">
        <v>5410</v>
      </c>
      <c r="D684" s="23" t="str">
        <f t="shared" si="219"/>
        <v>Un Rhum Traditionnel jamaïcain puissant et gourmand. Il accompagnera à merveille votre chocolat préféré.&lt;br&gt;&lt;br&gt;Provenance : Jamaïque&lt;br&gt;&lt;br&gt;Vieillissement : 5 ans en fûts de chêne blanc.&lt;br&gt;&lt;br&gt;Dégustation : Robe ambrée ; Nez de vanille et de bois torréfié ; Bouche gourmande aux notes de sucre de canne et d’eau de vie de raisin vieillie en fût.&lt;br&gt;&lt;br&gt;Albert Michler est l'une des plus anciennes distilleries et maisons de rhum de l'ancien empire austro-hongrois. Fondée en 1863 en Silésie – aujourd'hui partie de la République tchèque – Albert Michler fournissait du rhum à la cour impériale et à la marine. Aujourd'hui, Albert Michler perpétue cette tradition d'excellence en s'approvisionnant uniquement avec les meilleurs rhums de la Jamaïque, de la Barbade, de Trinité-et-Tobago et de la République dominicaine.</v>
      </c>
      <c r="E684" s="4">
        <v>40</v>
      </c>
      <c r="F684" s="2" t="s">
        <v>2219</v>
      </c>
      <c r="G684" s="19">
        <f>VLOOKUP(F684,frs!$A$2:$B$45,2,FALSE)</f>
        <v>23</v>
      </c>
      <c r="H684" s="2" t="b">
        <v>1</v>
      </c>
      <c r="I684" s="2" t="s">
        <v>4693</v>
      </c>
      <c r="J684" s="19">
        <f>VLOOKUP(I684,Families!$A$2:$B$11,2,FALSE)</f>
        <v>7</v>
      </c>
      <c r="K684" s="2"/>
      <c r="L684" s="19" t="str">
        <f>IFERROR(VLOOKUP(K684,Appellations!$A$2:$B$80,2,FALSE),"0")</f>
        <v>0</v>
      </c>
      <c r="M684" s="2" t="s">
        <v>4703</v>
      </c>
      <c r="N684" s="19">
        <f>IFERROR(VLOOKUP(M684,Regions!$A$2:$B$44,2,FALSE),"0")</f>
        <v>34</v>
      </c>
      <c r="O684" s="2"/>
      <c r="P684" s="19" t="str">
        <f>IFERROR(VLOOKUP(O684,Colors!$A$2:$B$11,2,FALSE),"0")</f>
        <v>0</v>
      </c>
      <c r="Q684" s="2" t="s">
        <v>4696</v>
      </c>
      <c r="R684" s="19">
        <f>IFERROR(VLOOKUP(Q684,Contenants!$A$2:$B$21,2,FALSE),"0")</f>
        <v>15</v>
      </c>
      <c r="S684" s="2" t="s">
        <v>5877</v>
      </c>
      <c r="T684" s="50" t="s">
        <v>5971</v>
      </c>
      <c r="U684" s="19" t="str">
        <f t="shared" ref="U684:U686" si="224">SUBSTITUTE(S684,"C:\Users\Admin\OneDrive\Site Internet\","")</f>
        <v>rhum_albert_michler_jamaican_dark.png</v>
      </c>
      <c r="V684" s="19">
        <f t="shared" si="221"/>
        <v>1</v>
      </c>
      <c r="W684" s="20" t="str">
        <f t="shared" ref="W684:W686" si="225">$X$1&amp;A684&amp;$Y$1&amp;T684&amp;$Z$1&amp;D684&amp;$AA$1&amp;G684&amp;$AB$1&amp;J684&amp;$AC$1&amp;L684&amp;$AD$1&amp;N684&amp;$AE$1&amp;P684&amp;$AF$1&amp;R684&amp;$AG$1&amp;U684&amp;$AH$1&amp;V684&amp;$AI$1</f>
        <v>("00693", "Rhum Albert Michler Jamaïcan Dark", "Un Rhum Traditionnel jamaïcain puissant et gourmand. Il accompagnera à merveille votre chocolat préféré.&lt;br&gt;&lt;br&gt;Provenance : Jamaïque&lt;br&gt;&lt;br&gt;Vieillissement : 5 ans en fûts de chêne blanc.&lt;br&gt;&lt;br&gt;Dégustation : Robe ambrée ; Nez de vanille et de bois torréfié ; Bouche gourmande aux notes de sucre de canne et d’eau de vie de raisin vieillie en fût.&lt;br&gt;&lt;br&gt;Albert Michler est l'une des plus anciennes distilleries et maisons de rhum de l'ancien empire austro-hongrois. Fondée en 1863 en Silésie – aujourd'hui partie de la République tchèque – Albert Michler fournissait du rhum à la cour impériale et à la marine. Aujourd'hui, Albert Michler perpétue cette tradition d'excellence en s'approvisionnant uniquement avec les meilleurs rhums de la Jamaïque, de la Barbade, de Trinité-et-Tobago et de la République dominicaine.", "23", "7", "0", "34","0", "15", "rhum_albert_michler_jamaican_dark.png", "1"),</v>
      </c>
    </row>
    <row r="685" spans="1:23" ht="409.5" x14ac:dyDescent="0.25">
      <c r="A685" s="2" t="s">
        <v>1703</v>
      </c>
      <c r="B685" s="2" t="s">
        <v>1704</v>
      </c>
      <c r="C685" s="3" t="s">
        <v>5411</v>
      </c>
      <c r="D685" s="23" t="str">
        <f t="shared" si="219"/>
        <v>Un Rhum Traditionnel de Barbade riche d’une belle complexité aromatique. A déguster en digestif ou sur un fondant au chocolat.&lt;br&gt;&lt;br&gt;Provenance : Barbade&lt;br&gt;&lt;br&gt;Vieillissement : en fûts de chêne américain et français.&lt;br&gt;&lt;br&gt;Dégustation : Robe acajou profond ; Nez doux et parfumé aux notes de miel, caramel et de noix ; Bouche charnue et chaleureuse sur une finale fondante aux saveurs de vanille.&lt;br&gt;&lt;br&gt;Albert Michler est l'une des plus anciennes distilleries et maisons de rhum de l'ancien empire austro-hongrois. Fondée en 1863 en Silésie – aujourd'hui partie de la République tchèque – Albert Michler fournissait du rhum à la cour impériale et à la marine. Aujourd'hui, Albert Michler perpétue cette tradition d'excellence en s'approvisionnant uniquement avec les meilleurs rhums de la Jamaïque, de la Barbade, de Trinité-et-Tobago et de la République dominicaine.</v>
      </c>
      <c r="E685" s="4">
        <v>61.6</v>
      </c>
      <c r="F685" s="2" t="s">
        <v>2219</v>
      </c>
      <c r="G685" s="19">
        <f>VLOOKUP(F685,frs!$A$2:$B$45,2,FALSE)</f>
        <v>23</v>
      </c>
      <c r="H685" s="2" t="b">
        <v>1</v>
      </c>
      <c r="I685" s="2" t="s">
        <v>4693</v>
      </c>
      <c r="J685" s="19">
        <f>VLOOKUP(I685,Families!$A$2:$B$11,2,FALSE)</f>
        <v>7</v>
      </c>
      <c r="K685" s="2"/>
      <c r="L685" s="19" t="str">
        <f>IFERROR(VLOOKUP(K685,Appellations!$A$2:$B$80,2,FALSE),"0")</f>
        <v>0</v>
      </c>
      <c r="M685" s="2" t="s">
        <v>4703</v>
      </c>
      <c r="N685" s="19">
        <f>IFERROR(VLOOKUP(M685,Regions!$A$2:$B$44,2,FALSE),"0")</f>
        <v>34</v>
      </c>
      <c r="O685" s="2"/>
      <c r="P685" s="19" t="str">
        <f>IFERROR(VLOOKUP(O685,Colors!$A$2:$B$11,2,FALSE),"0")</f>
        <v>0</v>
      </c>
      <c r="Q685" s="2" t="s">
        <v>4696</v>
      </c>
      <c r="R685" s="19">
        <f>IFERROR(VLOOKUP(Q685,Contenants!$A$2:$B$21,2,FALSE),"0")</f>
        <v>15</v>
      </c>
      <c r="S685" s="2" t="s">
        <v>5878</v>
      </c>
      <c r="T685" s="50" t="s">
        <v>5972</v>
      </c>
      <c r="U685" s="19" t="str">
        <f t="shared" si="224"/>
        <v>rhum_albert_michler_reserva_1863.png</v>
      </c>
      <c r="V685" s="19">
        <f t="shared" si="221"/>
        <v>1</v>
      </c>
      <c r="W685" s="20" t="str">
        <f t="shared" si="225"/>
        <v>("00694", "Rhum Albert Michler Reserva 1863", "Un Rhum Traditionnel de Barbade riche d’une belle complexité aromatique. A déguster en digestif ou sur un fondant au chocolat.&lt;br&gt;&lt;br&gt;Provenance : Barbade&lt;br&gt;&lt;br&gt;Vieillissement : en fûts de chêne américain et français.&lt;br&gt;&lt;br&gt;Dégustation : Robe acajou profond ; Nez doux et parfumé aux notes de miel, caramel et de noix ; Bouche charnue et chaleureuse sur une finale fondante aux saveurs de vanille.&lt;br&gt;&lt;br&gt;Albert Michler est l'une des plus anciennes distilleries et maisons de rhum de l'ancien empire austro-hongrois. Fondée en 1863 en Silésie – aujourd'hui partie de la République tchèque – Albert Michler fournissait du rhum à la cour impériale et à la marine. Aujourd'hui, Albert Michler perpétue cette tradition d'excellence en s'approvisionnant uniquement avec les meilleurs rhums de la Jamaïque, de la Barbade, de Trinité-et-Tobago et de la République dominicaine.", "23", "7", "0", "34","0", "15", "rhum_albert_michler_reserva_1863.png", "1"),</v>
      </c>
    </row>
    <row r="686" spans="1:23" s="29" customFormat="1" ht="409.6" x14ac:dyDescent="0.25">
      <c r="A686" s="2" t="s">
        <v>1705</v>
      </c>
      <c r="B686" s="2" t="s">
        <v>1706</v>
      </c>
      <c r="C686" s="3" t="s">
        <v>5412</v>
      </c>
      <c r="D686" s="27" t="str">
        <f t="shared" si="203"/>
        <v>Un Rhum Traditionnel dominicain très gourmand et chaleureux. Il ira à merveille sur votre chocolat préféré ou un gateau au chocolat. &lt;br&gt;&lt;br&gt;Provenance : République Dominicaine&lt;br&gt;&lt;br&gt;Vieillissement : jusqu’à 18 ans en fûts de chêne selon la méthode solera.&lt;br&gt;&lt;br&gt;Dégustation : Robe acajou foncé ; Nez boisé et fruité ; Bouche équilibrée, savoureuse, chocolatée sur une finale ronde et pleine de fraîcheur.&lt;br&gt;&lt;br&gt;Albert Michler est l'une des plus anciennes distilleries et maisons de rhum de l'ancien empire austro-hongrois. Fondée en 1863 en Silésie – aujourd'hui partie de la République tchèque – Albert Michler fournissait du rhum à la cour impériale et à la marine. Aujourd'hui, Albert Michler perpétue cette tradition d'excellence en s'approvisionnant uniquement avec les meilleurs rhums de la Jamaïque, de la Barbade, de Trinité-et-Tobago et de la République dominicaine.</v>
      </c>
      <c r="E686" s="4">
        <v>78</v>
      </c>
      <c r="F686" s="2" t="s">
        <v>2219</v>
      </c>
      <c r="G686" s="19">
        <f>VLOOKUP(F686,frs!$A$2:$B$45,2,FALSE)</f>
        <v>23</v>
      </c>
      <c r="H686" s="2" t="b">
        <v>1</v>
      </c>
      <c r="I686" s="2" t="s">
        <v>4693</v>
      </c>
      <c r="J686" s="28">
        <f>VLOOKUP(I686,Families!$A$2:$B$11,2,FALSE)</f>
        <v>7</v>
      </c>
      <c r="K686" s="2"/>
      <c r="L686" s="19" t="str">
        <f>IFERROR(VLOOKUP(K686,Appellations!$A$2:$B$80,2,FALSE),"0")</f>
        <v>0</v>
      </c>
      <c r="M686" s="2" t="s">
        <v>4703</v>
      </c>
      <c r="N686" s="19">
        <f>IFERROR(VLOOKUP(M686,Regions!$A$2:$B$44,2,FALSE),"0")</f>
        <v>34</v>
      </c>
      <c r="O686" s="2"/>
      <c r="P686" s="28" t="str">
        <f>IFERROR(VLOOKUP(O686,Colors!$A$3:$B$11,2,FALSE),"")</f>
        <v/>
      </c>
      <c r="Q686" s="2" t="s">
        <v>4696</v>
      </c>
      <c r="R686" s="28">
        <f>IFERROR(VLOOKUP(Q686,Contenants!$A$3:$B$21,2,FALSE),"")</f>
        <v>15</v>
      </c>
      <c r="S686" s="2" t="s">
        <v>5879</v>
      </c>
      <c r="T686" s="50" t="s">
        <v>5973</v>
      </c>
      <c r="U686" s="19" t="str">
        <f t="shared" si="224"/>
        <v>rhum_albert_michler_solera_18.png</v>
      </c>
      <c r="V686" s="19">
        <f t="shared" si="221"/>
        <v>1</v>
      </c>
      <c r="W686" s="20" t="str">
        <f t="shared" si="225"/>
        <v>("00695", "Rhum Albert Michler Solera 18 ans", "Un Rhum Traditionnel dominicain très gourmand et chaleureux. Il ira à merveille sur votre chocolat préféré ou un gateau au chocolat. &lt;br&gt;&lt;br&gt;Provenance : République Dominicaine&lt;br&gt;&lt;br&gt;Vieillissement : jusqu’à 18 ans en fûts de chêne selon la méthode solera.&lt;br&gt;&lt;br&gt;Dégustation : Robe acajou foncé ; Nez boisé et fruité ; Bouche équilibrée, savoureuse, chocolatée sur une finale ronde et pleine de fraîcheur.&lt;br&gt;&lt;br&gt;Albert Michler est l'une des plus anciennes distilleries et maisons de rhum de l'ancien empire austro-hongrois. Fondée en 1863 en Silésie – aujourd'hui partie de la République tchèque – Albert Michler fournissait du rhum à la cour impériale et à la marine. Aujourd'hui, Albert Michler perpétue cette tradition d'excellence en s'approvisionnant uniquement avec les meilleurs rhums de la Jamaïque, de la Barbade, de Trinité-et-Tobago et de la République dominicaine.", "23", "7", "0", "34","", "15", "rhum_albert_michler_solera_18.png", "1"),</v>
      </c>
    </row>
    <row r="687" spans="1:23" s="20" customFormat="1" hidden="1" x14ac:dyDescent="0.25">
      <c r="A687" s="2" t="s">
        <v>2601</v>
      </c>
      <c r="B687" s="2" t="s">
        <v>2602</v>
      </c>
      <c r="C687" s="3"/>
      <c r="D687" s="18" t="str">
        <f t="shared" si="203"/>
        <v/>
      </c>
      <c r="E687" s="4">
        <v>19.75</v>
      </c>
      <c r="F687" s="2" t="s">
        <v>2225</v>
      </c>
      <c r="G687" s="19" t="e">
        <f>VLOOKUP(F687,frs!$A$2:$E$41,2,FALSE)</f>
        <v>#N/A</v>
      </c>
      <c r="H687" s="2" t="b">
        <v>0</v>
      </c>
      <c r="I687" s="2" t="s">
        <v>2301</v>
      </c>
      <c r="J687" s="19">
        <f>VLOOKUP(I687,Families!$A$2:$B$11,2,FALSE)</f>
        <v>4</v>
      </c>
      <c r="K687" s="2" t="s">
        <v>263</v>
      </c>
      <c r="L687" s="19" t="str">
        <f>IFERROR(VLOOKUP(K687,Appellations!$A$3:$B$77,3,FALSE),"")</f>
        <v/>
      </c>
      <c r="M687" s="2" t="s">
        <v>4743</v>
      </c>
      <c r="N687" s="19">
        <f>IFERROR(VLOOKUP(M687,Regions!$A$3:$B$41,2,FALSE),"")</f>
        <v>24</v>
      </c>
      <c r="O687" s="2" t="s">
        <v>4689</v>
      </c>
      <c r="P687" s="19">
        <f>IFERROR(VLOOKUP(O687,Colors!$A$3:$B$11,2,FALSE),"")</f>
        <v>2</v>
      </c>
      <c r="Q687" s="2"/>
      <c r="R687" s="19" t="str">
        <f>IFERROR(VLOOKUP(Q687,Contenants!$A$3:$B$21,2,FALSE),"")</f>
        <v/>
      </c>
      <c r="S687" s="2"/>
      <c r="T687" s="8" t="s">
        <v>705</v>
      </c>
      <c r="U687" s="21" t="str">
        <f t="shared" ref="U687:U697" si="226">SUBSTITUTE(SUBSTITUTE(SUBSTITUTE(SUBSTITUTE(SUBSTITUTE(SUBSTITUTE(SUBSTITUTE(SUBSTITUTE(SUBSTITUTE(SUBSTITUTE(SUBSTITUTE(SUBSTITUTE(S687,"C:\Users\Admin\OneDrive\Site Internet\",""),"BAG-IN-BOX\",""),"BOURGOGNE\",""),"BEAUJOLAIS\",""),"CHAMPAGNE ET EFFERVESCENTS\",""),"LANGUEDOC\",""),"LOIRE\",""),"PROVENCE\",""),"RHONE NORD\",""),"RHONE SUD\",""),"SPIRITUEUX\",""),"SUD OUEST\","")</f>
        <v/>
      </c>
      <c r="V687" s="21"/>
      <c r="W687" s="20" t="e">
        <f>$X$1&amp;A687&amp;$Y$1&amp;T687&amp;$Z$1&amp;C687&amp;$AA$1&amp;E687&amp;#REF!&amp;G687&amp;$AB$1&amp;J687&amp;$AC$1&amp;#REF!&amp;$AD$1&amp;L687&amp;$AE$1&amp;P687&amp;$AF$1&amp;R687&amp;$AF$1&amp;#REF!&amp;$AG$1</f>
        <v>#REF!</v>
      </c>
    </row>
    <row r="688" spans="1:23" s="20" customFormat="1" hidden="1" x14ac:dyDescent="0.25">
      <c r="A688" s="2" t="s">
        <v>3084</v>
      </c>
      <c r="B688" s="2" t="s">
        <v>3085</v>
      </c>
      <c r="C688" s="3"/>
      <c r="D688" s="40" t="str">
        <f t="shared" si="203"/>
        <v/>
      </c>
      <c r="E688" s="4">
        <v>8.1999999999999993</v>
      </c>
      <c r="F688" s="2" t="s">
        <v>2527</v>
      </c>
      <c r="G688" s="41" t="e">
        <f>VLOOKUP(F688,frs!$A$2:$E$41,2,FALSE)</f>
        <v>#N/A</v>
      </c>
      <c r="H688" s="2" t="b">
        <v>0</v>
      </c>
      <c r="I688" s="2" t="s">
        <v>4716</v>
      </c>
      <c r="J688" s="41">
        <f>VLOOKUP(I688,Families!$A$2:$B$11,2,FALSE)</f>
        <v>1</v>
      </c>
      <c r="K688" s="2" t="s">
        <v>4744</v>
      </c>
      <c r="L688" s="41" t="str">
        <f>IFERROR(VLOOKUP(K688,Appellations!$A$3:$B$77,3,FALSE),"")</f>
        <v/>
      </c>
      <c r="M688" s="2" t="s">
        <v>4745</v>
      </c>
      <c r="N688" s="41">
        <f>IFERROR(VLOOKUP(M688,Regions!$A$3:$B$41,2,FALSE),"")</f>
        <v>33</v>
      </c>
      <c r="O688" s="2" t="s">
        <v>4719</v>
      </c>
      <c r="P688" s="41">
        <f>IFERROR(VLOOKUP(O688,Colors!$A$3:$B$11,2,FALSE),"")</f>
        <v>8</v>
      </c>
      <c r="Q688" s="2" t="s">
        <v>4688</v>
      </c>
      <c r="R688" s="41">
        <f>IFERROR(VLOOKUP(Q688,Contenants!$A$3:$B$21,2,FALSE),"")</f>
        <v>16</v>
      </c>
      <c r="S688" s="2"/>
      <c r="T688" s="8" t="s">
        <v>539</v>
      </c>
      <c r="U688" s="43" t="str">
        <f t="shared" si="226"/>
        <v/>
      </c>
      <c r="V688" s="43"/>
      <c r="W688" s="42" t="e">
        <f>$X$1&amp;A688&amp;$Y$1&amp;T688&amp;$Z$1&amp;C688&amp;$AA$1&amp;E688&amp;#REF!&amp;G688&amp;$AB$1&amp;J688&amp;$AC$1&amp;#REF!&amp;$AD$1&amp;L688&amp;$AE$1&amp;P688&amp;$AF$1&amp;R688&amp;$AF$1&amp;#REF!&amp;$AG$1</f>
        <v>#REF!</v>
      </c>
    </row>
    <row r="689" spans="1:23" hidden="1" x14ac:dyDescent="0.25">
      <c r="A689" s="2" t="s">
        <v>3098</v>
      </c>
      <c r="B689" s="2" t="s">
        <v>3099</v>
      </c>
      <c r="C689" s="3"/>
      <c r="D689" s="23" t="str">
        <f t="shared" ref="D689:D690" si="227">SUBSTITUTE(SUBSTITUTE(SUBSTITUTE(C689,CHAR(13),""),CHAR(10),"&lt;br&gt;"),". &amp;car(10)",".")</f>
        <v/>
      </c>
      <c r="E689" s="4">
        <v>10.199999999999999</v>
      </c>
      <c r="F689" s="2" t="s">
        <v>2527</v>
      </c>
      <c r="G689" s="19" t="e">
        <f>VLOOKUP(F689,frs!$A$2:$E$41,2,FALSE)</f>
        <v>#N/A</v>
      </c>
      <c r="H689" s="2" t="b">
        <v>0</v>
      </c>
      <c r="I689" s="2" t="s">
        <v>4716</v>
      </c>
      <c r="J689" s="19">
        <f>VLOOKUP(I689,Families!$A$2:$B$11,2,FALSE)</f>
        <v>1</v>
      </c>
      <c r="K689" s="2" t="s">
        <v>4840</v>
      </c>
      <c r="L689" s="19">
        <f>IFERROR(VLOOKUP(K689,Appellations!$A$2:$B$77,2,FALSE),"0")</f>
        <v>27</v>
      </c>
      <c r="M689" s="2" t="s">
        <v>4745</v>
      </c>
      <c r="N689" s="19">
        <f>IFERROR(VLOOKUP(M689,Regions!$A$2:$B$41,2,FALSE),"0")</f>
        <v>33</v>
      </c>
      <c r="O689" s="2" t="s">
        <v>4719</v>
      </c>
      <c r="P689" s="19">
        <f>IFERROR(VLOOKUP(O689,Colors!$A$2:$B$11,2,FALSE),"0")</f>
        <v>8</v>
      </c>
      <c r="Q689" s="2" t="s">
        <v>4688</v>
      </c>
      <c r="R689" s="19">
        <f>IFERROR(VLOOKUP(Q689,Contenants!$A$2:$B$21,2,FALSE),"0")</f>
        <v>16</v>
      </c>
      <c r="S689" s="2"/>
      <c r="T689" s="50" t="str">
        <f t="shared" ref="T689:T690" si="228">PROPER(B689)</f>
        <v>Cdr Villages Plan De Dieu Rouge</v>
      </c>
      <c r="U689" s="19" t="str">
        <f t="shared" si="226"/>
        <v/>
      </c>
      <c r="V689" s="19" t="e">
        <f>IF(#REF!="",0,1)</f>
        <v>#REF!</v>
      </c>
      <c r="W689" s="20" t="e">
        <f>$X$1&amp;A689&amp;$Y$1&amp;T689&amp;$Z$1&amp;D689&amp;$AA$1&amp;E689&amp;#REF!&amp;G689&amp;$AB$1&amp;J689&amp;$AC$1&amp;L689&amp;$AD$1&amp;N689&amp;$AE$1&amp;P689&amp;$AF$1&amp;R689&amp;$AG$1&amp;#REF!&amp;$AI$1</f>
        <v>#REF!</v>
      </c>
    </row>
    <row r="690" spans="1:23" hidden="1" x14ac:dyDescent="0.25">
      <c r="A690" s="2" t="s">
        <v>2176</v>
      </c>
      <c r="B690" s="2" t="s">
        <v>2177</v>
      </c>
      <c r="C690" s="3"/>
      <c r="D690" s="23" t="str">
        <f t="shared" si="227"/>
        <v/>
      </c>
      <c r="E690" s="4">
        <v>46.8</v>
      </c>
      <c r="F690" s="2" t="s">
        <v>464</v>
      </c>
      <c r="G690" s="19" t="e">
        <f>VLOOKUP(F690,frs!$A$2:$E$41,2,FALSE)</f>
        <v>#N/A</v>
      </c>
      <c r="H690" s="2" t="b">
        <v>1</v>
      </c>
      <c r="I690" s="2" t="s">
        <v>4693</v>
      </c>
      <c r="J690" s="19">
        <f>VLOOKUP(I690,Families!$A$2:$B$11,2,FALSE)</f>
        <v>7</v>
      </c>
      <c r="K690" s="2"/>
      <c r="L690" s="19" t="str">
        <f>IFERROR(VLOOKUP(K690,Appellations!$A$2:$B$77,2,FALSE),"0")</f>
        <v>0</v>
      </c>
      <c r="M690" s="2" t="s">
        <v>4698</v>
      </c>
      <c r="N690" s="19" t="str">
        <f>IFERROR(VLOOKUP(M690,Regions!$A$2:$B$41,2,FALSE),"0")</f>
        <v>0</v>
      </c>
      <c r="O690" s="2"/>
      <c r="P690" s="19" t="str">
        <f>IFERROR(VLOOKUP(O690,Colors!$A$2:$B$11,2,FALSE),"0")</f>
        <v>0</v>
      </c>
      <c r="Q690" s="2" t="s">
        <v>4696</v>
      </c>
      <c r="R690" s="19">
        <f>IFERROR(VLOOKUP(Q690,Contenants!$A$2:$B$21,2,FALSE),"0")</f>
        <v>15</v>
      </c>
      <c r="S690" s="2"/>
      <c r="T690" s="50" t="str">
        <f t="shared" si="228"/>
        <v>Whisky The 6 Isles 43°</v>
      </c>
      <c r="U690" s="19" t="str">
        <f t="shared" si="226"/>
        <v/>
      </c>
      <c r="V690" s="19">
        <f t="shared" ref="V690:V691" si="229">IF(U690="",0,1)</f>
        <v>0</v>
      </c>
      <c r="W690" s="20" t="e">
        <f>$X$1&amp;A690&amp;$Y$1&amp;T690&amp;$Z$1&amp;D690&amp;$AA$1&amp;E690&amp;#REF!&amp;G690&amp;$AB$1&amp;J690&amp;$AC$1&amp;L690&amp;$AD$1&amp;N690&amp;$AE$1&amp;P690&amp;$AF$1&amp;R690&amp;$AG$1&amp;#REF!&amp;$AI$1</f>
        <v>#REF!</v>
      </c>
    </row>
    <row r="691" spans="1:23" s="29" customFormat="1" hidden="1" x14ac:dyDescent="0.25">
      <c r="A691" s="2" t="s">
        <v>2097</v>
      </c>
      <c r="B691" s="2" t="s">
        <v>2098</v>
      </c>
      <c r="C691" s="3"/>
      <c r="D691" s="27" t="str">
        <f t="shared" si="203"/>
        <v/>
      </c>
      <c r="E691" s="4">
        <v>49.8</v>
      </c>
      <c r="F691" s="2" t="s">
        <v>2221</v>
      </c>
      <c r="G691" s="28" t="e">
        <f>VLOOKUP(F691,frs!$A$2:$E$41,2,FALSE)</f>
        <v>#N/A</v>
      </c>
      <c r="H691" s="2" t="b">
        <v>1</v>
      </c>
      <c r="I691" s="2" t="s">
        <v>4693</v>
      </c>
      <c r="J691" s="28">
        <f>VLOOKUP(I691,Families!$A$2:$B$11,2,FALSE)</f>
        <v>7</v>
      </c>
      <c r="K691" s="2"/>
      <c r="L691" s="28" t="str">
        <f>IFERROR(VLOOKUP(K691,Appellations!$A$3:$B$77,3,FALSE),"")</f>
        <v/>
      </c>
      <c r="M691" s="2" t="s">
        <v>4698</v>
      </c>
      <c r="N691" s="28" t="str">
        <f>IFERROR(VLOOKUP(M691,Regions!$A$3:$B$41,2,FALSE),"")</f>
        <v/>
      </c>
      <c r="O691" s="2"/>
      <c r="P691" s="28" t="str">
        <f>IFERROR(VLOOKUP(O691,Colors!$A$3:$B$11,2,FALSE),"")</f>
        <v/>
      </c>
      <c r="Q691" s="2" t="s">
        <v>4696</v>
      </c>
      <c r="R691" s="28">
        <f>IFERROR(VLOOKUP(Q691,Contenants!$A$3:$B$21,2,FALSE),"")</f>
        <v>15</v>
      </c>
      <c r="S691" s="2"/>
      <c r="T691" s="8" t="s">
        <v>1221</v>
      </c>
      <c r="U691" s="30" t="str">
        <f t="shared" si="226"/>
        <v/>
      </c>
      <c r="V691" s="19">
        <f t="shared" si="229"/>
        <v>0</v>
      </c>
      <c r="W691" s="29" t="e">
        <f>$X$1&amp;A691&amp;$Y$1&amp;T691&amp;$Z$1&amp;C691&amp;$AA$1&amp;E691&amp;#REF!&amp;G691&amp;$AB$1&amp;J691&amp;$AC$1&amp;#REF!&amp;$AD$1&amp;L691&amp;$AE$1&amp;P691&amp;$AF$1&amp;R691&amp;$AF$1&amp;#REF!&amp;$AG$1</f>
        <v>#REF!</v>
      </c>
    </row>
    <row r="692" spans="1:23" s="20" customFormat="1" hidden="1" x14ac:dyDescent="0.25">
      <c r="A692" s="2" t="s">
        <v>4599</v>
      </c>
      <c r="B692" s="2" t="s">
        <v>4600</v>
      </c>
      <c r="C692" s="3"/>
      <c r="D692" s="18" t="str">
        <f t="shared" si="203"/>
        <v/>
      </c>
      <c r="E692" s="4">
        <v>79.900000000000006</v>
      </c>
      <c r="F692" s="2" t="s">
        <v>464</v>
      </c>
      <c r="G692" s="19" t="e">
        <f>VLOOKUP(F692,frs!$A$2:$E$41,2,FALSE)</f>
        <v>#N/A</v>
      </c>
      <c r="H692" s="2" t="b">
        <v>0</v>
      </c>
      <c r="I692" s="2" t="s">
        <v>4693</v>
      </c>
      <c r="J692" s="19">
        <f>VLOOKUP(I692,Families!$A$2:$B$11,2,FALSE)</f>
        <v>7</v>
      </c>
      <c r="K692" s="2"/>
      <c r="L692" s="19" t="str">
        <f>IFERROR(VLOOKUP(K692,Appellations!$A$3:$B$77,3,FALSE),"")</f>
        <v/>
      </c>
      <c r="M692" s="2" t="s">
        <v>4698</v>
      </c>
      <c r="N692" s="19" t="str">
        <f>IFERROR(VLOOKUP(M692,Regions!$A$3:$B$41,2,FALSE),"")</f>
        <v/>
      </c>
      <c r="O692" s="2"/>
      <c r="P692" s="19" t="str">
        <f>IFERROR(VLOOKUP(O692,Colors!$A$3:$B$11,2,FALSE),"")</f>
        <v/>
      </c>
      <c r="Q692" s="2"/>
      <c r="R692" s="19" t="str">
        <f>IFERROR(VLOOKUP(Q692,Contenants!$A$3:$B$21,2,FALSE),"")</f>
        <v/>
      </c>
      <c r="S692" s="2"/>
      <c r="T692" s="8" t="s">
        <v>1215</v>
      </c>
      <c r="U692" s="21" t="str">
        <f t="shared" si="226"/>
        <v/>
      </c>
      <c r="V692" s="21"/>
      <c r="W692" s="20" t="e">
        <f>$X$1&amp;A692&amp;$Y$1&amp;T692&amp;$Z$1&amp;C692&amp;$AA$1&amp;E692&amp;#REF!&amp;G692&amp;$AB$1&amp;J692&amp;$AC$1&amp;#REF!&amp;$AD$1&amp;L692&amp;$AE$1&amp;P692&amp;$AF$1&amp;R692&amp;$AF$1&amp;#REF!&amp;$AG$1</f>
        <v>#REF!</v>
      </c>
    </row>
    <row r="693" spans="1:23" s="20" customFormat="1" hidden="1" x14ac:dyDescent="0.25">
      <c r="A693" s="2" t="s">
        <v>4601</v>
      </c>
      <c r="B693" s="2" t="s">
        <v>4602</v>
      </c>
      <c r="C693" s="3"/>
      <c r="D693" s="40" t="str">
        <f t="shared" si="203"/>
        <v/>
      </c>
      <c r="E693" s="4">
        <v>122.9</v>
      </c>
      <c r="F693" s="2" t="s">
        <v>464</v>
      </c>
      <c r="G693" s="41" t="e">
        <f>VLOOKUP(F693,frs!$A$2:$E$41,2,FALSE)</f>
        <v>#N/A</v>
      </c>
      <c r="H693" s="2" t="b">
        <v>0</v>
      </c>
      <c r="I693" s="2" t="s">
        <v>4693</v>
      </c>
      <c r="J693" s="41">
        <f>VLOOKUP(I693,Families!$A$2:$B$11,2,FALSE)</f>
        <v>7</v>
      </c>
      <c r="K693" s="2"/>
      <c r="L693" s="41" t="str">
        <f>IFERROR(VLOOKUP(K693,Appellations!$A$3:$B$77,3,FALSE),"")</f>
        <v/>
      </c>
      <c r="M693" s="2" t="s">
        <v>4698</v>
      </c>
      <c r="N693" s="41" t="str">
        <f>IFERROR(VLOOKUP(M693,Regions!$A$3:$B$41,2,FALSE),"")</f>
        <v/>
      </c>
      <c r="O693" s="2"/>
      <c r="P693" s="41" t="str">
        <f>IFERROR(VLOOKUP(O693,Colors!$A$3:$B$11,2,FALSE),"")</f>
        <v/>
      </c>
      <c r="Q693" s="2"/>
      <c r="R693" s="41" t="str">
        <f>IFERROR(VLOOKUP(Q693,Contenants!$A$3:$B$21,2,FALSE),"")</f>
        <v/>
      </c>
      <c r="S693" s="2"/>
      <c r="T693" s="8" t="s">
        <v>144</v>
      </c>
      <c r="U693" s="43" t="str">
        <f t="shared" si="226"/>
        <v/>
      </c>
      <c r="V693" s="43"/>
      <c r="W693" s="42" t="e">
        <f>$X$1&amp;A693&amp;$Y$1&amp;T693&amp;$Z$1&amp;C693&amp;$AA$1&amp;E693&amp;#REF!&amp;G693&amp;$AB$1&amp;J693&amp;$AC$1&amp;#REF!&amp;$AD$1&amp;L693&amp;$AE$1&amp;P693&amp;$AF$1&amp;R693&amp;$AF$1&amp;#REF!&amp;$AG$1</f>
        <v>#REF!</v>
      </c>
    </row>
    <row r="694" spans="1:23" hidden="1" x14ac:dyDescent="0.25">
      <c r="A694" s="2" t="s">
        <v>4581</v>
      </c>
      <c r="B694" s="2" t="s">
        <v>4582</v>
      </c>
      <c r="C694" s="3"/>
      <c r="D694" s="23" t="str">
        <f t="shared" ref="D694:D695" si="230">SUBSTITUTE(SUBSTITUTE(SUBSTITUTE(C694,CHAR(13),""),CHAR(10),"&lt;br&gt;"),". &amp;car(10)",".")</f>
        <v/>
      </c>
      <c r="E694" s="4">
        <v>108.65</v>
      </c>
      <c r="F694" s="2" t="s">
        <v>464</v>
      </c>
      <c r="G694" s="19" t="e">
        <f>VLOOKUP(F694,frs!$A$2:$E$41,2,FALSE)</f>
        <v>#N/A</v>
      </c>
      <c r="H694" s="2" t="b">
        <v>0</v>
      </c>
      <c r="I694" s="2" t="s">
        <v>4693</v>
      </c>
      <c r="J694" s="19">
        <f>VLOOKUP(I694,Families!$A$2:$B$11,2,FALSE)</f>
        <v>7</v>
      </c>
      <c r="K694" s="2"/>
      <c r="L694" s="19" t="str">
        <f>IFERROR(VLOOKUP(K694,Appellations!$A$2:$B$77,2,FALSE),"0")</f>
        <v>0</v>
      </c>
      <c r="M694" s="2" t="s">
        <v>4698</v>
      </c>
      <c r="N694" s="19" t="str">
        <f>IFERROR(VLOOKUP(M694,Regions!$A$2:$B$41,2,FALSE),"0")</f>
        <v>0</v>
      </c>
      <c r="O694" s="2"/>
      <c r="P694" s="19" t="str">
        <f>IFERROR(VLOOKUP(O694,Colors!$A$2:$B$11,2,FALSE),"0")</f>
        <v>0</v>
      </c>
      <c r="Q694" s="2"/>
      <c r="R694" s="19" t="str">
        <f>IFERROR(VLOOKUP(Q694,Contenants!$A$2:$B$21,2,FALSE),"0")</f>
        <v>0</v>
      </c>
      <c r="S694" s="2"/>
      <c r="T694" s="50" t="str">
        <f t="shared" ref="T694:T695" si="231">PROPER(B694)</f>
        <v>Whisky Glen Moray 18 Ans</v>
      </c>
      <c r="U694" s="19" t="str">
        <f t="shared" si="226"/>
        <v/>
      </c>
      <c r="V694" s="19" t="e">
        <f>IF(#REF!="",0,1)</f>
        <v>#REF!</v>
      </c>
      <c r="W694" s="20" t="e">
        <f>$X$1&amp;A694&amp;$Y$1&amp;T694&amp;$Z$1&amp;D694&amp;$AA$1&amp;E694&amp;#REF!&amp;G694&amp;$AB$1&amp;J694&amp;$AC$1&amp;L694&amp;$AD$1&amp;N694&amp;$AE$1&amp;P694&amp;$AF$1&amp;R694&amp;$AG$1&amp;#REF!&amp;$AI$1</f>
        <v>#REF!</v>
      </c>
    </row>
    <row r="695" spans="1:23" hidden="1" x14ac:dyDescent="0.25">
      <c r="A695" s="2" t="s">
        <v>2186</v>
      </c>
      <c r="B695" s="2" t="s">
        <v>2187</v>
      </c>
      <c r="C695" s="3"/>
      <c r="D695" s="23" t="str">
        <f t="shared" si="230"/>
        <v/>
      </c>
      <c r="E695" s="4">
        <v>39.9</v>
      </c>
      <c r="F695" s="2" t="s">
        <v>464</v>
      </c>
      <c r="G695" s="19" t="e">
        <f>VLOOKUP(F695,frs!$A$2:$E$41,2,FALSE)</f>
        <v>#N/A</v>
      </c>
      <c r="H695" s="2" t="b">
        <v>1</v>
      </c>
      <c r="I695" s="2" t="s">
        <v>4693</v>
      </c>
      <c r="J695" s="19">
        <f>VLOOKUP(I695,Families!$A$2:$B$11,2,FALSE)</f>
        <v>7</v>
      </c>
      <c r="K695" s="2"/>
      <c r="L695" s="19" t="str">
        <f>IFERROR(VLOOKUP(K695,Appellations!$A$2:$B$77,2,FALSE),"0")</f>
        <v>0</v>
      </c>
      <c r="M695" s="2" t="s">
        <v>4698</v>
      </c>
      <c r="N695" s="19" t="str">
        <f>IFERROR(VLOOKUP(M695,Regions!$A$2:$B$41,2,FALSE),"0")</f>
        <v>0</v>
      </c>
      <c r="O695" s="2"/>
      <c r="P695" s="19" t="str">
        <f>IFERROR(VLOOKUP(O695,Colors!$A$2:$B$11,2,FALSE),"0")</f>
        <v>0</v>
      </c>
      <c r="Q695" s="2" t="s">
        <v>4695</v>
      </c>
      <c r="R695" s="19">
        <f>IFERROR(VLOOKUP(Q695,Contenants!$A$2:$B$21,2,FALSE),"0")</f>
        <v>13</v>
      </c>
      <c r="S695" s="2"/>
      <c r="T695" s="50" t="str">
        <f t="shared" si="231"/>
        <v>Whisky White Oak Tokinoka</v>
      </c>
      <c r="U695" s="19" t="str">
        <f t="shared" si="226"/>
        <v/>
      </c>
      <c r="V695" s="19">
        <f t="shared" ref="V695:V696" si="232">IF(U695="",0,1)</f>
        <v>0</v>
      </c>
      <c r="W695" s="20" t="e">
        <f>$X$1&amp;A695&amp;$Y$1&amp;T695&amp;$Z$1&amp;D695&amp;$AA$1&amp;E695&amp;#REF!&amp;G695&amp;$AB$1&amp;J695&amp;$AC$1&amp;L695&amp;$AD$1&amp;N695&amp;$AE$1&amp;P695&amp;$AF$1&amp;R695&amp;$AG$1&amp;#REF!&amp;$AI$1</f>
        <v>#REF!</v>
      </c>
    </row>
    <row r="696" spans="1:23" s="29" customFormat="1" hidden="1" x14ac:dyDescent="0.25">
      <c r="A696" s="2" t="s">
        <v>1743</v>
      </c>
      <c r="B696" s="2" t="s">
        <v>2209</v>
      </c>
      <c r="C696" s="3"/>
      <c r="D696" s="36" t="str">
        <f t="shared" si="203"/>
        <v/>
      </c>
      <c r="E696" s="4">
        <v>85.1</v>
      </c>
      <c r="F696" s="2" t="s">
        <v>464</v>
      </c>
      <c r="G696" s="37" t="e">
        <f>VLOOKUP(F696,frs!$A$2:$E$41,2,FALSE)</f>
        <v>#N/A</v>
      </c>
      <c r="H696" s="2" t="b">
        <v>1</v>
      </c>
      <c r="I696" s="2" t="s">
        <v>4693</v>
      </c>
      <c r="J696" s="37">
        <f>VLOOKUP(I696,Families!$A$2:$B$11,2,FALSE)</f>
        <v>7</v>
      </c>
      <c r="K696" s="2"/>
      <c r="L696" s="37" t="str">
        <f>IFERROR(VLOOKUP(K696,Appellations!$A$3:$B$77,3,FALSE),"")</f>
        <v/>
      </c>
      <c r="M696" s="2" t="s">
        <v>4703</v>
      </c>
      <c r="N696" s="37">
        <f>IFERROR(VLOOKUP(M696,Regions!$A$3:$B$41,2,FALSE),"")</f>
        <v>34</v>
      </c>
      <c r="O696" s="2"/>
      <c r="P696" s="37" t="str">
        <f>IFERROR(VLOOKUP(O696,Colors!$A$3:$B$11,2,FALSE),"")</f>
        <v/>
      </c>
      <c r="Q696" s="2" t="s">
        <v>4696</v>
      </c>
      <c r="R696" s="37">
        <f>IFERROR(VLOOKUP(Q696,Contenants!$A$3:$B$21,2,FALSE),"")</f>
        <v>15</v>
      </c>
      <c r="S696" s="2"/>
      <c r="T696" s="8" t="s">
        <v>2014</v>
      </c>
      <c r="U696" s="39" t="str">
        <f t="shared" si="226"/>
        <v/>
      </c>
      <c r="V696" s="19">
        <f t="shared" si="232"/>
        <v>0</v>
      </c>
      <c r="W696" s="38" t="e">
        <f>$X$1&amp;A696&amp;$Y$1&amp;T696&amp;$Z$1&amp;C696&amp;$AA$1&amp;E696&amp;#REF!&amp;G696&amp;$AB$1&amp;J696&amp;$AC$1&amp;#REF!&amp;$AD$1&amp;L696&amp;$AE$1&amp;P696&amp;$AF$1&amp;R696&amp;$AF$1&amp;#REF!&amp;$AG$1</f>
        <v>#REF!</v>
      </c>
    </row>
    <row r="697" spans="1:23" hidden="1" x14ac:dyDescent="0.25">
      <c r="A697" s="2" t="s">
        <v>4093</v>
      </c>
      <c r="B697" s="2" t="s">
        <v>4094</v>
      </c>
      <c r="C697" s="3"/>
      <c r="D697" s="23" t="str">
        <f t="shared" ref="D697:D698" si="233">SUBSTITUTE(SUBSTITUTE(SUBSTITUTE(C697,CHAR(13),""),CHAR(10),"&lt;br&gt;"),". &amp;car(10)",".")</f>
        <v/>
      </c>
      <c r="E697" s="4">
        <v>42.6</v>
      </c>
      <c r="F697" s="2" t="s">
        <v>464</v>
      </c>
      <c r="G697" s="19" t="e">
        <f>VLOOKUP(F697,frs!$A$2:$E$41,2,FALSE)</f>
        <v>#N/A</v>
      </c>
      <c r="H697" s="2" t="b">
        <v>0</v>
      </c>
      <c r="I697" s="2" t="s">
        <v>4693</v>
      </c>
      <c r="J697" s="19">
        <f>VLOOKUP(I697,Families!$A$2:$B$11,2,FALSE)</f>
        <v>7</v>
      </c>
      <c r="K697" s="2"/>
      <c r="L697" s="19" t="str">
        <f>IFERROR(VLOOKUP(K697,Appellations!$A$2:$B$77,2,FALSE),"0")</f>
        <v>0</v>
      </c>
      <c r="M697" s="2" t="s">
        <v>4703</v>
      </c>
      <c r="N697" s="19">
        <f>IFERROR(VLOOKUP(M697,Regions!$A$2:$B$41,2,FALSE),"0")</f>
        <v>34</v>
      </c>
      <c r="O697" s="2"/>
      <c r="P697" s="19" t="str">
        <f>IFERROR(VLOOKUP(O697,Colors!$A$2:$B$11,2,FALSE),"0")</f>
        <v>0</v>
      </c>
      <c r="Q697" s="2"/>
      <c r="R697" s="19" t="str">
        <f>IFERROR(VLOOKUP(Q697,Contenants!$A$2:$B$21,2,FALSE),"0")</f>
        <v>0</v>
      </c>
      <c r="S697" s="2"/>
      <c r="T697" s="50" t="str">
        <f t="shared" ref="T697" si="234">PROPER(B697)</f>
        <v>Rhum Emperor Heritage</v>
      </c>
      <c r="U697" s="19" t="str">
        <f t="shared" si="226"/>
        <v/>
      </c>
      <c r="V697" s="19" t="e">
        <f>IF(#REF!="",0,1)</f>
        <v>#REF!</v>
      </c>
      <c r="W697" s="20" t="e">
        <f>$X$1&amp;A697&amp;$Y$1&amp;T697&amp;$Z$1&amp;D697&amp;$AA$1&amp;E697&amp;#REF!&amp;G697&amp;$AB$1&amp;J697&amp;$AC$1&amp;L697&amp;$AD$1&amp;N697&amp;$AE$1&amp;P697&amp;$AF$1&amp;R697&amp;$AG$1&amp;#REF!&amp;$AI$1</f>
        <v>#REF!</v>
      </c>
    </row>
    <row r="698" spans="1:23" ht="409.5" x14ac:dyDescent="0.25">
      <c r="A698" s="2" t="s">
        <v>1252</v>
      </c>
      <c r="B698" s="2" t="s">
        <v>1253</v>
      </c>
      <c r="C698" s="3" t="s">
        <v>5332</v>
      </c>
      <c r="D698" s="23" t="str">
        <f t="shared" si="233"/>
        <v>Un vin rouge léger et fruité. Idéal pour une planche de charcuterie/fromages.&lt;br&gt;&lt;br&gt;Dégustation : Robe rouge rubis ; Nez gourmand aux notes de fruits rouges/noirs ; Bouche structurée sur des arômes de cassis et réglisse.&lt;br&gt;Accord mets/vin : viande rouge, gibier.&lt;br&gt;&lt;br&gt;À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698" s="4">
        <v>5</v>
      </c>
      <c r="F698" s="2" t="s">
        <v>2224</v>
      </c>
      <c r="G698" s="19">
        <f>VLOOKUP(F698,frs!$A$2:$B$45,2,FALSE)</f>
        <v>39</v>
      </c>
      <c r="H698" s="2" t="b">
        <v>1</v>
      </c>
      <c r="I698" s="2" t="s">
        <v>4716</v>
      </c>
      <c r="J698" s="19">
        <f>VLOOKUP(I698,Families!$A$2:$B$11,2,FALSE)</f>
        <v>1</v>
      </c>
      <c r="K698" s="2" t="s">
        <v>4749</v>
      </c>
      <c r="L698" s="19">
        <f>IFERROR(VLOOKUP(K698,Appellations!$A$2:$B$80,2,FALSE),"0")</f>
        <v>38</v>
      </c>
      <c r="M698" s="2" t="s">
        <v>4745</v>
      </c>
      <c r="N698" s="19">
        <f>IFERROR(VLOOKUP(M698,Regions!$A$2:$B$44,2,FALSE),"0")</f>
        <v>33</v>
      </c>
      <c r="O698" s="2" t="s">
        <v>4719</v>
      </c>
      <c r="P698" s="19">
        <f>IFERROR(VLOOKUP(O698,Colors!$A$2:$B$11,2,FALSE),"0")</f>
        <v>8</v>
      </c>
      <c r="Q698" s="2" t="s">
        <v>4688</v>
      </c>
      <c r="R698" s="19">
        <f>IFERROR(VLOOKUP(Q698,Contenants!$A$2:$B$21,2,FALSE),"0")</f>
        <v>16</v>
      </c>
      <c r="S698" s="2" t="s">
        <v>5722</v>
      </c>
      <c r="T698" s="50" t="s">
        <v>6448</v>
      </c>
      <c r="U698" s="19" t="str">
        <f t="shared" ref="U698:U699" si="235">SUBSTITUTE(S698,"C:\Users\Admin\OneDrive\Site Internet\","")</f>
        <v>cellier_des_chartreux_cabernet_sauvignon_rouge.png</v>
      </c>
      <c r="V698" s="19">
        <f t="shared" ref="V698:V699" si="236">IF(U698="",0,1)</f>
        <v>1</v>
      </c>
      <c r="W698" s="20" t="str">
        <f t="shared" ref="W698:W699" si="237">$X$1&amp;A698&amp;$Y$1&amp;T698&amp;$Z$1&amp;D698&amp;$AA$1&amp;G698&amp;$AB$1&amp;J698&amp;$AC$1&amp;L698&amp;$AD$1&amp;N698&amp;$AE$1&amp;P698&amp;$AF$1&amp;R698&amp;$AG$1&amp;U698&amp;$AH$1&amp;V698&amp;$AI$1</f>
        <v>("00707", "Cabernet Sauvignon Chartreux Rouge ", "Un vin rouge léger et fruité. Idéal pour une planche de charcuterie/fromages.&lt;br&gt;&lt;br&gt;Dégustation : Robe rouge rubis ; Nez gourmand aux notes de fruits rouges/noirs ; Bouche structurée sur des arômes de cassis et réglisse.&lt;br&gt;Accord mets/vin : viande rouge, gibier.&lt;br&gt;&lt;br&gt;À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 "39", "1", "38", "33","8", "16", "cellier_des_chartreux_cabernet_sauvignon_rouge.png", "1"),</v>
      </c>
    </row>
    <row r="699" spans="1:23" s="29" customFormat="1" ht="409.6" x14ac:dyDescent="0.25">
      <c r="A699" s="2" t="s">
        <v>1270</v>
      </c>
      <c r="B699" s="2" t="s">
        <v>1271</v>
      </c>
      <c r="C699" s="3" t="s">
        <v>5338</v>
      </c>
      <c r="D699" s="27" t="str">
        <f t="shared" si="203"/>
        <v>Un vin rouge léger, ronde et fruité. Idéal sur une entrecôte frites.&lt;br&gt;&lt;br&gt;Dégustation : Robe rouge rubis ; Nez gourmand sur la fraise et la framboise ; Bouche fruitée et d’une belle rondeur . &lt;br&gt;Accord mets/vin : viande rouge, charcuterie/fromage.&lt;br&gt;&lt;br&gt;À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699" s="4">
        <v>5</v>
      </c>
      <c r="F699" s="2" t="s">
        <v>2224</v>
      </c>
      <c r="G699" s="19">
        <f>VLOOKUP(F699,frs!$A$2:$B$45,2,FALSE)</f>
        <v>39</v>
      </c>
      <c r="H699" s="2" t="b">
        <v>1</v>
      </c>
      <c r="I699" s="2" t="s">
        <v>4716</v>
      </c>
      <c r="J699" s="28">
        <f>VLOOKUP(I699,Families!$A$2:$B$11,2,FALSE)</f>
        <v>1</v>
      </c>
      <c r="K699" s="2" t="s">
        <v>4749</v>
      </c>
      <c r="L699" s="19">
        <f>IFERROR(VLOOKUP(K699,Appellations!$A$2:$B$80,2,FALSE),"0")</f>
        <v>38</v>
      </c>
      <c r="M699" s="2" t="s">
        <v>4745</v>
      </c>
      <c r="N699" s="19">
        <f>IFERROR(VLOOKUP(M699,Regions!$A$2:$B$44,2,FALSE),"0")</f>
        <v>33</v>
      </c>
      <c r="O699" s="2" t="s">
        <v>4719</v>
      </c>
      <c r="P699" s="28">
        <f>IFERROR(VLOOKUP(O699,Colors!$A$3:$B$11,2,FALSE),"")</f>
        <v>8</v>
      </c>
      <c r="Q699" s="2" t="s">
        <v>4688</v>
      </c>
      <c r="R699" s="28">
        <f>IFERROR(VLOOKUP(Q699,Contenants!$A$3:$B$21,2,FALSE),"")</f>
        <v>16</v>
      </c>
      <c r="S699" s="2" t="s">
        <v>5723</v>
      </c>
      <c r="T699" s="50" t="s">
        <v>6213</v>
      </c>
      <c r="U699" s="19" t="str">
        <f t="shared" si="235"/>
        <v>cellier_des_chartreux_merlot_rouge.png</v>
      </c>
      <c r="V699" s="19">
        <f t="shared" si="236"/>
        <v>1</v>
      </c>
      <c r="W699" s="20" t="str">
        <f t="shared" si="237"/>
        <v>("00708", "Merlot Chartreux Rouge ", "Un vin rouge léger, ronde et fruité. Idéal sur une entrecôte frites.&lt;br&gt;&lt;br&gt;Dégustation : Robe rouge rubis ; Nez gourmand sur la fraise et la framboise ; Bouche fruitée et d’une belle rondeur . &lt;br&gt;Accord mets/vin : viande rouge, charcuterie/fromage.&lt;br&gt;&lt;br&gt;À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 "39", "1", "38", "33","8", "16", "cellier_des_chartreux_merlot_rouge.png", "1"),</v>
      </c>
    </row>
    <row r="700" spans="1:23" s="20" customFormat="1" hidden="1" x14ac:dyDescent="0.25">
      <c r="A700" s="2" t="s">
        <v>3765</v>
      </c>
      <c r="B700" s="2" t="s">
        <v>3766</v>
      </c>
      <c r="C700" s="3"/>
      <c r="D700" s="18" t="str">
        <f t="shared" si="203"/>
        <v/>
      </c>
      <c r="E700" s="4">
        <v>8.9</v>
      </c>
      <c r="F700" s="2" t="s">
        <v>3363</v>
      </c>
      <c r="G700" s="19" t="e">
        <f>VLOOKUP(F700,frs!$A$2:$E$41,2,FALSE)</f>
        <v>#N/A</v>
      </c>
      <c r="H700" s="2" t="b">
        <v>0</v>
      </c>
      <c r="I700" s="2" t="s">
        <v>4709</v>
      </c>
      <c r="J700" s="19">
        <f>VLOOKUP(I700,Families!$A$2:$B$11,2,FALSE)</f>
        <v>2</v>
      </c>
      <c r="K700" s="2" t="s">
        <v>4830</v>
      </c>
      <c r="L700" s="19" t="str">
        <f>IFERROR(VLOOKUP(K700,Appellations!$A$3:$B$77,3,FALSE),"")</f>
        <v/>
      </c>
      <c r="M700" s="2" t="s">
        <v>4745</v>
      </c>
      <c r="N700" s="19">
        <f>IFERROR(VLOOKUP(M700,Regions!$A$3:$B$41,2,FALSE),"")</f>
        <v>33</v>
      </c>
      <c r="O700" s="2" t="s">
        <v>4689</v>
      </c>
      <c r="P700" s="19">
        <f>IFERROR(VLOOKUP(O700,Colors!$A$3:$B$11,2,FALSE),"")</f>
        <v>2</v>
      </c>
      <c r="Q700" s="2" t="s">
        <v>4688</v>
      </c>
      <c r="R700" s="19">
        <f>IFERROR(VLOOKUP(Q700,Contenants!$A$3:$B$21,2,FALSE),"")</f>
        <v>16</v>
      </c>
      <c r="S700" s="2"/>
      <c r="T700" s="8" t="s">
        <v>1629</v>
      </c>
      <c r="U700" s="21" t="str">
        <f t="shared" ref="U700:U711" si="238">SUBSTITUTE(SUBSTITUTE(SUBSTITUTE(SUBSTITUTE(SUBSTITUTE(SUBSTITUTE(SUBSTITUTE(SUBSTITUTE(SUBSTITUTE(SUBSTITUTE(SUBSTITUTE(SUBSTITUTE(S700,"C:\Users\Admin\OneDrive\Site Internet\",""),"BAG-IN-BOX\",""),"BOURGOGNE\",""),"BEAUJOLAIS\",""),"CHAMPAGNE ET EFFERVESCENTS\",""),"LANGUEDOC\",""),"LOIRE\",""),"PROVENCE\",""),"RHONE NORD\",""),"RHONE SUD\",""),"SPIRITUEUX\",""),"SUD OUEST\","")</f>
        <v/>
      </c>
      <c r="V700" s="21"/>
      <c r="W700" s="20" t="e">
        <f>$X$1&amp;A700&amp;$Y$1&amp;T700&amp;$Z$1&amp;C700&amp;$AA$1&amp;E700&amp;#REF!&amp;G700&amp;$AB$1&amp;J700&amp;$AC$1&amp;#REF!&amp;$AD$1&amp;L700&amp;$AE$1&amp;P700&amp;$AF$1&amp;R700&amp;$AF$1&amp;#REF!&amp;$AG$1</f>
        <v>#REF!</v>
      </c>
    </row>
    <row r="701" spans="1:23" s="20" customFormat="1" hidden="1" x14ac:dyDescent="0.25">
      <c r="A701" s="2" t="s">
        <v>3361</v>
      </c>
      <c r="B701" s="2" t="s">
        <v>3362</v>
      </c>
      <c r="C701" s="3"/>
      <c r="D701" s="18" t="str">
        <f t="shared" si="203"/>
        <v/>
      </c>
      <c r="E701" s="4">
        <v>5.9</v>
      </c>
      <c r="F701" s="2" t="s">
        <v>3363</v>
      </c>
      <c r="G701" s="19" t="e">
        <f>VLOOKUP(F701,frs!$A$2:$E$41,2,FALSE)</f>
        <v>#N/A</v>
      </c>
      <c r="H701" s="2" t="b">
        <v>0</v>
      </c>
      <c r="I701" s="2" t="s">
        <v>4716</v>
      </c>
      <c r="J701" s="19">
        <f>VLOOKUP(I701,Families!$A$2:$B$11,2,FALSE)</f>
        <v>1</v>
      </c>
      <c r="K701" s="2" t="s">
        <v>4845</v>
      </c>
      <c r="L701" s="19" t="str">
        <f>IFERROR(VLOOKUP(K701,Appellations!$A$3:$B$77,3,FALSE),"")</f>
        <v/>
      </c>
      <c r="M701" s="2" t="s">
        <v>4745</v>
      </c>
      <c r="N701" s="19">
        <f>IFERROR(VLOOKUP(M701,Regions!$A$3:$B$41,2,FALSE),"")</f>
        <v>33</v>
      </c>
      <c r="O701" s="2" t="s">
        <v>4719</v>
      </c>
      <c r="P701" s="19">
        <f>IFERROR(VLOOKUP(O701,Colors!$A$3:$B$11,2,FALSE),"")</f>
        <v>8</v>
      </c>
      <c r="Q701" s="2" t="s">
        <v>4688</v>
      </c>
      <c r="R701" s="19">
        <f>IFERROR(VLOOKUP(Q701,Contenants!$A$3:$B$21,2,FALSE),"")</f>
        <v>16</v>
      </c>
      <c r="S701" s="2"/>
      <c r="T701" s="8" t="s">
        <v>1625</v>
      </c>
      <c r="U701" s="21" t="str">
        <f t="shared" si="238"/>
        <v/>
      </c>
      <c r="V701" s="21"/>
      <c r="W701" s="20" t="e">
        <f>$X$1&amp;A701&amp;$Y$1&amp;T701&amp;$Z$1&amp;C701&amp;$AA$1&amp;E701&amp;#REF!&amp;G701&amp;$AB$1&amp;J701&amp;$AC$1&amp;#REF!&amp;$AD$1&amp;L701&amp;$AE$1&amp;P701&amp;$AF$1&amp;R701&amp;$AF$1&amp;#REF!&amp;$AG$1</f>
        <v>#REF!</v>
      </c>
    </row>
    <row r="702" spans="1:23" s="20" customFormat="1" hidden="1" x14ac:dyDescent="0.25">
      <c r="A702" s="2" t="s">
        <v>4322</v>
      </c>
      <c r="B702" s="2" t="s">
        <v>4323</v>
      </c>
      <c r="C702" s="3"/>
      <c r="D702" s="18" t="str">
        <f t="shared" si="203"/>
        <v/>
      </c>
      <c r="E702" s="4">
        <v>36</v>
      </c>
      <c r="F702" s="2" t="s">
        <v>464</v>
      </c>
      <c r="G702" s="19" t="e">
        <f>VLOOKUP(F702,frs!$A$2:$E$41,2,FALSE)</f>
        <v>#N/A</v>
      </c>
      <c r="H702" s="2" t="b">
        <v>0</v>
      </c>
      <c r="I702" s="2" t="s">
        <v>4693</v>
      </c>
      <c r="J702" s="19">
        <f>VLOOKUP(I702,Families!$A$2:$B$11,2,FALSE)</f>
        <v>7</v>
      </c>
      <c r="K702" s="2"/>
      <c r="L702" s="19" t="str">
        <f>IFERROR(VLOOKUP(K702,Appellations!$A$3:$B$77,3,FALSE),"")</f>
        <v/>
      </c>
      <c r="M702" s="2" t="s">
        <v>4703</v>
      </c>
      <c r="N702" s="19">
        <f>IFERROR(VLOOKUP(M702,Regions!$A$3:$B$41,2,FALSE),"")</f>
        <v>34</v>
      </c>
      <c r="O702" s="2"/>
      <c r="P702" s="19" t="str">
        <f>IFERROR(VLOOKUP(O702,Colors!$A$3:$B$11,2,FALSE),"")</f>
        <v/>
      </c>
      <c r="Q702" s="2"/>
      <c r="R702" s="19" t="str">
        <f>IFERROR(VLOOKUP(Q702,Contenants!$A$3:$B$21,2,FALSE),"")</f>
        <v/>
      </c>
      <c r="S702" s="2"/>
      <c r="T702" s="8" t="s">
        <v>1650</v>
      </c>
      <c r="U702" s="21" t="str">
        <f t="shared" si="238"/>
        <v/>
      </c>
      <c r="V702" s="21"/>
      <c r="W702" s="20" t="e">
        <f>$X$1&amp;A702&amp;$Y$1&amp;T702&amp;$Z$1&amp;C702&amp;$AA$1&amp;E702&amp;#REF!&amp;G702&amp;$AB$1&amp;J702&amp;$AC$1&amp;#REF!&amp;$AD$1&amp;L702&amp;$AE$1&amp;P702&amp;$AF$1&amp;R702&amp;$AF$1&amp;#REF!&amp;$AG$1</f>
        <v>#REF!</v>
      </c>
    </row>
    <row r="703" spans="1:23" s="20" customFormat="1" hidden="1" x14ac:dyDescent="0.25">
      <c r="A703" s="2" t="s">
        <v>4318</v>
      </c>
      <c r="B703" s="2" t="s">
        <v>4319</v>
      </c>
      <c r="C703" s="3"/>
      <c r="D703" s="18" t="str">
        <f t="shared" si="203"/>
        <v/>
      </c>
      <c r="E703" s="4">
        <v>36.299999999999997</v>
      </c>
      <c r="F703" s="2" t="s">
        <v>464</v>
      </c>
      <c r="G703" s="19" t="e">
        <f>VLOOKUP(F703,frs!$A$2:$E$41,2,FALSE)</f>
        <v>#N/A</v>
      </c>
      <c r="H703" s="2" t="b">
        <v>0</v>
      </c>
      <c r="I703" s="2" t="s">
        <v>4693</v>
      </c>
      <c r="J703" s="19">
        <f>VLOOKUP(I703,Families!$A$2:$B$11,2,FALSE)</f>
        <v>7</v>
      </c>
      <c r="K703" s="2"/>
      <c r="L703" s="19" t="str">
        <f>IFERROR(VLOOKUP(K703,Appellations!$A$3:$B$77,3,FALSE),"")</f>
        <v/>
      </c>
      <c r="M703" s="2" t="s">
        <v>4703</v>
      </c>
      <c r="N703" s="19">
        <f>IFERROR(VLOOKUP(M703,Regions!$A$3:$B$41,2,FALSE),"")</f>
        <v>34</v>
      </c>
      <c r="O703" s="2"/>
      <c r="P703" s="19" t="str">
        <f>IFERROR(VLOOKUP(O703,Colors!$A$3:$B$11,2,FALSE),"")</f>
        <v/>
      </c>
      <c r="Q703" s="2"/>
      <c r="R703" s="19" t="str">
        <f>IFERROR(VLOOKUP(Q703,Contenants!$A$3:$B$21,2,FALSE),"")</f>
        <v/>
      </c>
      <c r="S703" s="2"/>
      <c r="T703" s="8" t="s">
        <v>991</v>
      </c>
      <c r="U703" s="21" t="str">
        <f t="shared" si="238"/>
        <v/>
      </c>
      <c r="V703" s="21"/>
      <c r="W703" s="20" t="e">
        <f>$X$1&amp;A703&amp;$Y$1&amp;T703&amp;$Z$1&amp;C703&amp;$AA$1&amp;E703&amp;#REF!&amp;G703&amp;$AB$1&amp;J703&amp;$AC$1&amp;#REF!&amp;$AD$1&amp;L703&amp;$AE$1&amp;P703&amp;$AF$1&amp;R703&amp;$AF$1&amp;#REF!&amp;$AG$1</f>
        <v>#REF!</v>
      </c>
    </row>
    <row r="704" spans="1:23" s="20" customFormat="1" hidden="1" x14ac:dyDescent="0.25">
      <c r="A704" s="2" t="s">
        <v>4324</v>
      </c>
      <c r="B704" s="2" t="s">
        <v>4325</v>
      </c>
      <c r="C704" s="3"/>
      <c r="D704" s="18" t="str">
        <f t="shared" si="203"/>
        <v/>
      </c>
      <c r="E704" s="4">
        <v>36.299999999999997</v>
      </c>
      <c r="F704" s="2" t="s">
        <v>464</v>
      </c>
      <c r="G704" s="19" t="e">
        <f>VLOOKUP(F704,frs!$A$2:$E$41,2,FALSE)</f>
        <v>#N/A</v>
      </c>
      <c r="H704" s="2" t="b">
        <v>0</v>
      </c>
      <c r="I704" s="2" t="s">
        <v>4693</v>
      </c>
      <c r="J704" s="19">
        <f>VLOOKUP(I704,Families!$A$2:$B$11,2,FALSE)</f>
        <v>7</v>
      </c>
      <c r="K704" s="2"/>
      <c r="L704" s="19" t="str">
        <f>IFERROR(VLOOKUP(K704,Appellations!$A$3:$B$77,3,FALSE),"")</f>
        <v/>
      </c>
      <c r="M704" s="2" t="s">
        <v>4703</v>
      </c>
      <c r="N704" s="19">
        <f>IFERROR(VLOOKUP(M704,Regions!$A$3:$B$41,2,FALSE),"")</f>
        <v>34</v>
      </c>
      <c r="O704" s="2"/>
      <c r="P704" s="19" t="str">
        <f>IFERROR(VLOOKUP(O704,Colors!$A$3:$B$11,2,FALSE),"")</f>
        <v/>
      </c>
      <c r="Q704" s="2"/>
      <c r="R704" s="19" t="str">
        <f>IFERROR(VLOOKUP(Q704,Contenants!$A$3:$B$21,2,FALSE),"")</f>
        <v/>
      </c>
      <c r="S704" s="2"/>
      <c r="T704" s="8" t="s">
        <v>917</v>
      </c>
      <c r="U704" s="21" t="str">
        <f t="shared" si="238"/>
        <v/>
      </c>
      <c r="V704" s="21"/>
      <c r="W704" s="20" t="e">
        <f>$X$1&amp;A704&amp;$Y$1&amp;T704&amp;$Z$1&amp;C704&amp;$AA$1&amp;E704&amp;#REF!&amp;G704&amp;$AB$1&amp;J704&amp;$AC$1&amp;#REF!&amp;$AD$1&amp;L704&amp;$AE$1&amp;P704&amp;$AF$1&amp;R704&amp;$AF$1&amp;#REF!&amp;$AG$1</f>
        <v>#REF!</v>
      </c>
    </row>
    <row r="705" spans="1:23" s="20" customFormat="1" hidden="1" x14ac:dyDescent="0.25">
      <c r="A705" s="2" t="s">
        <v>4326</v>
      </c>
      <c r="B705" s="2" t="s">
        <v>4327</v>
      </c>
      <c r="C705" s="3"/>
      <c r="D705" s="18" t="str">
        <f t="shared" ref="D705:D768" si="239">SUBSTITUTE(SUBSTITUTE(C705,CHAR(13),""),CHAR(10),"&lt;br&gt;")</f>
        <v/>
      </c>
      <c r="E705" s="4">
        <v>35.65</v>
      </c>
      <c r="F705" s="2" t="s">
        <v>464</v>
      </c>
      <c r="G705" s="19" t="e">
        <f>VLOOKUP(F705,frs!$A$2:$E$41,2,FALSE)</f>
        <v>#N/A</v>
      </c>
      <c r="H705" s="2" t="b">
        <v>0</v>
      </c>
      <c r="I705" s="2" t="s">
        <v>4693</v>
      </c>
      <c r="J705" s="19">
        <f>VLOOKUP(I705,Families!$A$2:$B$11,2,FALSE)</f>
        <v>7</v>
      </c>
      <c r="K705" s="2"/>
      <c r="L705" s="19" t="str">
        <f>IFERROR(VLOOKUP(K705,Appellations!$A$3:$B$77,3,FALSE),"")</f>
        <v/>
      </c>
      <c r="M705" s="2" t="s">
        <v>4703</v>
      </c>
      <c r="N705" s="19">
        <f>IFERROR(VLOOKUP(M705,Regions!$A$3:$B$41,2,FALSE),"")</f>
        <v>34</v>
      </c>
      <c r="O705" s="2"/>
      <c r="P705" s="19" t="str">
        <f>IFERROR(VLOOKUP(O705,Colors!$A$3:$B$11,2,FALSE),"")</f>
        <v/>
      </c>
      <c r="Q705" s="2"/>
      <c r="R705" s="19" t="str">
        <f>IFERROR(VLOOKUP(Q705,Contenants!$A$3:$B$21,2,FALSE),"")</f>
        <v/>
      </c>
      <c r="S705" s="2"/>
      <c r="T705" s="8" t="s">
        <v>1565</v>
      </c>
      <c r="U705" s="21" t="str">
        <f t="shared" si="238"/>
        <v/>
      </c>
      <c r="V705" s="21"/>
      <c r="W705" s="20" t="e">
        <f>$X$1&amp;A705&amp;$Y$1&amp;T705&amp;$Z$1&amp;C705&amp;$AA$1&amp;E705&amp;#REF!&amp;G705&amp;$AB$1&amp;J705&amp;$AC$1&amp;#REF!&amp;$AD$1&amp;L705&amp;$AE$1&amp;P705&amp;$AF$1&amp;R705&amp;$AF$1&amp;#REF!&amp;$AG$1</f>
        <v>#REF!</v>
      </c>
    </row>
    <row r="706" spans="1:23" s="20" customFormat="1" hidden="1" x14ac:dyDescent="0.25">
      <c r="A706" s="2" t="s">
        <v>4320</v>
      </c>
      <c r="B706" s="2" t="s">
        <v>4321</v>
      </c>
      <c r="C706" s="3"/>
      <c r="D706" s="18" t="str">
        <f t="shared" si="239"/>
        <v/>
      </c>
      <c r="E706" s="4">
        <v>35.65</v>
      </c>
      <c r="F706" s="2" t="s">
        <v>464</v>
      </c>
      <c r="G706" s="19" t="e">
        <f>VLOOKUP(F706,frs!$A$2:$E$41,2,FALSE)</f>
        <v>#N/A</v>
      </c>
      <c r="H706" s="2" t="b">
        <v>0</v>
      </c>
      <c r="I706" s="2" t="s">
        <v>4693</v>
      </c>
      <c r="J706" s="19">
        <f>VLOOKUP(I706,Families!$A$2:$B$11,2,FALSE)</f>
        <v>7</v>
      </c>
      <c r="K706" s="2"/>
      <c r="L706" s="19" t="str">
        <f>IFERROR(VLOOKUP(K706,Appellations!$A$3:$B$77,3,FALSE),"")</f>
        <v/>
      </c>
      <c r="M706" s="2" t="s">
        <v>4703</v>
      </c>
      <c r="N706" s="19">
        <f>IFERROR(VLOOKUP(M706,Regions!$A$3:$B$41,2,FALSE),"")</f>
        <v>34</v>
      </c>
      <c r="O706" s="2"/>
      <c r="P706" s="19" t="str">
        <f>IFERROR(VLOOKUP(O706,Colors!$A$3:$B$11,2,FALSE),"")</f>
        <v/>
      </c>
      <c r="Q706" s="2"/>
      <c r="R706" s="19" t="str">
        <f>IFERROR(VLOOKUP(Q706,Contenants!$A$3:$B$21,2,FALSE),"")</f>
        <v/>
      </c>
      <c r="S706" s="2"/>
      <c r="T706" s="8" t="s">
        <v>2068</v>
      </c>
      <c r="U706" s="21" t="str">
        <f t="shared" si="238"/>
        <v/>
      </c>
      <c r="V706" s="21"/>
      <c r="W706" s="20" t="e">
        <f>$X$1&amp;A706&amp;$Y$1&amp;T706&amp;$Z$1&amp;C706&amp;$AA$1&amp;E706&amp;#REF!&amp;G706&amp;$AB$1&amp;J706&amp;$AC$1&amp;#REF!&amp;$AD$1&amp;L706&amp;$AE$1&amp;P706&amp;$AF$1&amp;R706&amp;$AF$1&amp;#REF!&amp;$AG$1</f>
        <v>#REF!</v>
      </c>
    </row>
    <row r="707" spans="1:23" s="20" customFormat="1" hidden="1" x14ac:dyDescent="0.25">
      <c r="A707" s="2" t="s">
        <v>4328</v>
      </c>
      <c r="B707" s="2" t="s">
        <v>4329</v>
      </c>
      <c r="C707" s="3"/>
      <c r="D707" s="18" t="str">
        <f t="shared" si="239"/>
        <v/>
      </c>
      <c r="E707" s="4">
        <v>42.9</v>
      </c>
      <c r="F707" s="2" t="s">
        <v>464</v>
      </c>
      <c r="G707" s="19" t="e">
        <f>VLOOKUP(F707,frs!$A$2:$E$41,2,FALSE)</f>
        <v>#N/A</v>
      </c>
      <c r="H707" s="2" t="b">
        <v>0</v>
      </c>
      <c r="I707" s="2" t="s">
        <v>4693</v>
      </c>
      <c r="J707" s="19">
        <f>VLOOKUP(I707,Families!$A$2:$B$11,2,FALSE)</f>
        <v>7</v>
      </c>
      <c r="K707" s="2"/>
      <c r="L707" s="19" t="str">
        <f>IFERROR(VLOOKUP(K707,Appellations!$A$3:$B$77,3,FALSE),"")</f>
        <v/>
      </c>
      <c r="M707" s="2" t="s">
        <v>4703</v>
      </c>
      <c r="N707" s="19">
        <f>IFERROR(VLOOKUP(M707,Regions!$A$3:$B$41,2,FALSE),"")</f>
        <v>34</v>
      </c>
      <c r="O707" s="2"/>
      <c r="P707" s="19" t="str">
        <f>IFERROR(VLOOKUP(O707,Colors!$A$3:$B$11,2,FALSE),"")</f>
        <v/>
      </c>
      <c r="Q707" s="2"/>
      <c r="R707" s="19" t="str">
        <f>IFERROR(VLOOKUP(Q707,Contenants!$A$3:$B$21,2,FALSE),"")</f>
        <v/>
      </c>
      <c r="S707" s="2"/>
      <c r="T707" s="8" t="s">
        <v>2126</v>
      </c>
      <c r="U707" s="21" t="str">
        <f t="shared" si="238"/>
        <v/>
      </c>
      <c r="V707" s="21"/>
      <c r="W707" s="20" t="e">
        <f>$X$1&amp;A707&amp;$Y$1&amp;T707&amp;$Z$1&amp;C707&amp;$AA$1&amp;E707&amp;#REF!&amp;G707&amp;$AB$1&amp;J707&amp;$AC$1&amp;#REF!&amp;$AD$1&amp;L707&amp;$AE$1&amp;P707&amp;$AF$1&amp;R707&amp;$AF$1&amp;#REF!&amp;$AG$1</f>
        <v>#REF!</v>
      </c>
    </row>
    <row r="708" spans="1:23" s="20" customFormat="1" hidden="1" x14ac:dyDescent="0.25">
      <c r="A708" s="2" t="s">
        <v>4332</v>
      </c>
      <c r="B708" s="2" t="s">
        <v>4333</v>
      </c>
      <c r="C708" s="3"/>
      <c r="D708" s="40" t="str">
        <f t="shared" si="239"/>
        <v/>
      </c>
      <c r="E708" s="4">
        <v>20</v>
      </c>
      <c r="F708" s="2" t="s">
        <v>464</v>
      </c>
      <c r="G708" s="41" t="e">
        <f>VLOOKUP(F708,frs!$A$2:$E$41,2,FALSE)</f>
        <v>#N/A</v>
      </c>
      <c r="H708" s="2" t="b">
        <v>0</v>
      </c>
      <c r="I708" s="2" t="s">
        <v>4693</v>
      </c>
      <c r="J708" s="41">
        <f>VLOOKUP(I708,Families!$A$2:$B$11,2,FALSE)</f>
        <v>7</v>
      </c>
      <c r="K708" s="2"/>
      <c r="L708" s="41" t="str">
        <f>IFERROR(VLOOKUP(K708,Appellations!$A$3:$B$77,3,FALSE),"")</f>
        <v/>
      </c>
      <c r="M708" s="2" t="s">
        <v>4703</v>
      </c>
      <c r="N708" s="41">
        <f>IFERROR(VLOOKUP(M708,Regions!$A$3:$B$41,2,FALSE),"")</f>
        <v>34</v>
      </c>
      <c r="O708" s="2"/>
      <c r="P708" s="41" t="str">
        <f>IFERROR(VLOOKUP(O708,Colors!$A$3:$B$11,2,FALSE),"")</f>
        <v/>
      </c>
      <c r="Q708" s="2"/>
      <c r="R708" s="41" t="str">
        <f>IFERROR(VLOOKUP(Q708,Contenants!$A$3:$B$21,2,FALSE),"")</f>
        <v/>
      </c>
      <c r="S708" s="2"/>
      <c r="T708" s="8" t="s">
        <v>651</v>
      </c>
      <c r="U708" s="43" t="str">
        <f t="shared" si="238"/>
        <v/>
      </c>
      <c r="V708" s="43"/>
      <c r="W708" s="42" t="e">
        <f>$X$1&amp;A708&amp;$Y$1&amp;T708&amp;$Z$1&amp;C708&amp;$AA$1&amp;E708&amp;#REF!&amp;G708&amp;$AB$1&amp;J708&amp;$AC$1&amp;#REF!&amp;$AD$1&amp;L708&amp;$AE$1&amp;P708&amp;$AF$1&amp;R708&amp;$AF$1&amp;#REF!&amp;$AG$1</f>
        <v>#REF!</v>
      </c>
    </row>
    <row r="709" spans="1:23" hidden="1" x14ac:dyDescent="0.25">
      <c r="A709" s="2" t="s">
        <v>4330</v>
      </c>
      <c r="B709" s="2" t="s">
        <v>4331</v>
      </c>
      <c r="C709" s="3"/>
      <c r="D709" s="23" t="str">
        <f t="shared" ref="D709:D716" si="240">SUBSTITUTE(SUBSTITUTE(SUBSTITUTE(C709,CHAR(13),""),CHAR(10),"&lt;br&gt;"),". &amp;car(10)",".")</f>
        <v/>
      </c>
      <c r="E709" s="4">
        <v>20</v>
      </c>
      <c r="F709" s="2" t="s">
        <v>464</v>
      </c>
      <c r="G709" s="19" t="e">
        <f>VLOOKUP(F709,frs!$A$2:$E$41,2,FALSE)</f>
        <v>#N/A</v>
      </c>
      <c r="H709" s="2" t="b">
        <v>0</v>
      </c>
      <c r="I709" s="2" t="s">
        <v>4693</v>
      </c>
      <c r="J709" s="19">
        <f>VLOOKUP(I709,Families!$A$2:$B$11,2,FALSE)</f>
        <v>7</v>
      </c>
      <c r="K709" s="2"/>
      <c r="L709" s="19" t="str">
        <f>IFERROR(VLOOKUP(K709,Appellations!$A$2:$B$77,2,FALSE),"0")</f>
        <v>0</v>
      </c>
      <c r="M709" s="2" t="s">
        <v>4703</v>
      </c>
      <c r="N709" s="19">
        <f>IFERROR(VLOOKUP(M709,Regions!$A$2:$B$41,2,FALSE),"0")</f>
        <v>34</v>
      </c>
      <c r="O709" s="2"/>
      <c r="P709" s="19" t="str">
        <f>IFERROR(VLOOKUP(O709,Colors!$A$2:$B$11,2,FALSE),"0")</f>
        <v>0</v>
      </c>
      <c r="Q709" s="2"/>
      <c r="R709" s="19" t="str">
        <f>IFERROR(VLOOKUP(Q709,Contenants!$A$2:$B$21,2,FALSE),"0")</f>
        <v>0</v>
      </c>
      <c r="S709" s="2"/>
      <c r="T709" s="50" t="str">
        <f t="shared" ref="T709:T716" si="241">PROPER(B709)</f>
        <v>Ti' Planteurs De Ced Ananas-Coco</v>
      </c>
      <c r="U709" s="19" t="str">
        <f t="shared" si="238"/>
        <v/>
      </c>
      <c r="V709" s="19" t="e">
        <f>IF(#REF!="",0,1)</f>
        <v>#REF!</v>
      </c>
      <c r="W709" s="20" t="e">
        <f>$X$1&amp;A709&amp;$Y$1&amp;T709&amp;$Z$1&amp;D709&amp;$AA$1&amp;E709&amp;#REF!&amp;G709&amp;$AB$1&amp;J709&amp;$AC$1&amp;L709&amp;$AD$1&amp;N709&amp;$AE$1&amp;P709&amp;$AF$1&amp;R709&amp;$AG$1&amp;#REF!&amp;$AI$1</f>
        <v>#REF!</v>
      </c>
    </row>
    <row r="710" spans="1:23" hidden="1" x14ac:dyDescent="0.25">
      <c r="A710" s="2" t="s">
        <v>184</v>
      </c>
      <c r="B710" s="2" t="s">
        <v>185</v>
      </c>
      <c r="C710" s="3"/>
      <c r="D710" s="23" t="str">
        <f t="shared" si="240"/>
        <v/>
      </c>
      <c r="E710" s="4">
        <v>42.1</v>
      </c>
      <c r="F710" s="2" t="s">
        <v>2245</v>
      </c>
      <c r="G710" s="19" t="e">
        <f>VLOOKUP(F710,frs!$A$2:$E$41,2,FALSE)</f>
        <v>#N/A</v>
      </c>
      <c r="H710" s="2" t="b">
        <v>1</v>
      </c>
      <c r="I710" s="2" t="s">
        <v>4716</v>
      </c>
      <c r="J710" s="19">
        <f>VLOOKUP(I710,Families!$A$2:$B$11,2,FALSE)</f>
        <v>1</v>
      </c>
      <c r="K710" s="2" t="s">
        <v>4893</v>
      </c>
      <c r="L710" s="19" t="str">
        <f>IFERROR(VLOOKUP(K710,Appellations!$A$2:$B$77,2,FALSE),"0")</f>
        <v>0</v>
      </c>
      <c r="M710" s="2" t="s">
        <v>4741</v>
      </c>
      <c r="N710" s="19">
        <f>IFERROR(VLOOKUP(M710,Regions!$A$2:$B$41,2,FALSE),"0")</f>
        <v>32</v>
      </c>
      <c r="O710" s="2" t="s">
        <v>4719</v>
      </c>
      <c r="P710" s="19">
        <f>IFERROR(VLOOKUP(O710,Colors!$A$2:$B$11,2,FALSE),"0")</f>
        <v>8</v>
      </c>
      <c r="Q710" s="2" t="s">
        <v>4688</v>
      </c>
      <c r="R710" s="19">
        <f>IFERROR(VLOOKUP(Q710,Contenants!$A$2:$B$21,2,FALSE),"0")</f>
        <v>16</v>
      </c>
      <c r="S710" s="2"/>
      <c r="T710" s="50" t="str">
        <f t="shared" si="241"/>
        <v>Bellet Le Clos St Vincent Rouge</v>
      </c>
      <c r="U710" s="19" t="str">
        <f t="shared" si="238"/>
        <v/>
      </c>
      <c r="V710" s="19">
        <f t="shared" ref="V710:V717" si="242">IF(U710="",0,1)</f>
        <v>0</v>
      </c>
      <c r="W710" s="20" t="e">
        <f>$X$1&amp;A710&amp;$Y$1&amp;T710&amp;$Z$1&amp;D710&amp;$AA$1&amp;E710&amp;#REF!&amp;G710&amp;$AB$1&amp;J710&amp;$AC$1&amp;L710&amp;$AD$1&amp;N710&amp;$AE$1&amp;P710&amp;$AF$1&amp;R710&amp;$AG$1&amp;#REF!&amp;$AI$1</f>
        <v>#REF!</v>
      </c>
    </row>
    <row r="711" spans="1:23" hidden="1" x14ac:dyDescent="0.25">
      <c r="A711" s="2" t="s">
        <v>182</v>
      </c>
      <c r="B711" s="2" t="s">
        <v>183</v>
      </c>
      <c r="C711" s="3"/>
      <c r="D711" s="23" t="str">
        <f t="shared" si="240"/>
        <v/>
      </c>
      <c r="E711" s="4">
        <v>42.1</v>
      </c>
      <c r="F711" s="2" t="s">
        <v>2245</v>
      </c>
      <c r="G711" s="19" t="e">
        <f>VLOOKUP(F711,frs!$A$2:$E$41,2,FALSE)</f>
        <v>#N/A</v>
      </c>
      <c r="H711" s="2" t="b">
        <v>1</v>
      </c>
      <c r="I711" s="2" t="s">
        <v>4709</v>
      </c>
      <c r="J711" s="19">
        <f>VLOOKUP(I711,Families!$A$2:$B$11,2,FALSE)</f>
        <v>2</v>
      </c>
      <c r="K711" s="2" t="s">
        <v>4893</v>
      </c>
      <c r="L711" s="19" t="str">
        <f>IFERROR(VLOOKUP(K711,Appellations!$A$2:$B$77,2,FALSE),"0")</f>
        <v>0</v>
      </c>
      <c r="M711" s="2" t="s">
        <v>4741</v>
      </c>
      <c r="N711" s="19">
        <f>IFERROR(VLOOKUP(M711,Regions!$A$2:$B$41,2,FALSE),"0")</f>
        <v>32</v>
      </c>
      <c r="O711" s="2" t="s">
        <v>4689</v>
      </c>
      <c r="P711" s="19">
        <f>IFERROR(VLOOKUP(O711,Colors!$A$2:$B$11,2,FALSE),"0")</f>
        <v>2</v>
      </c>
      <c r="Q711" s="2" t="s">
        <v>4688</v>
      </c>
      <c r="R711" s="19">
        <f>IFERROR(VLOOKUP(Q711,Contenants!$A$2:$B$21,2,FALSE),"0")</f>
        <v>16</v>
      </c>
      <c r="S711" s="2"/>
      <c r="T711" s="50" t="str">
        <f t="shared" si="241"/>
        <v>Bellet Le Clos St Vincent Blanc</v>
      </c>
      <c r="U711" s="19" t="str">
        <f t="shared" si="238"/>
        <v/>
      </c>
      <c r="V711" s="19">
        <f t="shared" si="242"/>
        <v>0</v>
      </c>
      <c r="W711" s="20" t="e">
        <f>$X$1&amp;A711&amp;$Y$1&amp;T711&amp;$Z$1&amp;D711&amp;$AA$1&amp;E711&amp;#REF!&amp;G711&amp;$AB$1&amp;J711&amp;$AC$1&amp;L711&amp;$AD$1&amp;N711&amp;$AE$1&amp;P711&amp;$AF$1&amp;R711&amp;$AG$1&amp;#REF!&amp;$AI$1</f>
        <v>#REF!</v>
      </c>
    </row>
    <row r="712" spans="1:23" ht="409.5" x14ac:dyDescent="0.25">
      <c r="A712" s="2" t="s">
        <v>892</v>
      </c>
      <c r="B712" s="2" t="s">
        <v>893</v>
      </c>
      <c r="C712" s="3" t="s">
        <v>5534</v>
      </c>
      <c r="D712" s="23" t="str">
        <f t="shared" si="240"/>
        <v>Un Champagne Grand Cru puissant et aromatique qui s'accordera parfait sur un dessert au chocolat.&lt;br&gt;&lt;br&gt;Encépagement : Pinot noir&lt;br&gt;&lt;br&gt;Dégustation : Bulles fines ; Nez de figues et fruits exotiques ; Bouche ample, vive, sur des arômes vineux et une finale longue et quelque peu iodée.&lt;br&gt;&lt;br&gt;Existe en Magnum.&lt;br&gt;&lt;br&gt;La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vin.&lt;br&gt;Le domaine compte plus de 6 Ha de vignes, sur le terroir d'Ambonnay. Le Pinot Noir et le Chardonnay sont plantés sur des collines exposées sud et sud-est, garantissant une exposition très ensoleillée.&lt;br&gt;La Maison Soutiran étant classée en 'Grand Cru', exprime toute la rareté de ce Champagne. En effet, seul 17 Maisons sont classées 'Grand Cru', sur un total de 320 Maisons environ.&lt;br&gt;La Maison Soutiran s'atèle a produire des champagnes riches, racés, expressifs avec une texture crémeuse soulignée par une salinité minérale issur des sols calcaires et crayeux.</v>
      </c>
      <c r="E712" s="4">
        <v>52</v>
      </c>
      <c r="F712" s="2" t="s">
        <v>2229</v>
      </c>
      <c r="G712" s="19">
        <f>VLOOKUP(F712,frs!$A$2:$B$45,2,FALSE)</f>
        <v>8</v>
      </c>
      <c r="H712" s="2" t="b">
        <v>1</v>
      </c>
      <c r="I712" s="2" t="s">
        <v>4805</v>
      </c>
      <c r="J712" s="19">
        <f>VLOOKUP(I712,Families!$A$2:$B$11,2,FALSE)</f>
        <v>5</v>
      </c>
      <c r="K712" s="2" t="s">
        <v>4806</v>
      </c>
      <c r="L712" s="19">
        <f>IFERROR(VLOOKUP(K712,Appellations!$A$2:$B$80,2,FALSE),"0")</f>
        <v>16</v>
      </c>
      <c r="M712" s="2" t="s">
        <v>4806</v>
      </c>
      <c r="N712" s="19">
        <f>IFERROR(VLOOKUP(M712,Regions!$A$2:$B$44,2,FALSE),"0")</f>
        <v>12</v>
      </c>
      <c r="O712" s="2"/>
      <c r="P712" s="19" t="str">
        <f>IFERROR(VLOOKUP(O712,Colors!$A$2:$B$11,2,FALSE),"0")</f>
        <v>0</v>
      </c>
      <c r="Q712" s="2" t="s">
        <v>4688</v>
      </c>
      <c r="R712" s="19">
        <f>IFERROR(VLOOKUP(Q712,Contenants!$A$2:$B$21,2,FALSE),"0")</f>
        <v>16</v>
      </c>
      <c r="S712" s="2" t="s">
        <v>5890</v>
      </c>
      <c r="T712" s="50" t="s">
        <v>5974</v>
      </c>
      <c r="U712" s="19" t="str">
        <f t="shared" ref="U712:U715" si="243">SUBSTITUTE(S712,"C:\Users\Admin\OneDrive\Site Internet\","")</f>
        <v>champagne_soutiran_perle_noire.png</v>
      </c>
      <c r="V712" s="19">
        <f t="shared" si="242"/>
        <v>1</v>
      </c>
      <c r="W712" s="20" t="str">
        <f t="shared" ref="W712:W715" si="244">$X$1&amp;A712&amp;$Y$1&amp;T712&amp;$Z$1&amp;D712&amp;$AA$1&amp;G712&amp;$AB$1&amp;J712&amp;$AC$1&amp;L712&amp;$AD$1&amp;N712&amp;$AE$1&amp;P712&amp;$AF$1&amp;R712&amp;$AG$1&amp;U712&amp;$AH$1&amp;V712&amp;$AI$1</f>
        <v>("00721", "Champagne Soutiran Grand Cru Perle Noire", "Un Champagne Grand Cru puissant et aromatique qui s'accordera parfait sur un dessert au chocolat.&lt;br&gt;&lt;br&gt;Encépagement : Pinot noir&lt;br&gt;&lt;br&gt;Dégustation : Bulles fines ; Nez de figues et fruits exotiques ; Bouche ample, vive, sur des arômes vineux et une finale longue et quelque peu iodée.&lt;br&gt;&lt;br&gt;Existe en Magnum.&lt;br&gt;&lt;br&gt;La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vin.&lt;br&gt;Le domaine compte plus de 6 Ha de vignes, sur le terroir d'Ambonnay. Le Pinot Noir et le Chardonnay sont plantés sur des collines exposées sud et sud-est, garantissant une exposition très ensoleillée.&lt;br&gt;La Maison Soutiran étant classée en 'Grand Cru', exprime toute la rareté de ce Champagne. En effet, seul 17 Maisons sont classées 'Grand Cru', sur un total de 320 Maisons environ.&lt;br&gt;La Maison Soutiran s'atèle a produire des champagnes riches, racés, expressifs avec une texture crémeuse soulignée par une salinité minérale issur des sols calcaires et crayeux.", "8", "5", "16", "12","0", "16", "champagne_soutiran_perle_noire.png", "1"),</v>
      </c>
    </row>
    <row r="713" spans="1:23" ht="409.5" x14ac:dyDescent="0.25">
      <c r="A713" s="2" t="s">
        <v>890</v>
      </c>
      <c r="B713" s="2" t="s">
        <v>891</v>
      </c>
      <c r="C713" s="3" t="s">
        <v>5535</v>
      </c>
      <c r="D713" s="23" t="str">
        <f t="shared" si="240"/>
        <v>Un Champagne Grand Cru Millésimé d'une finesse et d'une complexité aromatique exeptionnelle. Idéal sur un plateau de fruits mer ou sur un poisson fins. &lt;br&gt;&lt;br&gt;Encépagement : Chardonnay, Pinot noir&lt;br&gt;&lt;br&gt;Dégustation : Bulles fines ; Nez aux notes de miel et de poire,  minéral ; Bouche suave, aux notes de fruits mûrs et finale élégante, digne des plus grands champagne.&lt;br&gt;&lt;br&gt;La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vin.&lt;br&gt;Le domaine compte plus de 6 Ha de vignes, sur le terroir d'Ambonnay. Le Pinot Noir et le Chardonnay sont plantés sur des collines exposées sud et sud-est, garantissant une exposition très ensoleillée.&lt;br&gt;La Maison Soutiran étant classée en 'Grand Cru', exprime toute la rareté de ce Champagne. En effet, seul 17 Maisons sont classées 'Grand Cru', sur un total de 320 Maisons environ.&lt;br&gt;La Maison Soutiran s'atèle a produire des champagnes riches, racés, expressifs avec une texture crémeuse soulignée par une salinité minérale issur des sols calcaires et crayeux.</v>
      </c>
      <c r="E713" s="4">
        <v>69</v>
      </c>
      <c r="F713" s="2" t="s">
        <v>2229</v>
      </c>
      <c r="G713" s="19">
        <f>VLOOKUP(F713,frs!$A$2:$B$45,2,FALSE)</f>
        <v>8</v>
      </c>
      <c r="H713" s="2" t="b">
        <v>1</v>
      </c>
      <c r="I713" s="2" t="s">
        <v>4805</v>
      </c>
      <c r="J713" s="19">
        <f>VLOOKUP(I713,Families!$A$2:$B$11,2,FALSE)</f>
        <v>5</v>
      </c>
      <c r="K713" s="2" t="s">
        <v>4806</v>
      </c>
      <c r="L713" s="19">
        <f>IFERROR(VLOOKUP(K713,Appellations!$A$2:$B$80,2,FALSE),"0")</f>
        <v>16</v>
      </c>
      <c r="M713" s="2" t="s">
        <v>4806</v>
      </c>
      <c r="N713" s="19">
        <f>IFERROR(VLOOKUP(M713,Regions!$A$2:$B$44,2,FALSE),"0")</f>
        <v>12</v>
      </c>
      <c r="O713" s="2"/>
      <c r="P713" s="19" t="str">
        <f>IFERROR(VLOOKUP(O713,Colors!$A$2:$B$11,2,FALSE),"0")</f>
        <v>0</v>
      </c>
      <c r="Q713" s="2" t="s">
        <v>4688</v>
      </c>
      <c r="R713" s="19">
        <f>IFERROR(VLOOKUP(Q713,Contenants!$A$2:$B$21,2,FALSE),"0")</f>
        <v>16</v>
      </c>
      <c r="S713" s="2" t="s">
        <v>5891</v>
      </c>
      <c r="T713" s="50" t="s">
        <v>6214</v>
      </c>
      <c r="U713" s="19" t="str">
        <f t="shared" si="243"/>
        <v>champagne_soutiran_millesime.png</v>
      </c>
      <c r="V713" s="19">
        <f t="shared" si="242"/>
        <v>1</v>
      </c>
      <c r="W713" s="20" t="str">
        <f t="shared" si="244"/>
        <v>("00722", "Champagne Soutiran Grand Cru Millesimé", "Un Champagne Grand Cru Millésimé d'une finesse et d'une complexité aromatique exeptionnelle. Idéal sur un plateau de fruits mer ou sur un poisson fins. &lt;br&gt;&lt;br&gt;Encépagement : Chardonnay, Pinot noir&lt;br&gt;&lt;br&gt;Dégustation : Bulles fines ; Nez aux notes de miel et de poire,  minéral ; Bouche suave, aux notes de fruits mûrs et finale élégante, digne des plus grands champagne.&lt;br&gt;&lt;br&gt;La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vin.&lt;br&gt;Le domaine compte plus de 6 Ha de vignes, sur le terroir d'Ambonnay. Le Pinot Noir et le Chardonnay sont plantés sur des collines exposées sud et sud-est, garantissant une exposition très ensoleillée.&lt;br&gt;La Maison Soutiran étant classée en 'Grand Cru', exprime toute la rareté de ce Champagne. En effet, seul 17 Maisons sont classées 'Grand Cru', sur un total de 320 Maisons environ.&lt;br&gt;La Maison Soutiran s'atèle a produire des champagnes riches, racés, expressifs avec une texture crémeuse soulignée par une salinité minérale issur des sols calcaires et crayeux.", "8", "5", "16", "12","0", "16", "champagne_soutiran_millesime.png", "1"),</v>
      </c>
    </row>
    <row r="714" spans="1:23" ht="409.5" x14ac:dyDescent="0.25">
      <c r="A714" s="2" t="s">
        <v>884</v>
      </c>
      <c r="B714" s="2" t="s">
        <v>885</v>
      </c>
      <c r="C714" s="3" t="s">
        <v>5536</v>
      </c>
      <c r="D714" s="23" t="str">
        <f t="shared" si="240"/>
        <v>Un Champagne Grand Cru Extra Brut fins et élégant qui pourra accompagner un plateau de fruits de mer.&lt;br&gt;&lt;br&gt;Encépagement : Chardonnay, Pinot noir&lt;br&gt;&lt;br&gt;Dégustation : Bulles fines ; Nez frais, iodé, brioché ; Bouche anisée, fraîche et belle finale.&lt;br&gt;&lt;br&gt;La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vin.&lt;br&gt;Le domaine compte plus de 6 Ha de vignes, sur le terroir d'Ambonnay. Le Pinot Noir et le Chardonnay sont plantés sur des collines exposées sud et sud-est, garantissant une exposition très ensoleillée.&lt;br&gt;La Maison Soutiran étant classée en 'Grand Cru', exprime toute la rareté de ce Champagne. En effet, seul 17 Maisons sont classées 'Grand Cru', sur un total de 320 Maisons environ.&lt;br&gt;La Maison Soutiran s'atèle a produire des champagnes riches, racés, expressifs avec une texture crémeuse soulignée par une salinité minérale issur des sols calcaires et crayeux.</v>
      </c>
      <c r="E714" s="4">
        <v>48.3</v>
      </c>
      <c r="F714" s="2" t="s">
        <v>2229</v>
      </c>
      <c r="G714" s="19">
        <f>VLOOKUP(F714,frs!$A$2:$B$45,2,FALSE)</f>
        <v>8</v>
      </c>
      <c r="H714" s="2" t="b">
        <v>1</v>
      </c>
      <c r="I714" s="2" t="s">
        <v>4805</v>
      </c>
      <c r="J714" s="19">
        <f>VLOOKUP(I714,Families!$A$2:$B$11,2,FALSE)</f>
        <v>5</v>
      </c>
      <c r="K714" s="2" t="s">
        <v>4806</v>
      </c>
      <c r="L714" s="19">
        <f>IFERROR(VLOOKUP(K714,Appellations!$A$2:$B$80,2,FALSE),"0")</f>
        <v>16</v>
      </c>
      <c r="M714" s="2" t="s">
        <v>4806</v>
      </c>
      <c r="N714" s="19">
        <f>IFERROR(VLOOKUP(M714,Regions!$A$2:$B$44,2,FALSE),"0")</f>
        <v>12</v>
      </c>
      <c r="O714" s="2"/>
      <c r="P714" s="19" t="str">
        <f>IFERROR(VLOOKUP(O714,Colors!$A$2:$B$11,2,FALSE),"0")</f>
        <v>0</v>
      </c>
      <c r="Q714" s="2" t="s">
        <v>4688</v>
      </c>
      <c r="R714" s="19">
        <f>IFERROR(VLOOKUP(Q714,Contenants!$A$2:$B$21,2,FALSE),"0")</f>
        <v>16</v>
      </c>
      <c r="S714" s="2" t="s">
        <v>5892</v>
      </c>
      <c r="T714" s="50" t="s">
        <v>6215</v>
      </c>
      <c r="U714" s="19" t="str">
        <f t="shared" si="243"/>
        <v>champagne_soutiran_brut_nature.png</v>
      </c>
      <c r="V714" s="19">
        <f t="shared" si="242"/>
        <v>1</v>
      </c>
      <c r="W714" s="20" t="str">
        <f t="shared" si="244"/>
        <v>("00723", "Champagne Soutiran Grand Cru Brut Nature", "Un Champagne Grand Cru Extra Brut fins et élégant qui pourra accompagner un plateau de fruits de mer.&lt;br&gt;&lt;br&gt;Encépagement : Chardonnay, Pinot noir&lt;br&gt;&lt;br&gt;Dégustation : Bulles fines ; Nez frais, iodé, brioché ; Bouche anisée, fraîche et belle finale.&lt;br&gt;&lt;br&gt;La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vin.&lt;br&gt;Le domaine compte plus de 6 Ha de vignes, sur le terroir d'Ambonnay. Le Pinot Noir et le Chardonnay sont plantés sur des collines exposées sud et sud-est, garantissant une exposition très ensoleillée.&lt;br&gt;La Maison Soutiran étant classée en 'Grand Cru', exprime toute la rareté de ce Champagne. En effet, seul 17 Maisons sont classées 'Grand Cru', sur un total de 320 Maisons environ.&lt;br&gt;La Maison Soutiran s'atèle a produire des champagnes riches, racés, expressifs avec une texture crémeuse soulignée par une salinité minérale issur des sols calcaires et crayeux.", "8", "5", "16", "12","0", "16", "champagne_soutiran_brut_nature.png", "1"),</v>
      </c>
    </row>
    <row r="715" spans="1:23" ht="409.5" x14ac:dyDescent="0.25">
      <c r="A715" s="2" t="s">
        <v>902</v>
      </c>
      <c r="B715" s="2" t="s">
        <v>903</v>
      </c>
      <c r="C715" s="3" t="s">
        <v>5537</v>
      </c>
      <c r="D715" s="23" t="str">
        <f t="shared" si="240"/>
        <v>Un Champagne Grand Cru aux bulles fines et aux notes légèrement brioché. Idéal en apéritif ou sur un dessert au chocolat.&lt;br&gt;&lt;br&gt;Encépagement : Pinot noir, Chardonnay&lt;br&gt;&lt;br&gt;Dégustation : Bulles fines ; Nez de poire compotée, pêche et légèrement torréfié ; Bouche de fruits exotiques, minérale et saline.&lt;br&gt;&lt;br&gt;Existe en 75cl, en Jéroboam et en 37,5cl.&lt;br&gt;&lt;br&gt;La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vin.&lt;br&gt;Le domaine compte plus de 6 Ha de vignes, sur le terroir d'Ambonnay. Le Pinot Noir et le Chardonnay sont plantés sur des collines exposées sud et sud-est, garantissant une exposition très ensoleillée.&lt;br&gt;La Maison Soutiran étant classée en 'Grand Cru', exprime toute la rareté de ce Champagne. En effet, seul 17 Maisons sont classées 'Grand Cru', sur un total de 320 Maisons environ.&lt;br&gt;La Maison Soutiran s'atèle a produire des champagnes riches, racés, expressifs avec une texture crémeuse soulignée par une salinité minérale issur des sols calcaires et crayeux.</v>
      </c>
      <c r="E715" s="4">
        <v>91.8</v>
      </c>
      <c r="F715" s="2" t="s">
        <v>2229</v>
      </c>
      <c r="G715" s="19">
        <f>VLOOKUP(F715,frs!$A$2:$B$45,2,FALSE)</f>
        <v>8</v>
      </c>
      <c r="H715" s="2" t="b">
        <v>1</v>
      </c>
      <c r="I715" s="2" t="s">
        <v>4805</v>
      </c>
      <c r="J715" s="19">
        <f>VLOOKUP(I715,Families!$A$2:$B$11,2,FALSE)</f>
        <v>5</v>
      </c>
      <c r="K715" s="2" t="s">
        <v>4806</v>
      </c>
      <c r="L715" s="19">
        <f>IFERROR(VLOOKUP(K715,Appellations!$A$2:$B$80,2,FALSE),"0")</f>
        <v>16</v>
      </c>
      <c r="M715" s="2" t="s">
        <v>4806</v>
      </c>
      <c r="N715" s="19">
        <f>IFERROR(VLOOKUP(M715,Regions!$A$2:$B$44,2,FALSE),"0")</f>
        <v>12</v>
      </c>
      <c r="O715" s="2"/>
      <c r="P715" s="19" t="str">
        <f>IFERROR(VLOOKUP(O715,Colors!$A$2:$B$11,2,FALSE),"0")</f>
        <v>0</v>
      </c>
      <c r="Q715" s="2" t="s">
        <v>2303</v>
      </c>
      <c r="R715" s="19">
        <f>IFERROR(VLOOKUP(Q715,Contenants!$A$2:$B$21,2,FALSE),"0")</f>
        <v>19</v>
      </c>
      <c r="S715" s="2" t="s">
        <v>5888</v>
      </c>
      <c r="T715" s="50" t="s">
        <v>5975</v>
      </c>
      <c r="U715" s="19" t="str">
        <f t="shared" si="243"/>
        <v>champagne_soutiran_signature.png</v>
      </c>
      <c r="V715" s="19">
        <f t="shared" si="242"/>
        <v>1</v>
      </c>
      <c r="W715" s="20" t="str">
        <f t="shared" si="244"/>
        <v>("00724", "Champagne Soutiran Grand Cru Signature Magnum", "Un Champagne Grand Cru aux bulles fines et aux notes légèrement brioché. Idéal en apéritif ou sur un dessert au chocolat.&lt;br&gt;&lt;br&gt;Encépagement : Pinot noir, Chardonnay&lt;br&gt;&lt;br&gt;Dégustation : Bulles fines ; Nez de poire compotée, pêche et légèrement torréfié ; Bouche de fruits exotiques, minérale et saline.&lt;br&gt;&lt;br&gt;Existe en 75cl, en Jéroboam et en 37,5cl.&lt;br&gt;&lt;br&gt;La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vin.&lt;br&gt;Le domaine compte plus de 6 Ha de vignes, sur le terroir d'Ambonnay. Le Pinot Noir et le Chardonnay sont plantés sur des collines exposées sud et sud-est, garantissant une exposition très ensoleillée.&lt;br&gt;La Maison Soutiran étant classée en 'Grand Cru', exprime toute la rareté de ce Champagne. En effet, seul 17 Maisons sont classées 'Grand Cru', sur un total de 320 Maisons environ.&lt;br&gt;La Maison Soutiran s'atèle a produire des champagnes riches, racés, expressifs avec une texture crémeuse soulignée par une salinité minérale issur des sols calcaires et crayeux.", "8", "5", "16", "12","0", "19", "champagne_soutiran_signature.png", "1"),</v>
      </c>
    </row>
    <row r="716" spans="1:23" hidden="1" x14ac:dyDescent="0.25">
      <c r="A716" s="2" t="s">
        <v>306</v>
      </c>
      <c r="B716" s="2" t="s">
        <v>307</v>
      </c>
      <c r="C716" s="3"/>
      <c r="D716" s="23" t="str">
        <f t="shared" si="240"/>
        <v/>
      </c>
      <c r="E716" s="4">
        <v>3.45</v>
      </c>
      <c r="F716" s="2" t="s">
        <v>2246</v>
      </c>
      <c r="G716" s="19">
        <f>VLOOKUP(F716,frs!$A$2:$E$41,2,FALSE)</f>
        <v>22</v>
      </c>
      <c r="H716" s="2" t="b">
        <v>1</v>
      </c>
      <c r="I716" s="2" t="s">
        <v>2307</v>
      </c>
      <c r="J716" s="19">
        <f>VLOOKUP(I716,Families!$A$2:$B$11,2,FALSE)</f>
        <v>8</v>
      </c>
      <c r="K716" s="2"/>
      <c r="L716" s="19" t="str">
        <f>IFERROR(VLOOKUP(K716,Appellations!$A$2:$B$77,2,FALSE),"0")</f>
        <v>0</v>
      </c>
      <c r="M716" s="2" t="s">
        <v>2307</v>
      </c>
      <c r="N716" s="19">
        <f>IFERROR(VLOOKUP(M716,Regions!$A$2:$B$41,2,FALSE),"0")</f>
        <v>7</v>
      </c>
      <c r="O716" s="2" t="s">
        <v>2305</v>
      </c>
      <c r="P716" s="19">
        <f>IFERROR(VLOOKUP(O716,Colors!$A$2:$B$11,2,FALSE),"0")</f>
        <v>1</v>
      </c>
      <c r="Q716" s="2" t="s">
        <v>4804</v>
      </c>
      <c r="R716" s="19">
        <f>IFERROR(VLOOKUP(Q716,Contenants!$A$2:$B$21,2,FALSE),"0")</f>
        <v>8</v>
      </c>
      <c r="S716" s="2"/>
      <c r="T716" s="50" t="str">
        <f t="shared" si="241"/>
        <v>Biere 3 Rois Ambree 33 Cl</v>
      </c>
      <c r="U716" s="19" t="str">
        <f t="shared" ref="U716:U722" si="245">SUBSTITUTE(SUBSTITUTE(SUBSTITUTE(SUBSTITUTE(SUBSTITUTE(SUBSTITUTE(SUBSTITUTE(SUBSTITUTE(SUBSTITUTE(SUBSTITUTE(SUBSTITUTE(SUBSTITUTE(S716,"C:\Users\Admin\OneDrive\Site Internet\",""),"BAG-IN-BOX\",""),"BOURGOGNE\",""),"BEAUJOLAIS\",""),"CHAMPAGNE ET EFFERVESCENTS\",""),"LANGUEDOC\",""),"LOIRE\",""),"PROVENCE\",""),"RHONE NORD\",""),"RHONE SUD\",""),"SPIRITUEUX\",""),"SUD OUEST\","")</f>
        <v/>
      </c>
      <c r="V716" s="19">
        <f t="shared" si="242"/>
        <v>0</v>
      </c>
      <c r="W716" s="20" t="e">
        <f>$X$1&amp;A716&amp;$Y$1&amp;T716&amp;$Z$1&amp;D716&amp;$AA$1&amp;E716&amp;#REF!&amp;G716&amp;$AB$1&amp;J716&amp;$AC$1&amp;L716&amp;$AD$1&amp;N716&amp;$AE$1&amp;P716&amp;$AF$1&amp;R716&amp;$AG$1&amp;#REF!&amp;$AI$1</f>
        <v>#REF!</v>
      </c>
    </row>
    <row r="717" spans="1:23" s="29" customFormat="1" hidden="1" x14ac:dyDescent="0.25">
      <c r="A717" s="2" t="s">
        <v>310</v>
      </c>
      <c r="B717" s="2" t="s">
        <v>311</v>
      </c>
      <c r="C717" s="3"/>
      <c r="D717" s="27" t="str">
        <f t="shared" si="239"/>
        <v/>
      </c>
      <c r="E717" s="4">
        <v>3.45</v>
      </c>
      <c r="F717" s="2" t="s">
        <v>2246</v>
      </c>
      <c r="G717" s="28">
        <f>VLOOKUP(F717,frs!$A$2:$E$41,2,FALSE)</f>
        <v>22</v>
      </c>
      <c r="H717" s="2" t="b">
        <v>1</v>
      </c>
      <c r="I717" s="2" t="s">
        <v>2307</v>
      </c>
      <c r="J717" s="28">
        <f>VLOOKUP(I717,Families!$A$2:$B$11,2,FALSE)</f>
        <v>8</v>
      </c>
      <c r="K717" s="2"/>
      <c r="L717" s="28" t="str">
        <f>IFERROR(VLOOKUP(K717,Appellations!$A$3:$B$77,3,FALSE),"")</f>
        <v/>
      </c>
      <c r="M717" s="2" t="s">
        <v>2307</v>
      </c>
      <c r="N717" s="28">
        <f>IFERROR(VLOOKUP(M717,Regions!$A$3:$B$41,2,FALSE),"")</f>
        <v>7</v>
      </c>
      <c r="O717" s="2" t="s">
        <v>4803</v>
      </c>
      <c r="P717" s="28">
        <f>IFERROR(VLOOKUP(O717,Colors!$A$3:$B$11,2,FALSE),"")</f>
        <v>4</v>
      </c>
      <c r="Q717" s="2" t="s">
        <v>4804</v>
      </c>
      <c r="R717" s="28">
        <f>IFERROR(VLOOKUP(Q717,Contenants!$A$3:$B$21,2,FALSE),"")</f>
        <v>8</v>
      </c>
      <c r="S717" s="2"/>
      <c r="T717" s="8" t="s">
        <v>1227</v>
      </c>
      <c r="U717" s="30" t="str">
        <f t="shared" si="245"/>
        <v/>
      </c>
      <c r="V717" s="19">
        <f t="shared" si="242"/>
        <v>0</v>
      </c>
      <c r="W717" s="29" t="e">
        <f>$X$1&amp;A717&amp;$Y$1&amp;T717&amp;$Z$1&amp;C717&amp;$AA$1&amp;E717&amp;#REF!&amp;G717&amp;$AB$1&amp;J717&amp;$AC$1&amp;#REF!&amp;$AD$1&amp;L717&amp;$AE$1&amp;P717&amp;$AF$1&amp;R717&amp;$AF$1&amp;#REF!&amp;$AG$1</f>
        <v>#REF!</v>
      </c>
    </row>
    <row r="718" spans="1:23" s="20" customFormat="1" hidden="1" x14ac:dyDescent="0.25">
      <c r="A718" s="2" t="s">
        <v>2761</v>
      </c>
      <c r="B718" s="2" t="s">
        <v>2762</v>
      </c>
      <c r="C718" s="3"/>
      <c r="D718" s="18" t="str">
        <f t="shared" si="239"/>
        <v/>
      </c>
      <c r="E718" s="4">
        <v>3.9</v>
      </c>
      <c r="F718" s="2" t="s">
        <v>2246</v>
      </c>
      <c r="G718" s="19">
        <f>VLOOKUP(F718,frs!$A$2:$E$41,2,FALSE)</f>
        <v>22</v>
      </c>
      <c r="H718" s="2" t="b">
        <v>0</v>
      </c>
      <c r="I718" s="2" t="s">
        <v>2307</v>
      </c>
      <c r="J718" s="19">
        <f>VLOOKUP(I718,Families!$A$2:$B$11,2,FALSE)</f>
        <v>8</v>
      </c>
      <c r="K718" s="2"/>
      <c r="L718" s="19" t="str">
        <f>IFERROR(VLOOKUP(K718,Appellations!$A$3:$B$77,3,FALSE),"")</f>
        <v/>
      </c>
      <c r="M718" s="2" t="s">
        <v>2307</v>
      </c>
      <c r="N718" s="19">
        <f>IFERROR(VLOOKUP(M718,Regions!$A$3:$B$41,2,FALSE),"")</f>
        <v>7</v>
      </c>
      <c r="O718" s="2" t="s">
        <v>4877</v>
      </c>
      <c r="P718" s="19">
        <f>IFERROR(VLOOKUP(O718,Colors!$A$3:$B$11,2,FALSE),"")</f>
        <v>3</v>
      </c>
      <c r="Q718" s="2" t="s">
        <v>4804</v>
      </c>
      <c r="R718" s="19">
        <f>IFERROR(VLOOKUP(Q718,Contenants!$A$3:$B$21,2,FALSE),"")</f>
        <v>8</v>
      </c>
      <c r="S718" s="2"/>
      <c r="T718" s="8" t="s">
        <v>466</v>
      </c>
      <c r="U718" s="21" t="str">
        <f t="shared" si="245"/>
        <v/>
      </c>
      <c r="V718" s="21"/>
      <c r="W718" s="20" t="e">
        <f>$X$1&amp;A718&amp;$Y$1&amp;T718&amp;$Z$1&amp;C718&amp;$AA$1&amp;E718&amp;#REF!&amp;G718&amp;$AB$1&amp;J718&amp;$AC$1&amp;#REF!&amp;$AD$1&amp;L718&amp;$AE$1&amp;P718&amp;$AF$1&amp;R718&amp;$AF$1&amp;#REF!&amp;$AG$1</f>
        <v>#REF!</v>
      </c>
    </row>
    <row r="719" spans="1:23" s="20" customFormat="1" hidden="1" x14ac:dyDescent="0.25">
      <c r="A719" s="2" t="s">
        <v>2763</v>
      </c>
      <c r="B719" s="2" t="s">
        <v>2764</v>
      </c>
      <c r="C719" s="3"/>
      <c r="D719" s="40" t="str">
        <f t="shared" si="239"/>
        <v/>
      </c>
      <c r="E719" s="4">
        <v>3.85</v>
      </c>
      <c r="F719" s="2" t="s">
        <v>2246</v>
      </c>
      <c r="G719" s="41">
        <f>VLOOKUP(F719,frs!$A$2:$E$41,2,FALSE)</f>
        <v>22</v>
      </c>
      <c r="H719" s="2" t="b">
        <v>0</v>
      </c>
      <c r="I719" s="2" t="s">
        <v>2307</v>
      </c>
      <c r="J719" s="41">
        <f>VLOOKUP(I719,Families!$A$2:$B$11,2,FALSE)</f>
        <v>8</v>
      </c>
      <c r="K719" s="2"/>
      <c r="L719" s="41" t="str">
        <f>IFERROR(VLOOKUP(K719,Appellations!$A$3:$B$77,3,FALSE),"")</f>
        <v/>
      </c>
      <c r="M719" s="2" t="s">
        <v>2307</v>
      </c>
      <c r="N719" s="41">
        <f>IFERROR(VLOOKUP(M719,Regions!$A$3:$B$41,2,FALSE),"")</f>
        <v>7</v>
      </c>
      <c r="O719" s="2" t="s">
        <v>4803</v>
      </c>
      <c r="P719" s="41">
        <f>IFERROR(VLOOKUP(O719,Colors!$A$3:$B$11,2,FALSE),"")</f>
        <v>4</v>
      </c>
      <c r="Q719" s="2" t="s">
        <v>4804</v>
      </c>
      <c r="R719" s="41">
        <f>IFERROR(VLOOKUP(Q719,Contenants!$A$3:$B$21,2,FALSE),"")</f>
        <v>8</v>
      </c>
      <c r="S719" s="2"/>
      <c r="T719" s="8" t="s">
        <v>1033</v>
      </c>
      <c r="U719" s="43" t="str">
        <f t="shared" si="245"/>
        <v/>
      </c>
      <c r="V719" s="43"/>
      <c r="W719" s="42" t="e">
        <f>$X$1&amp;A719&amp;$Y$1&amp;T719&amp;$Z$1&amp;C719&amp;$AA$1&amp;E719&amp;#REF!&amp;G719&amp;$AB$1&amp;J719&amp;$AC$1&amp;#REF!&amp;$AD$1&amp;L719&amp;$AE$1&amp;P719&amp;$AF$1&amp;R719&amp;$AF$1&amp;#REF!&amp;$AG$1</f>
        <v>#REF!</v>
      </c>
    </row>
    <row r="720" spans="1:23" hidden="1" x14ac:dyDescent="0.25">
      <c r="A720" s="2" t="s">
        <v>2755</v>
      </c>
      <c r="B720" s="2" t="s">
        <v>2756</v>
      </c>
      <c r="C720" s="3"/>
      <c r="D720" s="23" t="str">
        <f>SUBSTITUTE(SUBSTITUTE(SUBSTITUTE(C720,CHAR(13),""),CHAR(10),"&lt;br&gt;"),". &amp;car(10)",".")</f>
        <v/>
      </c>
      <c r="E720" s="4">
        <v>4</v>
      </c>
      <c r="F720" s="2" t="s">
        <v>2246</v>
      </c>
      <c r="G720" s="19">
        <f>VLOOKUP(F720,frs!$A$2:$E$41,2,FALSE)</f>
        <v>22</v>
      </c>
      <c r="H720" s="2" t="b">
        <v>0</v>
      </c>
      <c r="I720" s="2" t="s">
        <v>2307</v>
      </c>
      <c r="J720" s="19">
        <f>VLOOKUP(I720,Families!$A$2:$B$11,2,FALSE)</f>
        <v>8</v>
      </c>
      <c r="K720" s="2"/>
      <c r="L720" s="19" t="str">
        <f>IFERROR(VLOOKUP(K720,Appellations!$A$2:$B$77,2,FALSE),"0")</f>
        <v>0</v>
      </c>
      <c r="M720" s="2" t="s">
        <v>2307</v>
      </c>
      <c r="N720" s="19">
        <f>IFERROR(VLOOKUP(M720,Regions!$A$2:$B$41,2,FALSE),"0")</f>
        <v>7</v>
      </c>
      <c r="O720" s="2" t="s">
        <v>2305</v>
      </c>
      <c r="P720" s="19">
        <f>IFERROR(VLOOKUP(O720,Colors!$A$2:$B$11,2,FALSE),"0")</f>
        <v>1</v>
      </c>
      <c r="Q720" s="2" t="s">
        <v>4804</v>
      </c>
      <c r="R720" s="19">
        <f>IFERROR(VLOOKUP(Q720,Contenants!$A$2:$B$21,2,FALSE),"0")</f>
        <v>8</v>
      </c>
      <c r="S720" s="2"/>
      <c r="T720" s="50" t="str">
        <f>PROPER(B720)</f>
        <v>Biere Ormado Ambree 33 Cl</v>
      </c>
      <c r="U720" s="19" t="str">
        <f t="shared" si="245"/>
        <v/>
      </c>
      <c r="V720" s="19" t="e">
        <f>IF(#REF!="",0,1)</f>
        <v>#REF!</v>
      </c>
      <c r="W720" s="20" t="e">
        <f>$X$1&amp;A720&amp;$Y$1&amp;T720&amp;$Z$1&amp;D720&amp;$AA$1&amp;E720&amp;#REF!&amp;G720&amp;$AB$1&amp;J720&amp;$AC$1&amp;L720&amp;$AD$1&amp;N720&amp;$AE$1&amp;P720&amp;$AF$1&amp;R720&amp;$AG$1&amp;#REF!&amp;$AI$1</f>
        <v>#REF!</v>
      </c>
    </row>
    <row r="721" spans="1:23" s="29" customFormat="1" hidden="1" x14ac:dyDescent="0.25">
      <c r="A721" s="2" t="s">
        <v>411</v>
      </c>
      <c r="B721" s="2" t="s">
        <v>412</v>
      </c>
      <c r="C721" s="3"/>
      <c r="D721" s="36" t="str">
        <f t="shared" si="239"/>
        <v/>
      </c>
      <c r="E721" s="4">
        <v>4.0999999999999996</v>
      </c>
      <c r="F721" s="2" t="s">
        <v>2246</v>
      </c>
      <c r="G721" s="37">
        <f>VLOOKUP(F721,frs!$A$2:$E$41,2,FALSE)</f>
        <v>22</v>
      </c>
      <c r="H721" s="2" t="b">
        <v>1</v>
      </c>
      <c r="I721" s="2" t="s">
        <v>2307</v>
      </c>
      <c r="J721" s="37">
        <f>VLOOKUP(I721,Families!$A$2:$B$11,2,FALSE)</f>
        <v>8</v>
      </c>
      <c r="K721" s="2"/>
      <c r="L721" s="37" t="str">
        <f>IFERROR(VLOOKUP(K721,Appellations!$A$3:$B$77,3,FALSE),"")</f>
        <v/>
      </c>
      <c r="M721" s="2" t="s">
        <v>2307</v>
      </c>
      <c r="N721" s="37">
        <f>IFERROR(VLOOKUP(M721,Regions!$A$3:$B$41,2,FALSE),"")</f>
        <v>7</v>
      </c>
      <c r="O721" s="2" t="s">
        <v>314</v>
      </c>
      <c r="P721" s="37">
        <f>IFERROR(VLOOKUP(O721,Colors!$A$3:$B$11,2,FALSE),"")</f>
        <v>6</v>
      </c>
      <c r="Q721" s="2" t="s">
        <v>4804</v>
      </c>
      <c r="R721" s="37">
        <f>IFERROR(VLOOKUP(Q721,Contenants!$A$3:$B$21,2,FALSE),"")</f>
        <v>8</v>
      </c>
      <c r="S721" s="2"/>
      <c r="T721" s="8" t="s">
        <v>769</v>
      </c>
      <c r="U721" s="39" t="str">
        <f t="shared" si="245"/>
        <v/>
      </c>
      <c r="V721" s="19">
        <f>IF(U721="",0,1)</f>
        <v>0</v>
      </c>
      <c r="W721" s="38" t="e">
        <f>$X$1&amp;A721&amp;$Y$1&amp;T721&amp;$Z$1&amp;C721&amp;$AA$1&amp;E721&amp;#REF!&amp;G721&amp;$AB$1&amp;J721&amp;$AC$1&amp;#REF!&amp;$AD$1&amp;L721&amp;$AE$1&amp;P721&amp;$AF$1&amp;R721&amp;$AF$1&amp;#REF!&amp;$AG$1</f>
        <v>#REF!</v>
      </c>
    </row>
    <row r="722" spans="1:23" hidden="1" x14ac:dyDescent="0.25">
      <c r="A722" s="2" t="s">
        <v>2757</v>
      </c>
      <c r="B722" s="2" t="s">
        <v>2758</v>
      </c>
      <c r="C722" s="3"/>
      <c r="D722" s="23" t="str">
        <f t="shared" ref="D722:D723" si="246">SUBSTITUTE(SUBSTITUTE(SUBSTITUTE(C722,CHAR(13),""),CHAR(10),"&lt;br&gt;"),". &amp;car(10)",".")</f>
        <v/>
      </c>
      <c r="E722" s="4">
        <v>4.0999999999999996</v>
      </c>
      <c r="F722" s="2" t="s">
        <v>2246</v>
      </c>
      <c r="G722" s="19">
        <f>VLOOKUP(F722,frs!$A$2:$E$41,2,FALSE)</f>
        <v>22</v>
      </c>
      <c r="H722" s="2" t="b">
        <v>0</v>
      </c>
      <c r="I722" s="2" t="s">
        <v>2307</v>
      </c>
      <c r="J722" s="19">
        <f>VLOOKUP(I722,Families!$A$2:$B$11,2,FALSE)</f>
        <v>8</v>
      </c>
      <c r="K722" s="2"/>
      <c r="L722" s="19" t="str">
        <f>IFERROR(VLOOKUP(K722,Appellations!$A$2:$B$77,2,FALSE),"0")</f>
        <v>0</v>
      </c>
      <c r="M722" s="2" t="s">
        <v>2307</v>
      </c>
      <c r="N722" s="19">
        <f>IFERROR(VLOOKUP(M722,Regions!$A$2:$B$41,2,FALSE),"0")</f>
        <v>7</v>
      </c>
      <c r="O722" s="2"/>
      <c r="P722" s="19" t="str">
        <f>IFERROR(VLOOKUP(O722,Colors!$A$2:$B$11,2,FALSE),"0")</f>
        <v>0</v>
      </c>
      <c r="Q722" s="2" t="s">
        <v>4804</v>
      </c>
      <c r="R722" s="19">
        <f>IFERROR(VLOOKUP(Q722,Contenants!$A$2:$B$21,2,FALSE),"0")</f>
        <v>8</v>
      </c>
      <c r="S722" s="2"/>
      <c r="T722" s="50" t="str">
        <f t="shared" ref="T722" si="247">PROPER(B722)</f>
        <v>Biere Ormado American Pale Ale 33 Cl</v>
      </c>
      <c r="U722" s="19" t="str">
        <f t="shared" si="245"/>
        <v/>
      </c>
      <c r="V722" s="19" t="e">
        <f>IF(#REF!="",0,1)</f>
        <v>#REF!</v>
      </c>
      <c r="W722" s="20" t="e">
        <f>$X$1&amp;A722&amp;$Y$1&amp;T722&amp;$Z$1&amp;D722&amp;$AA$1&amp;E722&amp;#REF!&amp;G722&amp;$AB$1&amp;J722&amp;$AC$1&amp;L722&amp;$AD$1&amp;N722&amp;$AE$1&amp;P722&amp;$AF$1&amp;R722&amp;$AG$1&amp;#REF!&amp;$AI$1</f>
        <v>#REF!</v>
      </c>
    </row>
    <row r="723" spans="1:23" ht="409.5" x14ac:dyDescent="0.25">
      <c r="A723" s="2" t="s">
        <v>381</v>
      </c>
      <c r="B723" s="2" t="s">
        <v>382</v>
      </c>
      <c r="C723" s="3" t="s">
        <v>5538</v>
      </c>
      <c r="D723" s="23" t="str">
        <f t="shared" si="246"/>
        <v>Cuvée'Blanche' : Robe dorée ; Nez floral et d’agrumes ; Bouche légère aux notes exotiques. &lt;br&gt;Degré : 5%&lt;br&gt;&lt;br&gt;Pays : France (Lot)&lt;br&gt;&lt;br&gt;Existe en 75cl.&lt;br&gt;&lt;br&gt;La Brasserie Bire Bare. &lt;br&gt;C’est une passion sans faille pour la bière qui anime Christophe depuis plus de vingt ans. Il s’installe dans le département du Lot aux portes de Cahors, Christophe demeure convaincu d’une chose: son métier d’artisan brasseur est le plus beau métier du monde, un métier où l’on créé un produit de partage, un produit de dégustation, un produit d’émotion.</v>
      </c>
      <c r="E723" s="4">
        <v>3.6</v>
      </c>
      <c r="F723" s="2" t="s">
        <v>2246</v>
      </c>
      <c r="G723" s="19">
        <f>VLOOKUP(F723,frs!$A$2:$B$45,2,FALSE)</f>
        <v>22</v>
      </c>
      <c r="H723" s="2" t="b">
        <v>1</v>
      </c>
      <c r="I723" s="2" t="s">
        <v>2307</v>
      </c>
      <c r="J723" s="19">
        <f>VLOOKUP(I723,Families!$A$2:$B$11,2,FALSE)</f>
        <v>8</v>
      </c>
      <c r="K723" s="2"/>
      <c r="L723" s="19" t="str">
        <f>IFERROR(VLOOKUP(K723,Appellations!$A$2:$B$80,2,FALSE),"0")</f>
        <v>0</v>
      </c>
      <c r="M723" s="2" t="s">
        <v>2307</v>
      </c>
      <c r="N723" s="19">
        <f>IFERROR(VLOOKUP(M723,Regions!$A$2:$B$44,2,FALSE),"0")</f>
        <v>7</v>
      </c>
      <c r="O723" s="2" t="s">
        <v>4877</v>
      </c>
      <c r="P723" s="19">
        <f>IFERROR(VLOOKUP(O723,Colors!$A$2:$B$11,2,FALSE),"0")</f>
        <v>3</v>
      </c>
      <c r="Q723" s="2" t="s">
        <v>4804</v>
      </c>
      <c r="R723" s="19">
        <f>IFERROR(VLOOKUP(Q723,Contenants!$A$2:$B$21,2,FALSE),"0")</f>
        <v>8</v>
      </c>
      <c r="S723" s="2" t="s">
        <v>5665</v>
      </c>
      <c r="T723" s="50" t="s">
        <v>5976</v>
      </c>
      <c r="U723" s="19" t="str">
        <f t="shared" ref="U723:U724" si="248">SUBSTITUTE(S723,"C:\Users\Admin\OneDrive\Site Internet\","")</f>
        <v>bieres_artisanales_bire_bare.png</v>
      </c>
      <c r="V723" s="19">
        <f t="shared" ref="V723:V724" si="249">IF(U723="",0,1)</f>
        <v>1</v>
      </c>
      <c r="W723" s="20" t="str">
        <f t="shared" ref="W723:W724" si="250">$X$1&amp;A723&amp;$Y$1&amp;T723&amp;$Z$1&amp;D723&amp;$AA$1&amp;G723&amp;$AB$1&amp;J723&amp;$AC$1&amp;L723&amp;$AD$1&amp;N723&amp;$AE$1&amp;P723&amp;$AF$1&amp;R723&amp;$AG$1&amp;U723&amp;$AH$1&amp;V723&amp;$AI$1</f>
        <v>("00732", "Bière Bire Bare Blanche 33 cl", "Cuvée'Blanche' : Robe dorée ; Nez floral et d’agrumes ; Bouche légère aux notes exotiques. &lt;br&gt;Degré : 5%&lt;br&gt;&lt;br&gt;Pays : France (Lot)&lt;br&gt;&lt;br&gt;Existe en 75cl.&lt;br&gt;&lt;br&gt;La Brasserie Bire Bare. &lt;br&gt;C’est une passion sans faille pour la bière qui anime Christophe depuis plus de vingt ans. Il s’installe dans le département du Lot aux portes de Cahors, Christophe demeure convaincu d’une chose: son métier d’artisan brasseur est le plus beau métier du monde, un métier où l’on créé un produit de partage, un produit de dégustation, un produit d’émotion.", "22", "8", "0", "7","3", "8", "bieres_artisanales_bire_bare.png", "1"),</v>
      </c>
    </row>
    <row r="724" spans="1:23" s="29" customFormat="1" ht="409.6" x14ac:dyDescent="0.25">
      <c r="A724" s="2" t="s">
        <v>383</v>
      </c>
      <c r="B724" s="2" t="s">
        <v>384</v>
      </c>
      <c r="C724" s="3" t="s">
        <v>5907</v>
      </c>
      <c r="D724" s="27" t="str">
        <f t="shared" si="239"/>
        <v>Cuvée 'Blonde' : Robe dorée ; Nez citronné et de céréales ; Bouche fleurie, ronde et équilibrée.&lt;br&gt;Degré : 5%&lt;br&gt;&lt;br&gt;Pays : France (Lot)&lt;br&gt;&lt;br&gt;Existe en 75cl.&lt;br&gt;&lt;br&gt;La Brasserie Bire Bare. &lt;br&gt;C’est une passion sans faille pour la bière qui anime Christophe depuis plus de vingt ans. Il s’installe dans le département du Lot aux portes de Cahors, Christophe demeure convaincu d’une chose: son métier d’artisan brasseur est le plus beau métier du monde, un métier où l’on créé un produit de partage, un produit de dégustation, un produit d’émotion.</v>
      </c>
      <c r="E724" s="4">
        <v>3.6</v>
      </c>
      <c r="F724" s="2" t="s">
        <v>2246</v>
      </c>
      <c r="G724" s="19">
        <f>VLOOKUP(F724,frs!$A$2:$B$45,2,FALSE)</f>
        <v>22</v>
      </c>
      <c r="H724" s="2" t="b">
        <v>1</v>
      </c>
      <c r="I724" s="2" t="s">
        <v>2307</v>
      </c>
      <c r="J724" s="28">
        <f>VLOOKUP(I724,Families!$A$2:$B$11,2,FALSE)</f>
        <v>8</v>
      </c>
      <c r="K724" s="2"/>
      <c r="L724" s="19" t="str">
        <f>IFERROR(VLOOKUP(K724,Appellations!$A$2:$B$80,2,FALSE),"0")</f>
        <v>0</v>
      </c>
      <c r="M724" s="2" t="s">
        <v>2307</v>
      </c>
      <c r="N724" s="19">
        <f>IFERROR(VLOOKUP(M724,Regions!$A$2:$B$44,2,FALSE),"0")</f>
        <v>7</v>
      </c>
      <c r="O724" s="2" t="s">
        <v>4803</v>
      </c>
      <c r="P724" s="28">
        <f>IFERROR(VLOOKUP(O724,Colors!$A$3:$B$11,2,FALSE),"")</f>
        <v>4</v>
      </c>
      <c r="Q724" s="2" t="s">
        <v>4804</v>
      </c>
      <c r="R724" s="28">
        <f>IFERROR(VLOOKUP(Q724,Contenants!$A$3:$B$21,2,FALSE),"")</f>
        <v>8</v>
      </c>
      <c r="S724" s="2" t="s">
        <v>5665</v>
      </c>
      <c r="T724" s="50" t="s">
        <v>5977</v>
      </c>
      <c r="U724" s="19" t="str">
        <f t="shared" si="248"/>
        <v>bieres_artisanales_bire_bare.png</v>
      </c>
      <c r="V724" s="19">
        <f t="shared" si="249"/>
        <v>1</v>
      </c>
      <c r="W724" s="20" t="str">
        <f t="shared" si="250"/>
        <v>("00733", "Bière Bire Bare Blonde 33 cl", "Cuvée 'Blonde' : Robe dorée ; Nez citronné et de céréales ; Bouche fleurie, ronde et équilibrée.&lt;br&gt;Degré : 5%&lt;br&gt;&lt;br&gt;Pays : France (Lot)&lt;br&gt;&lt;br&gt;Existe en 75cl.&lt;br&gt;&lt;br&gt;La Brasserie Bire Bare. &lt;br&gt;C’est une passion sans faille pour la bière qui anime Christophe depuis plus de vingt ans. Il s’installe dans le département du Lot aux portes de Cahors, Christophe demeure convaincu d’une chose: son métier d’artisan brasseur est le plus beau métier du monde, un métier où l’on créé un produit de partage, un produit de dégustation, un produit d’émotion.", "22", "8", "0", "7","4", "8", "bieres_artisanales_bire_bare.png", "1"),</v>
      </c>
    </row>
    <row r="725" spans="1:23" s="20" customFormat="1" hidden="1" x14ac:dyDescent="0.25">
      <c r="A725" s="2" t="s">
        <v>2699</v>
      </c>
      <c r="B725" s="2" t="s">
        <v>2700</v>
      </c>
      <c r="C725" s="3"/>
      <c r="D725" s="18" t="str">
        <f t="shared" si="239"/>
        <v/>
      </c>
      <c r="E725" s="4">
        <v>3.85</v>
      </c>
      <c r="F725" s="2" t="s">
        <v>2246</v>
      </c>
      <c r="G725" s="19">
        <f>VLOOKUP(F725,frs!$A$2:$E$41,2,FALSE)</f>
        <v>22</v>
      </c>
      <c r="H725" s="2" t="b">
        <v>0</v>
      </c>
      <c r="I725" s="2" t="s">
        <v>2307</v>
      </c>
      <c r="J725" s="19">
        <f>VLOOKUP(I725,Families!$A$2:$B$11,2,FALSE)</f>
        <v>8</v>
      </c>
      <c r="K725" s="2"/>
      <c r="L725" s="19" t="str">
        <f>IFERROR(VLOOKUP(K725,Appellations!$A$3:$B$77,3,FALSE),"")</f>
        <v/>
      </c>
      <c r="M725" s="2" t="s">
        <v>2307</v>
      </c>
      <c r="N725" s="19">
        <f>IFERROR(VLOOKUP(M725,Regions!$A$3:$B$41,2,FALSE),"")</f>
        <v>7</v>
      </c>
      <c r="O725" s="2"/>
      <c r="P725" s="19" t="str">
        <f>IFERROR(VLOOKUP(O725,Colors!$A$3:$B$11,2,FALSE),"")</f>
        <v/>
      </c>
      <c r="Q725" s="2"/>
      <c r="R725" s="19" t="str">
        <f>IFERROR(VLOOKUP(Q725,Contenants!$A$3:$B$21,2,FALSE),"")</f>
        <v/>
      </c>
      <c r="S725" s="2"/>
      <c r="T725" s="8" t="s">
        <v>1858</v>
      </c>
      <c r="U725" s="21" t="str">
        <f t="shared" ref="U725:U729" si="251">SUBSTITUTE(SUBSTITUTE(SUBSTITUTE(SUBSTITUTE(SUBSTITUTE(SUBSTITUTE(SUBSTITUTE(SUBSTITUTE(SUBSTITUTE(SUBSTITUTE(SUBSTITUTE(SUBSTITUTE(S725,"C:\Users\Admin\OneDrive\Site Internet\",""),"BAG-IN-BOX\",""),"BOURGOGNE\",""),"BEAUJOLAIS\",""),"CHAMPAGNE ET EFFERVESCENTS\",""),"LANGUEDOC\",""),"LOIRE\",""),"PROVENCE\",""),"RHONE NORD\",""),"RHONE SUD\",""),"SPIRITUEUX\",""),"SUD OUEST\","")</f>
        <v/>
      </c>
      <c r="V725" s="21"/>
      <c r="W725" s="20" t="e">
        <f>$X$1&amp;A725&amp;$Y$1&amp;T725&amp;$Z$1&amp;C725&amp;$AA$1&amp;E725&amp;#REF!&amp;G725&amp;$AB$1&amp;J725&amp;$AC$1&amp;#REF!&amp;$AD$1&amp;L725&amp;$AE$1&amp;P725&amp;$AF$1&amp;R725&amp;$AF$1&amp;#REF!&amp;$AG$1</f>
        <v>#REF!</v>
      </c>
    </row>
    <row r="726" spans="1:23" s="20" customFormat="1" hidden="1" x14ac:dyDescent="0.25">
      <c r="A726" s="2" t="s">
        <v>2701</v>
      </c>
      <c r="B726" s="2" t="s">
        <v>2702</v>
      </c>
      <c r="C726" s="3"/>
      <c r="D726" s="18" t="str">
        <f t="shared" si="239"/>
        <v/>
      </c>
      <c r="E726" s="4">
        <v>3.85</v>
      </c>
      <c r="F726" s="2" t="s">
        <v>2246</v>
      </c>
      <c r="G726" s="19">
        <f>VLOOKUP(F726,frs!$A$2:$E$41,2,FALSE)</f>
        <v>22</v>
      </c>
      <c r="H726" s="2" t="b">
        <v>0</v>
      </c>
      <c r="I726" s="2" t="s">
        <v>2307</v>
      </c>
      <c r="J726" s="19">
        <f>VLOOKUP(I726,Families!$A$2:$B$11,2,FALSE)</f>
        <v>8</v>
      </c>
      <c r="K726" s="2"/>
      <c r="L726" s="19" t="str">
        <f>IFERROR(VLOOKUP(K726,Appellations!$A$3:$B$77,3,FALSE),"")</f>
        <v/>
      </c>
      <c r="M726" s="2" t="s">
        <v>2307</v>
      </c>
      <c r="N726" s="19">
        <f>IFERROR(VLOOKUP(M726,Regions!$A$3:$B$41,2,FALSE),"")</f>
        <v>7</v>
      </c>
      <c r="O726" s="2"/>
      <c r="P726" s="19" t="str">
        <f>IFERROR(VLOOKUP(O726,Colors!$A$3:$B$11,2,FALSE),"")</f>
        <v/>
      </c>
      <c r="Q726" s="2"/>
      <c r="R726" s="19" t="str">
        <f>IFERROR(VLOOKUP(Q726,Contenants!$A$3:$B$21,2,FALSE),"")</f>
        <v/>
      </c>
      <c r="S726" s="2"/>
      <c r="T726" s="8" t="s">
        <v>1104</v>
      </c>
      <c r="U726" s="21" t="str">
        <f t="shared" si="251"/>
        <v/>
      </c>
      <c r="V726" s="21"/>
      <c r="W726" s="20" t="e">
        <f>$X$1&amp;A726&amp;$Y$1&amp;T726&amp;$Z$1&amp;C726&amp;$AA$1&amp;E726&amp;#REF!&amp;G726&amp;$AB$1&amp;J726&amp;$AC$1&amp;#REF!&amp;$AD$1&amp;L726&amp;$AE$1&amp;P726&amp;$AF$1&amp;R726&amp;$AF$1&amp;#REF!&amp;$AG$1</f>
        <v>#REF!</v>
      </c>
    </row>
    <row r="727" spans="1:23" s="20" customFormat="1" hidden="1" x14ac:dyDescent="0.25">
      <c r="A727" s="2" t="s">
        <v>2705</v>
      </c>
      <c r="B727" s="2" t="s">
        <v>2706</v>
      </c>
      <c r="C727" s="3"/>
      <c r="D727" s="18" t="str">
        <f t="shared" si="239"/>
        <v/>
      </c>
      <c r="E727" s="4">
        <v>3.85</v>
      </c>
      <c r="F727" s="2" t="s">
        <v>2246</v>
      </c>
      <c r="G727" s="19">
        <f>VLOOKUP(F727,frs!$A$2:$E$41,2,FALSE)</f>
        <v>22</v>
      </c>
      <c r="H727" s="2" t="b">
        <v>0</v>
      </c>
      <c r="I727" s="2" t="s">
        <v>2307</v>
      </c>
      <c r="J727" s="19">
        <f>VLOOKUP(I727,Families!$A$2:$B$11,2,FALSE)</f>
        <v>8</v>
      </c>
      <c r="K727" s="2"/>
      <c r="L727" s="19" t="str">
        <f>IFERROR(VLOOKUP(K727,Appellations!$A$3:$B$77,3,FALSE),"")</f>
        <v/>
      </c>
      <c r="M727" s="2" t="s">
        <v>2307</v>
      </c>
      <c r="N727" s="19">
        <f>IFERROR(VLOOKUP(M727,Regions!$A$3:$B$41,2,FALSE),"")</f>
        <v>7</v>
      </c>
      <c r="O727" s="2"/>
      <c r="P727" s="19" t="str">
        <f>IFERROR(VLOOKUP(O727,Colors!$A$3:$B$11,2,FALSE),"")</f>
        <v/>
      </c>
      <c r="Q727" s="2"/>
      <c r="R727" s="19" t="str">
        <f>IFERROR(VLOOKUP(Q727,Contenants!$A$3:$B$21,2,FALSE),"")</f>
        <v/>
      </c>
      <c r="S727" s="2"/>
      <c r="T727" s="8" t="s">
        <v>1110</v>
      </c>
      <c r="U727" s="21" t="str">
        <f t="shared" si="251"/>
        <v/>
      </c>
      <c r="V727" s="21"/>
      <c r="W727" s="20" t="e">
        <f>$X$1&amp;A727&amp;$Y$1&amp;T727&amp;$Z$1&amp;C727&amp;$AA$1&amp;E727&amp;#REF!&amp;G727&amp;$AB$1&amp;J727&amp;$AC$1&amp;#REF!&amp;$AD$1&amp;L727&amp;$AE$1&amp;P727&amp;$AF$1&amp;R727&amp;$AF$1&amp;#REF!&amp;$AG$1</f>
        <v>#REF!</v>
      </c>
    </row>
    <row r="728" spans="1:23" s="20" customFormat="1" hidden="1" x14ac:dyDescent="0.25">
      <c r="A728" s="2" t="s">
        <v>2703</v>
      </c>
      <c r="B728" s="2" t="s">
        <v>2704</v>
      </c>
      <c r="C728" s="3"/>
      <c r="D728" s="40" t="str">
        <f t="shared" si="239"/>
        <v/>
      </c>
      <c r="E728" s="4">
        <v>3.95</v>
      </c>
      <c r="F728" s="2" t="s">
        <v>2246</v>
      </c>
      <c r="G728" s="41">
        <f>VLOOKUP(F728,frs!$A$2:$E$41,2,FALSE)</f>
        <v>22</v>
      </c>
      <c r="H728" s="2" t="b">
        <v>0</v>
      </c>
      <c r="I728" s="2" t="s">
        <v>2307</v>
      </c>
      <c r="J728" s="41">
        <f>VLOOKUP(I728,Families!$A$2:$B$11,2,FALSE)</f>
        <v>8</v>
      </c>
      <c r="K728" s="2"/>
      <c r="L728" s="41" t="str">
        <f>IFERROR(VLOOKUP(K728,Appellations!$A$3:$B$77,3,FALSE),"")</f>
        <v/>
      </c>
      <c r="M728" s="2" t="s">
        <v>2307</v>
      </c>
      <c r="N728" s="41">
        <f>IFERROR(VLOOKUP(M728,Regions!$A$3:$B$41,2,FALSE),"")</f>
        <v>7</v>
      </c>
      <c r="O728" s="2"/>
      <c r="P728" s="41" t="str">
        <f>IFERROR(VLOOKUP(O728,Colors!$A$3:$B$11,2,FALSE),"")</f>
        <v/>
      </c>
      <c r="Q728" s="2"/>
      <c r="R728" s="41" t="str">
        <f>IFERROR(VLOOKUP(Q728,Contenants!$A$3:$B$21,2,FALSE),"")</f>
        <v/>
      </c>
      <c r="S728" s="2"/>
      <c r="T728" s="8" t="s">
        <v>1082</v>
      </c>
      <c r="U728" s="43" t="str">
        <f t="shared" si="251"/>
        <v/>
      </c>
      <c r="V728" s="43"/>
      <c r="W728" s="42" t="e">
        <f>$X$1&amp;A728&amp;$Y$1&amp;T728&amp;$Z$1&amp;C728&amp;$AA$1&amp;E728&amp;#REF!&amp;G728&amp;$AB$1&amp;J728&amp;$AC$1&amp;#REF!&amp;$AD$1&amp;L728&amp;$AE$1&amp;P728&amp;$AF$1&amp;R728&amp;$AF$1&amp;#REF!&amp;$AG$1</f>
        <v>#REF!</v>
      </c>
    </row>
    <row r="729" spans="1:23" hidden="1" x14ac:dyDescent="0.25">
      <c r="A729" s="2" t="s">
        <v>2707</v>
      </c>
      <c r="B729" s="2" t="s">
        <v>2708</v>
      </c>
      <c r="C729" s="3"/>
      <c r="D729" s="23" t="str">
        <f t="shared" ref="D729:D730" si="252">SUBSTITUTE(SUBSTITUTE(SUBSTITUTE(C729,CHAR(13),""),CHAR(10),"&lt;br&gt;"),". &amp;car(10)",".")</f>
        <v/>
      </c>
      <c r="E729" s="4">
        <v>3.85</v>
      </c>
      <c r="F729" s="2" t="s">
        <v>2246</v>
      </c>
      <c r="G729" s="19">
        <f>VLOOKUP(F729,frs!$A$2:$E$41,2,FALSE)</f>
        <v>22</v>
      </c>
      <c r="H729" s="2" t="b">
        <v>0</v>
      </c>
      <c r="I729" s="2" t="s">
        <v>2307</v>
      </c>
      <c r="J729" s="19">
        <f>VLOOKUP(I729,Families!$A$2:$B$11,2,FALSE)</f>
        <v>8</v>
      </c>
      <c r="K729" s="2"/>
      <c r="L729" s="19" t="str">
        <f>IFERROR(VLOOKUP(K729,Appellations!$A$2:$B$77,2,FALSE),"0")</f>
        <v>0</v>
      </c>
      <c r="M729" s="2" t="s">
        <v>2307</v>
      </c>
      <c r="N729" s="19">
        <f>IFERROR(VLOOKUP(M729,Regions!$A$2:$B$41,2,FALSE),"0")</f>
        <v>7</v>
      </c>
      <c r="O729" s="2"/>
      <c r="P729" s="19" t="str">
        <f>IFERROR(VLOOKUP(O729,Colors!$A$2:$B$11,2,FALSE),"0")</f>
        <v>0</v>
      </c>
      <c r="Q729" s="2"/>
      <c r="R729" s="19" t="str">
        <f>IFERROR(VLOOKUP(Q729,Contenants!$A$2:$B$21,2,FALSE),"0")</f>
        <v>0</v>
      </c>
      <c r="S729" s="2"/>
      <c r="T729" s="50" t="str">
        <f t="shared" ref="T729" si="253">PROPER(B729)</f>
        <v>Biere Helvii Verveine 33 Cl</v>
      </c>
      <c r="U729" s="19" t="str">
        <f t="shared" si="251"/>
        <v/>
      </c>
      <c r="V729" s="19" t="e">
        <f>IF(#REF!="",0,1)</f>
        <v>#REF!</v>
      </c>
      <c r="W729" s="20" t="e">
        <f>$X$1&amp;A729&amp;$Y$1&amp;T729&amp;$Z$1&amp;D729&amp;$AA$1&amp;E729&amp;#REF!&amp;G729&amp;$AB$1&amp;J729&amp;$AC$1&amp;L729&amp;$AD$1&amp;N729&amp;$AE$1&amp;P729&amp;$AF$1&amp;R729&amp;$AG$1&amp;#REF!&amp;$AI$1</f>
        <v>#REF!</v>
      </c>
    </row>
    <row r="730" spans="1:23" ht="313.5" x14ac:dyDescent="0.25">
      <c r="A730" s="2" t="s">
        <v>435</v>
      </c>
      <c r="B730" s="2" t="s">
        <v>436</v>
      </c>
      <c r="C730" s="3" t="s">
        <v>5539</v>
      </c>
      <c r="D730" s="23" t="str">
        <f t="shared" si="252"/>
        <v>Cuvée Pétrolette 'Blonde' : Robe dorée ; Nez complexe sur des notes d’écorce d’orange ; Bouche fraîche avec une belle mousse fin et crémeuse.&lt;br&gt;Degré : 5%&lt;br&gt;&lt;br&gt;Pays : France (Ardèche)&lt;br&gt;&lt;br&gt;Existe en 75cl et en Magnum.</v>
      </c>
      <c r="E730" s="4">
        <v>3.35</v>
      </c>
      <c r="F730" s="2" t="s">
        <v>2246</v>
      </c>
      <c r="G730" s="19">
        <f>VLOOKUP(F730,frs!$A$2:$B$45,2,FALSE)</f>
        <v>22</v>
      </c>
      <c r="H730" s="2" t="b">
        <v>1</v>
      </c>
      <c r="I730" s="2" t="s">
        <v>2307</v>
      </c>
      <c r="J730" s="19">
        <f>VLOOKUP(I730,Families!$A$2:$B$11,2,FALSE)</f>
        <v>8</v>
      </c>
      <c r="K730" s="2"/>
      <c r="L730" s="19" t="str">
        <f>IFERROR(VLOOKUP(K730,Appellations!$A$2:$B$80,2,FALSE),"0")</f>
        <v>0</v>
      </c>
      <c r="M730" s="2" t="s">
        <v>2307</v>
      </c>
      <c r="N730" s="19">
        <f>IFERROR(VLOOKUP(M730,Regions!$A$2:$B$44,2,FALSE),"0")</f>
        <v>7</v>
      </c>
      <c r="O730" s="2" t="s">
        <v>4803</v>
      </c>
      <c r="P730" s="19">
        <f>IFERROR(VLOOKUP(O730,Colors!$A$2:$B$11,2,FALSE),"0")</f>
        <v>4</v>
      </c>
      <c r="Q730" s="2" t="s">
        <v>4804</v>
      </c>
      <c r="R730" s="19">
        <f>IFERROR(VLOOKUP(Q730,Contenants!$A$2:$B$21,2,FALSE),"0")</f>
        <v>8</v>
      </c>
      <c r="S730" s="2" t="s">
        <v>5666</v>
      </c>
      <c r="T730" s="50" t="s">
        <v>5978</v>
      </c>
      <c r="U730" s="19" t="str">
        <f>SUBSTITUTE(S730,"C:\Users\Admin\OneDrive\Site Internet\","")</f>
        <v>bieres_artisanales_petrolette.png</v>
      </c>
      <c r="V730" s="19">
        <f t="shared" ref="V730:V731" si="254">IF(U730="",0,1)</f>
        <v>1</v>
      </c>
      <c r="W730" s="20" t="str">
        <f>$X$1&amp;A730&amp;$Y$1&amp;T730&amp;$Z$1&amp;D730&amp;$AA$1&amp;G730&amp;$AB$1&amp;J730&amp;$AC$1&amp;L730&amp;$AD$1&amp;N730&amp;$AE$1&amp;P730&amp;$AF$1&amp;R730&amp;$AG$1&amp;U730&amp;$AH$1&amp;V730&amp;$AI$1</f>
        <v>("00739", "Bière Pétrolette Blonde 33 cl", "Cuvée Pétrolette 'Blonde' : Robe dorée ; Nez complexe sur des notes d’écorce d’orange ; Bouche fraîche avec une belle mousse fin et crémeuse.&lt;br&gt;Degré : 5%&lt;br&gt;&lt;br&gt;Pays : France (Ardèche)&lt;br&gt;&lt;br&gt;Existe en 75cl et en Magnum.", "22", "8", "0", "7","4", "8", "bieres_artisanales_petrolette.png", "1"),</v>
      </c>
    </row>
    <row r="731" spans="1:23" s="29" customFormat="1" hidden="1" x14ac:dyDescent="0.25">
      <c r="A731" s="2" t="s">
        <v>308</v>
      </c>
      <c r="B731" s="2" t="s">
        <v>309</v>
      </c>
      <c r="C731" s="3"/>
      <c r="D731" s="27" t="str">
        <f t="shared" si="239"/>
        <v/>
      </c>
      <c r="E731" s="4">
        <v>3.45</v>
      </c>
      <c r="F731" s="2" t="s">
        <v>2246</v>
      </c>
      <c r="G731" s="28">
        <f>VLOOKUP(F731,frs!$A$2:$E$41,2,FALSE)</f>
        <v>22</v>
      </c>
      <c r="H731" s="2" t="b">
        <v>1</v>
      </c>
      <c r="I731" s="2" t="s">
        <v>2307</v>
      </c>
      <c r="J731" s="28">
        <f>VLOOKUP(I731,Families!$A$2:$B$11,2,FALSE)</f>
        <v>8</v>
      </c>
      <c r="K731" s="2"/>
      <c r="L731" s="28" t="str">
        <f>IFERROR(VLOOKUP(K731,Appellations!$A$3:$B$77,3,FALSE),"")</f>
        <v/>
      </c>
      <c r="M731" s="2" t="s">
        <v>2307</v>
      </c>
      <c r="N731" s="28">
        <f>IFERROR(VLOOKUP(M731,Regions!$A$3:$B$41,2,FALSE),"")</f>
        <v>7</v>
      </c>
      <c r="O731" s="2" t="s">
        <v>4877</v>
      </c>
      <c r="P731" s="28">
        <f>IFERROR(VLOOKUP(O731,Colors!$A$3:$B$11,2,FALSE),"")</f>
        <v>3</v>
      </c>
      <c r="Q731" s="2" t="s">
        <v>4804</v>
      </c>
      <c r="R731" s="28">
        <f>IFERROR(VLOOKUP(Q731,Contenants!$A$3:$B$21,2,FALSE),"")</f>
        <v>8</v>
      </c>
      <c r="S731" s="2"/>
      <c r="T731" s="8" t="s">
        <v>1112</v>
      </c>
      <c r="U731" s="30" t="str">
        <f t="shared" ref="U731:U745" si="255">SUBSTITUTE(SUBSTITUTE(SUBSTITUTE(SUBSTITUTE(SUBSTITUTE(SUBSTITUTE(SUBSTITUTE(SUBSTITUTE(SUBSTITUTE(SUBSTITUTE(SUBSTITUTE(SUBSTITUTE(S731,"C:\Users\Admin\OneDrive\Site Internet\",""),"BAG-IN-BOX\",""),"BOURGOGNE\",""),"BEAUJOLAIS\",""),"CHAMPAGNE ET EFFERVESCENTS\",""),"LANGUEDOC\",""),"LOIRE\",""),"PROVENCE\",""),"RHONE NORD\",""),"RHONE SUD\",""),"SPIRITUEUX\",""),"SUD OUEST\","")</f>
        <v/>
      </c>
      <c r="V731" s="19">
        <f t="shared" si="254"/>
        <v>0</v>
      </c>
      <c r="W731" s="29" t="e">
        <f>$X$1&amp;A731&amp;$Y$1&amp;T731&amp;$Z$1&amp;C731&amp;$AA$1&amp;E731&amp;#REF!&amp;G731&amp;$AB$1&amp;J731&amp;$AC$1&amp;#REF!&amp;$AD$1&amp;L731&amp;$AE$1&amp;P731&amp;$AF$1&amp;R731&amp;$AF$1&amp;#REF!&amp;$AG$1</f>
        <v>#REF!</v>
      </c>
    </row>
    <row r="732" spans="1:23" s="20" customFormat="1" hidden="1" x14ac:dyDescent="0.25">
      <c r="A732" s="2" t="s">
        <v>2753</v>
      </c>
      <c r="B732" s="2" t="s">
        <v>2754</v>
      </c>
      <c r="C732" s="3"/>
      <c r="D732" s="18" t="str">
        <f t="shared" si="239"/>
        <v/>
      </c>
      <c r="E732" s="4">
        <v>4.55</v>
      </c>
      <c r="F732" s="2" t="s">
        <v>2246</v>
      </c>
      <c r="G732" s="19">
        <f>VLOOKUP(F732,frs!$A$2:$E$41,2,FALSE)</f>
        <v>22</v>
      </c>
      <c r="H732" s="2" t="b">
        <v>0</v>
      </c>
      <c r="I732" s="2" t="s">
        <v>2307</v>
      </c>
      <c r="J732" s="19">
        <f>VLOOKUP(I732,Families!$A$2:$B$11,2,FALSE)</f>
        <v>8</v>
      </c>
      <c r="K732" s="2"/>
      <c r="L732" s="19" t="str">
        <f>IFERROR(VLOOKUP(K732,Appellations!$A$3:$B$77,3,FALSE),"")</f>
        <v/>
      </c>
      <c r="M732" s="2" t="s">
        <v>2307</v>
      </c>
      <c r="N732" s="19">
        <f>IFERROR(VLOOKUP(M732,Regions!$A$3:$B$41,2,FALSE),"")</f>
        <v>7</v>
      </c>
      <c r="O732" s="2"/>
      <c r="P732" s="19" t="str">
        <f>IFERROR(VLOOKUP(O732,Colors!$A$3:$B$11,2,FALSE),"")</f>
        <v/>
      </c>
      <c r="Q732" s="2"/>
      <c r="R732" s="19" t="str">
        <f>IFERROR(VLOOKUP(Q732,Contenants!$A$3:$B$21,2,FALSE),"")</f>
        <v/>
      </c>
      <c r="S732" s="2"/>
      <c r="T732" s="8" t="s">
        <v>1886</v>
      </c>
      <c r="U732" s="21" t="str">
        <f t="shared" si="255"/>
        <v/>
      </c>
      <c r="V732" s="21"/>
      <c r="W732" s="20" t="e">
        <f>$X$1&amp;A732&amp;$Y$1&amp;T732&amp;$Z$1&amp;C732&amp;$AA$1&amp;E732&amp;#REF!&amp;G732&amp;$AB$1&amp;J732&amp;$AC$1&amp;#REF!&amp;$AD$1&amp;L732&amp;$AE$1&amp;P732&amp;$AF$1&amp;R732&amp;$AF$1&amp;#REF!&amp;$AG$1</f>
        <v>#REF!</v>
      </c>
    </row>
    <row r="733" spans="1:23" s="20" customFormat="1" hidden="1" x14ac:dyDescent="0.25">
      <c r="A733" s="2" t="s">
        <v>2741</v>
      </c>
      <c r="B733" s="2" t="s">
        <v>2742</v>
      </c>
      <c r="C733" s="3"/>
      <c r="D733" s="18" t="str">
        <f t="shared" si="239"/>
        <v/>
      </c>
      <c r="E733" s="4">
        <v>4.3499999999999996</v>
      </c>
      <c r="F733" s="2" t="s">
        <v>2246</v>
      </c>
      <c r="G733" s="19">
        <f>VLOOKUP(F733,frs!$A$2:$E$41,2,FALSE)</f>
        <v>22</v>
      </c>
      <c r="H733" s="2" t="b">
        <v>0</v>
      </c>
      <c r="I733" s="2" t="s">
        <v>2307</v>
      </c>
      <c r="J733" s="19">
        <f>VLOOKUP(I733,Families!$A$2:$B$11,2,FALSE)</f>
        <v>8</v>
      </c>
      <c r="K733" s="2"/>
      <c r="L733" s="19" t="str">
        <f>IFERROR(VLOOKUP(K733,Appellations!$A$3:$B$77,3,FALSE),"")</f>
        <v/>
      </c>
      <c r="M733" s="2" t="s">
        <v>2307</v>
      </c>
      <c r="N733" s="19">
        <f>IFERROR(VLOOKUP(M733,Regions!$A$3:$B$41,2,FALSE),"")</f>
        <v>7</v>
      </c>
      <c r="O733" s="2"/>
      <c r="P733" s="19" t="str">
        <f>IFERROR(VLOOKUP(O733,Colors!$A$3:$B$11,2,FALSE),"")</f>
        <v/>
      </c>
      <c r="Q733" s="2"/>
      <c r="R733" s="19" t="str">
        <f>IFERROR(VLOOKUP(Q733,Contenants!$A$3:$B$21,2,FALSE),"")</f>
        <v/>
      </c>
      <c r="S733" s="2"/>
      <c r="T733" s="8" t="s">
        <v>1999</v>
      </c>
      <c r="U733" s="21" t="str">
        <f t="shared" si="255"/>
        <v/>
      </c>
      <c r="V733" s="21"/>
      <c r="W733" s="20" t="e">
        <f>$X$1&amp;A733&amp;$Y$1&amp;T733&amp;$Z$1&amp;C733&amp;$AA$1&amp;E733&amp;#REF!&amp;G733&amp;$AB$1&amp;J733&amp;$AC$1&amp;#REF!&amp;$AD$1&amp;L733&amp;$AE$1&amp;P733&amp;$AF$1&amp;R733&amp;$AF$1&amp;#REF!&amp;$AG$1</f>
        <v>#REF!</v>
      </c>
    </row>
    <row r="734" spans="1:23" s="20" customFormat="1" hidden="1" x14ac:dyDescent="0.25">
      <c r="A734" s="2" t="s">
        <v>2737</v>
      </c>
      <c r="B734" s="2" t="s">
        <v>2738</v>
      </c>
      <c r="C734" s="3"/>
      <c r="D734" s="18" t="str">
        <f t="shared" si="239"/>
        <v/>
      </c>
      <c r="E734" s="4">
        <v>4.3499999999999996</v>
      </c>
      <c r="F734" s="2" t="s">
        <v>2246</v>
      </c>
      <c r="G734" s="19">
        <f>VLOOKUP(F734,frs!$A$2:$E$41,2,FALSE)</f>
        <v>22</v>
      </c>
      <c r="H734" s="2" t="b">
        <v>0</v>
      </c>
      <c r="I734" s="2" t="s">
        <v>2307</v>
      </c>
      <c r="J734" s="19">
        <f>VLOOKUP(I734,Families!$A$2:$B$11,2,FALSE)</f>
        <v>8</v>
      </c>
      <c r="K734" s="2"/>
      <c r="L734" s="19" t="str">
        <f>IFERROR(VLOOKUP(K734,Appellations!$A$3:$B$77,3,FALSE),"")</f>
        <v/>
      </c>
      <c r="M734" s="2" t="s">
        <v>2307</v>
      </c>
      <c r="N734" s="19">
        <f>IFERROR(VLOOKUP(M734,Regions!$A$3:$B$41,2,FALSE),"")</f>
        <v>7</v>
      </c>
      <c r="O734" s="2"/>
      <c r="P734" s="19" t="str">
        <f>IFERROR(VLOOKUP(O734,Colors!$A$3:$B$11,2,FALSE),"")</f>
        <v/>
      </c>
      <c r="Q734" s="2"/>
      <c r="R734" s="19" t="str">
        <f>IFERROR(VLOOKUP(Q734,Contenants!$A$3:$B$21,2,FALSE),"")</f>
        <v/>
      </c>
      <c r="S734" s="2"/>
      <c r="T734" s="8" t="s">
        <v>400</v>
      </c>
      <c r="U734" s="21" t="str">
        <f t="shared" si="255"/>
        <v/>
      </c>
      <c r="V734" s="21"/>
      <c r="W734" s="20" t="e">
        <f>$X$1&amp;A734&amp;$Y$1&amp;T734&amp;$Z$1&amp;C734&amp;$AA$1&amp;E734&amp;#REF!&amp;G734&amp;$AB$1&amp;J734&amp;$AC$1&amp;#REF!&amp;$AD$1&amp;L734&amp;$AE$1&amp;P734&amp;$AF$1&amp;R734&amp;$AF$1&amp;#REF!&amp;$AG$1</f>
        <v>#REF!</v>
      </c>
    </row>
    <row r="735" spans="1:23" s="20" customFormat="1" hidden="1" x14ac:dyDescent="0.25">
      <c r="A735" s="2" t="s">
        <v>2739</v>
      </c>
      <c r="B735" s="2" t="s">
        <v>2740</v>
      </c>
      <c r="C735" s="3"/>
      <c r="D735" s="18" t="str">
        <f t="shared" si="239"/>
        <v/>
      </c>
      <c r="E735" s="4">
        <v>4.3499999999999996</v>
      </c>
      <c r="F735" s="2" t="s">
        <v>2246</v>
      </c>
      <c r="G735" s="19">
        <f>VLOOKUP(F735,frs!$A$2:$E$41,2,FALSE)</f>
        <v>22</v>
      </c>
      <c r="H735" s="2" t="b">
        <v>0</v>
      </c>
      <c r="I735" s="2" t="s">
        <v>2307</v>
      </c>
      <c r="J735" s="19">
        <f>VLOOKUP(I735,Families!$A$2:$B$11,2,FALSE)</f>
        <v>8</v>
      </c>
      <c r="K735" s="2"/>
      <c r="L735" s="19" t="str">
        <f>IFERROR(VLOOKUP(K735,Appellations!$A$3:$B$77,3,FALSE),"")</f>
        <v/>
      </c>
      <c r="M735" s="2" t="s">
        <v>2307</v>
      </c>
      <c r="N735" s="19">
        <f>IFERROR(VLOOKUP(M735,Regions!$A$3:$B$41,2,FALSE),"")</f>
        <v>7</v>
      </c>
      <c r="O735" s="2"/>
      <c r="P735" s="19" t="str">
        <f>IFERROR(VLOOKUP(O735,Colors!$A$3:$B$11,2,FALSE),"")</f>
        <v/>
      </c>
      <c r="Q735" s="2"/>
      <c r="R735" s="19" t="str">
        <f>IFERROR(VLOOKUP(Q735,Contenants!$A$3:$B$21,2,FALSE),"")</f>
        <v/>
      </c>
      <c r="S735" s="2"/>
      <c r="T735" s="8" t="s">
        <v>396</v>
      </c>
      <c r="U735" s="21" t="str">
        <f t="shared" si="255"/>
        <v/>
      </c>
      <c r="V735" s="21"/>
      <c r="W735" s="20" t="e">
        <f>$X$1&amp;A735&amp;$Y$1&amp;T735&amp;$Z$1&amp;C735&amp;$AA$1&amp;E735&amp;#REF!&amp;G735&amp;$AB$1&amp;J735&amp;$AC$1&amp;#REF!&amp;$AD$1&amp;L735&amp;$AE$1&amp;P735&amp;$AF$1&amp;R735&amp;$AF$1&amp;#REF!&amp;$AG$1</f>
        <v>#REF!</v>
      </c>
    </row>
    <row r="736" spans="1:23" s="20" customFormat="1" hidden="1" x14ac:dyDescent="0.25">
      <c r="A736" s="2" t="s">
        <v>2743</v>
      </c>
      <c r="B736" s="2" t="s">
        <v>2744</v>
      </c>
      <c r="C736" s="3"/>
      <c r="D736" s="18" t="str">
        <f t="shared" si="239"/>
        <v/>
      </c>
      <c r="E736" s="4">
        <v>4.45</v>
      </c>
      <c r="F736" s="2" t="s">
        <v>2246</v>
      </c>
      <c r="G736" s="19">
        <f>VLOOKUP(F736,frs!$A$2:$E$41,2,FALSE)</f>
        <v>22</v>
      </c>
      <c r="H736" s="2" t="b">
        <v>0</v>
      </c>
      <c r="I736" s="2" t="s">
        <v>2307</v>
      </c>
      <c r="J736" s="19">
        <f>VLOOKUP(I736,Families!$A$2:$B$11,2,FALSE)</f>
        <v>8</v>
      </c>
      <c r="K736" s="2"/>
      <c r="L736" s="19" t="str">
        <f>IFERROR(VLOOKUP(K736,Appellations!$A$3:$B$77,3,FALSE),"")</f>
        <v/>
      </c>
      <c r="M736" s="2" t="s">
        <v>2307</v>
      </c>
      <c r="N736" s="19">
        <f>IFERROR(VLOOKUP(M736,Regions!$A$3:$B$41,2,FALSE),"")</f>
        <v>7</v>
      </c>
      <c r="O736" s="2"/>
      <c r="P736" s="19" t="str">
        <f>IFERROR(VLOOKUP(O736,Colors!$A$3:$B$11,2,FALSE),"")</f>
        <v/>
      </c>
      <c r="Q736" s="2"/>
      <c r="R736" s="19" t="str">
        <f>IFERROR(VLOOKUP(Q736,Contenants!$A$3:$B$21,2,FALSE),"")</f>
        <v/>
      </c>
      <c r="S736" s="2"/>
      <c r="T736" s="8" t="s">
        <v>392</v>
      </c>
      <c r="U736" s="21" t="str">
        <f t="shared" si="255"/>
        <v/>
      </c>
      <c r="V736" s="21"/>
      <c r="W736" s="20" t="e">
        <f>$X$1&amp;A736&amp;$Y$1&amp;T736&amp;$Z$1&amp;C736&amp;$AA$1&amp;E736&amp;#REF!&amp;G736&amp;$AB$1&amp;J736&amp;$AC$1&amp;#REF!&amp;$AD$1&amp;L736&amp;$AE$1&amp;P736&amp;$AF$1&amp;R736&amp;$AF$1&amp;#REF!&amp;$AG$1</f>
        <v>#REF!</v>
      </c>
    </row>
    <row r="737" spans="1:23" s="20" customFormat="1" hidden="1" x14ac:dyDescent="0.25">
      <c r="A737" s="2" t="s">
        <v>2731</v>
      </c>
      <c r="B737" s="2" t="s">
        <v>2732</v>
      </c>
      <c r="C737" s="3"/>
      <c r="D737" s="18" t="str">
        <f t="shared" si="239"/>
        <v/>
      </c>
      <c r="E737" s="4">
        <v>3.65</v>
      </c>
      <c r="F737" s="2" t="s">
        <v>2246</v>
      </c>
      <c r="G737" s="19">
        <f>VLOOKUP(F737,frs!$A$2:$E$41,2,FALSE)</f>
        <v>22</v>
      </c>
      <c r="H737" s="2" t="b">
        <v>0</v>
      </c>
      <c r="I737" s="2" t="s">
        <v>2307</v>
      </c>
      <c r="J737" s="19">
        <f>VLOOKUP(I737,Families!$A$2:$B$11,2,FALSE)</f>
        <v>8</v>
      </c>
      <c r="K737" s="2"/>
      <c r="L737" s="19" t="str">
        <f>IFERROR(VLOOKUP(K737,Appellations!$A$3:$B$77,3,FALSE),"")</f>
        <v/>
      </c>
      <c r="M737" s="2" t="s">
        <v>2307</v>
      </c>
      <c r="N737" s="19">
        <f>IFERROR(VLOOKUP(M737,Regions!$A$3:$B$41,2,FALSE),"")</f>
        <v>7</v>
      </c>
      <c r="O737" s="2"/>
      <c r="P737" s="19" t="str">
        <f>IFERROR(VLOOKUP(O737,Colors!$A$3:$B$11,2,FALSE),"")</f>
        <v/>
      </c>
      <c r="Q737" s="2"/>
      <c r="R737" s="19" t="str">
        <f>IFERROR(VLOOKUP(Q737,Contenants!$A$3:$B$21,2,FALSE),"")</f>
        <v/>
      </c>
      <c r="S737" s="2"/>
      <c r="T737" s="8" t="s">
        <v>627</v>
      </c>
      <c r="U737" s="21" t="str">
        <f t="shared" si="255"/>
        <v/>
      </c>
      <c r="V737" s="21"/>
      <c r="W737" s="20" t="e">
        <f>$X$1&amp;A737&amp;$Y$1&amp;T737&amp;$Z$1&amp;C737&amp;$AA$1&amp;E737&amp;#REF!&amp;G737&amp;$AB$1&amp;J737&amp;$AC$1&amp;#REF!&amp;$AD$1&amp;L737&amp;$AE$1&amp;P737&amp;$AF$1&amp;R737&amp;$AF$1&amp;#REF!&amp;$AG$1</f>
        <v>#REF!</v>
      </c>
    </row>
    <row r="738" spans="1:23" s="20" customFormat="1" hidden="1" x14ac:dyDescent="0.25">
      <c r="A738" s="2" t="s">
        <v>2735</v>
      </c>
      <c r="B738" s="2" t="s">
        <v>2736</v>
      </c>
      <c r="C738" s="3"/>
      <c r="D738" s="18" t="str">
        <f t="shared" si="239"/>
        <v/>
      </c>
      <c r="E738" s="4">
        <v>3.8</v>
      </c>
      <c r="F738" s="2" t="s">
        <v>2246</v>
      </c>
      <c r="G738" s="19">
        <f>VLOOKUP(F738,frs!$A$2:$E$41,2,FALSE)</f>
        <v>22</v>
      </c>
      <c r="H738" s="2" t="b">
        <v>0</v>
      </c>
      <c r="I738" s="2" t="s">
        <v>2307</v>
      </c>
      <c r="J738" s="19">
        <f>VLOOKUP(I738,Families!$A$2:$B$11,2,FALSE)</f>
        <v>8</v>
      </c>
      <c r="K738" s="2"/>
      <c r="L738" s="19" t="str">
        <f>IFERROR(VLOOKUP(K738,Appellations!$A$3:$B$77,3,FALSE),"")</f>
        <v/>
      </c>
      <c r="M738" s="2" t="s">
        <v>2307</v>
      </c>
      <c r="N738" s="19">
        <f>IFERROR(VLOOKUP(M738,Regions!$A$3:$B$41,2,FALSE),"")</f>
        <v>7</v>
      </c>
      <c r="O738" s="2"/>
      <c r="P738" s="19" t="str">
        <f>IFERROR(VLOOKUP(O738,Colors!$A$3:$B$11,2,FALSE),"")</f>
        <v/>
      </c>
      <c r="Q738" s="2"/>
      <c r="R738" s="19" t="str">
        <f>IFERROR(VLOOKUP(Q738,Contenants!$A$3:$B$21,2,FALSE),"")</f>
        <v/>
      </c>
      <c r="S738" s="2"/>
      <c r="T738" s="8" t="s">
        <v>631</v>
      </c>
      <c r="U738" s="21" t="str">
        <f t="shared" si="255"/>
        <v/>
      </c>
      <c r="V738" s="21"/>
      <c r="W738" s="20" t="e">
        <f>$X$1&amp;A738&amp;$Y$1&amp;T738&amp;$Z$1&amp;C738&amp;$AA$1&amp;E738&amp;#REF!&amp;G738&amp;$AB$1&amp;J738&amp;$AC$1&amp;#REF!&amp;$AD$1&amp;L738&amp;$AE$1&amp;P738&amp;$AF$1&amp;R738&amp;$AF$1&amp;#REF!&amp;$AG$1</f>
        <v>#REF!</v>
      </c>
    </row>
    <row r="739" spans="1:23" s="20" customFormat="1" hidden="1" x14ac:dyDescent="0.25">
      <c r="A739" s="2" t="s">
        <v>2733</v>
      </c>
      <c r="B739" s="2" t="s">
        <v>2734</v>
      </c>
      <c r="C739" s="3"/>
      <c r="D739" s="18" t="str">
        <f t="shared" si="239"/>
        <v/>
      </c>
      <c r="E739" s="4">
        <v>3.65</v>
      </c>
      <c r="F739" s="2" t="s">
        <v>2246</v>
      </c>
      <c r="G739" s="19">
        <f>VLOOKUP(F739,frs!$A$2:$E$41,2,FALSE)</f>
        <v>22</v>
      </c>
      <c r="H739" s="2" t="b">
        <v>0</v>
      </c>
      <c r="I739" s="2" t="s">
        <v>2307</v>
      </c>
      <c r="J739" s="19">
        <f>VLOOKUP(I739,Families!$A$2:$B$11,2,FALSE)</f>
        <v>8</v>
      </c>
      <c r="K739" s="2"/>
      <c r="L739" s="19" t="str">
        <f>IFERROR(VLOOKUP(K739,Appellations!$A$3:$B$77,3,FALSE),"")</f>
        <v/>
      </c>
      <c r="M739" s="2" t="s">
        <v>2307</v>
      </c>
      <c r="N739" s="19">
        <f>IFERROR(VLOOKUP(M739,Regions!$A$3:$B$41,2,FALSE),"")</f>
        <v>7</v>
      </c>
      <c r="O739" s="2"/>
      <c r="P739" s="19" t="str">
        <f>IFERROR(VLOOKUP(O739,Colors!$A$3:$B$11,2,FALSE),"")</f>
        <v/>
      </c>
      <c r="Q739" s="2"/>
      <c r="R739" s="19" t="str">
        <f>IFERROR(VLOOKUP(Q739,Contenants!$A$3:$B$21,2,FALSE),"")</f>
        <v/>
      </c>
      <c r="S739" s="2"/>
      <c r="T739" s="8" t="s">
        <v>1635</v>
      </c>
      <c r="U739" s="21" t="str">
        <f t="shared" si="255"/>
        <v/>
      </c>
      <c r="V739" s="21"/>
      <c r="W739" s="20" t="e">
        <f>$X$1&amp;A739&amp;$Y$1&amp;T739&amp;$Z$1&amp;C739&amp;$AA$1&amp;E739&amp;#REF!&amp;G739&amp;$AB$1&amp;J739&amp;$AC$1&amp;#REF!&amp;$AD$1&amp;L739&amp;$AE$1&amp;P739&amp;$AF$1&amp;R739&amp;$AF$1&amp;#REF!&amp;$AG$1</f>
        <v>#REF!</v>
      </c>
    </row>
    <row r="740" spans="1:23" s="20" customFormat="1" hidden="1" x14ac:dyDescent="0.25">
      <c r="A740" s="2" t="s">
        <v>2779</v>
      </c>
      <c r="B740" s="2" t="s">
        <v>2780</v>
      </c>
      <c r="C740" s="3"/>
      <c r="D740" s="18" t="str">
        <f t="shared" si="239"/>
        <v/>
      </c>
      <c r="E740" s="4">
        <v>4.0999999999999996</v>
      </c>
      <c r="F740" s="2" t="s">
        <v>2246</v>
      </c>
      <c r="G740" s="19">
        <f>VLOOKUP(F740,frs!$A$2:$E$41,2,FALSE)</f>
        <v>22</v>
      </c>
      <c r="H740" s="2" t="b">
        <v>0</v>
      </c>
      <c r="I740" s="2" t="s">
        <v>2307</v>
      </c>
      <c r="J740" s="19">
        <f>VLOOKUP(I740,Families!$A$2:$B$11,2,FALSE)</f>
        <v>8</v>
      </c>
      <c r="K740" s="2"/>
      <c r="L740" s="19" t="str">
        <f>IFERROR(VLOOKUP(K740,Appellations!$A$3:$B$77,3,FALSE),"")</f>
        <v/>
      </c>
      <c r="M740" s="2" t="s">
        <v>2307</v>
      </c>
      <c r="N740" s="19">
        <f>IFERROR(VLOOKUP(M740,Regions!$A$3:$B$41,2,FALSE),"")</f>
        <v>7</v>
      </c>
      <c r="O740" s="2"/>
      <c r="P740" s="19" t="str">
        <f>IFERROR(VLOOKUP(O740,Colors!$A$3:$B$11,2,FALSE),"")</f>
        <v/>
      </c>
      <c r="Q740" s="2"/>
      <c r="R740" s="19" t="str">
        <f>IFERROR(VLOOKUP(Q740,Contenants!$A$3:$B$21,2,FALSE),"")</f>
        <v/>
      </c>
      <c r="S740" s="2"/>
      <c r="T740" s="8" t="s">
        <v>134</v>
      </c>
      <c r="U740" s="21" t="str">
        <f t="shared" si="255"/>
        <v/>
      </c>
      <c r="V740" s="21"/>
      <c r="W740" s="20" t="e">
        <f>$X$1&amp;A740&amp;$Y$1&amp;T740&amp;$Z$1&amp;C740&amp;$AA$1&amp;E740&amp;#REF!&amp;G740&amp;$AB$1&amp;J740&amp;$AC$1&amp;#REF!&amp;$AD$1&amp;L740&amp;$AE$1&amp;P740&amp;$AF$1&amp;R740&amp;$AF$1&amp;#REF!&amp;$AG$1</f>
        <v>#REF!</v>
      </c>
    </row>
    <row r="741" spans="1:23" s="20" customFormat="1" hidden="1" x14ac:dyDescent="0.25">
      <c r="A741" s="2" t="s">
        <v>2781</v>
      </c>
      <c r="B741" s="2" t="s">
        <v>2782</v>
      </c>
      <c r="C741" s="3"/>
      <c r="D741" s="18" t="str">
        <f t="shared" si="239"/>
        <v/>
      </c>
      <c r="E741" s="4">
        <v>4.0999999999999996</v>
      </c>
      <c r="F741" s="2" t="s">
        <v>2246</v>
      </c>
      <c r="G741" s="19">
        <f>VLOOKUP(F741,frs!$A$2:$E$41,2,FALSE)</f>
        <v>22</v>
      </c>
      <c r="H741" s="2" t="b">
        <v>0</v>
      </c>
      <c r="I741" s="2" t="s">
        <v>2307</v>
      </c>
      <c r="J741" s="19">
        <f>VLOOKUP(I741,Families!$A$2:$B$11,2,FALSE)</f>
        <v>8</v>
      </c>
      <c r="K741" s="2"/>
      <c r="L741" s="19" t="str">
        <f>IFERROR(VLOOKUP(K741,Appellations!$A$3:$B$77,3,FALSE),"")</f>
        <v/>
      </c>
      <c r="M741" s="2" t="s">
        <v>2307</v>
      </c>
      <c r="N741" s="19">
        <f>IFERROR(VLOOKUP(M741,Regions!$A$3:$B$41,2,FALSE),"")</f>
        <v>7</v>
      </c>
      <c r="O741" s="2"/>
      <c r="P741" s="19" t="str">
        <f>IFERROR(VLOOKUP(O741,Colors!$A$3:$B$11,2,FALSE),"")</f>
        <v/>
      </c>
      <c r="Q741" s="2"/>
      <c r="R741" s="19" t="str">
        <f>IFERROR(VLOOKUP(Q741,Contenants!$A$3:$B$21,2,FALSE),"")</f>
        <v/>
      </c>
      <c r="S741" s="2"/>
      <c r="T741" s="8" t="s">
        <v>136</v>
      </c>
      <c r="U741" s="21" t="str">
        <f t="shared" si="255"/>
        <v/>
      </c>
      <c r="V741" s="21"/>
      <c r="W741" s="20" t="e">
        <f>$X$1&amp;A741&amp;$Y$1&amp;T741&amp;$Z$1&amp;C741&amp;$AA$1&amp;E741&amp;#REF!&amp;G741&amp;$AB$1&amp;J741&amp;$AC$1&amp;#REF!&amp;$AD$1&amp;L741&amp;$AE$1&amp;P741&amp;$AF$1&amp;R741&amp;$AF$1&amp;#REF!&amp;$AG$1</f>
        <v>#REF!</v>
      </c>
    </row>
    <row r="742" spans="1:23" s="20" customFormat="1" hidden="1" x14ac:dyDescent="0.25">
      <c r="A742" s="2" t="s">
        <v>2783</v>
      </c>
      <c r="B742" s="2" t="s">
        <v>2784</v>
      </c>
      <c r="C742" s="3"/>
      <c r="D742" s="18" t="str">
        <f t="shared" si="239"/>
        <v/>
      </c>
      <c r="E742" s="4">
        <v>4.0999999999999996</v>
      </c>
      <c r="F742" s="2" t="s">
        <v>2246</v>
      </c>
      <c r="G742" s="19">
        <f>VLOOKUP(F742,frs!$A$2:$E$41,2,FALSE)</f>
        <v>22</v>
      </c>
      <c r="H742" s="2" t="b">
        <v>0</v>
      </c>
      <c r="I742" s="2" t="s">
        <v>2307</v>
      </c>
      <c r="J742" s="19">
        <f>VLOOKUP(I742,Families!$A$2:$B$11,2,FALSE)</f>
        <v>8</v>
      </c>
      <c r="K742" s="2"/>
      <c r="L742" s="19" t="str">
        <f>IFERROR(VLOOKUP(K742,Appellations!$A$3:$B$77,3,FALSE),"")</f>
        <v/>
      </c>
      <c r="M742" s="2" t="s">
        <v>2307</v>
      </c>
      <c r="N742" s="19">
        <f>IFERROR(VLOOKUP(M742,Regions!$A$3:$B$41,2,FALSE),"")</f>
        <v>7</v>
      </c>
      <c r="O742" s="2"/>
      <c r="P742" s="19" t="str">
        <f>IFERROR(VLOOKUP(O742,Colors!$A$3:$B$11,2,FALSE),"")</f>
        <v/>
      </c>
      <c r="Q742" s="2"/>
      <c r="R742" s="19" t="str">
        <f>IFERROR(VLOOKUP(Q742,Contenants!$A$3:$B$21,2,FALSE),"")</f>
        <v/>
      </c>
      <c r="S742" s="2"/>
      <c r="T742" s="8" t="s">
        <v>138</v>
      </c>
      <c r="U742" s="21" t="str">
        <f t="shared" si="255"/>
        <v/>
      </c>
      <c r="V742" s="21"/>
      <c r="W742" s="20" t="e">
        <f>$X$1&amp;A742&amp;$Y$1&amp;T742&amp;$Z$1&amp;C742&amp;$AA$1&amp;E742&amp;#REF!&amp;G742&amp;$AB$1&amp;J742&amp;$AC$1&amp;#REF!&amp;$AD$1&amp;L742&amp;$AE$1&amp;P742&amp;$AF$1&amp;R742&amp;$AF$1&amp;#REF!&amp;$AG$1</f>
        <v>#REF!</v>
      </c>
    </row>
    <row r="743" spans="1:23" s="20" customFormat="1" hidden="1" x14ac:dyDescent="0.25">
      <c r="A743" s="2" t="s">
        <v>2775</v>
      </c>
      <c r="B743" s="2" t="s">
        <v>2776</v>
      </c>
      <c r="C743" s="3"/>
      <c r="D743" s="18" t="str">
        <f t="shared" si="239"/>
        <v/>
      </c>
      <c r="E743" s="4">
        <v>4.0999999999999996</v>
      </c>
      <c r="F743" s="2" t="s">
        <v>2246</v>
      </c>
      <c r="G743" s="19">
        <f>VLOOKUP(F743,frs!$A$2:$E$41,2,FALSE)</f>
        <v>22</v>
      </c>
      <c r="H743" s="2" t="b">
        <v>0</v>
      </c>
      <c r="I743" s="2" t="s">
        <v>2307</v>
      </c>
      <c r="J743" s="19">
        <f>VLOOKUP(I743,Families!$A$2:$B$11,2,FALSE)</f>
        <v>8</v>
      </c>
      <c r="K743" s="2"/>
      <c r="L743" s="19" t="str">
        <f>IFERROR(VLOOKUP(K743,Appellations!$A$3:$B$77,3,FALSE),"")</f>
        <v/>
      </c>
      <c r="M743" s="2" t="s">
        <v>2307</v>
      </c>
      <c r="N743" s="19">
        <f>IFERROR(VLOOKUP(M743,Regions!$A$3:$B$41,2,FALSE),"")</f>
        <v>7</v>
      </c>
      <c r="O743" s="2"/>
      <c r="P743" s="19" t="str">
        <f>IFERROR(VLOOKUP(O743,Colors!$A$3:$B$11,2,FALSE),"")</f>
        <v/>
      </c>
      <c r="Q743" s="2"/>
      <c r="R743" s="19" t="str">
        <f>IFERROR(VLOOKUP(Q743,Contenants!$A$3:$B$21,2,FALSE),"")</f>
        <v/>
      </c>
      <c r="S743" s="2"/>
      <c r="T743" s="8" t="s">
        <v>297</v>
      </c>
      <c r="U743" s="21" t="str">
        <f t="shared" si="255"/>
        <v/>
      </c>
      <c r="V743" s="21"/>
      <c r="W743" s="20" t="e">
        <f>$X$1&amp;A743&amp;$Y$1&amp;T743&amp;$Z$1&amp;C743&amp;$AA$1&amp;E743&amp;#REF!&amp;G743&amp;$AB$1&amp;J743&amp;$AC$1&amp;#REF!&amp;$AD$1&amp;L743&amp;$AE$1&amp;P743&amp;$AF$1&amp;R743&amp;$AF$1&amp;#REF!&amp;$AG$1</f>
        <v>#REF!</v>
      </c>
    </row>
    <row r="744" spans="1:23" s="20" customFormat="1" hidden="1" x14ac:dyDescent="0.25">
      <c r="A744" s="2" t="s">
        <v>2785</v>
      </c>
      <c r="B744" s="2" t="s">
        <v>2786</v>
      </c>
      <c r="C744" s="3"/>
      <c r="D744" s="40" t="str">
        <f t="shared" si="239"/>
        <v/>
      </c>
      <c r="E744" s="4">
        <v>4.0999999999999996</v>
      </c>
      <c r="F744" s="2" t="s">
        <v>2246</v>
      </c>
      <c r="G744" s="41">
        <f>VLOOKUP(F744,frs!$A$2:$E$41,2,FALSE)</f>
        <v>22</v>
      </c>
      <c r="H744" s="2" t="b">
        <v>0</v>
      </c>
      <c r="I744" s="2" t="s">
        <v>2307</v>
      </c>
      <c r="J744" s="41">
        <f>VLOOKUP(I744,Families!$A$2:$B$11,2,FALSE)</f>
        <v>8</v>
      </c>
      <c r="K744" s="2"/>
      <c r="L744" s="41" t="str">
        <f>IFERROR(VLOOKUP(K744,Appellations!$A$3:$B$77,3,FALSE),"")</f>
        <v/>
      </c>
      <c r="M744" s="2" t="s">
        <v>2307</v>
      </c>
      <c r="N744" s="41">
        <f>IFERROR(VLOOKUP(M744,Regions!$A$3:$B$41,2,FALSE),"")</f>
        <v>7</v>
      </c>
      <c r="O744" s="2"/>
      <c r="P744" s="41" t="str">
        <f>IFERROR(VLOOKUP(O744,Colors!$A$3:$B$11,2,FALSE),"")</f>
        <v/>
      </c>
      <c r="Q744" s="2"/>
      <c r="R744" s="41" t="str">
        <f>IFERROR(VLOOKUP(Q744,Contenants!$A$3:$B$21,2,FALSE),"")</f>
        <v/>
      </c>
      <c r="S744" s="2"/>
      <c r="T744" s="8" t="s">
        <v>295</v>
      </c>
      <c r="U744" s="43" t="str">
        <f t="shared" si="255"/>
        <v/>
      </c>
      <c r="V744" s="43"/>
      <c r="W744" s="42" t="e">
        <f>$X$1&amp;A744&amp;$Y$1&amp;T744&amp;$Z$1&amp;C744&amp;$AA$1&amp;E744&amp;#REF!&amp;G744&amp;$AB$1&amp;J744&amp;$AC$1&amp;#REF!&amp;$AD$1&amp;L744&amp;$AE$1&amp;P744&amp;$AF$1&amp;R744&amp;$AF$1&amp;#REF!&amp;$AG$1</f>
        <v>#REF!</v>
      </c>
    </row>
    <row r="745" spans="1:23" hidden="1" x14ac:dyDescent="0.25">
      <c r="A745" s="2" t="s">
        <v>2777</v>
      </c>
      <c r="B745" s="2" t="s">
        <v>2778</v>
      </c>
      <c r="C745" s="3"/>
      <c r="D745" s="23" t="str">
        <f t="shared" ref="D745:D767" si="256">SUBSTITUTE(SUBSTITUTE(SUBSTITUTE(C745,CHAR(13),""),CHAR(10),"&lt;br&gt;"),". &amp;car(10)",".")</f>
        <v/>
      </c>
      <c r="E745" s="4">
        <v>4.0999999999999996</v>
      </c>
      <c r="F745" s="2" t="s">
        <v>2246</v>
      </c>
      <c r="G745" s="19">
        <f>VLOOKUP(F745,frs!$A$2:$E$41,2,FALSE)</f>
        <v>22</v>
      </c>
      <c r="H745" s="2" t="b">
        <v>0</v>
      </c>
      <c r="I745" s="2" t="s">
        <v>2307</v>
      </c>
      <c r="J745" s="19">
        <f>VLOOKUP(I745,Families!$A$2:$B$11,2,FALSE)</f>
        <v>8</v>
      </c>
      <c r="K745" s="2"/>
      <c r="L745" s="19" t="str">
        <f>IFERROR(VLOOKUP(K745,Appellations!$A$2:$B$77,2,FALSE),"0")</f>
        <v>0</v>
      </c>
      <c r="M745" s="2" t="s">
        <v>2307</v>
      </c>
      <c r="N745" s="19">
        <f>IFERROR(VLOOKUP(M745,Regions!$A$2:$B$41,2,FALSE),"0")</f>
        <v>7</v>
      </c>
      <c r="O745" s="2"/>
      <c r="P745" s="19" t="str">
        <f>IFERROR(VLOOKUP(O745,Colors!$A$2:$B$11,2,FALSE),"0")</f>
        <v>0</v>
      </c>
      <c r="Q745" s="2"/>
      <c r="R745" s="19" t="str">
        <f>IFERROR(VLOOKUP(Q745,Contenants!$A$2:$B$21,2,FALSE),"0")</f>
        <v>0</v>
      </c>
      <c r="S745" s="2"/>
      <c r="T745" s="50" t="str">
        <f t="shared" ref="T745:T767" si="257">PROPER(B745)</f>
        <v>Biere The One Imperial Ipa 33 Cl</v>
      </c>
      <c r="U745" s="19" t="str">
        <f t="shared" si="255"/>
        <v/>
      </c>
      <c r="V745" s="19" t="e">
        <f>IF(#REF!="",0,1)</f>
        <v>#REF!</v>
      </c>
      <c r="W745" s="20" t="e">
        <f>$X$1&amp;A745&amp;$Y$1&amp;T745&amp;$Z$1&amp;D745&amp;$AA$1&amp;E745&amp;#REF!&amp;G745&amp;$AB$1&amp;J745&amp;$AC$1&amp;L745&amp;$AD$1&amp;N745&amp;$AE$1&amp;P745&amp;$AF$1&amp;R745&amp;$AG$1&amp;#REF!&amp;$AI$1</f>
        <v>#REF!</v>
      </c>
    </row>
    <row r="746" spans="1:23" ht="409.5" x14ac:dyDescent="0.25">
      <c r="A746" s="2" t="s">
        <v>379</v>
      </c>
      <c r="B746" s="2" t="s">
        <v>380</v>
      </c>
      <c r="C746" s="3" t="s">
        <v>5540</v>
      </c>
      <c r="D746" s="23" t="str">
        <f t="shared" si="256"/>
        <v>Cuvée 'Ambrée' : Robe ambrée ; Nez de caramel, de noisette et de châtaigne ; Bouche briochée luis confère onctuosité et sucrosité.&lt;br&gt;Degré : 5%&lt;br&gt;&lt;br&gt;Pays : France (Lot)&lt;br&gt;&lt;br&gt;Existe en 75cl.&lt;br&gt;&lt;br&gt;La Brasserie Bire Bare. &lt;br&gt;C’est une passion sans faille pour la bière qui anime Christophe depuis plus de vingt ans. Il s’installe dans le département du Lot aux portes de Cahors, Christophe demeure convaincu d’une chose: son métier d’artisan brasseur est le plus beau métier du monde, un métier où l’on créé un produit de partage, un produit de dégustation, un produit d’émotion.</v>
      </c>
      <c r="E746" s="4">
        <v>3.6</v>
      </c>
      <c r="F746" s="2" t="s">
        <v>2246</v>
      </c>
      <c r="G746" s="19">
        <f>VLOOKUP(F746,frs!$A$2:$B$45,2,FALSE)</f>
        <v>22</v>
      </c>
      <c r="H746" s="2" t="b">
        <v>1</v>
      </c>
      <c r="I746" s="2" t="s">
        <v>2307</v>
      </c>
      <c r="J746" s="19">
        <f>VLOOKUP(I746,Families!$A$2:$B$11,2,FALSE)</f>
        <v>8</v>
      </c>
      <c r="K746" s="2"/>
      <c r="L746" s="19" t="str">
        <f>IFERROR(VLOOKUP(K746,Appellations!$A$2:$B$80,2,FALSE),"0")</f>
        <v>0</v>
      </c>
      <c r="M746" s="2" t="s">
        <v>2307</v>
      </c>
      <c r="N746" s="19">
        <f>IFERROR(VLOOKUP(M746,Regions!$A$2:$B$44,2,FALSE),"0")</f>
        <v>7</v>
      </c>
      <c r="O746" s="2" t="s">
        <v>2305</v>
      </c>
      <c r="P746" s="19">
        <f>IFERROR(VLOOKUP(O746,Colors!$A$2:$B$11,2,FALSE),"0")</f>
        <v>1</v>
      </c>
      <c r="Q746" s="2" t="s">
        <v>4804</v>
      </c>
      <c r="R746" s="19">
        <f>IFERROR(VLOOKUP(Q746,Contenants!$A$2:$B$21,2,FALSE),"0")</f>
        <v>8</v>
      </c>
      <c r="S746" s="2" t="s">
        <v>5665</v>
      </c>
      <c r="T746" s="50" t="s">
        <v>5979</v>
      </c>
      <c r="U746" s="19" t="str">
        <f>SUBSTITUTE(S746,"C:\Users\Admin\OneDrive\Site Internet\","")</f>
        <v>bieres_artisanales_bire_bare.png</v>
      </c>
      <c r="V746" s="19">
        <f t="shared" ref="V746:V768" si="258">IF(U746="",0,1)</f>
        <v>1</v>
      </c>
      <c r="W746" s="20" t="str">
        <f>$X$1&amp;A746&amp;$Y$1&amp;T746&amp;$Z$1&amp;D746&amp;$AA$1&amp;G746&amp;$AB$1&amp;J746&amp;$AC$1&amp;L746&amp;$AD$1&amp;N746&amp;$AE$1&amp;P746&amp;$AF$1&amp;R746&amp;$AG$1&amp;U746&amp;$AH$1&amp;V746&amp;$AI$1</f>
        <v>("00755", "Bière Bire Bare Ambrèe 33 cl", "Cuvée 'Ambrée' : Robe ambrée ; Nez de caramel, de noisette et de châtaigne ; Bouche briochée luis confère onctuosité et sucrosité.&lt;br&gt;Degré : 5%&lt;br&gt;&lt;br&gt;Pays : France (Lot)&lt;br&gt;&lt;br&gt;Existe en 75cl.&lt;br&gt;&lt;br&gt;La Brasserie Bire Bare. &lt;br&gt;C’est une passion sans faille pour la bière qui anime Christophe depuis plus de vingt ans. Il s’installe dans le département du Lot aux portes de Cahors, Christophe demeure convaincu d’une chose: son métier d’artisan brasseur est le plus beau métier du monde, un métier où l’on créé un produit de partage, un produit de dégustation, un produit d’émotion.", "22", "8", "0", "7","1", "8", "bieres_artisanales_bire_bare.png", "1"),</v>
      </c>
    </row>
    <row r="747" spans="1:23" hidden="1" x14ac:dyDescent="0.25">
      <c r="A747" s="2" t="s">
        <v>131</v>
      </c>
      <c r="B747" s="2" t="s">
        <v>132</v>
      </c>
      <c r="C747" s="3"/>
      <c r="D747" s="23" t="str">
        <f t="shared" si="256"/>
        <v/>
      </c>
      <c r="E747" s="4">
        <v>80.5</v>
      </c>
      <c r="F747" s="2" t="s">
        <v>66</v>
      </c>
      <c r="G747" s="19">
        <f>VLOOKUP(F747,frs!$A$2:$E$41,2,FALSE)</f>
        <v>28</v>
      </c>
      <c r="H747" s="2" t="b">
        <v>1</v>
      </c>
      <c r="I747" s="2" t="s">
        <v>4693</v>
      </c>
      <c r="J747" s="19">
        <f>VLOOKUP(I747,Families!$A$2:$B$11,2,FALSE)</f>
        <v>7</v>
      </c>
      <c r="K747" s="2"/>
      <c r="L747" s="19" t="str">
        <f>IFERROR(VLOOKUP(K747,Appellations!$A$2:$B$77,2,FALSE),"0")</f>
        <v>0</v>
      </c>
      <c r="M747" s="2" t="s">
        <v>5925</v>
      </c>
      <c r="N747" s="19">
        <f>IFERROR(VLOOKUP(M747,Regions!$A$2:$B$41,2,FALSE),"0")</f>
        <v>4</v>
      </c>
      <c r="O747" s="2"/>
      <c r="P747" s="19" t="str">
        <f>IFERROR(VLOOKUP(O747,Colors!$A$2:$B$11,2,FALSE),"0")</f>
        <v>0</v>
      </c>
      <c r="Q747" s="2"/>
      <c r="R747" s="19" t="str">
        <f>IFERROR(VLOOKUP(Q747,Contenants!$A$2:$B$21,2,FALSE),"0")</f>
        <v>0</v>
      </c>
      <c r="S747" s="2"/>
      <c r="T747" s="50" t="str">
        <f t="shared" si="257"/>
        <v>Bas Armagnac Laubade 1997</v>
      </c>
      <c r="U747" s="19" t="str">
        <f t="shared" ref="U747:U757" si="259">SUBSTITUTE(SUBSTITUTE(SUBSTITUTE(SUBSTITUTE(SUBSTITUTE(SUBSTITUTE(SUBSTITUTE(SUBSTITUTE(SUBSTITUTE(SUBSTITUTE(SUBSTITUTE(SUBSTITUTE(S747,"C:\Users\Admin\OneDrive\Site Internet\",""),"BAG-IN-BOX\",""),"BOURGOGNE\",""),"BEAUJOLAIS\",""),"CHAMPAGNE ET EFFERVESCENTS\",""),"LANGUEDOC\",""),"LOIRE\",""),"PROVENCE\",""),"RHONE NORD\",""),"RHONE SUD\",""),"SPIRITUEUX\",""),"SUD OUEST\","")</f>
        <v/>
      </c>
      <c r="V747" s="19">
        <f t="shared" si="258"/>
        <v>0</v>
      </c>
      <c r="W747" s="20" t="e">
        <f>$X$1&amp;A747&amp;$Y$1&amp;T747&amp;$Z$1&amp;D747&amp;$AA$1&amp;E747&amp;#REF!&amp;G747&amp;$AB$1&amp;J747&amp;$AC$1&amp;L747&amp;$AD$1&amp;N747&amp;$AE$1&amp;P747&amp;$AF$1&amp;R747&amp;$AG$1&amp;#REF!&amp;$AI$1</f>
        <v>#REF!</v>
      </c>
    </row>
    <row r="748" spans="1:23" hidden="1" x14ac:dyDescent="0.25">
      <c r="A748" s="2" t="s">
        <v>129</v>
      </c>
      <c r="B748" s="2" t="s">
        <v>130</v>
      </c>
      <c r="C748" s="3"/>
      <c r="D748" s="23" t="str">
        <f t="shared" si="256"/>
        <v/>
      </c>
      <c r="E748" s="4">
        <v>71.349999999999994</v>
      </c>
      <c r="F748" s="2" t="s">
        <v>66</v>
      </c>
      <c r="G748" s="19">
        <f>VLOOKUP(F748,frs!$A$2:$E$41,2,FALSE)</f>
        <v>28</v>
      </c>
      <c r="H748" s="2" t="b">
        <v>1</v>
      </c>
      <c r="I748" s="2" t="s">
        <v>4693</v>
      </c>
      <c r="J748" s="19">
        <f>VLOOKUP(I748,Families!$A$2:$B$11,2,FALSE)</f>
        <v>7</v>
      </c>
      <c r="K748" s="2"/>
      <c r="L748" s="19" t="str">
        <f>IFERROR(VLOOKUP(K748,Appellations!$A$2:$B$77,2,FALSE),"0")</f>
        <v>0</v>
      </c>
      <c r="M748" s="2" t="s">
        <v>5925</v>
      </c>
      <c r="N748" s="19">
        <f>IFERROR(VLOOKUP(M748,Regions!$A$2:$B$41,2,FALSE),"0")</f>
        <v>4</v>
      </c>
      <c r="O748" s="2"/>
      <c r="P748" s="19" t="str">
        <f>IFERROR(VLOOKUP(O748,Colors!$A$2:$B$11,2,FALSE),"0")</f>
        <v>0</v>
      </c>
      <c r="Q748" s="2"/>
      <c r="R748" s="19" t="str">
        <f>IFERROR(VLOOKUP(Q748,Contenants!$A$2:$B$21,2,FALSE),"0")</f>
        <v>0</v>
      </c>
      <c r="S748" s="2"/>
      <c r="T748" s="50" t="str">
        <f t="shared" si="257"/>
        <v>Bas Armagnac Laubade 1996</v>
      </c>
      <c r="U748" s="19" t="str">
        <f t="shared" si="259"/>
        <v/>
      </c>
      <c r="V748" s="19">
        <f t="shared" si="258"/>
        <v>0</v>
      </c>
      <c r="W748" s="20" t="e">
        <f>$X$1&amp;A748&amp;$Y$1&amp;T748&amp;$Z$1&amp;D748&amp;$AA$1&amp;E748&amp;#REF!&amp;G748&amp;$AB$1&amp;J748&amp;$AC$1&amp;L748&amp;$AD$1&amp;N748&amp;$AE$1&amp;P748&amp;$AF$1&amp;R748&amp;$AG$1&amp;#REF!&amp;$AI$1</f>
        <v>#REF!</v>
      </c>
    </row>
    <row r="749" spans="1:23" hidden="1" x14ac:dyDescent="0.25">
      <c r="A749" s="2" t="s">
        <v>127</v>
      </c>
      <c r="B749" s="2" t="s">
        <v>128</v>
      </c>
      <c r="C749" s="3"/>
      <c r="D749" s="23" t="str">
        <f t="shared" si="256"/>
        <v/>
      </c>
      <c r="E749" s="4">
        <v>72.95</v>
      </c>
      <c r="F749" s="2" t="s">
        <v>66</v>
      </c>
      <c r="G749" s="19">
        <f>VLOOKUP(F749,frs!$A$2:$E$41,2,FALSE)</f>
        <v>28</v>
      </c>
      <c r="H749" s="2" t="b">
        <v>1</v>
      </c>
      <c r="I749" s="2" t="s">
        <v>4693</v>
      </c>
      <c r="J749" s="19">
        <f>VLOOKUP(I749,Families!$A$2:$B$11,2,FALSE)</f>
        <v>7</v>
      </c>
      <c r="K749" s="2"/>
      <c r="L749" s="19" t="str">
        <f>IFERROR(VLOOKUP(K749,Appellations!$A$2:$B$77,2,FALSE),"0")</f>
        <v>0</v>
      </c>
      <c r="M749" s="2" t="s">
        <v>5925</v>
      </c>
      <c r="N749" s="19">
        <f>IFERROR(VLOOKUP(M749,Regions!$A$2:$B$41,2,FALSE),"0")</f>
        <v>4</v>
      </c>
      <c r="O749" s="2"/>
      <c r="P749" s="19" t="str">
        <f>IFERROR(VLOOKUP(O749,Colors!$A$2:$B$11,2,FALSE),"0")</f>
        <v>0</v>
      </c>
      <c r="Q749" s="2"/>
      <c r="R749" s="19" t="str">
        <f>IFERROR(VLOOKUP(Q749,Contenants!$A$2:$B$21,2,FALSE),"0")</f>
        <v>0</v>
      </c>
      <c r="S749" s="2"/>
      <c r="T749" s="50" t="str">
        <f t="shared" si="257"/>
        <v>Bas Armagnac Laubade 1995</v>
      </c>
      <c r="U749" s="19" t="str">
        <f t="shared" si="259"/>
        <v/>
      </c>
      <c r="V749" s="19">
        <f t="shared" si="258"/>
        <v>0</v>
      </c>
      <c r="W749" s="20" t="e">
        <f>$X$1&amp;A749&amp;$Y$1&amp;T749&amp;$Z$1&amp;D749&amp;$AA$1&amp;E749&amp;#REF!&amp;G749&amp;$AB$1&amp;J749&amp;$AC$1&amp;L749&amp;$AD$1&amp;N749&amp;$AE$1&amp;P749&amp;$AF$1&amp;R749&amp;$AG$1&amp;#REF!&amp;$AI$1</f>
        <v>#REF!</v>
      </c>
    </row>
    <row r="750" spans="1:23" hidden="1" x14ac:dyDescent="0.25">
      <c r="A750" s="2" t="s">
        <v>125</v>
      </c>
      <c r="B750" s="2" t="s">
        <v>126</v>
      </c>
      <c r="C750" s="3"/>
      <c r="D750" s="23" t="str">
        <f t="shared" si="256"/>
        <v/>
      </c>
      <c r="E750" s="4">
        <v>87.95</v>
      </c>
      <c r="F750" s="2" t="s">
        <v>66</v>
      </c>
      <c r="G750" s="19">
        <f>VLOOKUP(F750,frs!$A$2:$E$41,2,FALSE)</f>
        <v>28</v>
      </c>
      <c r="H750" s="2" t="b">
        <v>1</v>
      </c>
      <c r="I750" s="2" t="s">
        <v>4693</v>
      </c>
      <c r="J750" s="19">
        <f>VLOOKUP(I750,Families!$A$2:$B$11,2,FALSE)</f>
        <v>7</v>
      </c>
      <c r="K750" s="2"/>
      <c r="L750" s="19" t="str">
        <f>IFERROR(VLOOKUP(K750,Appellations!$A$2:$B$77,2,FALSE),"0")</f>
        <v>0</v>
      </c>
      <c r="M750" s="2" t="s">
        <v>5925</v>
      </c>
      <c r="N750" s="19">
        <f>IFERROR(VLOOKUP(M750,Regions!$A$2:$B$41,2,FALSE),"0")</f>
        <v>4</v>
      </c>
      <c r="O750" s="2"/>
      <c r="P750" s="19" t="str">
        <f>IFERROR(VLOOKUP(O750,Colors!$A$2:$B$11,2,FALSE),"0")</f>
        <v>0</v>
      </c>
      <c r="Q750" s="2"/>
      <c r="R750" s="19" t="str">
        <f>IFERROR(VLOOKUP(Q750,Contenants!$A$2:$B$21,2,FALSE),"0")</f>
        <v>0</v>
      </c>
      <c r="S750" s="2"/>
      <c r="T750" s="50" t="str">
        <f t="shared" si="257"/>
        <v>Bas Armagnac Laubade 1994</v>
      </c>
      <c r="U750" s="19" t="str">
        <f t="shared" si="259"/>
        <v/>
      </c>
      <c r="V750" s="19">
        <f t="shared" si="258"/>
        <v>0</v>
      </c>
      <c r="W750" s="20" t="e">
        <f>$X$1&amp;A750&amp;$Y$1&amp;T750&amp;$Z$1&amp;D750&amp;$AA$1&amp;E750&amp;#REF!&amp;G750&amp;$AB$1&amp;J750&amp;$AC$1&amp;L750&amp;$AD$1&amp;N750&amp;$AE$1&amp;P750&amp;$AF$1&amp;R750&amp;$AG$1&amp;#REF!&amp;$AI$1</f>
        <v>#REF!</v>
      </c>
    </row>
    <row r="751" spans="1:23" hidden="1" x14ac:dyDescent="0.25">
      <c r="A751" s="2" t="s">
        <v>123</v>
      </c>
      <c r="B751" s="2" t="s">
        <v>124</v>
      </c>
      <c r="C751" s="3"/>
      <c r="D751" s="23" t="str">
        <f t="shared" si="256"/>
        <v/>
      </c>
      <c r="E751" s="4">
        <v>80.099999999999994</v>
      </c>
      <c r="F751" s="2" t="s">
        <v>66</v>
      </c>
      <c r="G751" s="19">
        <f>VLOOKUP(F751,frs!$A$2:$E$41,2,FALSE)</f>
        <v>28</v>
      </c>
      <c r="H751" s="2" t="b">
        <v>1</v>
      </c>
      <c r="I751" s="2" t="s">
        <v>4693</v>
      </c>
      <c r="J751" s="19">
        <f>VLOOKUP(I751,Families!$A$2:$B$11,2,FALSE)</f>
        <v>7</v>
      </c>
      <c r="K751" s="2"/>
      <c r="L751" s="19" t="str">
        <f>IFERROR(VLOOKUP(K751,Appellations!$A$2:$B$77,2,FALSE),"0")</f>
        <v>0</v>
      </c>
      <c r="M751" s="2" t="s">
        <v>5925</v>
      </c>
      <c r="N751" s="19">
        <f>IFERROR(VLOOKUP(M751,Regions!$A$2:$B$41,2,FALSE),"0")</f>
        <v>4</v>
      </c>
      <c r="O751" s="2"/>
      <c r="P751" s="19" t="str">
        <f>IFERROR(VLOOKUP(O751,Colors!$A$2:$B$11,2,FALSE),"0")</f>
        <v>0</v>
      </c>
      <c r="Q751" s="2"/>
      <c r="R751" s="19" t="str">
        <f>IFERROR(VLOOKUP(Q751,Contenants!$A$2:$B$21,2,FALSE),"0")</f>
        <v>0</v>
      </c>
      <c r="S751" s="2"/>
      <c r="T751" s="50" t="str">
        <f t="shared" si="257"/>
        <v>Bas Armagnac Laubade 1993</v>
      </c>
      <c r="U751" s="19" t="str">
        <f t="shared" si="259"/>
        <v/>
      </c>
      <c r="V751" s="19">
        <f t="shared" si="258"/>
        <v>0</v>
      </c>
      <c r="W751" s="20" t="e">
        <f>$X$1&amp;A751&amp;$Y$1&amp;T751&amp;$Z$1&amp;D751&amp;$AA$1&amp;E751&amp;#REF!&amp;G751&amp;$AB$1&amp;J751&amp;$AC$1&amp;L751&amp;$AD$1&amp;N751&amp;$AE$1&amp;P751&amp;$AF$1&amp;R751&amp;$AG$1&amp;#REF!&amp;$AI$1</f>
        <v>#REF!</v>
      </c>
    </row>
    <row r="752" spans="1:23" hidden="1" x14ac:dyDescent="0.25">
      <c r="A752" s="2" t="s">
        <v>121</v>
      </c>
      <c r="B752" s="2" t="s">
        <v>122</v>
      </c>
      <c r="C752" s="3"/>
      <c r="D752" s="23" t="str">
        <f t="shared" si="256"/>
        <v/>
      </c>
      <c r="E752" s="4">
        <v>86</v>
      </c>
      <c r="F752" s="2" t="s">
        <v>66</v>
      </c>
      <c r="G752" s="19">
        <f>VLOOKUP(F752,frs!$A$2:$E$41,2,FALSE)</f>
        <v>28</v>
      </c>
      <c r="H752" s="2" t="b">
        <v>1</v>
      </c>
      <c r="I752" s="2" t="s">
        <v>4693</v>
      </c>
      <c r="J752" s="19">
        <f>VLOOKUP(I752,Families!$A$2:$B$11,2,FALSE)</f>
        <v>7</v>
      </c>
      <c r="K752" s="2"/>
      <c r="L752" s="19" t="str">
        <f>IFERROR(VLOOKUP(K752,Appellations!$A$2:$B$77,2,FALSE),"0")</f>
        <v>0</v>
      </c>
      <c r="M752" s="2" t="s">
        <v>5925</v>
      </c>
      <c r="N752" s="19">
        <f>IFERROR(VLOOKUP(M752,Regions!$A$2:$B$41,2,FALSE),"0")</f>
        <v>4</v>
      </c>
      <c r="O752" s="2"/>
      <c r="P752" s="19" t="str">
        <f>IFERROR(VLOOKUP(O752,Colors!$A$2:$B$11,2,FALSE),"0")</f>
        <v>0</v>
      </c>
      <c r="Q752" s="2"/>
      <c r="R752" s="19" t="str">
        <f>IFERROR(VLOOKUP(Q752,Contenants!$A$2:$B$21,2,FALSE),"0")</f>
        <v>0</v>
      </c>
      <c r="S752" s="2"/>
      <c r="T752" s="50" t="str">
        <f t="shared" si="257"/>
        <v>Bas Armagnac Laubade 1992</v>
      </c>
      <c r="U752" s="19" t="str">
        <f t="shared" si="259"/>
        <v/>
      </c>
      <c r="V752" s="19">
        <f t="shared" si="258"/>
        <v>0</v>
      </c>
      <c r="W752" s="20" t="e">
        <f>$X$1&amp;A752&amp;$Y$1&amp;T752&amp;$Z$1&amp;D752&amp;$AA$1&amp;E752&amp;#REF!&amp;G752&amp;$AB$1&amp;J752&amp;$AC$1&amp;L752&amp;$AD$1&amp;N752&amp;$AE$1&amp;P752&amp;$AF$1&amp;R752&amp;$AG$1&amp;#REF!&amp;$AI$1</f>
        <v>#REF!</v>
      </c>
    </row>
    <row r="753" spans="1:23" hidden="1" x14ac:dyDescent="0.25">
      <c r="A753" s="2" t="s">
        <v>119</v>
      </c>
      <c r="B753" s="2" t="s">
        <v>120</v>
      </c>
      <c r="C753" s="3"/>
      <c r="D753" s="23" t="str">
        <f t="shared" si="256"/>
        <v/>
      </c>
      <c r="E753" s="4">
        <v>79.55</v>
      </c>
      <c r="F753" s="2" t="s">
        <v>66</v>
      </c>
      <c r="G753" s="19">
        <f>VLOOKUP(F753,frs!$A$2:$E$41,2,FALSE)</f>
        <v>28</v>
      </c>
      <c r="H753" s="2" t="b">
        <v>1</v>
      </c>
      <c r="I753" s="2" t="s">
        <v>4693</v>
      </c>
      <c r="J753" s="19">
        <f>VLOOKUP(I753,Families!$A$2:$B$11,2,FALSE)</f>
        <v>7</v>
      </c>
      <c r="K753" s="2"/>
      <c r="L753" s="19" t="str">
        <f>IFERROR(VLOOKUP(K753,Appellations!$A$2:$B$77,2,FALSE),"0")</f>
        <v>0</v>
      </c>
      <c r="M753" s="2" t="s">
        <v>5925</v>
      </c>
      <c r="N753" s="19">
        <f>IFERROR(VLOOKUP(M753,Regions!$A$2:$B$41,2,FALSE),"0")</f>
        <v>4</v>
      </c>
      <c r="O753" s="2"/>
      <c r="P753" s="19" t="str">
        <f>IFERROR(VLOOKUP(O753,Colors!$A$2:$B$11,2,FALSE),"0")</f>
        <v>0</v>
      </c>
      <c r="Q753" s="2"/>
      <c r="R753" s="19" t="str">
        <f>IFERROR(VLOOKUP(Q753,Contenants!$A$2:$B$21,2,FALSE),"0")</f>
        <v>0</v>
      </c>
      <c r="S753" s="2"/>
      <c r="T753" s="50" t="str">
        <f t="shared" si="257"/>
        <v>Bas Armagnac Laubade 1991</v>
      </c>
      <c r="U753" s="19" t="str">
        <f t="shared" si="259"/>
        <v/>
      </c>
      <c r="V753" s="19">
        <f t="shared" si="258"/>
        <v>0</v>
      </c>
      <c r="W753" s="20" t="e">
        <f>$X$1&amp;A753&amp;$Y$1&amp;T753&amp;$Z$1&amp;D753&amp;$AA$1&amp;E753&amp;#REF!&amp;G753&amp;$AB$1&amp;J753&amp;$AC$1&amp;L753&amp;$AD$1&amp;N753&amp;$AE$1&amp;P753&amp;$AF$1&amp;R753&amp;$AG$1&amp;#REF!&amp;$AI$1</f>
        <v>#REF!</v>
      </c>
    </row>
    <row r="754" spans="1:23" hidden="1" x14ac:dyDescent="0.25">
      <c r="A754" s="2" t="s">
        <v>117</v>
      </c>
      <c r="B754" s="2" t="s">
        <v>118</v>
      </c>
      <c r="C754" s="3"/>
      <c r="D754" s="23" t="str">
        <f t="shared" si="256"/>
        <v/>
      </c>
      <c r="E754" s="4">
        <v>96.4</v>
      </c>
      <c r="F754" s="2" t="s">
        <v>66</v>
      </c>
      <c r="G754" s="19">
        <f>VLOOKUP(F754,frs!$A$2:$E$41,2,FALSE)</f>
        <v>28</v>
      </c>
      <c r="H754" s="2" t="b">
        <v>1</v>
      </c>
      <c r="I754" s="2" t="s">
        <v>4693</v>
      </c>
      <c r="J754" s="19">
        <f>VLOOKUP(I754,Families!$A$2:$B$11,2,FALSE)</f>
        <v>7</v>
      </c>
      <c r="K754" s="2"/>
      <c r="L754" s="19" t="str">
        <f>IFERROR(VLOOKUP(K754,Appellations!$A$2:$B$77,2,FALSE),"0")</f>
        <v>0</v>
      </c>
      <c r="M754" s="2" t="s">
        <v>5925</v>
      </c>
      <c r="N754" s="19">
        <f>IFERROR(VLOOKUP(M754,Regions!$A$2:$B$41,2,FALSE),"0")</f>
        <v>4</v>
      </c>
      <c r="O754" s="2"/>
      <c r="P754" s="19" t="str">
        <f>IFERROR(VLOOKUP(O754,Colors!$A$2:$B$11,2,FALSE),"0")</f>
        <v>0</v>
      </c>
      <c r="Q754" s="2" t="s">
        <v>4696</v>
      </c>
      <c r="R754" s="19">
        <f>IFERROR(VLOOKUP(Q754,Contenants!$A$2:$B$21,2,FALSE),"0")</f>
        <v>15</v>
      </c>
      <c r="S754" s="2"/>
      <c r="T754" s="50" t="str">
        <f t="shared" si="257"/>
        <v>Bas Armagnac Laubade 1990</v>
      </c>
      <c r="U754" s="19" t="str">
        <f t="shared" si="259"/>
        <v/>
      </c>
      <c r="V754" s="19">
        <f t="shared" si="258"/>
        <v>0</v>
      </c>
      <c r="W754" s="20" t="e">
        <f>$X$1&amp;A754&amp;$Y$1&amp;T754&amp;$Z$1&amp;D754&amp;$AA$1&amp;E754&amp;#REF!&amp;G754&amp;$AB$1&amp;J754&amp;$AC$1&amp;L754&amp;$AD$1&amp;N754&amp;$AE$1&amp;P754&amp;$AF$1&amp;R754&amp;$AG$1&amp;#REF!&amp;$AI$1</f>
        <v>#REF!</v>
      </c>
    </row>
    <row r="755" spans="1:23" hidden="1" x14ac:dyDescent="0.25">
      <c r="A755" s="2" t="s">
        <v>115</v>
      </c>
      <c r="B755" s="2" t="s">
        <v>116</v>
      </c>
      <c r="C755" s="3"/>
      <c r="D755" s="23" t="str">
        <f t="shared" si="256"/>
        <v/>
      </c>
      <c r="E755" s="4">
        <v>86</v>
      </c>
      <c r="F755" s="2" t="s">
        <v>66</v>
      </c>
      <c r="G755" s="19">
        <f>VLOOKUP(F755,frs!$A$2:$E$41,2,FALSE)</f>
        <v>28</v>
      </c>
      <c r="H755" s="2" t="b">
        <v>1</v>
      </c>
      <c r="I755" s="2" t="s">
        <v>4693</v>
      </c>
      <c r="J755" s="19">
        <f>VLOOKUP(I755,Families!$A$2:$B$11,2,FALSE)</f>
        <v>7</v>
      </c>
      <c r="K755" s="2"/>
      <c r="L755" s="19" t="str">
        <f>IFERROR(VLOOKUP(K755,Appellations!$A$2:$B$77,2,FALSE),"0")</f>
        <v>0</v>
      </c>
      <c r="M755" s="2" t="s">
        <v>5925</v>
      </c>
      <c r="N755" s="19">
        <f>IFERROR(VLOOKUP(M755,Regions!$A$2:$B$41,2,FALSE),"0")</f>
        <v>4</v>
      </c>
      <c r="O755" s="2"/>
      <c r="P755" s="19" t="str">
        <f>IFERROR(VLOOKUP(O755,Colors!$A$2:$B$11,2,FALSE),"0")</f>
        <v>0</v>
      </c>
      <c r="Q755" s="2"/>
      <c r="R755" s="19" t="str">
        <f>IFERROR(VLOOKUP(Q755,Contenants!$A$2:$B$21,2,FALSE),"0")</f>
        <v>0</v>
      </c>
      <c r="S755" s="2"/>
      <c r="T755" s="50" t="str">
        <f t="shared" si="257"/>
        <v>Bas Armagnac Laubade 1989</v>
      </c>
      <c r="U755" s="19" t="str">
        <f t="shared" si="259"/>
        <v/>
      </c>
      <c r="V755" s="19">
        <f t="shared" si="258"/>
        <v>0</v>
      </c>
      <c r="W755" s="20" t="e">
        <f>$X$1&amp;A755&amp;$Y$1&amp;T755&amp;$Z$1&amp;D755&amp;$AA$1&amp;E755&amp;#REF!&amp;G755&amp;$AB$1&amp;J755&amp;$AC$1&amp;L755&amp;$AD$1&amp;N755&amp;$AE$1&amp;P755&amp;$AF$1&amp;R755&amp;$AG$1&amp;#REF!&amp;$AI$1</f>
        <v>#REF!</v>
      </c>
    </row>
    <row r="756" spans="1:23" hidden="1" x14ac:dyDescent="0.25">
      <c r="A756" s="2" t="s">
        <v>113</v>
      </c>
      <c r="B756" s="2" t="s">
        <v>114</v>
      </c>
      <c r="C756" s="3"/>
      <c r="D756" s="23" t="str">
        <f t="shared" si="256"/>
        <v/>
      </c>
      <c r="E756" s="4">
        <v>94.1</v>
      </c>
      <c r="F756" s="2" t="s">
        <v>66</v>
      </c>
      <c r="G756" s="19">
        <f>VLOOKUP(F756,frs!$A$2:$E$41,2,FALSE)</f>
        <v>28</v>
      </c>
      <c r="H756" s="2" t="b">
        <v>1</v>
      </c>
      <c r="I756" s="2" t="s">
        <v>4693</v>
      </c>
      <c r="J756" s="19">
        <f>VLOOKUP(I756,Families!$A$2:$B$11,2,FALSE)</f>
        <v>7</v>
      </c>
      <c r="K756" s="2"/>
      <c r="L756" s="19" t="str">
        <f>IFERROR(VLOOKUP(K756,Appellations!$A$2:$B$77,2,FALSE),"0")</f>
        <v>0</v>
      </c>
      <c r="M756" s="2" t="s">
        <v>5925</v>
      </c>
      <c r="N756" s="19">
        <f>IFERROR(VLOOKUP(M756,Regions!$A$2:$B$41,2,FALSE),"0")</f>
        <v>4</v>
      </c>
      <c r="O756" s="2"/>
      <c r="P756" s="19" t="str">
        <f>IFERROR(VLOOKUP(O756,Colors!$A$2:$B$11,2,FALSE),"0")</f>
        <v>0</v>
      </c>
      <c r="Q756" s="2"/>
      <c r="R756" s="19" t="str">
        <f>IFERROR(VLOOKUP(Q756,Contenants!$A$2:$B$21,2,FALSE),"0")</f>
        <v>0</v>
      </c>
      <c r="S756" s="2"/>
      <c r="T756" s="50" t="str">
        <f t="shared" si="257"/>
        <v>Bas Armagnac Laubade 1988</v>
      </c>
      <c r="U756" s="19" t="str">
        <f t="shared" si="259"/>
        <v/>
      </c>
      <c r="V756" s="19">
        <f t="shared" si="258"/>
        <v>0</v>
      </c>
      <c r="W756" s="20" t="e">
        <f>$X$1&amp;A756&amp;$Y$1&amp;T756&amp;$Z$1&amp;D756&amp;$AA$1&amp;E756&amp;#REF!&amp;G756&amp;$AB$1&amp;J756&amp;$AC$1&amp;L756&amp;$AD$1&amp;N756&amp;$AE$1&amp;P756&amp;$AF$1&amp;R756&amp;$AG$1&amp;#REF!&amp;$AI$1</f>
        <v>#REF!</v>
      </c>
    </row>
    <row r="757" spans="1:23" hidden="1" x14ac:dyDescent="0.25">
      <c r="A757" s="2" t="s">
        <v>111</v>
      </c>
      <c r="B757" s="2" t="s">
        <v>112</v>
      </c>
      <c r="C757" s="3"/>
      <c r="D757" s="23" t="str">
        <f t="shared" si="256"/>
        <v/>
      </c>
      <c r="E757" s="4">
        <v>106</v>
      </c>
      <c r="F757" s="2" t="s">
        <v>66</v>
      </c>
      <c r="G757" s="19">
        <f>VLOOKUP(F757,frs!$A$2:$E$41,2,FALSE)</f>
        <v>28</v>
      </c>
      <c r="H757" s="2" t="b">
        <v>1</v>
      </c>
      <c r="I757" s="2" t="s">
        <v>4693</v>
      </c>
      <c r="J757" s="19">
        <f>VLOOKUP(I757,Families!$A$2:$B$11,2,FALSE)</f>
        <v>7</v>
      </c>
      <c r="K757" s="2"/>
      <c r="L757" s="19" t="str">
        <f>IFERROR(VLOOKUP(K757,Appellations!$A$2:$B$77,2,FALSE),"0")</f>
        <v>0</v>
      </c>
      <c r="M757" s="2" t="s">
        <v>5925</v>
      </c>
      <c r="N757" s="19">
        <f>IFERROR(VLOOKUP(M757,Regions!$A$2:$B$41,2,FALSE),"0")</f>
        <v>4</v>
      </c>
      <c r="O757" s="2"/>
      <c r="P757" s="19" t="str">
        <f>IFERROR(VLOOKUP(O757,Colors!$A$2:$B$11,2,FALSE),"0")</f>
        <v>0</v>
      </c>
      <c r="Q757" s="2" t="s">
        <v>4696</v>
      </c>
      <c r="R757" s="19">
        <f>IFERROR(VLOOKUP(Q757,Contenants!$A$2:$B$21,2,FALSE),"0")</f>
        <v>15</v>
      </c>
      <c r="S757" s="2"/>
      <c r="T757" s="50" t="str">
        <f t="shared" si="257"/>
        <v>Bas Armagnac Laubade 1987</v>
      </c>
      <c r="U757" s="19" t="str">
        <f t="shared" si="259"/>
        <v/>
      </c>
      <c r="V757" s="19">
        <f t="shared" si="258"/>
        <v>0</v>
      </c>
      <c r="W757" s="20" t="e">
        <f>$X$1&amp;A757&amp;$Y$1&amp;T757&amp;$Z$1&amp;D757&amp;$AA$1&amp;E757&amp;#REF!&amp;G757&amp;$AB$1&amp;J757&amp;$AC$1&amp;L757&amp;$AD$1&amp;N757&amp;$AE$1&amp;P757&amp;$AF$1&amp;R757&amp;$AG$1&amp;#REF!&amp;$AI$1</f>
        <v>#REF!</v>
      </c>
    </row>
    <row r="758" spans="1:23" ht="409.5" x14ac:dyDescent="0.25">
      <c r="A758" s="2" t="s">
        <v>153</v>
      </c>
      <c r="B758" s="2" t="s">
        <v>154</v>
      </c>
      <c r="C758" s="3" t="s">
        <v>5172</v>
      </c>
      <c r="D758" s="23" t="str">
        <f t="shared" si="256"/>
        <v>Un Armagnac XO élégant qui convient à tous les palets. Il sera parfait sur un fromage Pont l’Évêque, sur une tarte Tatin, un soufflé chocolaté ou nature, flambé avec le même X.O.&lt;br&gt;&lt;br&gt;Provenance : France (Landes et Lot-et-Garonne)&lt;br&gt;&lt;br&gt;Cépages : Ugni blanc et Colombard&lt;br&gt;&lt;br&gt;Vieillissement : 15 à 25 ans en fûts de chêne.&lt;br&gt;&lt;br&gt;Dégustation : Robe ambrée ; Nez intense de pruneau, vanille, cannelle et cacao ; Bouche veloutée, complexe et élégante. Finale d’une aromtaique persistante.&lt;br&gt;&lt;br&gt;Le Château de Laubade est une propriété agricole et viticole située à Sorbets, dans le Gers, au cœur du terroir le plus noble du Bas Armagnac. Bâti en 1870, le domaine de 105 hectares d’un seul tenant appartient à la Famille Lesgourgues depuis trois générations. En quête d’excellence, c’est actuellement Denis, épaulé par sa sœur Jeanne et son frère Arnaud, qui poursuit les efforts visant à créer des armagnacs des plus singuliers.</v>
      </c>
      <c r="E758" s="4">
        <v>76.7</v>
      </c>
      <c r="F758" s="2" t="s">
        <v>66</v>
      </c>
      <c r="G758" s="19">
        <f>VLOOKUP(F758,frs!$A$2:$B$45,2,FALSE)</f>
        <v>28</v>
      </c>
      <c r="H758" s="2" t="b">
        <v>1</v>
      </c>
      <c r="I758" s="2" t="s">
        <v>4693</v>
      </c>
      <c r="J758" s="19">
        <f>VLOOKUP(I758,Families!$A$2:$B$11,2,FALSE)</f>
        <v>7</v>
      </c>
      <c r="K758" s="2"/>
      <c r="L758" s="19" t="str">
        <f>IFERROR(VLOOKUP(K758,Appellations!$A$2:$B$80,2,FALSE),"0")</f>
        <v>0</v>
      </c>
      <c r="M758" s="2" t="s">
        <v>5925</v>
      </c>
      <c r="N758" s="19">
        <f>IFERROR(VLOOKUP(M758,Regions!$A$2:$B$44,2,FALSE),"0")</f>
        <v>4</v>
      </c>
      <c r="O758" s="2"/>
      <c r="P758" s="19" t="str">
        <f>IFERROR(VLOOKUP(O758,Colors!$A$2:$B$11,2,FALSE),"0")</f>
        <v>0</v>
      </c>
      <c r="Q758" s="2" t="s">
        <v>4696</v>
      </c>
      <c r="R758" s="19">
        <f>IFERROR(VLOOKUP(Q758,Contenants!$A$2:$B$21,2,FALSE),"0")</f>
        <v>15</v>
      </c>
      <c r="S758" s="2" t="s">
        <v>5754</v>
      </c>
      <c r="T758" s="50" t="s">
        <v>5980</v>
      </c>
      <c r="U758" s="19" t="str">
        <f t="shared" ref="U758:U759" si="260">SUBSTITUTE(S758,"C:\Users\Admin\OneDrive\Site Internet\","")</f>
        <v>armagnac_laubade_diamant_xo.png</v>
      </c>
      <c r="V758" s="19">
        <f t="shared" si="258"/>
        <v>1</v>
      </c>
      <c r="W758" s="20" t="str">
        <f t="shared" ref="W758:W759" si="261">$X$1&amp;A758&amp;$Y$1&amp;T758&amp;$Z$1&amp;D758&amp;$AA$1&amp;G758&amp;$AB$1&amp;J758&amp;$AC$1&amp;L758&amp;$AD$1&amp;N758&amp;$AE$1&amp;P758&amp;$AF$1&amp;R758&amp;$AG$1&amp;U758&amp;$AH$1&amp;V758&amp;$AI$1</f>
        <v>("00767", "Bas Armagnac Laubade XO Carafe Diamant", "Un Armagnac XO élégant qui convient à tous les palets. Il sera parfait sur un fromage Pont l’Évêque, sur une tarte Tatin, un soufflé chocolaté ou nature, flambé avec le même X.O.&lt;br&gt;&lt;br&gt;Provenance : France (Landes et Lot-et-Garonne)&lt;br&gt;&lt;br&gt;Cépages : Ugni blanc et Colombard&lt;br&gt;&lt;br&gt;Vieillissement : 15 à 25 ans en fûts de chêne.&lt;br&gt;&lt;br&gt;Dégustation : Robe ambrée ; Nez intense de pruneau, vanille, cannelle et cacao ; Bouche veloutée, complexe et élégante. Finale d’une aromtaique persistante.&lt;br&gt;&lt;br&gt;Le Château de Laubade est une propriété agricole et viticole située à Sorbets, dans le Gers, au cœur du terroir le plus noble du Bas Armagnac. Bâti en 1870, le domaine de 105 hectares d’un seul tenant appartient à la Famille Lesgourgues depuis trois générations. En quête d’excellence, c’est actuellement Denis, épaulé par sa sœur Jeanne et son frère Arnaud, qui poursuit les efforts visant à créer des armagnacs des plus singuliers.", "28", "7", "0", "4","0", "15", "armagnac_laubade_diamant_xo.png", "1"),</v>
      </c>
    </row>
    <row r="759" spans="1:23" ht="409.5" x14ac:dyDescent="0.25">
      <c r="A759" s="2" t="s">
        <v>147</v>
      </c>
      <c r="B759" s="2" t="s">
        <v>148</v>
      </c>
      <c r="C759" s="3" t="s">
        <v>5169</v>
      </c>
      <c r="D759" s="23" t="str">
        <f t="shared" si="256"/>
        <v>Un Armagnac VSOP raffiné et délicat qui pourra accompagner un dessert à base de fraises gariguettes&lt;br&gt;&lt;br&gt;Provenance : France (Landes et Lot-et-Garonne)&lt;br&gt;&lt;br&gt;Cépages : Ugni blanc, Folle blanche, Baco et Colombard&lt;br&gt;&lt;br&gt;Vieillissement : 30 à 40 ans en fûts de chêne.&lt;br&gt;&lt;br&gt;Dégustation : Robe ambrée ; Nez de fruits mûrs, de prune et de vanille ; Bouche suave et délicate.&lt;br&gt;&lt;br&gt;Le Château de Laubade est une propriété agricole et viticole située à Sorbets, dans le Gers, au cœur du terroir le plus noble du Bas Armagnac. Bâti en 1870, le domaine de 105 hectares d’un seul tenant appartient à la Famille Lesgourgues depuis trois générations. En quête d’excellence, c’est actuellement Denis, épaulé par sa sœur Jeanne et son frère Arnaud, qui poursuit les efforts visant à créer des armagnacs des plus singuliers.</v>
      </c>
      <c r="E759" s="4">
        <v>43.1</v>
      </c>
      <c r="F759" s="2" t="s">
        <v>66</v>
      </c>
      <c r="G759" s="19">
        <f>VLOOKUP(F759,frs!$A$2:$B$45,2,FALSE)</f>
        <v>28</v>
      </c>
      <c r="H759" s="2" t="b">
        <v>1</v>
      </c>
      <c r="I759" s="2" t="s">
        <v>4693</v>
      </c>
      <c r="J759" s="19">
        <f>VLOOKUP(I759,Families!$A$2:$B$11,2,FALSE)</f>
        <v>7</v>
      </c>
      <c r="K759" s="2"/>
      <c r="L759" s="19" t="str">
        <f>IFERROR(VLOOKUP(K759,Appellations!$A$2:$B$80,2,FALSE),"0")</f>
        <v>0</v>
      </c>
      <c r="M759" s="2" t="s">
        <v>5925</v>
      </c>
      <c r="N759" s="19">
        <f>IFERROR(VLOOKUP(M759,Regions!$A$2:$B$44,2,FALSE),"0")</f>
        <v>4</v>
      </c>
      <c r="O759" s="2"/>
      <c r="P759" s="19" t="str">
        <f>IFERROR(VLOOKUP(O759,Colors!$A$2:$B$11,2,FALSE),"0")</f>
        <v>0</v>
      </c>
      <c r="Q759" s="2" t="s">
        <v>4695</v>
      </c>
      <c r="R759" s="19">
        <f>IFERROR(VLOOKUP(Q759,Contenants!$A$2:$B$21,2,FALSE),"0")</f>
        <v>13</v>
      </c>
      <c r="S759" s="2" t="s">
        <v>5755</v>
      </c>
      <c r="T759" s="50" t="s">
        <v>5981</v>
      </c>
      <c r="U759" s="19" t="str">
        <f t="shared" si="260"/>
        <v>armagnac_laubade_esprit_vsop.png</v>
      </c>
      <c r="V759" s="19">
        <f t="shared" si="258"/>
        <v>1</v>
      </c>
      <c r="W759" s="20" t="str">
        <f t="shared" si="261"/>
        <v>("00768", "Bas Armagnac Laubade Carafe Esprit VSOP", "Un Armagnac VSOP raffiné et délicat qui pourra accompagner un dessert à base de fraises gariguettes&lt;br&gt;&lt;br&gt;Provenance : France (Landes et Lot-et-Garonne)&lt;br&gt;&lt;br&gt;Cépages : Ugni blanc, Folle blanche, Baco et Colombard&lt;br&gt;&lt;br&gt;Vieillissement : 30 à 40 ans en fûts de chêne.&lt;br&gt;&lt;br&gt;Dégustation : Robe ambrée ; Nez de fruits mûrs, de prune et de vanille ; Bouche suave et délicate.&lt;br&gt;&lt;br&gt;Le Château de Laubade est une propriété agricole et viticole située à Sorbets, dans le Gers, au cœur du terroir le plus noble du Bas Armagnac. Bâti en 1870, le domaine de 105 hectares d’un seul tenant appartient à la Famille Lesgourgues depuis trois générations. En quête d’excellence, c’est actuellement Denis, épaulé par sa sœur Jeanne et son frère Arnaud, qui poursuit les efforts visant à créer des armagnacs des plus singuliers.", "28", "7", "0", "4","0", "13", "armagnac_laubade_esprit_vsop.png", "1"),</v>
      </c>
    </row>
    <row r="760" spans="1:23" hidden="1" x14ac:dyDescent="0.25">
      <c r="A760" s="2" t="s">
        <v>109</v>
      </c>
      <c r="B760" s="2" t="s">
        <v>110</v>
      </c>
      <c r="C760" s="3"/>
      <c r="D760" s="23" t="str">
        <f t="shared" si="256"/>
        <v/>
      </c>
      <c r="E760" s="4">
        <v>107.95</v>
      </c>
      <c r="F760" s="2" t="s">
        <v>66</v>
      </c>
      <c r="G760" s="19">
        <f>VLOOKUP(F760,frs!$A$2:$E$41,2,FALSE)</f>
        <v>28</v>
      </c>
      <c r="H760" s="2" t="b">
        <v>1</v>
      </c>
      <c r="I760" s="2" t="s">
        <v>4693</v>
      </c>
      <c r="J760" s="19">
        <f>VLOOKUP(I760,Families!$A$2:$B$11,2,FALSE)</f>
        <v>7</v>
      </c>
      <c r="K760" s="2"/>
      <c r="L760" s="19" t="str">
        <f>IFERROR(VLOOKUP(K760,Appellations!$A$2:$B$77,2,FALSE),"0")</f>
        <v>0</v>
      </c>
      <c r="M760" s="2" t="s">
        <v>5925</v>
      </c>
      <c r="N760" s="19">
        <f>IFERROR(VLOOKUP(M760,Regions!$A$2:$B$41,2,FALSE),"0")</f>
        <v>4</v>
      </c>
      <c r="O760" s="2"/>
      <c r="P760" s="19" t="str">
        <f>IFERROR(VLOOKUP(O760,Colors!$A$2:$B$11,2,FALSE),"0")</f>
        <v>0</v>
      </c>
      <c r="Q760" s="2"/>
      <c r="R760" s="19" t="str">
        <f>IFERROR(VLOOKUP(Q760,Contenants!$A$2:$B$21,2,FALSE),"0")</f>
        <v>0</v>
      </c>
      <c r="S760" s="2"/>
      <c r="T760" s="50" t="str">
        <f t="shared" si="257"/>
        <v>Bas Armagnac Laubade 1986</v>
      </c>
      <c r="U760" s="19" t="str">
        <f t="shared" ref="U760:U791" si="262">SUBSTITUTE(SUBSTITUTE(SUBSTITUTE(SUBSTITUTE(SUBSTITUTE(SUBSTITUTE(SUBSTITUTE(SUBSTITUTE(SUBSTITUTE(SUBSTITUTE(SUBSTITUTE(SUBSTITUTE(S760,"C:\Users\Admin\OneDrive\Site Internet\",""),"BAG-IN-BOX\",""),"BOURGOGNE\",""),"BEAUJOLAIS\",""),"CHAMPAGNE ET EFFERVESCENTS\",""),"LANGUEDOC\",""),"LOIRE\",""),"PROVENCE\",""),"RHONE NORD\",""),"RHONE SUD\",""),"SPIRITUEUX\",""),"SUD OUEST\","")</f>
        <v/>
      </c>
      <c r="V760" s="19">
        <f t="shared" si="258"/>
        <v>0</v>
      </c>
      <c r="W760" s="20" t="e">
        <f>$X$1&amp;A760&amp;$Y$1&amp;T760&amp;$Z$1&amp;D760&amp;$AA$1&amp;E760&amp;#REF!&amp;G760&amp;$AB$1&amp;J760&amp;$AC$1&amp;L760&amp;$AD$1&amp;N760&amp;$AE$1&amp;P760&amp;$AF$1&amp;R760&amp;$AG$1&amp;#REF!&amp;$AI$1</f>
        <v>#REF!</v>
      </c>
    </row>
    <row r="761" spans="1:23" hidden="1" x14ac:dyDescent="0.25">
      <c r="A761" s="2" t="s">
        <v>107</v>
      </c>
      <c r="B761" s="2" t="s">
        <v>108</v>
      </c>
      <c r="C761" s="3"/>
      <c r="D761" s="23" t="str">
        <f t="shared" si="256"/>
        <v/>
      </c>
      <c r="E761" s="4">
        <v>91.8</v>
      </c>
      <c r="F761" s="2" t="s">
        <v>66</v>
      </c>
      <c r="G761" s="19">
        <f>VLOOKUP(F761,frs!$A$2:$E$41,2,FALSE)</f>
        <v>28</v>
      </c>
      <c r="H761" s="2" t="b">
        <v>1</v>
      </c>
      <c r="I761" s="2" t="s">
        <v>4693</v>
      </c>
      <c r="J761" s="19">
        <f>VLOOKUP(I761,Families!$A$2:$B$11,2,FALSE)</f>
        <v>7</v>
      </c>
      <c r="K761" s="2"/>
      <c r="L761" s="19" t="str">
        <f>IFERROR(VLOOKUP(K761,Appellations!$A$2:$B$77,2,FALSE),"0")</f>
        <v>0</v>
      </c>
      <c r="M761" s="2" t="s">
        <v>5925</v>
      </c>
      <c r="N761" s="19">
        <f>IFERROR(VLOOKUP(M761,Regions!$A$2:$B$41,2,FALSE),"0")</f>
        <v>4</v>
      </c>
      <c r="O761" s="2"/>
      <c r="P761" s="19" t="str">
        <f>IFERROR(VLOOKUP(O761,Colors!$A$2:$B$11,2,FALSE),"0")</f>
        <v>0</v>
      </c>
      <c r="Q761" s="2"/>
      <c r="R761" s="19" t="str">
        <f>IFERROR(VLOOKUP(Q761,Contenants!$A$2:$B$21,2,FALSE),"0")</f>
        <v>0</v>
      </c>
      <c r="S761" s="2"/>
      <c r="T761" s="50" t="str">
        <f t="shared" si="257"/>
        <v>Bas Armagnac Laubade 1985</v>
      </c>
      <c r="U761" s="19" t="str">
        <f t="shared" si="262"/>
        <v/>
      </c>
      <c r="V761" s="19">
        <f t="shared" si="258"/>
        <v>0</v>
      </c>
      <c r="W761" s="20" t="e">
        <f>$X$1&amp;A761&amp;$Y$1&amp;T761&amp;$Z$1&amp;D761&amp;$AA$1&amp;E761&amp;#REF!&amp;G761&amp;$AB$1&amp;J761&amp;$AC$1&amp;L761&amp;$AD$1&amp;N761&amp;$AE$1&amp;P761&amp;$AF$1&amp;R761&amp;$AG$1&amp;#REF!&amp;$AI$1</f>
        <v>#REF!</v>
      </c>
    </row>
    <row r="762" spans="1:23" hidden="1" x14ac:dyDescent="0.25">
      <c r="A762" s="2" t="s">
        <v>105</v>
      </c>
      <c r="B762" s="2" t="s">
        <v>106</v>
      </c>
      <c r="C762" s="3"/>
      <c r="D762" s="23" t="str">
        <f t="shared" si="256"/>
        <v/>
      </c>
      <c r="E762" s="4">
        <v>102.4</v>
      </c>
      <c r="F762" s="2" t="s">
        <v>66</v>
      </c>
      <c r="G762" s="19">
        <f>VLOOKUP(F762,frs!$A$2:$E$41,2,FALSE)</f>
        <v>28</v>
      </c>
      <c r="H762" s="2" t="b">
        <v>1</v>
      </c>
      <c r="I762" s="2" t="s">
        <v>4693</v>
      </c>
      <c r="J762" s="19">
        <f>VLOOKUP(I762,Families!$A$2:$B$11,2,FALSE)</f>
        <v>7</v>
      </c>
      <c r="K762" s="2"/>
      <c r="L762" s="19" t="str">
        <f>IFERROR(VLOOKUP(K762,Appellations!$A$2:$B$77,2,FALSE),"0")</f>
        <v>0</v>
      </c>
      <c r="M762" s="2" t="s">
        <v>5925</v>
      </c>
      <c r="N762" s="19">
        <f>IFERROR(VLOOKUP(M762,Regions!$A$2:$B$41,2,FALSE),"0")</f>
        <v>4</v>
      </c>
      <c r="O762" s="2"/>
      <c r="P762" s="19" t="str">
        <f>IFERROR(VLOOKUP(O762,Colors!$A$2:$B$11,2,FALSE),"0")</f>
        <v>0</v>
      </c>
      <c r="Q762" s="2"/>
      <c r="R762" s="19" t="str">
        <f>IFERROR(VLOOKUP(Q762,Contenants!$A$2:$B$21,2,FALSE),"0")</f>
        <v>0</v>
      </c>
      <c r="S762" s="2"/>
      <c r="T762" s="50" t="str">
        <f t="shared" si="257"/>
        <v>Bas Armagnac Laubade 1984</v>
      </c>
      <c r="U762" s="19" t="str">
        <f t="shared" si="262"/>
        <v/>
      </c>
      <c r="V762" s="19">
        <f t="shared" si="258"/>
        <v>0</v>
      </c>
      <c r="W762" s="20" t="e">
        <f>$X$1&amp;A762&amp;$Y$1&amp;T762&amp;$Z$1&amp;D762&amp;$AA$1&amp;E762&amp;#REF!&amp;G762&amp;$AB$1&amp;J762&amp;$AC$1&amp;L762&amp;$AD$1&amp;N762&amp;$AE$1&amp;P762&amp;$AF$1&amp;R762&amp;$AG$1&amp;#REF!&amp;$AI$1</f>
        <v>#REF!</v>
      </c>
    </row>
    <row r="763" spans="1:23" hidden="1" x14ac:dyDescent="0.25">
      <c r="A763" s="2" t="s">
        <v>103</v>
      </c>
      <c r="B763" s="2" t="s">
        <v>104</v>
      </c>
      <c r="C763" s="3"/>
      <c r="D763" s="23" t="str">
        <f t="shared" si="256"/>
        <v/>
      </c>
      <c r="E763" s="4">
        <v>110.25</v>
      </c>
      <c r="F763" s="2" t="s">
        <v>66</v>
      </c>
      <c r="G763" s="19">
        <f>VLOOKUP(F763,frs!$A$2:$E$41,2,FALSE)</f>
        <v>28</v>
      </c>
      <c r="H763" s="2" t="b">
        <v>1</v>
      </c>
      <c r="I763" s="2" t="s">
        <v>4693</v>
      </c>
      <c r="J763" s="19">
        <f>VLOOKUP(I763,Families!$A$2:$B$11,2,FALSE)</f>
        <v>7</v>
      </c>
      <c r="K763" s="2"/>
      <c r="L763" s="19" t="str">
        <f>IFERROR(VLOOKUP(K763,Appellations!$A$2:$B$77,2,FALSE),"0")</f>
        <v>0</v>
      </c>
      <c r="M763" s="2" t="s">
        <v>5925</v>
      </c>
      <c r="N763" s="19">
        <f>IFERROR(VLOOKUP(M763,Regions!$A$2:$B$41,2,FALSE),"0")</f>
        <v>4</v>
      </c>
      <c r="O763" s="2"/>
      <c r="P763" s="19" t="str">
        <f>IFERROR(VLOOKUP(O763,Colors!$A$2:$B$11,2,FALSE),"0")</f>
        <v>0</v>
      </c>
      <c r="Q763" s="2"/>
      <c r="R763" s="19" t="str">
        <f>IFERROR(VLOOKUP(Q763,Contenants!$A$2:$B$21,2,FALSE),"0")</f>
        <v>0</v>
      </c>
      <c r="S763" s="2"/>
      <c r="T763" s="50" t="str">
        <f t="shared" si="257"/>
        <v>Bas Armagnac Laubade 1983</v>
      </c>
      <c r="U763" s="19" t="str">
        <f t="shared" si="262"/>
        <v/>
      </c>
      <c r="V763" s="19">
        <f t="shared" si="258"/>
        <v>0</v>
      </c>
      <c r="W763" s="20" t="e">
        <f>$X$1&amp;A763&amp;$Y$1&amp;T763&amp;$Z$1&amp;D763&amp;$AA$1&amp;E763&amp;#REF!&amp;G763&amp;$AB$1&amp;J763&amp;$AC$1&amp;L763&amp;$AD$1&amp;N763&amp;$AE$1&amp;P763&amp;$AF$1&amp;R763&amp;$AG$1&amp;#REF!&amp;$AI$1</f>
        <v>#REF!</v>
      </c>
    </row>
    <row r="764" spans="1:23" hidden="1" x14ac:dyDescent="0.25">
      <c r="A764" s="2" t="s">
        <v>101</v>
      </c>
      <c r="B764" s="2" t="s">
        <v>102</v>
      </c>
      <c r="C764" s="3"/>
      <c r="D764" s="23" t="str">
        <f t="shared" si="256"/>
        <v/>
      </c>
      <c r="E764" s="4">
        <v>113.8</v>
      </c>
      <c r="F764" s="2" t="s">
        <v>66</v>
      </c>
      <c r="G764" s="19">
        <f>VLOOKUP(F764,frs!$A$2:$E$41,2,FALSE)</f>
        <v>28</v>
      </c>
      <c r="H764" s="2" t="b">
        <v>1</v>
      </c>
      <c r="I764" s="2" t="s">
        <v>4693</v>
      </c>
      <c r="J764" s="19">
        <f>VLOOKUP(I764,Families!$A$2:$B$11,2,FALSE)</f>
        <v>7</v>
      </c>
      <c r="K764" s="2"/>
      <c r="L764" s="19" t="str">
        <f>IFERROR(VLOOKUP(K764,Appellations!$A$2:$B$77,2,FALSE),"0")</f>
        <v>0</v>
      </c>
      <c r="M764" s="2" t="s">
        <v>5925</v>
      </c>
      <c r="N764" s="19">
        <f>IFERROR(VLOOKUP(M764,Regions!$A$2:$B$41,2,FALSE),"0")</f>
        <v>4</v>
      </c>
      <c r="O764" s="2"/>
      <c r="P764" s="19" t="str">
        <f>IFERROR(VLOOKUP(O764,Colors!$A$2:$B$11,2,FALSE),"0")</f>
        <v>0</v>
      </c>
      <c r="Q764" s="2" t="s">
        <v>4696</v>
      </c>
      <c r="R764" s="19">
        <f>IFERROR(VLOOKUP(Q764,Contenants!$A$2:$B$21,2,FALSE),"0")</f>
        <v>15</v>
      </c>
      <c r="S764" s="2"/>
      <c r="T764" s="50" t="str">
        <f t="shared" si="257"/>
        <v>Bas Armagnac Laubade 1982</v>
      </c>
      <c r="U764" s="19" t="str">
        <f t="shared" si="262"/>
        <v/>
      </c>
      <c r="V764" s="19">
        <f t="shared" si="258"/>
        <v>0</v>
      </c>
      <c r="W764" s="20" t="e">
        <f>$X$1&amp;A764&amp;$Y$1&amp;T764&amp;$Z$1&amp;D764&amp;$AA$1&amp;E764&amp;#REF!&amp;G764&amp;$AB$1&amp;J764&amp;$AC$1&amp;L764&amp;$AD$1&amp;N764&amp;$AE$1&amp;P764&amp;$AF$1&amp;R764&amp;$AG$1&amp;#REF!&amp;$AI$1</f>
        <v>#REF!</v>
      </c>
    </row>
    <row r="765" spans="1:23" hidden="1" x14ac:dyDescent="0.25">
      <c r="A765" s="2" t="s">
        <v>99</v>
      </c>
      <c r="B765" s="2" t="s">
        <v>100</v>
      </c>
      <c r="C765" s="3"/>
      <c r="D765" s="23" t="str">
        <f t="shared" si="256"/>
        <v/>
      </c>
      <c r="E765" s="4">
        <v>107</v>
      </c>
      <c r="F765" s="2" t="s">
        <v>66</v>
      </c>
      <c r="G765" s="19">
        <f>VLOOKUP(F765,frs!$A$2:$E$41,2,FALSE)</f>
        <v>28</v>
      </c>
      <c r="H765" s="2" t="b">
        <v>1</v>
      </c>
      <c r="I765" s="2" t="s">
        <v>4693</v>
      </c>
      <c r="J765" s="19">
        <f>VLOOKUP(I765,Families!$A$2:$B$11,2,FALSE)</f>
        <v>7</v>
      </c>
      <c r="K765" s="2"/>
      <c r="L765" s="19" t="str">
        <f>IFERROR(VLOOKUP(K765,Appellations!$A$2:$B$77,2,FALSE),"0")</f>
        <v>0</v>
      </c>
      <c r="M765" s="2" t="s">
        <v>5925</v>
      </c>
      <c r="N765" s="19">
        <f>IFERROR(VLOOKUP(M765,Regions!$A$2:$B$41,2,FALSE),"0")</f>
        <v>4</v>
      </c>
      <c r="O765" s="2"/>
      <c r="P765" s="19" t="str">
        <f>IFERROR(VLOOKUP(O765,Colors!$A$2:$B$11,2,FALSE),"0")</f>
        <v>0</v>
      </c>
      <c r="Q765" s="2"/>
      <c r="R765" s="19" t="str">
        <f>IFERROR(VLOOKUP(Q765,Contenants!$A$2:$B$21,2,FALSE),"0")</f>
        <v>0</v>
      </c>
      <c r="S765" s="2"/>
      <c r="T765" s="50" t="str">
        <f t="shared" si="257"/>
        <v>Bas Armagnac Laubade 1981</v>
      </c>
      <c r="U765" s="19" t="str">
        <f t="shared" si="262"/>
        <v/>
      </c>
      <c r="V765" s="19">
        <f t="shared" si="258"/>
        <v>0</v>
      </c>
      <c r="W765" s="20" t="e">
        <f>$X$1&amp;A765&amp;$Y$1&amp;T765&amp;$Z$1&amp;D765&amp;$AA$1&amp;E765&amp;#REF!&amp;G765&amp;$AB$1&amp;J765&amp;$AC$1&amp;L765&amp;$AD$1&amp;N765&amp;$AE$1&amp;P765&amp;$AF$1&amp;R765&amp;$AG$1&amp;#REF!&amp;$AI$1</f>
        <v>#REF!</v>
      </c>
    </row>
    <row r="766" spans="1:23" hidden="1" x14ac:dyDescent="0.25">
      <c r="A766" s="2" t="s">
        <v>97</v>
      </c>
      <c r="B766" s="2" t="s">
        <v>98</v>
      </c>
      <c r="C766" s="3"/>
      <c r="D766" s="23" t="str">
        <f t="shared" si="256"/>
        <v/>
      </c>
      <c r="E766" s="4">
        <v>115.55</v>
      </c>
      <c r="F766" s="2" t="s">
        <v>66</v>
      </c>
      <c r="G766" s="19">
        <f>VLOOKUP(F766,frs!$A$2:$E$41,2,FALSE)</f>
        <v>28</v>
      </c>
      <c r="H766" s="2" t="b">
        <v>1</v>
      </c>
      <c r="I766" s="2" t="s">
        <v>4693</v>
      </c>
      <c r="J766" s="19">
        <f>VLOOKUP(I766,Families!$A$2:$B$11,2,FALSE)</f>
        <v>7</v>
      </c>
      <c r="K766" s="2"/>
      <c r="L766" s="19" t="str">
        <f>IFERROR(VLOOKUP(K766,Appellations!$A$2:$B$77,2,FALSE),"0")</f>
        <v>0</v>
      </c>
      <c r="M766" s="2" t="s">
        <v>5925</v>
      </c>
      <c r="N766" s="19">
        <f>IFERROR(VLOOKUP(M766,Regions!$A$2:$B$41,2,FALSE),"0")</f>
        <v>4</v>
      </c>
      <c r="O766" s="2"/>
      <c r="P766" s="19" t="str">
        <f>IFERROR(VLOOKUP(O766,Colors!$A$2:$B$11,2,FALSE),"0")</f>
        <v>0</v>
      </c>
      <c r="Q766" s="2" t="s">
        <v>4696</v>
      </c>
      <c r="R766" s="19">
        <f>IFERROR(VLOOKUP(Q766,Contenants!$A$2:$B$21,2,FALSE),"0")</f>
        <v>15</v>
      </c>
      <c r="S766" s="2"/>
      <c r="T766" s="50" t="str">
        <f t="shared" si="257"/>
        <v>Bas Armagnac Laubade 1980</v>
      </c>
      <c r="U766" s="19" t="str">
        <f t="shared" si="262"/>
        <v/>
      </c>
      <c r="V766" s="19">
        <f t="shared" si="258"/>
        <v>0</v>
      </c>
      <c r="W766" s="20" t="e">
        <f>$X$1&amp;A766&amp;$Y$1&amp;T766&amp;$Z$1&amp;D766&amp;$AA$1&amp;E766&amp;#REF!&amp;G766&amp;$AB$1&amp;J766&amp;$AC$1&amp;L766&amp;$AD$1&amp;N766&amp;$AE$1&amp;P766&amp;$AF$1&amp;R766&amp;$AG$1&amp;#REF!&amp;$AI$1</f>
        <v>#REF!</v>
      </c>
    </row>
    <row r="767" spans="1:23" hidden="1" x14ac:dyDescent="0.25">
      <c r="A767" s="2" t="s">
        <v>95</v>
      </c>
      <c r="B767" s="2" t="s">
        <v>96</v>
      </c>
      <c r="C767" s="3"/>
      <c r="D767" s="23" t="str">
        <f t="shared" si="256"/>
        <v/>
      </c>
      <c r="E767" s="4">
        <v>112.25</v>
      </c>
      <c r="F767" s="2" t="s">
        <v>66</v>
      </c>
      <c r="G767" s="19">
        <f>VLOOKUP(F767,frs!$A$2:$E$41,2,FALSE)</f>
        <v>28</v>
      </c>
      <c r="H767" s="2" t="b">
        <v>1</v>
      </c>
      <c r="I767" s="2" t="s">
        <v>4693</v>
      </c>
      <c r="J767" s="19">
        <f>VLOOKUP(I767,Families!$A$2:$B$11,2,FALSE)</f>
        <v>7</v>
      </c>
      <c r="K767" s="2"/>
      <c r="L767" s="19" t="str">
        <f>IFERROR(VLOOKUP(K767,Appellations!$A$2:$B$77,2,FALSE),"0")</f>
        <v>0</v>
      </c>
      <c r="M767" s="2" t="s">
        <v>5925</v>
      </c>
      <c r="N767" s="19">
        <f>IFERROR(VLOOKUP(M767,Regions!$A$2:$B$41,2,FALSE),"0")</f>
        <v>4</v>
      </c>
      <c r="O767" s="2"/>
      <c r="P767" s="19" t="str">
        <f>IFERROR(VLOOKUP(O767,Colors!$A$2:$B$11,2,FALSE),"0")</f>
        <v>0</v>
      </c>
      <c r="Q767" s="2"/>
      <c r="R767" s="19" t="str">
        <f>IFERROR(VLOOKUP(Q767,Contenants!$A$2:$B$21,2,FALSE),"0")</f>
        <v>0</v>
      </c>
      <c r="S767" s="2"/>
      <c r="T767" s="50" t="str">
        <f t="shared" si="257"/>
        <v>Bas Armagnac Laubade 1979</v>
      </c>
      <c r="U767" s="19" t="str">
        <f t="shared" si="262"/>
        <v/>
      </c>
      <c r="V767" s="19">
        <f t="shared" si="258"/>
        <v>0</v>
      </c>
      <c r="W767" s="20" t="e">
        <f>$X$1&amp;A767&amp;$Y$1&amp;T767&amp;$Z$1&amp;D767&amp;$AA$1&amp;E767&amp;#REF!&amp;G767&amp;$AB$1&amp;J767&amp;$AC$1&amp;L767&amp;$AD$1&amp;N767&amp;$AE$1&amp;P767&amp;$AF$1&amp;R767&amp;$AG$1&amp;#REF!&amp;$AI$1</f>
        <v>#REF!</v>
      </c>
    </row>
    <row r="768" spans="1:23" s="29" customFormat="1" hidden="1" x14ac:dyDescent="0.25">
      <c r="A768" s="2" t="s">
        <v>93</v>
      </c>
      <c r="B768" s="2" t="s">
        <v>94</v>
      </c>
      <c r="C768" s="3"/>
      <c r="D768" s="36" t="str">
        <f t="shared" si="239"/>
        <v/>
      </c>
      <c r="E768" s="4">
        <v>123.75</v>
      </c>
      <c r="F768" s="2" t="s">
        <v>66</v>
      </c>
      <c r="G768" s="37">
        <f>VLOOKUP(F768,frs!$A$2:$E$41,2,FALSE)</f>
        <v>28</v>
      </c>
      <c r="H768" s="2" t="b">
        <v>1</v>
      </c>
      <c r="I768" s="2" t="s">
        <v>4693</v>
      </c>
      <c r="J768" s="37">
        <f>VLOOKUP(I768,Families!$A$2:$B$11,2,FALSE)</f>
        <v>7</v>
      </c>
      <c r="K768" s="2"/>
      <c r="L768" s="37" t="str">
        <f>IFERROR(VLOOKUP(K768,Appellations!$A$3:$B$77,3,FALSE),"")</f>
        <v/>
      </c>
      <c r="M768" s="2" t="s">
        <v>5925</v>
      </c>
      <c r="N768" s="37">
        <f>IFERROR(VLOOKUP(M768,Regions!$A$3:$B$41,2,FALSE),"")</f>
        <v>4</v>
      </c>
      <c r="O768" s="2"/>
      <c r="P768" s="37" t="str">
        <f>IFERROR(VLOOKUP(O768,Colors!$A$3:$B$11,2,FALSE),"")</f>
        <v/>
      </c>
      <c r="Q768" s="2"/>
      <c r="R768" s="37" t="str">
        <f>IFERROR(VLOOKUP(Q768,Contenants!$A$3:$B$21,2,FALSE),"")</f>
        <v/>
      </c>
      <c r="S768" s="2"/>
      <c r="T768" s="8" t="s">
        <v>1510</v>
      </c>
      <c r="U768" s="39" t="str">
        <f t="shared" si="262"/>
        <v/>
      </c>
      <c r="V768" s="19">
        <f t="shared" si="258"/>
        <v>0</v>
      </c>
      <c r="W768" s="38" t="e">
        <f>$X$1&amp;A768&amp;$Y$1&amp;T768&amp;$Z$1&amp;C768&amp;$AA$1&amp;E768&amp;#REF!&amp;G768&amp;$AB$1&amp;J768&amp;$AC$1&amp;#REF!&amp;$AD$1&amp;L768&amp;$AE$1&amp;P768&amp;$AF$1&amp;R768&amp;$AF$1&amp;#REF!&amp;$AG$1</f>
        <v>#REF!</v>
      </c>
    </row>
    <row r="769" spans="1:23" hidden="1" x14ac:dyDescent="0.25">
      <c r="A769" s="2" t="s">
        <v>2415</v>
      </c>
      <c r="B769" s="2" t="s">
        <v>2416</v>
      </c>
      <c r="C769" s="3"/>
      <c r="D769" s="23" t="str">
        <f t="shared" ref="D769:D773" si="263">SUBSTITUTE(SUBSTITUTE(SUBSTITUTE(C769,CHAR(13),""),CHAR(10),"&lt;br&gt;"),". &amp;car(10)",".")</f>
        <v/>
      </c>
      <c r="E769" s="4">
        <v>134.94999999999999</v>
      </c>
      <c r="F769" s="2" t="s">
        <v>66</v>
      </c>
      <c r="G769" s="19">
        <f>VLOOKUP(F769,frs!$A$2:$E$41,2,FALSE)</f>
        <v>28</v>
      </c>
      <c r="H769" s="2" t="b">
        <v>0</v>
      </c>
      <c r="I769" s="2" t="s">
        <v>4693</v>
      </c>
      <c r="J769" s="19">
        <f>VLOOKUP(I769,Families!$A$2:$B$11,2,FALSE)</f>
        <v>7</v>
      </c>
      <c r="K769" s="2"/>
      <c r="L769" s="19" t="str">
        <f>IFERROR(VLOOKUP(K769,Appellations!$A$2:$B$77,2,FALSE),"0")</f>
        <v>0</v>
      </c>
      <c r="M769" s="2" t="s">
        <v>5925</v>
      </c>
      <c r="N769" s="19">
        <f>IFERROR(VLOOKUP(M769,Regions!$A$2:$B$41,2,FALSE),"0")</f>
        <v>4</v>
      </c>
      <c r="O769" s="2"/>
      <c r="P769" s="19" t="str">
        <f>IFERROR(VLOOKUP(O769,Colors!$A$2:$B$11,2,FALSE),"0")</f>
        <v>0</v>
      </c>
      <c r="Q769" s="2"/>
      <c r="R769" s="19" t="str">
        <f>IFERROR(VLOOKUP(Q769,Contenants!$A$2:$B$21,2,FALSE),"0")</f>
        <v>0</v>
      </c>
      <c r="S769" s="2"/>
      <c r="T769" s="50" t="str">
        <f t="shared" ref="T769:T773" si="264">PROPER(B769)</f>
        <v>Bas Armagnac Laubade 1977</v>
      </c>
      <c r="U769" s="19" t="str">
        <f t="shared" si="262"/>
        <v/>
      </c>
      <c r="V769" s="19" t="e">
        <f>IF(#REF!="",0,1)</f>
        <v>#REF!</v>
      </c>
      <c r="W769" s="20" t="e">
        <f>$X$1&amp;A769&amp;$Y$1&amp;T769&amp;$Z$1&amp;D769&amp;$AA$1&amp;E769&amp;#REF!&amp;G769&amp;$AB$1&amp;J769&amp;$AC$1&amp;L769&amp;$AD$1&amp;N769&amp;$AE$1&amp;P769&amp;$AF$1&amp;R769&amp;$AG$1&amp;#REF!&amp;$AI$1</f>
        <v>#REF!</v>
      </c>
    </row>
    <row r="770" spans="1:23" hidden="1" x14ac:dyDescent="0.25">
      <c r="A770" s="2" t="s">
        <v>91</v>
      </c>
      <c r="B770" s="2" t="s">
        <v>92</v>
      </c>
      <c r="C770" s="3"/>
      <c r="D770" s="23" t="str">
        <f t="shared" si="263"/>
        <v/>
      </c>
      <c r="E770" s="4">
        <v>137.65</v>
      </c>
      <c r="F770" s="2" t="s">
        <v>66</v>
      </c>
      <c r="G770" s="19">
        <f>VLOOKUP(F770,frs!$A$2:$E$41,2,FALSE)</f>
        <v>28</v>
      </c>
      <c r="H770" s="2" t="b">
        <v>1</v>
      </c>
      <c r="I770" s="2" t="s">
        <v>4693</v>
      </c>
      <c r="J770" s="19">
        <f>VLOOKUP(I770,Families!$A$2:$B$11,2,FALSE)</f>
        <v>7</v>
      </c>
      <c r="K770" s="2"/>
      <c r="L770" s="19" t="str">
        <f>IFERROR(VLOOKUP(K770,Appellations!$A$2:$B$77,2,FALSE),"0")</f>
        <v>0</v>
      </c>
      <c r="M770" s="2" t="s">
        <v>5925</v>
      </c>
      <c r="N770" s="19">
        <f>IFERROR(VLOOKUP(M770,Regions!$A$2:$B$41,2,FALSE),"0")</f>
        <v>4</v>
      </c>
      <c r="O770" s="2"/>
      <c r="P770" s="19" t="str">
        <f>IFERROR(VLOOKUP(O770,Colors!$A$2:$B$11,2,FALSE),"0")</f>
        <v>0</v>
      </c>
      <c r="Q770" s="2"/>
      <c r="R770" s="19" t="str">
        <f>IFERROR(VLOOKUP(Q770,Contenants!$A$2:$B$21,2,FALSE),"0")</f>
        <v>0</v>
      </c>
      <c r="S770" s="2"/>
      <c r="T770" s="50" t="str">
        <f t="shared" si="264"/>
        <v>Bas Armagnac Laubade 1976</v>
      </c>
      <c r="U770" s="19" t="str">
        <f t="shared" si="262"/>
        <v/>
      </c>
      <c r="V770" s="19">
        <f t="shared" ref="V770:V774" si="265">IF(U770="",0,1)</f>
        <v>0</v>
      </c>
      <c r="W770" s="20" t="e">
        <f>$X$1&amp;A770&amp;$Y$1&amp;T770&amp;$Z$1&amp;D770&amp;$AA$1&amp;E770&amp;#REF!&amp;G770&amp;$AB$1&amp;J770&amp;$AC$1&amp;L770&amp;$AD$1&amp;N770&amp;$AE$1&amp;P770&amp;$AF$1&amp;R770&amp;$AG$1&amp;#REF!&amp;$AI$1</f>
        <v>#REF!</v>
      </c>
    </row>
    <row r="771" spans="1:23" hidden="1" x14ac:dyDescent="0.25">
      <c r="A771" s="2" t="s">
        <v>85</v>
      </c>
      <c r="B771" s="2" t="s">
        <v>86</v>
      </c>
      <c r="C771" s="3"/>
      <c r="D771" s="23" t="str">
        <f t="shared" si="263"/>
        <v/>
      </c>
      <c r="E771" s="4">
        <v>179.8</v>
      </c>
      <c r="F771" s="2" t="s">
        <v>66</v>
      </c>
      <c r="G771" s="19">
        <f>VLOOKUP(F771,frs!$A$2:$E$41,2,FALSE)</f>
        <v>28</v>
      </c>
      <c r="H771" s="2" t="b">
        <v>1</v>
      </c>
      <c r="I771" s="2" t="s">
        <v>4693</v>
      </c>
      <c r="J771" s="19">
        <f>VLOOKUP(I771,Families!$A$2:$B$11,2,FALSE)</f>
        <v>7</v>
      </c>
      <c r="K771" s="2"/>
      <c r="L771" s="19" t="str">
        <f>IFERROR(VLOOKUP(K771,Appellations!$A$2:$B$77,2,FALSE),"0")</f>
        <v>0</v>
      </c>
      <c r="M771" s="2" t="s">
        <v>5925</v>
      </c>
      <c r="N771" s="19">
        <f>IFERROR(VLOOKUP(M771,Regions!$A$2:$B$41,2,FALSE),"0")</f>
        <v>4</v>
      </c>
      <c r="O771" s="2"/>
      <c r="P771" s="19" t="str">
        <f>IFERROR(VLOOKUP(O771,Colors!$A$2:$B$11,2,FALSE),"0")</f>
        <v>0</v>
      </c>
      <c r="Q771" s="2"/>
      <c r="R771" s="19" t="str">
        <f>IFERROR(VLOOKUP(Q771,Contenants!$A$2:$B$21,2,FALSE),"0")</f>
        <v>0</v>
      </c>
      <c r="S771" s="2"/>
      <c r="T771" s="50" t="str">
        <f t="shared" si="264"/>
        <v>Bas Armagnac Laubade 1973</v>
      </c>
      <c r="U771" s="19" t="str">
        <f t="shared" si="262"/>
        <v/>
      </c>
      <c r="V771" s="19">
        <f t="shared" si="265"/>
        <v>0</v>
      </c>
      <c r="W771" s="20" t="e">
        <f>$X$1&amp;A771&amp;$Y$1&amp;T771&amp;$Z$1&amp;D771&amp;$AA$1&amp;E771&amp;#REF!&amp;G771&amp;$AB$1&amp;J771&amp;$AC$1&amp;L771&amp;$AD$1&amp;N771&amp;$AE$1&amp;P771&amp;$AF$1&amp;R771&amp;$AG$1&amp;#REF!&amp;$AI$1</f>
        <v>#REF!</v>
      </c>
    </row>
    <row r="772" spans="1:23" hidden="1" x14ac:dyDescent="0.25">
      <c r="A772" s="2" t="s">
        <v>83</v>
      </c>
      <c r="B772" s="2" t="s">
        <v>84</v>
      </c>
      <c r="C772" s="3"/>
      <c r="D772" s="23" t="str">
        <f t="shared" si="263"/>
        <v/>
      </c>
      <c r="E772" s="4">
        <v>187.1</v>
      </c>
      <c r="F772" s="2" t="s">
        <v>66</v>
      </c>
      <c r="G772" s="19">
        <f>VLOOKUP(F772,frs!$A$2:$E$41,2,FALSE)</f>
        <v>28</v>
      </c>
      <c r="H772" s="2" t="b">
        <v>1</v>
      </c>
      <c r="I772" s="2" t="s">
        <v>4693</v>
      </c>
      <c r="J772" s="19">
        <f>VLOOKUP(I772,Families!$A$2:$B$11,2,FALSE)</f>
        <v>7</v>
      </c>
      <c r="K772" s="2"/>
      <c r="L772" s="19" t="str">
        <f>IFERROR(VLOOKUP(K772,Appellations!$A$2:$B$77,2,FALSE),"0")</f>
        <v>0</v>
      </c>
      <c r="M772" s="2" t="s">
        <v>5925</v>
      </c>
      <c r="N772" s="19">
        <f>IFERROR(VLOOKUP(M772,Regions!$A$2:$B$41,2,FALSE),"0")</f>
        <v>4</v>
      </c>
      <c r="O772" s="2"/>
      <c r="P772" s="19" t="str">
        <f>IFERROR(VLOOKUP(O772,Colors!$A$2:$B$11,2,FALSE),"0")</f>
        <v>0</v>
      </c>
      <c r="Q772" s="2"/>
      <c r="R772" s="19" t="str">
        <f>IFERROR(VLOOKUP(Q772,Contenants!$A$2:$B$21,2,FALSE),"0")</f>
        <v>0</v>
      </c>
      <c r="S772" s="2"/>
      <c r="T772" s="50" t="str">
        <f t="shared" si="264"/>
        <v>Bas Armagnac Laubade 1972</v>
      </c>
      <c r="U772" s="19" t="str">
        <f t="shared" si="262"/>
        <v/>
      </c>
      <c r="V772" s="19">
        <f t="shared" si="265"/>
        <v>0</v>
      </c>
      <c r="W772" s="20" t="e">
        <f>$X$1&amp;A772&amp;$Y$1&amp;T772&amp;$Z$1&amp;D772&amp;$AA$1&amp;E772&amp;#REF!&amp;G772&amp;$AB$1&amp;J772&amp;$AC$1&amp;L772&amp;$AD$1&amp;N772&amp;$AE$1&amp;P772&amp;$AF$1&amp;R772&amp;$AG$1&amp;#REF!&amp;$AI$1</f>
        <v>#REF!</v>
      </c>
    </row>
    <row r="773" spans="1:23" hidden="1" x14ac:dyDescent="0.25">
      <c r="A773" s="2" t="s">
        <v>81</v>
      </c>
      <c r="B773" s="2" t="s">
        <v>82</v>
      </c>
      <c r="C773" s="3"/>
      <c r="D773" s="23" t="str">
        <f t="shared" si="263"/>
        <v/>
      </c>
      <c r="E773" s="4">
        <v>170.65</v>
      </c>
      <c r="F773" s="2" t="s">
        <v>66</v>
      </c>
      <c r="G773" s="19">
        <f>VLOOKUP(F773,frs!$A$2:$E$41,2,FALSE)</f>
        <v>28</v>
      </c>
      <c r="H773" s="2" t="b">
        <v>1</v>
      </c>
      <c r="I773" s="2" t="s">
        <v>4693</v>
      </c>
      <c r="J773" s="19">
        <f>VLOOKUP(I773,Families!$A$2:$B$11,2,FALSE)</f>
        <v>7</v>
      </c>
      <c r="K773" s="2"/>
      <c r="L773" s="19" t="str">
        <f>IFERROR(VLOOKUP(K773,Appellations!$A$2:$B$77,2,FALSE),"0")</f>
        <v>0</v>
      </c>
      <c r="M773" s="2" t="s">
        <v>5925</v>
      </c>
      <c r="N773" s="19">
        <f>IFERROR(VLOOKUP(M773,Regions!$A$2:$B$41,2,FALSE),"0")</f>
        <v>4</v>
      </c>
      <c r="O773" s="2"/>
      <c r="P773" s="19" t="str">
        <f>IFERROR(VLOOKUP(O773,Colors!$A$2:$B$11,2,FALSE),"0")</f>
        <v>0</v>
      </c>
      <c r="Q773" s="2"/>
      <c r="R773" s="19" t="str">
        <f>IFERROR(VLOOKUP(Q773,Contenants!$A$2:$B$21,2,FALSE),"0")</f>
        <v>0</v>
      </c>
      <c r="S773" s="2"/>
      <c r="T773" s="50" t="str">
        <f t="shared" si="264"/>
        <v>Bas Armagnac Laubade 1971</v>
      </c>
      <c r="U773" s="19" t="str">
        <f t="shared" si="262"/>
        <v/>
      </c>
      <c r="V773" s="19">
        <f t="shared" si="265"/>
        <v>0</v>
      </c>
      <c r="W773" s="20" t="e">
        <f>$X$1&amp;A773&amp;$Y$1&amp;T773&amp;$Z$1&amp;D773&amp;$AA$1&amp;E773&amp;#REF!&amp;G773&amp;$AB$1&amp;J773&amp;$AC$1&amp;L773&amp;$AD$1&amp;N773&amp;$AE$1&amp;P773&amp;$AF$1&amp;R773&amp;$AG$1&amp;#REF!&amp;$AI$1</f>
        <v>#REF!</v>
      </c>
    </row>
    <row r="774" spans="1:23" s="29" customFormat="1" hidden="1" x14ac:dyDescent="0.25">
      <c r="A774" s="2" t="s">
        <v>79</v>
      </c>
      <c r="B774" s="2" t="s">
        <v>80</v>
      </c>
      <c r="C774" s="3"/>
      <c r="D774" s="36" t="str">
        <f t="shared" ref="D774:D830" si="266">SUBSTITUTE(SUBSTITUTE(C774,CHAR(13),""),CHAR(10),"&lt;br&gt;")</f>
        <v/>
      </c>
      <c r="E774" s="4">
        <v>177.9</v>
      </c>
      <c r="F774" s="2" t="s">
        <v>66</v>
      </c>
      <c r="G774" s="37">
        <f>VLOOKUP(F774,frs!$A$2:$E$41,2,FALSE)</f>
        <v>28</v>
      </c>
      <c r="H774" s="2" t="b">
        <v>1</v>
      </c>
      <c r="I774" s="2" t="s">
        <v>4693</v>
      </c>
      <c r="J774" s="37">
        <f>VLOOKUP(I774,Families!$A$2:$B$11,2,FALSE)</f>
        <v>7</v>
      </c>
      <c r="K774" s="2"/>
      <c r="L774" s="37" t="str">
        <f>IFERROR(VLOOKUP(K774,Appellations!$A$3:$B$77,3,FALSE),"")</f>
        <v/>
      </c>
      <c r="M774" s="2" t="s">
        <v>5925</v>
      </c>
      <c r="N774" s="37">
        <f>IFERROR(VLOOKUP(M774,Regions!$A$3:$B$41,2,FALSE),"")</f>
        <v>4</v>
      </c>
      <c r="O774" s="2"/>
      <c r="P774" s="37" t="str">
        <f>IFERROR(VLOOKUP(O774,Colors!$A$3:$B$11,2,FALSE),"")</f>
        <v/>
      </c>
      <c r="Q774" s="2"/>
      <c r="R774" s="37" t="str">
        <f>IFERROR(VLOOKUP(Q774,Contenants!$A$3:$B$21,2,FALSE),"")</f>
        <v/>
      </c>
      <c r="S774" s="2"/>
      <c r="T774" s="8" t="s">
        <v>1664</v>
      </c>
      <c r="U774" s="39" t="str">
        <f t="shared" si="262"/>
        <v/>
      </c>
      <c r="V774" s="19">
        <f t="shared" si="265"/>
        <v>0</v>
      </c>
      <c r="W774" s="38" t="e">
        <f>$X$1&amp;A774&amp;$Y$1&amp;T774&amp;$Z$1&amp;C774&amp;$AA$1&amp;E774&amp;#REF!&amp;G774&amp;$AB$1&amp;J774&amp;$AC$1&amp;#REF!&amp;$AD$1&amp;L774&amp;$AE$1&amp;P774&amp;$AF$1&amp;R774&amp;$AF$1&amp;#REF!&amp;$AG$1</f>
        <v>#REF!</v>
      </c>
    </row>
    <row r="775" spans="1:23" hidden="1" x14ac:dyDescent="0.25">
      <c r="A775" s="2" t="s">
        <v>2413</v>
      </c>
      <c r="B775" s="2" t="s">
        <v>2414</v>
      </c>
      <c r="C775" s="3"/>
      <c r="D775" s="23" t="str">
        <f t="shared" ref="D775:D777" si="267">SUBSTITUTE(SUBSTITUTE(SUBSTITUTE(C775,CHAR(13),""),CHAR(10),"&lt;br&gt;"),". &amp;car(10)",".")</f>
        <v/>
      </c>
      <c r="E775" s="4">
        <v>209.8</v>
      </c>
      <c r="F775" s="2" t="s">
        <v>66</v>
      </c>
      <c r="G775" s="19">
        <f>VLOOKUP(F775,frs!$A$2:$E$41,2,FALSE)</f>
        <v>28</v>
      </c>
      <c r="H775" s="2" t="b">
        <v>0</v>
      </c>
      <c r="I775" s="2" t="s">
        <v>4693</v>
      </c>
      <c r="J775" s="19">
        <f>VLOOKUP(I775,Families!$A$2:$B$11,2,FALSE)</f>
        <v>7</v>
      </c>
      <c r="K775" s="2"/>
      <c r="L775" s="19" t="str">
        <f>IFERROR(VLOOKUP(K775,Appellations!$A$2:$B$77,2,FALSE),"0")</f>
        <v>0</v>
      </c>
      <c r="M775" s="2" t="s">
        <v>5925</v>
      </c>
      <c r="N775" s="19">
        <f>IFERROR(VLOOKUP(M775,Regions!$A$2:$B$41,2,FALSE),"0")</f>
        <v>4</v>
      </c>
      <c r="O775" s="2"/>
      <c r="P775" s="19" t="str">
        <f>IFERROR(VLOOKUP(O775,Colors!$A$2:$B$11,2,FALSE),"0")</f>
        <v>0</v>
      </c>
      <c r="Q775" s="2"/>
      <c r="R775" s="19" t="str">
        <f>IFERROR(VLOOKUP(Q775,Contenants!$A$2:$B$21,2,FALSE),"0")</f>
        <v>0</v>
      </c>
      <c r="S775" s="2"/>
      <c r="T775" s="50" t="str">
        <f t="shared" ref="T775:T777" si="268">PROPER(B775)</f>
        <v>Bas Armagnac Laubade 1969</v>
      </c>
      <c r="U775" s="19" t="str">
        <f t="shared" si="262"/>
        <v/>
      </c>
      <c r="V775" s="19" t="e">
        <f>IF(#REF!="",0,1)</f>
        <v>#REF!</v>
      </c>
      <c r="W775" s="20" t="e">
        <f>$X$1&amp;A775&amp;$Y$1&amp;T775&amp;$Z$1&amp;D775&amp;$AA$1&amp;E775&amp;#REF!&amp;G775&amp;$AB$1&amp;J775&amp;$AC$1&amp;L775&amp;$AD$1&amp;N775&amp;$AE$1&amp;P775&amp;$AF$1&amp;R775&amp;$AG$1&amp;#REF!&amp;$AI$1</f>
        <v>#REF!</v>
      </c>
    </row>
    <row r="776" spans="1:23" hidden="1" x14ac:dyDescent="0.25">
      <c r="A776" s="2" t="s">
        <v>77</v>
      </c>
      <c r="B776" s="2" t="s">
        <v>78</v>
      </c>
      <c r="C776" s="3"/>
      <c r="D776" s="23" t="str">
        <f t="shared" si="267"/>
        <v/>
      </c>
      <c r="E776" s="4">
        <v>178.75</v>
      </c>
      <c r="F776" s="2" t="s">
        <v>66</v>
      </c>
      <c r="G776" s="19">
        <f>VLOOKUP(F776,frs!$A$2:$E$41,2,FALSE)</f>
        <v>28</v>
      </c>
      <c r="H776" s="2" t="b">
        <v>1</v>
      </c>
      <c r="I776" s="2" t="s">
        <v>4693</v>
      </c>
      <c r="J776" s="19">
        <f>VLOOKUP(I776,Families!$A$2:$B$11,2,FALSE)</f>
        <v>7</v>
      </c>
      <c r="K776" s="2"/>
      <c r="L776" s="19" t="str">
        <f>IFERROR(VLOOKUP(K776,Appellations!$A$2:$B$77,2,FALSE),"0")</f>
        <v>0</v>
      </c>
      <c r="M776" s="2" t="s">
        <v>5925</v>
      </c>
      <c r="N776" s="19">
        <f>IFERROR(VLOOKUP(M776,Regions!$A$2:$B$41,2,FALSE),"0")</f>
        <v>4</v>
      </c>
      <c r="O776" s="2"/>
      <c r="P776" s="19" t="str">
        <f>IFERROR(VLOOKUP(O776,Colors!$A$2:$B$11,2,FALSE),"0")</f>
        <v>0</v>
      </c>
      <c r="Q776" s="2" t="s">
        <v>4695</v>
      </c>
      <c r="R776" s="19">
        <f>IFERROR(VLOOKUP(Q776,Contenants!$A$2:$B$21,2,FALSE),"0")</f>
        <v>13</v>
      </c>
      <c r="S776" s="2"/>
      <c r="T776" s="50" t="str">
        <f t="shared" si="268"/>
        <v>Bas Armagnac Laubade 1968</v>
      </c>
      <c r="U776" s="19" t="str">
        <f t="shared" si="262"/>
        <v/>
      </c>
      <c r="V776" s="19">
        <f t="shared" ref="V776:V778" si="269">IF(U776="",0,1)</f>
        <v>0</v>
      </c>
      <c r="W776" s="20" t="e">
        <f>$X$1&amp;A776&amp;$Y$1&amp;T776&amp;$Z$1&amp;D776&amp;$AA$1&amp;E776&amp;#REF!&amp;G776&amp;$AB$1&amp;J776&amp;$AC$1&amp;L776&amp;$AD$1&amp;N776&amp;$AE$1&amp;P776&amp;$AF$1&amp;R776&amp;$AG$1&amp;#REF!&amp;$AI$1</f>
        <v>#REF!</v>
      </c>
    </row>
    <row r="777" spans="1:23" hidden="1" x14ac:dyDescent="0.25">
      <c r="A777" s="2" t="s">
        <v>75</v>
      </c>
      <c r="B777" s="2" t="s">
        <v>76</v>
      </c>
      <c r="C777" s="3"/>
      <c r="D777" s="23" t="str">
        <f t="shared" si="267"/>
        <v/>
      </c>
      <c r="E777" s="4">
        <v>215</v>
      </c>
      <c r="F777" s="2" t="s">
        <v>66</v>
      </c>
      <c r="G777" s="19">
        <f>VLOOKUP(F777,frs!$A$2:$E$41,2,FALSE)</f>
        <v>28</v>
      </c>
      <c r="H777" s="2" t="b">
        <v>1</v>
      </c>
      <c r="I777" s="2" t="s">
        <v>4693</v>
      </c>
      <c r="J777" s="19">
        <f>VLOOKUP(I777,Families!$A$2:$B$11,2,FALSE)</f>
        <v>7</v>
      </c>
      <c r="K777" s="2"/>
      <c r="L777" s="19" t="str">
        <f>IFERROR(VLOOKUP(K777,Appellations!$A$2:$B$77,2,FALSE),"0")</f>
        <v>0</v>
      </c>
      <c r="M777" s="2" t="s">
        <v>5925</v>
      </c>
      <c r="N777" s="19">
        <f>IFERROR(VLOOKUP(M777,Regions!$A$2:$B$41,2,FALSE),"0")</f>
        <v>4</v>
      </c>
      <c r="O777" s="2"/>
      <c r="P777" s="19" t="str">
        <f>IFERROR(VLOOKUP(O777,Colors!$A$2:$B$11,2,FALSE),"0")</f>
        <v>0</v>
      </c>
      <c r="Q777" s="2" t="s">
        <v>4695</v>
      </c>
      <c r="R777" s="19">
        <f>IFERROR(VLOOKUP(Q777,Contenants!$A$2:$B$21,2,FALSE),"0")</f>
        <v>13</v>
      </c>
      <c r="S777" s="2"/>
      <c r="T777" s="50" t="str">
        <f t="shared" si="268"/>
        <v>Bas Armagnac Laubade 1967</v>
      </c>
      <c r="U777" s="19" t="str">
        <f t="shared" si="262"/>
        <v/>
      </c>
      <c r="V777" s="19">
        <f t="shared" si="269"/>
        <v>0</v>
      </c>
      <c r="W777" s="20" t="e">
        <f>$X$1&amp;A777&amp;$Y$1&amp;T777&amp;$Z$1&amp;D777&amp;$AA$1&amp;E777&amp;#REF!&amp;G777&amp;$AB$1&amp;J777&amp;$AC$1&amp;L777&amp;$AD$1&amp;N777&amp;$AE$1&amp;P777&amp;$AF$1&amp;R777&amp;$AG$1&amp;#REF!&amp;$AI$1</f>
        <v>#REF!</v>
      </c>
    </row>
    <row r="778" spans="1:23" s="29" customFormat="1" ht="409.6" x14ac:dyDescent="0.25">
      <c r="A778" s="2" t="s">
        <v>558</v>
      </c>
      <c r="B778" s="2" t="s">
        <v>559</v>
      </c>
      <c r="C778" s="3" t="s">
        <v>5238</v>
      </c>
      <c r="D778" s="27" t="str">
        <f t="shared" si="266"/>
        <v>Un Calvados 12 ans gourmand et d’une belle complexité aromatique. A déguster sur une tarte tatin.&lt;br&gt;&lt;br&gt;Provenance : France (Normandie)&lt;br&gt;&lt;br&gt;Vieillissement : double distillation au feu de bois + vieillissement de 12 ans en vieux fûts de chêne français.&lt;br&gt;&lt;br&gt;Dégustation : Robe tuilée ; Nez aux arômes floraux, de fruits blancs et d’épices douces ; Bouche gourmande, intense, longue aux notes de fruits confits. Idéal en digestif, à température ambiante ou sur un dessert en chocolat.&lt;br&gt;&lt;br&gt;Situé sur les hauteur du Pays d’Auge à Saint Cyr du Ronceray, c’est en 1860 que Pierre Groult commença à distiller son cidre dans le but d’obtenir sa prope eau-de-vie. &lt;br&gt;Distillerie familiale, les traditions sont perpétuées car aujourd’hui ce sont Estelle, Charlotte et Jean-Roger qui gèrent la distillerie. Tout en maintenant certaines méthodes de production ancestrales telles la double distillation au feu de bois ou l'assemblage perpétuel.</v>
      </c>
      <c r="E778" s="4">
        <v>62.15</v>
      </c>
      <c r="F778" s="2" t="s">
        <v>66</v>
      </c>
      <c r="G778" s="19">
        <f>VLOOKUP(F778,frs!$A$2:$B$45,2,FALSE)</f>
        <v>28</v>
      </c>
      <c r="H778" s="2" t="b">
        <v>1</v>
      </c>
      <c r="I778" s="2" t="s">
        <v>4693</v>
      </c>
      <c r="J778" s="28">
        <f>VLOOKUP(I778,Families!$A$2:$B$11,2,FALSE)</f>
        <v>7</v>
      </c>
      <c r="K778" s="2"/>
      <c r="L778" s="19" t="str">
        <f>IFERROR(VLOOKUP(K778,Appellations!$A$2:$B$80,2,FALSE),"0")</f>
        <v>0</v>
      </c>
      <c r="M778" s="2" t="s">
        <v>4699</v>
      </c>
      <c r="N778" s="19">
        <f>IFERROR(VLOOKUP(M778,Regions!$A$2:$B$44,2,FALSE),"0")</f>
        <v>11</v>
      </c>
      <c r="O778" s="2"/>
      <c r="P778" s="28" t="str">
        <f>IFERROR(VLOOKUP(O778,Colors!$A$3:$B$11,2,FALSE),"")</f>
        <v/>
      </c>
      <c r="Q778" s="2" t="s">
        <v>4696</v>
      </c>
      <c r="R778" s="28">
        <f>IFERROR(VLOOKUP(Q778,Contenants!$A$3:$B$21,2,FALSE),"")</f>
        <v>15</v>
      </c>
      <c r="S778" s="2" t="s">
        <v>5756</v>
      </c>
      <c r="T778" s="50" t="s">
        <v>5982</v>
      </c>
      <c r="U778" s="19" t="str">
        <f>SUBSTITUTE(S778,"C:\Users\Admin\OneDrive\Site Internet\","")</f>
        <v>calvados_roger_groult_12_ans.png</v>
      </c>
      <c r="V778" s="19">
        <f t="shared" si="269"/>
        <v>1</v>
      </c>
      <c r="W778" s="20" t="str">
        <f>$X$1&amp;A778&amp;$Y$1&amp;T778&amp;$Z$1&amp;D778&amp;$AA$1&amp;G778&amp;$AB$1&amp;J778&amp;$AC$1&amp;L778&amp;$AD$1&amp;N778&amp;$AE$1&amp;P778&amp;$AF$1&amp;R778&amp;$AG$1&amp;U778&amp;$AH$1&amp;V778&amp;$AI$1</f>
        <v>("00787", "Calvados Pays d'Auge Roger Groult 12 ans", "Un Calvados 12 ans gourmand et d’une belle complexité aromatique. A déguster sur une tarte tatin.&lt;br&gt;&lt;br&gt;Provenance : France (Normandie)&lt;br&gt;&lt;br&gt;Vieillissement : double distillation au feu de bois + vieillissement de 12 ans en vieux fûts de chêne français.&lt;br&gt;&lt;br&gt;Dégustation : Robe tuilée ; Nez aux arômes floraux, de fruits blancs et d’épices douces ; Bouche gourmande, intense, longue aux notes de fruits confits. Idéal en digestif, à température ambiante ou sur un dessert en chocolat.&lt;br&gt;&lt;br&gt;Situé sur les hauteur du Pays d’Auge à Saint Cyr du Ronceray, c’est en 1860 que Pierre Groult commença à distiller son cidre dans le but d’obtenir sa prope eau-de-vie. &lt;br&gt;Distillerie familiale, les traditions sont perpétuées car aujourd’hui ce sont Estelle, Charlotte et Jean-Roger qui gèrent la distillerie. Tout en maintenant certaines méthodes de production ancestrales telles la double distillation au feu de bois ou l'assemblage perpétuel.", "28", "7", "0", "11","", "15", "calvados_roger_groult_12_ans.png", "1"),</v>
      </c>
    </row>
    <row r="779" spans="1:23" s="20" customFormat="1" hidden="1" x14ac:dyDescent="0.25">
      <c r="A779" s="2" t="s">
        <v>3280</v>
      </c>
      <c r="B779" s="2" t="s">
        <v>3281</v>
      </c>
      <c r="C779" s="3"/>
      <c r="D779" s="18" t="str">
        <f t="shared" si="266"/>
        <v/>
      </c>
      <c r="E779" s="4">
        <v>140.94999999999999</v>
      </c>
      <c r="F779" s="2" t="s">
        <v>66</v>
      </c>
      <c r="G779" s="19">
        <f>VLOOKUP(F779,frs!$A$2:$E$41,2,FALSE)</f>
        <v>28</v>
      </c>
      <c r="H779" s="2" t="b">
        <v>0</v>
      </c>
      <c r="I779" s="2" t="s">
        <v>4693</v>
      </c>
      <c r="J779" s="19">
        <f>VLOOKUP(I779,Families!$A$2:$B$11,2,FALSE)</f>
        <v>7</v>
      </c>
      <c r="K779" s="2"/>
      <c r="L779" s="19" t="str">
        <f>IFERROR(VLOOKUP(K779,Appellations!$A$3:$B$77,3,FALSE),"")</f>
        <v/>
      </c>
      <c r="M779" s="2" t="s">
        <v>5926</v>
      </c>
      <c r="N779" s="19">
        <f>IFERROR(VLOOKUP(M779,Regions!$A$3:$B$41,2,FALSE),"")</f>
        <v>14</v>
      </c>
      <c r="O779" s="2"/>
      <c r="P779" s="19" t="str">
        <f>IFERROR(VLOOKUP(O779,Colors!$A$3:$B$11,2,FALSE),"")</f>
        <v/>
      </c>
      <c r="Q779" s="2"/>
      <c r="R779" s="19" t="str">
        <f>IFERROR(VLOOKUP(Q779,Contenants!$A$3:$B$21,2,FALSE),"")</f>
        <v/>
      </c>
      <c r="S779" s="2"/>
      <c r="T779" s="8" t="s">
        <v>1860</v>
      </c>
      <c r="U779" s="21" t="str">
        <f t="shared" si="262"/>
        <v/>
      </c>
      <c r="V779" s="21"/>
      <c r="W779" s="20" t="e">
        <f>$X$1&amp;A779&amp;$Y$1&amp;T779&amp;$Z$1&amp;C779&amp;$AA$1&amp;E779&amp;#REF!&amp;G779&amp;$AB$1&amp;J779&amp;$AC$1&amp;#REF!&amp;$AD$1&amp;L779&amp;$AE$1&amp;P779&amp;$AF$1&amp;R779&amp;$AF$1&amp;#REF!&amp;$AG$1</f>
        <v>#REF!</v>
      </c>
    </row>
    <row r="780" spans="1:23" s="20" customFormat="1" hidden="1" x14ac:dyDescent="0.25">
      <c r="A780" s="2" t="s">
        <v>3274</v>
      </c>
      <c r="B780" s="2" t="s">
        <v>3275</v>
      </c>
      <c r="C780" s="3"/>
      <c r="D780" s="18" t="str">
        <f t="shared" si="266"/>
        <v/>
      </c>
      <c r="E780" s="4">
        <v>52.5</v>
      </c>
      <c r="F780" s="2" t="s">
        <v>66</v>
      </c>
      <c r="G780" s="19">
        <f>VLOOKUP(F780,frs!$A$2:$E$41,2,FALSE)</f>
        <v>28</v>
      </c>
      <c r="H780" s="2" t="b">
        <v>0</v>
      </c>
      <c r="I780" s="2" t="s">
        <v>4693</v>
      </c>
      <c r="J780" s="19">
        <f>VLOOKUP(I780,Families!$A$2:$B$11,2,FALSE)</f>
        <v>7</v>
      </c>
      <c r="K780" s="2"/>
      <c r="L780" s="19" t="str">
        <f>IFERROR(VLOOKUP(K780,Appellations!$A$3:$B$77,3,FALSE),"")</f>
        <v/>
      </c>
      <c r="M780" s="2" t="s">
        <v>5926</v>
      </c>
      <c r="N780" s="19">
        <f>IFERROR(VLOOKUP(M780,Regions!$A$3:$B$41,2,FALSE),"")</f>
        <v>14</v>
      </c>
      <c r="O780" s="2"/>
      <c r="P780" s="19" t="str">
        <f>IFERROR(VLOOKUP(O780,Colors!$A$3:$B$11,2,FALSE),"")</f>
        <v/>
      </c>
      <c r="Q780" s="2"/>
      <c r="R780" s="19" t="str">
        <f>IFERROR(VLOOKUP(Q780,Contenants!$A$3:$B$21,2,FALSE),"")</f>
        <v/>
      </c>
      <c r="S780" s="2"/>
      <c r="T780" s="8" t="s">
        <v>181</v>
      </c>
      <c r="U780" s="21" t="str">
        <f t="shared" si="262"/>
        <v/>
      </c>
      <c r="V780" s="21"/>
      <c r="W780" s="20" t="e">
        <f>$X$1&amp;A780&amp;$Y$1&amp;T780&amp;$Z$1&amp;C780&amp;$AA$1&amp;E780&amp;#REF!&amp;G780&amp;$AB$1&amp;J780&amp;$AC$1&amp;#REF!&amp;$AD$1&amp;L780&amp;$AE$1&amp;P780&amp;$AF$1&amp;R780&amp;$AF$1&amp;#REF!&amp;$AG$1</f>
        <v>#REF!</v>
      </c>
    </row>
    <row r="781" spans="1:23" s="20" customFormat="1" hidden="1" x14ac:dyDescent="0.25">
      <c r="A781" s="2" t="s">
        <v>4671</v>
      </c>
      <c r="B781" s="2" t="s">
        <v>4672</v>
      </c>
      <c r="C781" s="3"/>
      <c r="D781" s="40" t="str">
        <f t="shared" si="266"/>
        <v/>
      </c>
      <c r="E781" s="4">
        <v>40.799999999999997</v>
      </c>
      <c r="F781" s="2" t="s">
        <v>66</v>
      </c>
      <c r="G781" s="41">
        <f>VLOOKUP(F781,frs!$A$2:$E$41,2,FALSE)</f>
        <v>28</v>
      </c>
      <c r="H781" s="2" t="b">
        <v>0</v>
      </c>
      <c r="I781" s="2" t="s">
        <v>4693</v>
      </c>
      <c r="J781" s="41">
        <f>VLOOKUP(I781,Families!$A$2:$B$11,2,FALSE)</f>
        <v>7</v>
      </c>
      <c r="K781" s="2"/>
      <c r="L781" s="41" t="str">
        <f>IFERROR(VLOOKUP(K781,Appellations!$A$3:$B$77,3,FALSE),"")</f>
        <v/>
      </c>
      <c r="M781" s="2" t="s">
        <v>4698</v>
      </c>
      <c r="N781" s="41" t="str">
        <f>IFERROR(VLOOKUP(M781,Regions!$A$3:$B$41,2,FALSE),"")</f>
        <v/>
      </c>
      <c r="O781" s="2"/>
      <c r="P781" s="41" t="str">
        <f>IFERROR(VLOOKUP(O781,Colors!$A$3:$B$11,2,FALSE),"")</f>
        <v/>
      </c>
      <c r="Q781" s="2"/>
      <c r="R781" s="41" t="str">
        <f>IFERROR(VLOOKUP(Q781,Contenants!$A$3:$B$21,2,FALSE),"")</f>
        <v/>
      </c>
      <c r="S781" s="2"/>
      <c r="T781" s="8" t="s">
        <v>33</v>
      </c>
      <c r="U781" s="43" t="str">
        <f t="shared" si="262"/>
        <v/>
      </c>
      <c r="V781" s="43"/>
      <c r="W781" s="42" t="e">
        <f>$X$1&amp;A781&amp;$Y$1&amp;T781&amp;$Z$1&amp;C781&amp;$AA$1&amp;E781&amp;#REF!&amp;G781&amp;$AB$1&amp;J781&amp;$AC$1&amp;#REF!&amp;$AD$1&amp;L781&amp;$AE$1&amp;P781&amp;$AF$1&amp;R781&amp;$AF$1&amp;#REF!&amp;$AG$1</f>
        <v>#REF!</v>
      </c>
    </row>
    <row r="782" spans="1:23" hidden="1" x14ac:dyDescent="0.25">
      <c r="A782" s="2" t="s">
        <v>4681</v>
      </c>
      <c r="B782" s="2" t="s">
        <v>4682</v>
      </c>
      <c r="C782" s="3"/>
      <c r="D782" s="23" t="str">
        <f>SUBSTITUTE(SUBSTITUTE(SUBSTITUTE(C782,CHAR(13),""),CHAR(10),"&lt;br&gt;"),". &amp;car(10)",".")</f>
        <v/>
      </c>
      <c r="E782" s="4">
        <v>69.849999999999994</v>
      </c>
      <c r="F782" s="2" t="s">
        <v>66</v>
      </c>
      <c r="G782" s="19">
        <f>VLOOKUP(F782,frs!$A$2:$E$41,2,FALSE)</f>
        <v>28</v>
      </c>
      <c r="H782" s="2" t="b">
        <v>0</v>
      </c>
      <c r="I782" s="2" t="s">
        <v>4693</v>
      </c>
      <c r="J782" s="19">
        <f>VLOOKUP(I782,Families!$A$2:$B$11,2,FALSE)</f>
        <v>7</v>
      </c>
      <c r="K782" s="2"/>
      <c r="L782" s="19" t="str">
        <f>IFERROR(VLOOKUP(K782,Appellations!$A$2:$B$77,2,FALSE),"0")</f>
        <v>0</v>
      </c>
      <c r="M782" s="2" t="s">
        <v>4698</v>
      </c>
      <c r="N782" s="19" t="str">
        <f>IFERROR(VLOOKUP(M782,Regions!$A$2:$B$41,2,FALSE),"0")</f>
        <v>0</v>
      </c>
      <c r="O782" s="2"/>
      <c r="P782" s="19" t="str">
        <f>IFERROR(VLOOKUP(O782,Colors!$A$2:$B$11,2,FALSE),"0")</f>
        <v>0</v>
      </c>
      <c r="Q782" s="2" t="s">
        <v>4696</v>
      </c>
      <c r="R782" s="19">
        <f>IFERROR(VLOOKUP(Q782,Contenants!$A$2:$B$21,2,FALSE),"0")</f>
        <v>15</v>
      </c>
      <c r="S782" s="2"/>
      <c r="T782" s="50" t="str">
        <f>PROPER(B782)</f>
        <v>Whisky Vilanova Berbie</v>
      </c>
      <c r="U782" s="19" t="str">
        <f t="shared" si="262"/>
        <v/>
      </c>
      <c r="V782" s="19" t="e">
        <f>IF(#REF!="",0,1)</f>
        <v>#REF!</v>
      </c>
      <c r="W782" s="20" t="e">
        <f>$X$1&amp;A782&amp;$Y$1&amp;T782&amp;$Z$1&amp;D782&amp;$AA$1&amp;E782&amp;#REF!&amp;G782&amp;$AB$1&amp;J782&amp;$AC$1&amp;L782&amp;$AD$1&amp;N782&amp;$AE$1&amp;P782&amp;$AF$1&amp;R782&amp;$AG$1&amp;#REF!&amp;$AI$1</f>
        <v>#REF!</v>
      </c>
    </row>
    <row r="783" spans="1:23" s="29" customFormat="1" hidden="1" x14ac:dyDescent="0.25">
      <c r="A783" s="2" t="s">
        <v>1143</v>
      </c>
      <c r="B783" s="2" t="s">
        <v>1144</v>
      </c>
      <c r="C783" s="3"/>
      <c r="D783" s="36" t="str">
        <f t="shared" si="266"/>
        <v/>
      </c>
      <c r="E783" s="4">
        <v>13.75</v>
      </c>
      <c r="F783" s="2" t="s">
        <v>2247</v>
      </c>
      <c r="G783" s="37" t="e">
        <f>VLOOKUP(F783,frs!$A$2:$E$41,2,FALSE)</f>
        <v>#N/A</v>
      </c>
      <c r="H783" s="2" t="b">
        <v>1</v>
      </c>
      <c r="I783" s="2" t="s">
        <v>4716</v>
      </c>
      <c r="J783" s="37">
        <f>VLOOKUP(I783,Families!$A$2:$B$11,2,FALSE)</f>
        <v>1</v>
      </c>
      <c r="K783" s="2" t="s">
        <v>4898</v>
      </c>
      <c r="L783" s="37" t="str">
        <f>IFERROR(VLOOKUP(K783,Appellations!$A$3:$B$77,3,FALSE),"")</f>
        <v/>
      </c>
      <c r="M783" s="2" t="s">
        <v>4741</v>
      </c>
      <c r="N783" s="37">
        <f>IFERROR(VLOOKUP(M783,Regions!$A$3:$B$41,2,FALSE),"")</f>
        <v>32</v>
      </c>
      <c r="O783" s="2" t="s">
        <v>4719</v>
      </c>
      <c r="P783" s="37">
        <f>IFERROR(VLOOKUP(O783,Colors!$A$3:$B$11,2,FALSE),"")</f>
        <v>8</v>
      </c>
      <c r="Q783" s="2" t="s">
        <v>4688</v>
      </c>
      <c r="R783" s="37">
        <f>IFERROR(VLOOKUP(Q783,Contenants!$A$3:$B$21,2,FALSE),"")</f>
        <v>16</v>
      </c>
      <c r="S783" s="2"/>
      <c r="T783" s="8" t="s">
        <v>1460</v>
      </c>
      <c r="U783" s="39" t="str">
        <f t="shared" si="262"/>
        <v/>
      </c>
      <c r="V783" s="19">
        <f>IF(U783="",0,1)</f>
        <v>0</v>
      </c>
      <c r="W783" s="38" t="e">
        <f>$X$1&amp;A783&amp;$Y$1&amp;T783&amp;$Z$1&amp;C783&amp;$AA$1&amp;E783&amp;#REF!&amp;G783&amp;$AB$1&amp;J783&amp;$AC$1&amp;#REF!&amp;$AD$1&amp;L783&amp;$AE$1&amp;P783&amp;$AF$1&amp;R783&amp;$AF$1&amp;#REF!&amp;$AG$1</f>
        <v>#REF!</v>
      </c>
    </row>
    <row r="784" spans="1:23" hidden="1" x14ac:dyDescent="0.25">
      <c r="A784" s="2" t="s">
        <v>3532</v>
      </c>
      <c r="B784" s="2" t="s">
        <v>3533</v>
      </c>
      <c r="C784" s="3"/>
      <c r="D784" s="23" t="str">
        <f t="shared" ref="D784:D786" si="270">SUBSTITUTE(SUBSTITUTE(SUBSTITUTE(C784,CHAR(13),""),CHAR(10),"&lt;br&gt;"),". &amp;car(10)",".")</f>
        <v/>
      </c>
      <c r="E784" s="4">
        <v>19.45</v>
      </c>
      <c r="F784" s="2" t="s">
        <v>2247</v>
      </c>
      <c r="G784" s="19" t="e">
        <f>VLOOKUP(F784,frs!$A$2:$E$41,2,FALSE)</f>
        <v>#N/A</v>
      </c>
      <c r="H784" s="2" t="b">
        <v>0</v>
      </c>
      <c r="I784" s="2" t="s">
        <v>4716</v>
      </c>
      <c r="J784" s="19">
        <f>VLOOKUP(I784,Families!$A$2:$B$11,2,FALSE)</f>
        <v>1</v>
      </c>
      <c r="K784" s="2" t="s">
        <v>4898</v>
      </c>
      <c r="L784" s="19" t="str">
        <f>IFERROR(VLOOKUP(K784,Appellations!$A$2:$B$77,2,FALSE),"0")</f>
        <v>0</v>
      </c>
      <c r="M784" s="2" t="s">
        <v>4741</v>
      </c>
      <c r="N784" s="19">
        <f>IFERROR(VLOOKUP(M784,Regions!$A$2:$B$41,2,FALSE),"0")</f>
        <v>32</v>
      </c>
      <c r="O784" s="2" t="s">
        <v>4719</v>
      </c>
      <c r="P784" s="19">
        <f>IFERROR(VLOOKUP(O784,Colors!$A$2:$B$11,2,FALSE),"0")</f>
        <v>8</v>
      </c>
      <c r="Q784" s="2" t="s">
        <v>4688</v>
      </c>
      <c r="R784" s="19">
        <f>IFERROR(VLOOKUP(Q784,Contenants!$A$2:$B$21,2,FALSE),"0")</f>
        <v>16</v>
      </c>
      <c r="S784" s="2"/>
      <c r="T784" s="50" t="str">
        <f t="shared" ref="T784:T786" si="271">PROPER(B784)</f>
        <v>Dom.Masques Essentielle Syrah Rge Magnum</v>
      </c>
      <c r="U784" s="19" t="str">
        <f t="shared" si="262"/>
        <v/>
      </c>
      <c r="V784" s="19" t="e">
        <f>IF(#REF!="",0,1)</f>
        <v>#REF!</v>
      </c>
      <c r="W784" s="20" t="e">
        <f>$X$1&amp;A784&amp;$Y$1&amp;T784&amp;$Z$1&amp;D784&amp;$AA$1&amp;E784&amp;#REF!&amp;G784&amp;$AB$1&amp;J784&amp;$AC$1&amp;L784&amp;$AD$1&amp;N784&amp;$AE$1&amp;P784&amp;$AF$1&amp;R784&amp;$AG$1&amp;#REF!&amp;$AI$1</f>
        <v>#REF!</v>
      </c>
    </row>
    <row r="785" spans="1:23" hidden="1" x14ac:dyDescent="0.25">
      <c r="A785" s="2" t="s">
        <v>1145</v>
      </c>
      <c r="B785" s="2" t="s">
        <v>1146</v>
      </c>
      <c r="C785" s="3"/>
      <c r="D785" s="23" t="str">
        <f t="shared" si="270"/>
        <v/>
      </c>
      <c r="E785" s="4">
        <v>19.350000000000001</v>
      </c>
      <c r="F785" s="2" t="s">
        <v>2247</v>
      </c>
      <c r="G785" s="19" t="e">
        <f>VLOOKUP(F785,frs!$A$2:$E$41,2,FALSE)</f>
        <v>#N/A</v>
      </c>
      <c r="H785" s="2" t="b">
        <v>1</v>
      </c>
      <c r="I785" s="2" t="s">
        <v>4709</v>
      </c>
      <c r="J785" s="19">
        <f>VLOOKUP(I785,Families!$A$2:$B$11,2,FALSE)</f>
        <v>2</v>
      </c>
      <c r="K785" s="2" t="s">
        <v>4898</v>
      </c>
      <c r="L785" s="19" t="str">
        <f>IFERROR(VLOOKUP(K785,Appellations!$A$2:$B$77,2,FALSE),"0")</f>
        <v>0</v>
      </c>
      <c r="M785" s="2" t="s">
        <v>4741</v>
      </c>
      <c r="N785" s="19">
        <f>IFERROR(VLOOKUP(M785,Regions!$A$2:$B$41,2,FALSE),"0")</f>
        <v>32</v>
      </c>
      <c r="O785" s="2" t="s">
        <v>4689</v>
      </c>
      <c r="P785" s="19">
        <f>IFERROR(VLOOKUP(O785,Colors!$A$2:$B$11,2,FALSE),"0")</f>
        <v>2</v>
      </c>
      <c r="Q785" s="2" t="s">
        <v>4688</v>
      </c>
      <c r="R785" s="19">
        <f>IFERROR(VLOOKUP(Q785,Contenants!$A$2:$B$21,2,FALSE),"0")</f>
        <v>16</v>
      </c>
      <c r="S785" s="2"/>
      <c r="T785" s="50" t="str">
        <f t="shared" si="271"/>
        <v>Dom.Masques Exception Chardonnay Blanc</v>
      </c>
      <c r="U785" s="19" t="str">
        <f t="shared" si="262"/>
        <v/>
      </c>
      <c r="V785" s="19">
        <f t="shared" ref="V785:V787" si="272">IF(U785="",0,1)</f>
        <v>0</v>
      </c>
      <c r="W785" s="20" t="e">
        <f>$X$1&amp;A785&amp;$Y$1&amp;T785&amp;$Z$1&amp;D785&amp;$AA$1&amp;E785&amp;#REF!&amp;G785&amp;$AB$1&amp;J785&amp;$AC$1&amp;L785&amp;$AD$1&amp;N785&amp;$AE$1&amp;P785&amp;$AF$1&amp;R785&amp;$AG$1&amp;#REF!&amp;$AI$1</f>
        <v>#REF!</v>
      </c>
    </row>
    <row r="786" spans="1:23" hidden="1" x14ac:dyDescent="0.25">
      <c r="A786" s="2" t="s">
        <v>1149</v>
      </c>
      <c r="B786" s="2" t="s">
        <v>1150</v>
      </c>
      <c r="C786" s="3"/>
      <c r="D786" s="23" t="str">
        <f t="shared" si="270"/>
        <v/>
      </c>
      <c r="E786" s="4">
        <v>19.350000000000001</v>
      </c>
      <c r="F786" s="2" t="s">
        <v>2247</v>
      </c>
      <c r="G786" s="19" t="e">
        <f>VLOOKUP(F786,frs!$A$2:$E$41,2,FALSE)</f>
        <v>#N/A</v>
      </c>
      <c r="H786" s="2" t="b">
        <v>1</v>
      </c>
      <c r="I786" s="2" t="s">
        <v>4716</v>
      </c>
      <c r="J786" s="19">
        <f>VLOOKUP(I786,Families!$A$2:$B$11,2,FALSE)</f>
        <v>1</v>
      </c>
      <c r="K786" s="2" t="s">
        <v>4898</v>
      </c>
      <c r="L786" s="19" t="str">
        <f>IFERROR(VLOOKUP(K786,Appellations!$A$2:$B$77,2,FALSE),"0")</f>
        <v>0</v>
      </c>
      <c r="M786" s="2" t="s">
        <v>4741</v>
      </c>
      <c r="N786" s="19">
        <f>IFERROR(VLOOKUP(M786,Regions!$A$2:$B$41,2,FALSE),"0")</f>
        <v>32</v>
      </c>
      <c r="O786" s="2" t="s">
        <v>4719</v>
      </c>
      <c r="P786" s="19">
        <f>IFERROR(VLOOKUP(O786,Colors!$A$2:$B$11,2,FALSE),"0")</f>
        <v>8</v>
      </c>
      <c r="Q786" s="2" t="s">
        <v>4688</v>
      </c>
      <c r="R786" s="19">
        <f>IFERROR(VLOOKUP(Q786,Contenants!$A$2:$B$21,2,FALSE),"0")</f>
        <v>16</v>
      </c>
      <c r="S786" s="2"/>
      <c r="T786" s="50" t="str">
        <f t="shared" si="271"/>
        <v>Dom.Masques Exception Syrah Rouge</v>
      </c>
      <c r="U786" s="19" t="str">
        <f t="shared" si="262"/>
        <v/>
      </c>
      <c r="V786" s="19">
        <f t="shared" si="272"/>
        <v>0</v>
      </c>
      <c r="W786" s="20" t="e">
        <f>$X$1&amp;A786&amp;$Y$1&amp;T786&amp;$Z$1&amp;D786&amp;$AA$1&amp;E786&amp;#REF!&amp;G786&amp;$AB$1&amp;J786&amp;$AC$1&amp;L786&amp;$AD$1&amp;N786&amp;$AE$1&amp;P786&amp;$AF$1&amp;R786&amp;$AG$1&amp;#REF!&amp;$AI$1</f>
        <v>#REF!</v>
      </c>
    </row>
    <row r="787" spans="1:23" s="29" customFormat="1" ht="409.6" x14ac:dyDescent="0.25">
      <c r="A787" s="2" t="s">
        <v>1679</v>
      </c>
      <c r="B787" s="2" t="s">
        <v>1680</v>
      </c>
      <c r="C787" s="3" t="s">
        <v>5402</v>
      </c>
      <c r="D787" s="27" t="str">
        <f t="shared" si="266"/>
        <v>Un Rasteau puissant et généreux qui accompagnera à merveille un côtes de boeuf grillée.&lt;br&gt;&lt;br&gt;Encépagement : Grenache, Syrah&lt;br&gt;&lt;br&gt;Dégustation : Robe grenat aux reflets violets ; Nez fruité au notes de fruits noirs et d'épices douces ; Bouche élégante, généreuse et fruitée aux notes de mûres, de cassis et de cerises à clafoutis.&lt;br&gt;Accord mets/vin : viande grillée, une épaule d'agneau au thym.&lt;br&gt;&lt;br&gt;Existe en Magnum et en 75cl.&lt;br&gt;&lt;br&gt;La tradition viticole de la famille Brunel remonte au 17ème siècle. Gaston Brunel, un célèbre négociant, acheta le Château de la Gardine à Châteauneuf du Pape en 1945. Le domaine est maintenant tenu par ses deux fils, avec l’aide de leurs épouses et de leurs enfants. Le domaine s’étend sur 52 ha de vignes (48 ha de rouge et 4 ha de blanc).&lt;br&gt;La bouteille Gardine, originale et élégante, est née d'un heureuxhasard...&lt;br&gt;Lorsqu’il voulut agrandir sa cave pour la première fois, en creusant dans le sol, Gaston Brunel trouva une très vieille bouteille qui avait été soufflée à la bouche. La forme lui plut beaucoup, il décida donc d’embouteiller tout son vin dans une bouteille similaire. Au début il ne parvint pas à trouver un fabricant en France capable de reproduire cette bouteille, tant elle était particulière. Il les fit donc fabriquer en Italie. Le premier millésime dans la bouteille Gardine fut 1964. La bouteille est désormais fabriquée en France dans un moule créé spécifiquement pour la famille Brunel.</v>
      </c>
      <c r="E787" s="4">
        <v>113.6</v>
      </c>
      <c r="F787" s="2" t="s">
        <v>2233</v>
      </c>
      <c r="G787" s="19">
        <f>VLOOKUP(F787,frs!$A$2:$B$45,2,FALSE)</f>
        <v>36</v>
      </c>
      <c r="H787" s="2" t="b">
        <v>1</v>
      </c>
      <c r="I787" s="2" t="s">
        <v>4716</v>
      </c>
      <c r="J787" s="28">
        <f>VLOOKUP(I787,Families!$A$2:$B$11,2,FALSE)</f>
        <v>1</v>
      </c>
      <c r="K787" s="2" t="s">
        <v>4834</v>
      </c>
      <c r="L787" s="19">
        <f>IFERROR(VLOOKUP(K787,Appellations!$A$2:$B$80,2,FALSE),"0")</f>
        <v>61</v>
      </c>
      <c r="M787" s="2" t="s">
        <v>4745</v>
      </c>
      <c r="N787" s="19">
        <f>IFERROR(VLOOKUP(M787,Regions!$A$2:$B$44,2,FALSE),"0")</f>
        <v>33</v>
      </c>
      <c r="O787" s="2" t="s">
        <v>4719</v>
      </c>
      <c r="P787" s="28">
        <f>IFERROR(VLOOKUP(O787,Colors!$A$3:$B$11,2,FALSE),"")</f>
        <v>8</v>
      </c>
      <c r="Q787" s="2" t="s">
        <v>4688</v>
      </c>
      <c r="R787" s="28">
        <f>IFERROR(VLOOKUP(Q787,Contenants!$A$3:$B$21,2,FALSE),"")</f>
        <v>16</v>
      </c>
      <c r="S787" s="2" t="s">
        <v>5703</v>
      </c>
      <c r="T787" s="50" t="s">
        <v>6216</v>
      </c>
      <c r="U787" s="19" t="str">
        <f>SUBSTITUTE(S787,"C:\Users\Admin\OneDrive\Site Internet\","")</f>
        <v>gardine_rasteau_rouge.png</v>
      </c>
      <c r="V787" s="19">
        <f t="shared" si="272"/>
        <v>1</v>
      </c>
      <c r="W787" s="20" t="str">
        <f>$X$1&amp;A787&amp;$Y$1&amp;T787&amp;$Z$1&amp;D787&amp;$AA$1&amp;G787&amp;$AB$1&amp;J787&amp;$AC$1&amp;L787&amp;$AD$1&amp;N787&amp;$AE$1&amp;P787&amp;$AF$1&amp;R787&amp;$AG$1&amp;U787&amp;$AH$1&amp;V787&amp;$AI$1</f>
        <v>("00796", "Rasteau Gardine Rouge Jeroboam", "Un Rasteau puissant et généreux qui accompagnera à merveille un côtes de boeuf grillée.&lt;br&gt;&lt;br&gt;Encépagement : Grenache, Syrah&lt;br&gt;&lt;br&gt;Dégustation : Robe grenat aux reflets violets ; Nez fruité au notes de fruits noirs et d'épices douces ; Bouche élégante, généreuse et fruitée aux notes de mûres, de cassis et de cerises à clafoutis.&lt;br&gt;Accord mets/vin : viande grillée, une épaule d'agneau au thym.&lt;br&gt;&lt;br&gt;Existe en Magnum et en 75cl.&lt;br&gt;&lt;br&gt;La tradition viticole de la famille Brunel remonte au 17ème siècle. Gaston Brunel, un célèbre négociant, acheta le Château de la Gardine à Châteauneuf du Pape en 1945. Le domaine est maintenant tenu par ses deux fils, avec l’aide de leurs épouses et de leurs enfants. Le domaine s’étend sur 52 ha de vignes (48 ha de rouge et 4 ha de blanc).&lt;br&gt;La bouteille Gardine, originale et élégante, est née d'un heureuxhasard...&lt;br&gt;Lorsqu’il voulut agrandir sa cave pour la première fois, en creusant dans le sol, Gaston Brunel trouva une très vieille bouteille qui avait été soufflée à la bouche. La forme lui plut beaucoup, il décida donc d’embouteiller tout son vin dans une bouteille similaire. Au début il ne parvint pas à trouver un fabricant en France capable de reproduire cette bouteille, tant elle était particulière. Il les fit donc fabriquer en Italie. Le premier millésime dans la bouteille Gardine fut 1964. La bouteille est désormais fabriquée en France dans un moule créé spécifiquement pour la famille Brunel.", "36", "1", "61", "33","8", "16", "gardine_rasteau_rouge.png", "1"),</v>
      </c>
    </row>
    <row r="788" spans="1:23" s="20" customFormat="1" hidden="1" x14ac:dyDescent="0.25">
      <c r="A788" s="2" t="s">
        <v>4308</v>
      </c>
      <c r="B788" s="2" t="s">
        <v>4309</v>
      </c>
      <c r="C788" s="3"/>
      <c r="D788" s="18" t="str">
        <f t="shared" si="266"/>
        <v/>
      </c>
      <c r="E788" s="4">
        <v>5.95</v>
      </c>
      <c r="F788" s="2" t="s">
        <v>2260</v>
      </c>
      <c r="G788" s="19" t="e">
        <f>VLOOKUP(F788,frs!$A$2:$E$41,2,FALSE)</f>
        <v>#N/A</v>
      </c>
      <c r="H788" s="2" t="b">
        <v>0</v>
      </c>
      <c r="I788" s="2" t="s">
        <v>4686</v>
      </c>
      <c r="J788" s="19">
        <f>VLOOKUP(I788,Families!$A$2:$B$11,2,FALSE)</f>
        <v>9</v>
      </c>
      <c r="K788" s="2"/>
      <c r="L788" s="19" t="str">
        <f>IFERROR(VLOOKUP(K788,Appellations!$A$3:$B$77,3,FALSE),"")</f>
        <v/>
      </c>
      <c r="M788" s="2"/>
      <c r="N788" s="19" t="str">
        <f>IFERROR(VLOOKUP(M788,Regions!$A$3:$B$41,2,FALSE),"")</f>
        <v/>
      </c>
      <c r="O788" s="2"/>
      <c r="P788" s="19" t="str">
        <f>IFERROR(VLOOKUP(O788,Colors!$A$3:$B$11,2,FALSE),"")</f>
        <v/>
      </c>
      <c r="Q788" s="2"/>
      <c r="R788" s="19" t="str">
        <f>IFERROR(VLOOKUP(Q788,Contenants!$A$3:$B$21,2,FALSE),"")</f>
        <v/>
      </c>
      <c r="S788" s="2"/>
      <c r="T788" s="8" t="s">
        <v>1229</v>
      </c>
      <c r="U788" s="21" t="str">
        <f t="shared" si="262"/>
        <v/>
      </c>
      <c r="V788" s="21"/>
      <c r="W788" s="20" t="e">
        <f>$X$1&amp;A788&amp;$Y$1&amp;T788&amp;$Z$1&amp;C788&amp;$AA$1&amp;E788&amp;#REF!&amp;G788&amp;$AB$1&amp;J788&amp;$AC$1&amp;#REF!&amp;$AD$1&amp;L788&amp;$AE$1&amp;P788&amp;$AF$1&amp;R788&amp;$AF$1&amp;#REF!&amp;$AG$1</f>
        <v>#REF!</v>
      </c>
    </row>
    <row r="789" spans="1:23" s="20" customFormat="1" hidden="1" x14ac:dyDescent="0.25">
      <c r="A789" s="2" t="s">
        <v>4294</v>
      </c>
      <c r="B789" s="2" t="s">
        <v>4295</v>
      </c>
      <c r="C789" s="3"/>
      <c r="D789" s="18" t="str">
        <f t="shared" si="266"/>
        <v/>
      </c>
      <c r="E789" s="4">
        <v>5.95</v>
      </c>
      <c r="F789" s="2" t="s">
        <v>2260</v>
      </c>
      <c r="G789" s="19" t="e">
        <f>VLOOKUP(F789,frs!$A$2:$E$41,2,FALSE)</f>
        <v>#N/A</v>
      </c>
      <c r="H789" s="2" t="b">
        <v>0</v>
      </c>
      <c r="I789" s="2" t="s">
        <v>4686</v>
      </c>
      <c r="J789" s="19">
        <f>VLOOKUP(I789,Families!$A$2:$B$11,2,FALSE)</f>
        <v>9</v>
      </c>
      <c r="K789" s="2"/>
      <c r="L789" s="19" t="str">
        <f>IFERROR(VLOOKUP(K789,Appellations!$A$3:$B$77,3,FALSE),"")</f>
        <v/>
      </c>
      <c r="M789" s="2"/>
      <c r="N789" s="19" t="str">
        <f>IFERROR(VLOOKUP(M789,Regions!$A$3:$B$41,2,FALSE),"")</f>
        <v/>
      </c>
      <c r="O789" s="2"/>
      <c r="P789" s="19" t="str">
        <f>IFERROR(VLOOKUP(O789,Colors!$A$3:$B$11,2,FALSE),"")</f>
        <v/>
      </c>
      <c r="Q789" s="2"/>
      <c r="R789" s="19" t="str">
        <f>IFERROR(VLOOKUP(Q789,Contenants!$A$3:$B$21,2,FALSE),"")</f>
        <v/>
      </c>
      <c r="S789" s="2"/>
      <c r="T789" s="8" t="s">
        <v>491</v>
      </c>
      <c r="U789" s="21" t="str">
        <f t="shared" si="262"/>
        <v/>
      </c>
      <c r="V789" s="21"/>
      <c r="W789" s="20" t="e">
        <f>$X$1&amp;A789&amp;$Y$1&amp;T789&amp;$Z$1&amp;C789&amp;$AA$1&amp;E789&amp;#REF!&amp;G789&amp;$AB$1&amp;J789&amp;$AC$1&amp;#REF!&amp;$AD$1&amp;L789&amp;$AE$1&amp;P789&amp;$AF$1&amp;R789&amp;$AF$1&amp;#REF!&amp;$AG$1</f>
        <v>#REF!</v>
      </c>
    </row>
    <row r="790" spans="1:23" s="20" customFormat="1" hidden="1" x14ac:dyDescent="0.25">
      <c r="A790" s="2" t="s">
        <v>4298</v>
      </c>
      <c r="B790" s="2" t="s">
        <v>4299</v>
      </c>
      <c r="C790" s="3"/>
      <c r="D790" s="18" t="str">
        <f t="shared" si="266"/>
        <v/>
      </c>
      <c r="E790" s="4">
        <v>5.95</v>
      </c>
      <c r="F790" s="2" t="s">
        <v>2260</v>
      </c>
      <c r="G790" s="19" t="e">
        <f>VLOOKUP(F790,frs!$A$2:$E$41,2,FALSE)</f>
        <v>#N/A</v>
      </c>
      <c r="H790" s="2" t="b">
        <v>0</v>
      </c>
      <c r="I790" s="2" t="s">
        <v>4686</v>
      </c>
      <c r="J790" s="19">
        <f>VLOOKUP(I790,Families!$A$2:$B$11,2,FALSE)</f>
        <v>9</v>
      </c>
      <c r="K790" s="2"/>
      <c r="L790" s="19" t="str">
        <f>IFERROR(VLOOKUP(K790,Appellations!$A$3:$B$77,3,FALSE),"")</f>
        <v/>
      </c>
      <c r="M790" s="2"/>
      <c r="N790" s="19" t="str">
        <f>IFERROR(VLOOKUP(M790,Regions!$A$3:$B$41,2,FALSE),"")</f>
        <v/>
      </c>
      <c r="O790" s="2"/>
      <c r="P790" s="19" t="str">
        <f>IFERROR(VLOOKUP(O790,Colors!$A$3:$B$11,2,FALSE),"")</f>
        <v/>
      </c>
      <c r="Q790" s="2"/>
      <c r="R790" s="19" t="str">
        <f>IFERROR(VLOOKUP(Q790,Contenants!$A$3:$B$21,2,FALSE),"")</f>
        <v/>
      </c>
      <c r="S790" s="2"/>
      <c r="T790" s="8" t="s">
        <v>499</v>
      </c>
      <c r="U790" s="21" t="str">
        <f t="shared" si="262"/>
        <v/>
      </c>
      <c r="V790" s="21"/>
      <c r="W790" s="20" t="e">
        <f>$X$1&amp;A790&amp;$Y$1&amp;T790&amp;$Z$1&amp;C790&amp;$AA$1&amp;E790&amp;#REF!&amp;G790&amp;$AB$1&amp;J790&amp;$AC$1&amp;#REF!&amp;$AD$1&amp;L790&amp;$AE$1&amp;P790&amp;$AF$1&amp;R790&amp;$AF$1&amp;#REF!&amp;$AG$1</f>
        <v>#REF!</v>
      </c>
    </row>
    <row r="791" spans="1:23" s="20" customFormat="1" hidden="1" x14ac:dyDescent="0.25">
      <c r="A791" s="2" t="s">
        <v>4304</v>
      </c>
      <c r="B791" s="2" t="s">
        <v>4305</v>
      </c>
      <c r="C791" s="3"/>
      <c r="D791" s="18" t="str">
        <f t="shared" si="266"/>
        <v/>
      </c>
      <c r="E791" s="4">
        <v>5.95</v>
      </c>
      <c r="F791" s="2" t="s">
        <v>2260</v>
      </c>
      <c r="G791" s="19" t="e">
        <f>VLOOKUP(F791,frs!$A$2:$E$41,2,FALSE)</f>
        <v>#N/A</v>
      </c>
      <c r="H791" s="2" t="b">
        <v>0</v>
      </c>
      <c r="I791" s="2" t="s">
        <v>4686</v>
      </c>
      <c r="J791" s="19">
        <f>VLOOKUP(I791,Families!$A$2:$B$11,2,FALSE)</f>
        <v>9</v>
      </c>
      <c r="K791" s="2"/>
      <c r="L791" s="19" t="str">
        <f>IFERROR(VLOOKUP(K791,Appellations!$A$3:$B$77,3,FALSE),"")</f>
        <v/>
      </c>
      <c r="M791" s="2"/>
      <c r="N791" s="19" t="str">
        <f>IFERROR(VLOOKUP(M791,Regions!$A$3:$B$41,2,FALSE),"")</f>
        <v/>
      </c>
      <c r="O791" s="2"/>
      <c r="P791" s="19" t="str">
        <f>IFERROR(VLOOKUP(O791,Colors!$A$3:$B$11,2,FALSE),"")</f>
        <v/>
      </c>
      <c r="Q791" s="2"/>
      <c r="R791" s="19" t="str">
        <f>IFERROR(VLOOKUP(Q791,Contenants!$A$3:$B$21,2,FALSE),"")</f>
        <v/>
      </c>
      <c r="S791" s="2"/>
      <c r="T791" s="8" t="s">
        <v>633</v>
      </c>
      <c r="U791" s="21" t="str">
        <f t="shared" si="262"/>
        <v/>
      </c>
      <c r="V791" s="21"/>
      <c r="W791" s="20" t="e">
        <f>$X$1&amp;A791&amp;$Y$1&amp;T791&amp;$Z$1&amp;C791&amp;$AA$1&amp;E791&amp;#REF!&amp;G791&amp;$AB$1&amp;J791&amp;$AC$1&amp;#REF!&amp;$AD$1&amp;L791&amp;$AE$1&amp;P791&amp;$AF$1&amp;R791&amp;$AF$1&amp;#REF!&amp;$AG$1</f>
        <v>#REF!</v>
      </c>
    </row>
    <row r="792" spans="1:23" s="20" customFormat="1" hidden="1" x14ac:dyDescent="0.25">
      <c r="A792" s="2" t="s">
        <v>4300</v>
      </c>
      <c r="B792" s="2" t="s">
        <v>4301</v>
      </c>
      <c r="C792" s="3"/>
      <c r="D792" s="18" t="str">
        <f t="shared" si="266"/>
        <v/>
      </c>
      <c r="E792" s="4">
        <v>5.95</v>
      </c>
      <c r="F792" s="2" t="s">
        <v>2260</v>
      </c>
      <c r="G792" s="19" t="e">
        <f>VLOOKUP(F792,frs!$A$2:$E$41,2,FALSE)</f>
        <v>#N/A</v>
      </c>
      <c r="H792" s="2" t="b">
        <v>0</v>
      </c>
      <c r="I792" s="2" t="s">
        <v>4686</v>
      </c>
      <c r="J792" s="19">
        <f>VLOOKUP(I792,Families!$A$2:$B$11,2,FALSE)</f>
        <v>9</v>
      </c>
      <c r="K792" s="2"/>
      <c r="L792" s="19" t="str">
        <f>IFERROR(VLOOKUP(K792,Appellations!$A$3:$B$77,3,FALSE),"")</f>
        <v/>
      </c>
      <c r="M792" s="2"/>
      <c r="N792" s="19" t="str">
        <f>IFERROR(VLOOKUP(M792,Regions!$A$3:$B$41,2,FALSE),"")</f>
        <v/>
      </c>
      <c r="O792" s="2"/>
      <c r="P792" s="19" t="str">
        <f>IFERROR(VLOOKUP(O792,Colors!$A$3:$B$11,2,FALSE),"")</f>
        <v/>
      </c>
      <c r="Q792" s="2"/>
      <c r="R792" s="19" t="str">
        <f>IFERROR(VLOOKUP(Q792,Contenants!$A$3:$B$21,2,FALSE),"")</f>
        <v/>
      </c>
      <c r="S792" s="2"/>
      <c r="T792" s="8" t="s">
        <v>283</v>
      </c>
      <c r="U792" s="21" t="str">
        <f t="shared" ref="U792:U810" si="273">SUBSTITUTE(SUBSTITUTE(SUBSTITUTE(SUBSTITUTE(SUBSTITUTE(SUBSTITUTE(SUBSTITUTE(SUBSTITUTE(SUBSTITUTE(SUBSTITUTE(SUBSTITUTE(SUBSTITUTE(S792,"C:\Users\Admin\OneDrive\Site Internet\",""),"BAG-IN-BOX\",""),"BOURGOGNE\",""),"BEAUJOLAIS\",""),"CHAMPAGNE ET EFFERVESCENTS\",""),"LANGUEDOC\",""),"LOIRE\",""),"PROVENCE\",""),"RHONE NORD\",""),"RHONE SUD\",""),"SPIRITUEUX\",""),"SUD OUEST\","")</f>
        <v/>
      </c>
      <c r="V792" s="21"/>
      <c r="W792" s="20" t="e">
        <f>$X$1&amp;A792&amp;$Y$1&amp;T792&amp;$Z$1&amp;C792&amp;$AA$1&amp;E792&amp;#REF!&amp;G792&amp;$AB$1&amp;J792&amp;$AC$1&amp;#REF!&amp;$AD$1&amp;L792&amp;$AE$1&amp;P792&amp;$AF$1&amp;R792&amp;$AF$1&amp;#REF!&amp;$AG$1</f>
        <v>#REF!</v>
      </c>
    </row>
    <row r="793" spans="1:23" s="20" customFormat="1" hidden="1" x14ac:dyDescent="0.25">
      <c r="A793" s="2" t="s">
        <v>4302</v>
      </c>
      <c r="B793" s="2" t="s">
        <v>4303</v>
      </c>
      <c r="C793" s="3"/>
      <c r="D793" s="18" t="str">
        <f t="shared" si="266"/>
        <v/>
      </c>
      <c r="E793" s="4">
        <v>5.95</v>
      </c>
      <c r="F793" s="2" t="s">
        <v>2260</v>
      </c>
      <c r="G793" s="19" t="e">
        <f>VLOOKUP(F793,frs!$A$2:$E$41,2,FALSE)</f>
        <v>#N/A</v>
      </c>
      <c r="H793" s="2" t="b">
        <v>0</v>
      </c>
      <c r="I793" s="2" t="s">
        <v>4686</v>
      </c>
      <c r="J793" s="19">
        <f>VLOOKUP(I793,Families!$A$2:$B$11,2,FALSE)</f>
        <v>9</v>
      </c>
      <c r="K793" s="2"/>
      <c r="L793" s="19" t="str">
        <f>IFERROR(VLOOKUP(K793,Appellations!$A$3:$B$77,3,FALSE),"")</f>
        <v/>
      </c>
      <c r="M793" s="2"/>
      <c r="N793" s="19" t="str">
        <f>IFERROR(VLOOKUP(M793,Regions!$A$3:$B$41,2,FALSE),"")</f>
        <v/>
      </c>
      <c r="O793" s="2"/>
      <c r="P793" s="19" t="str">
        <f>IFERROR(VLOOKUP(O793,Colors!$A$3:$B$11,2,FALSE),"")</f>
        <v/>
      </c>
      <c r="Q793" s="2"/>
      <c r="R793" s="19" t="str">
        <f>IFERROR(VLOOKUP(Q793,Contenants!$A$3:$B$21,2,FALSE),"")</f>
        <v/>
      </c>
      <c r="S793" s="2"/>
      <c r="T793" s="8" t="s">
        <v>285</v>
      </c>
      <c r="U793" s="21" t="str">
        <f t="shared" si="273"/>
        <v/>
      </c>
      <c r="V793" s="21"/>
      <c r="W793" s="20" t="e">
        <f>$X$1&amp;A793&amp;$Y$1&amp;T793&amp;$Z$1&amp;C793&amp;$AA$1&amp;E793&amp;#REF!&amp;G793&amp;$AB$1&amp;J793&amp;$AC$1&amp;#REF!&amp;$AD$1&amp;L793&amp;$AE$1&amp;P793&amp;$AF$1&amp;R793&amp;$AF$1&amp;#REF!&amp;$AG$1</f>
        <v>#REF!</v>
      </c>
    </row>
    <row r="794" spans="1:23" s="20" customFormat="1" hidden="1" x14ac:dyDescent="0.25">
      <c r="A794" s="2" t="s">
        <v>4306</v>
      </c>
      <c r="B794" s="2" t="s">
        <v>4307</v>
      </c>
      <c r="C794" s="3"/>
      <c r="D794" s="18" t="str">
        <f t="shared" si="266"/>
        <v/>
      </c>
      <c r="E794" s="4">
        <v>5.95</v>
      </c>
      <c r="F794" s="2" t="s">
        <v>2260</v>
      </c>
      <c r="G794" s="19" t="e">
        <f>VLOOKUP(F794,frs!$A$2:$E$41,2,FALSE)</f>
        <v>#N/A</v>
      </c>
      <c r="H794" s="2" t="b">
        <v>0</v>
      </c>
      <c r="I794" s="2" t="s">
        <v>4686</v>
      </c>
      <c r="J794" s="19">
        <f>VLOOKUP(I794,Families!$A$2:$B$11,2,FALSE)</f>
        <v>9</v>
      </c>
      <c r="K794" s="2"/>
      <c r="L794" s="19" t="str">
        <f>IFERROR(VLOOKUP(K794,Appellations!$A$3:$B$77,3,FALSE),"")</f>
        <v/>
      </c>
      <c r="M794" s="2"/>
      <c r="N794" s="19" t="str">
        <f>IFERROR(VLOOKUP(M794,Regions!$A$3:$B$41,2,FALSE),"")</f>
        <v/>
      </c>
      <c r="O794" s="2"/>
      <c r="P794" s="19" t="str">
        <f>IFERROR(VLOOKUP(O794,Colors!$A$3:$B$11,2,FALSE),"")</f>
        <v/>
      </c>
      <c r="Q794" s="2"/>
      <c r="R794" s="19" t="str">
        <f>IFERROR(VLOOKUP(Q794,Contenants!$A$3:$B$21,2,FALSE),"")</f>
        <v/>
      </c>
      <c r="S794" s="2"/>
      <c r="T794" s="8" t="s">
        <v>281</v>
      </c>
      <c r="U794" s="21" t="str">
        <f t="shared" si="273"/>
        <v/>
      </c>
      <c r="V794" s="21"/>
      <c r="W794" s="20" t="e">
        <f>$X$1&amp;A794&amp;$Y$1&amp;T794&amp;$Z$1&amp;C794&amp;$AA$1&amp;E794&amp;#REF!&amp;G794&amp;$AB$1&amp;J794&amp;$AC$1&amp;#REF!&amp;$AD$1&amp;L794&amp;$AE$1&amp;P794&amp;$AF$1&amp;R794&amp;$AF$1&amp;#REF!&amp;$AG$1</f>
        <v>#REF!</v>
      </c>
    </row>
    <row r="795" spans="1:23" s="20" customFormat="1" hidden="1" x14ac:dyDescent="0.25">
      <c r="A795" s="2" t="s">
        <v>4296</v>
      </c>
      <c r="B795" s="2" t="s">
        <v>4297</v>
      </c>
      <c r="C795" s="3"/>
      <c r="D795" s="18" t="str">
        <f t="shared" si="266"/>
        <v/>
      </c>
      <c r="E795" s="4">
        <v>5.95</v>
      </c>
      <c r="F795" s="2" t="s">
        <v>2260</v>
      </c>
      <c r="G795" s="19" t="e">
        <f>VLOOKUP(F795,frs!$A$2:$E$41,2,FALSE)</f>
        <v>#N/A</v>
      </c>
      <c r="H795" s="2" t="b">
        <v>0</v>
      </c>
      <c r="I795" s="2" t="s">
        <v>4686</v>
      </c>
      <c r="J795" s="19">
        <f>VLOOKUP(I795,Families!$A$2:$B$11,2,FALSE)</f>
        <v>9</v>
      </c>
      <c r="K795" s="2"/>
      <c r="L795" s="19" t="str">
        <f>IFERROR(VLOOKUP(K795,Appellations!$A$3:$B$77,3,FALSE),"")</f>
        <v/>
      </c>
      <c r="M795" s="2"/>
      <c r="N795" s="19" t="str">
        <f>IFERROR(VLOOKUP(M795,Regions!$A$3:$B$41,2,FALSE),"")</f>
        <v/>
      </c>
      <c r="O795" s="2"/>
      <c r="P795" s="19" t="str">
        <f>IFERROR(VLOOKUP(O795,Colors!$A$3:$B$11,2,FALSE),"")</f>
        <v/>
      </c>
      <c r="Q795" s="2"/>
      <c r="R795" s="19" t="str">
        <f>IFERROR(VLOOKUP(Q795,Contenants!$A$3:$B$21,2,FALSE),"")</f>
        <v/>
      </c>
      <c r="S795" s="2"/>
      <c r="T795" s="8" t="s">
        <v>1152</v>
      </c>
      <c r="U795" s="21" t="str">
        <f t="shared" si="273"/>
        <v/>
      </c>
      <c r="V795" s="21"/>
      <c r="W795" s="20" t="e">
        <f>$X$1&amp;A795&amp;$Y$1&amp;T795&amp;$Z$1&amp;C795&amp;$AA$1&amp;E795&amp;#REF!&amp;G795&amp;$AB$1&amp;J795&amp;$AC$1&amp;#REF!&amp;$AD$1&amp;L795&amp;$AE$1&amp;P795&amp;$AF$1&amp;R795&amp;$AF$1&amp;#REF!&amp;$AG$1</f>
        <v>#REF!</v>
      </c>
    </row>
    <row r="796" spans="1:23" s="20" customFormat="1" hidden="1" x14ac:dyDescent="0.25">
      <c r="A796" s="2" t="s">
        <v>4310</v>
      </c>
      <c r="B796" s="2" t="s">
        <v>4311</v>
      </c>
      <c r="C796" s="3"/>
      <c r="D796" s="18" t="str">
        <f t="shared" si="266"/>
        <v/>
      </c>
      <c r="E796" s="4">
        <v>5.95</v>
      </c>
      <c r="F796" s="2" t="s">
        <v>2260</v>
      </c>
      <c r="G796" s="19" t="e">
        <f>VLOOKUP(F796,frs!$A$2:$E$41,2,FALSE)</f>
        <v>#N/A</v>
      </c>
      <c r="H796" s="2" t="b">
        <v>0</v>
      </c>
      <c r="I796" s="2" t="s">
        <v>4686</v>
      </c>
      <c r="J796" s="19">
        <f>VLOOKUP(I796,Families!$A$2:$B$11,2,FALSE)</f>
        <v>9</v>
      </c>
      <c r="K796" s="2"/>
      <c r="L796" s="19" t="str">
        <f>IFERROR(VLOOKUP(K796,Appellations!$A$3:$B$77,3,FALSE),"")</f>
        <v/>
      </c>
      <c r="M796" s="2"/>
      <c r="N796" s="19" t="str">
        <f>IFERROR(VLOOKUP(M796,Regions!$A$3:$B$41,2,FALSE),"")</f>
        <v/>
      </c>
      <c r="O796" s="2"/>
      <c r="P796" s="19" t="str">
        <f>IFERROR(VLOOKUP(O796,Colors!$A$3:$B$11,2,FALSE),"")</f>
        <v/>
      </c>
      <c r="Q796" s="2"/>
      <c r="R796" s="19" t="str">
        <f>IFERROR(VLOOKUP(Q796,Contenants!$A$3:$B$21,2,FALSE),"")</f>
        <v/>
      </c>
      <c r="S796" s="2"/>
      <c r="T796" s="8" t="s">
        <v>1428</v>
      </c>
      <c r="U796" s="21" t="str">
        <f t="shared" si="273"/>
        <v/>
      </c>
      <c r="V796" s="21"/>
      <c r="W796" s="20" t="e">
        <f>$X$1&amp;A796&amp;$Y$1&amp;T796&amp;$Z$1&amp;C796&amp;$AA$1&amp;E796&amp;#REF!&amp;G796&amp;$AB$1&amp;J796&amp;$AC$1&amp;#REF!&amp;$AD$1&amp;L796&amp;$AE$1&amp;P796&amp;$AF$1&amp;R796&amp;$AF$1&amp;#REF!&amp;$AG$1</f>
        <v>#REF!</v>
      </c>
    </row>
    <row r="797" spans="1:23" s="20" customFormat="1" hidden="1" x14ac:dyDescent="0.25">
      <c r="A797" s="2" t="s">
        <v>3565</v>
      </c>
      <c r="B797" s="2" t="s">
        <v>3566</v>
      </c>
      <c r="C797" s="3"/>
      <c r="D797" s="18" t="str">
        <f t="shared" si="266"/>
        <v/>
      </c>
      <c r="E797" s="4">
        <v>5.6</v>
      </c>
      <c r="F797" s="2" t="s">
        <v>2260</v>
      </c>
      <c r="G797" s="19" t="e">
        <f>VLOOKUP(F797,frs!$A$2:$E$41,2,FALSE)</f>
        <v>#N/A</v>
      </c>
      <c r="H797" s="2" t="b">
        <v>0</v>
      </c>
      <c r="I797" s="2" t="s">
        <v>4686</v>
      </c>
      <c r="J797" s="19">
        <f>VLOOKUP(I797,Families!$A$2:$B$11,2,FALSE)</f>
        <v>9</v>
      </c>
      <c r="K797" s="2"/>
      <c r="L797" s="19" t="str">
        <f>IFERROR(VLOOKUP(K797,Appellations!$A$3:$B$77,3,FALSE),"")</f>
        <v/>
      </c>
      <c r="M797" s="2"/>
      <c r="N797" s="19" t="str">
        <f>IFERROR(VLOOKUP(M797,Regions!$A$3:$B$41,2,FALSE),"")</f>
        <v/>
      </c>
      <c r="O797" s="2"/>
      <c r="P797" s="19" t="str">
        <f>IFERROR(VLOOKUP(O797,Colors!$A$3:$B$11,2,FALSE),"")</f>
        <v/>
      </c>
      <c r="Q797" s="2"/>
      <c r="R797" s="19" t="str">
        <f>IFERROR(VLOOKUP(Q797,Contenants!$A$3:$B$21,2,FALSE),"")</f>
        <v/>
      </c>
      <c r="S797" s="2"/>
      <c r="T797" s="8" t="s">
        <v>2173</v>
      </c>
      <c r="U797" s="21" t="str">
        <f t="shared" si="273"/>
        <v/>
      </c>
      <c r="V797" s="21"/>
      <c r="W797" s="20" t="e">
        <f>$X$1&amp;A797&amp;$Y$1&amp;T797&amp;$Z$1&amp;C797&amp;$AA$1&amp;E797&amp;#REF!&amp;G797&amp;$AB$1&amp;J797&amp;$AC$1&amp;#REF!&amp;$AD$1&amp;L797&amp;$AE$1&amp;P797&amp;$AF$1&amp;R797&amp;$AF$1&amp;#REF!&amp;$AG$1</f>
        <v>#REF!</v>
      </c>
    </row>
    <row r="798" spans="1:23" s="20" customFormat="1" hidden="1" x14ac:dyDescent="0.25">
      <c r="A798" s="2" t="s">
        <v>3769</v>
      </c>
      <c r="B798" s="2" t="s">
        <v>3770</v>
      </c>
      <c r="C798" s="3"/>
      <c r="D798" s="18" t="str">
        <f t="shared" si="266"/>
        <v/>
      </c>
      <c r="E798" s="4">
        <v>6.5</v>
      </c>
      <c r="F798" s="2" t="s">
        <v>2354</v>
      </c>
      <c r="G798" s="19" t="e">
        <f>VLOOKUP(F798,frs!$A$2:$E$41,2,FALSE)</f>
        <v>#N/A</v>
      </c>
      <c r="H798" s="2" t="b">
        <v>0</v>
      </c>
      <c r="I798" s="2" t="s">
        <v>4716</v>
      </c>
      <c r="J798" s="19">
        <f>VLOOKUP(I798,Families!$A$2:$B$11,2,FALSE)</f>
        <v>1</v>
      </c>
      <c r="K798" s="2" t="s">
        <v>4830</v>
      </c>
      <c r="L798" s="19" t="str">
        <f>IFERROR(VLOOKUP(K798,Appellations!$A$3:$B$77,3,FALSE),"")</f>
        <v/>
      </c>
      <c r="M798" s="2" t="s">
        <v>4745</v>
      </c>
      <c r="N798" s="19">
        <f>IFERROR(VLOOKUP(M798,Regions!$A$3:$B$41,2,FALSE),"")</f>
        <v>33</v>
      </c>
      <c r="O798" s="2" t="s">
        <v>4719</v>
      </c>
      <c r="P798" s="19">
        <f>IFERROR(VLOOKUP(O798,Colors!$A$3:$B$11,2,FALSE),"")</f>
        <v>8</v>
      </c>
      <c r="Q798" s="2" t="s">
        <v>4688</v>
      </c>
      <c r="R798" s="19">
        <f>IFERROR(VLOOKUP(Q798,Contenants!$A$3:$B$21,2,FALSE),"")</f>
        <v>16</v>
      </c>
      <c r="S798" s="2"/>
      <c r="T798" s="8" t="s">
        <v>2171</v>
      </c>
      <c r="U798" s="21" t="str">
        <f t="shared" si="273"/>
        <v/>
      </c>
      <c r="V798" s="21"/>
      <c r="W798" s="20" t="e">
        <f>$X$1&amp;A798&amp;$Y$1&amp;T798&amp;$Z$1&amp;C798&amp;$AA$1&amp;E798&amp;#REF!&amp;G798&amp;$AB$1&amp;J798&amp;$AC$1&amp;#REF!&amp;$AD$1&amp;L798&amp;$AE$1&amp;P798&amp;$AF$1&amp;R798&amp;$AF$1&amp;#REF!&amp;$AG$1</f>
        <v>#REF!</v>
      </c>
    </row>
    <row r="799" spans="1:23" s="20" customFormat="1" hidden="1" x14ac:dyDescent="0.25">
      <c r="A799" s="2" t="s">
        <v>3767</v>
      </c>
      <c r="B799" s="2" t="s">
        <v>3768</v>
      </c>
      <c r="C799" s="3"/>
      <c r="D799" s="18" t="str">
        <f t="shared" si="266"/>
        <v/>
      </c>
      <c r="E799" s="4">
        <v>6.5</v>
      </c>
      <c r="F799" s="2" t="s">
        <v>2354</v>
      </c>
      <c r="G799" s="19" t="e">
        <f>VLOOKUP(F799,frs!$A$2:$E$41,2,FALSE)</f>
        <v>#N/A</v>
      </c>
      <c r="H799" s="2" t="b">
        <v>0</v>
      </c>
      <c r="I799" s="2" t="s">
        <v>4709</v>
      </c>
      <c r="J799" s="19">
        <f>VLOOKUP(I799,Families!$A$2:$B$11,2,FALSE)</f>
        <v>2</v>
      </c>
      <c r="K799" s="2" t="s">
        <v>4830</v>
      </c>
      <c r="L799" s="19" t="str">
        <f>IFERROR(VLOOKUP(K799,Appellations!$A$3:$B$77,3,FALSE),"")</f>
        <v/>
      </c>
      <c r="M799" s="2" t="s">
        <v>4745</v>
      </c>
      <c r="N799" s="19">
        <f>IFERROR(VLOOKUP(M799,Regions!$A$3:$B$41,2,FALSE),"")</f>
        <v>33</v>
      </c>
      <c r="O799" s="2" t="s">
        <v>4689</v>
      </c>
      <c r="P799" s="19">
        <f>IFERROR(VLOOKUP(O799,Colors!$A$3:$B$11,2,FALSE),"")</f>
        <v>2</v>
      </c>
      <c r="Q799" s="2" t="s">
        <v>4688</v>
      </c>
      <c r="R799" s="19">
        <f>IFERROR(VLOOKUP(Q799,Contenants!$A$3:$B$21,2,FALSE),"")</f>
        <v>16</v>
      </c>
      <c r="S799" s="2"/>
      <c r="T799" s="8" t="s">
        <v>2128</v>
      </c>
      <c r="U799" s="21" t="str">
        <f t="shared" si="273"/>
        <v/>
      </c>
      <c r="V799" s="21"/>
      <c r="W799" s="20" t="e">
        <f>$X$1&amp;A799&amp;$Y$1&amp;T799&amp;$Z$1&amp;C799&amp;$AA$1&amp;E799&amp;#REF!&amp;G799&amp;$AB$1&amp;J799&amp;$AC$1&amp;#REF!&amp;$AD$1&amp;L799&amp;$AE$1&amp;P799&amp;$AF$1&amp;R799&amp;$AF$1&amp;#REF!&amp;$AG$1</f>
        <v>#REF!</v>
      </c>
    </row>
    <row r="800" spans="1:23" s="20" customFormat="1" hidden="1" x14ac:dyDescent="0.25">
      <c r="A800" s="2" t="s">
        <v>3778</v>
      </c>
      <c r="B800" s="2" t="s">
        <v>3779</v>
      </c>
      <c r="C800" s="3"/>
      <c r="D800" s="18" t="str">
        <f t="shared" si="266"/>
        <v/>
      </c>
      <c r="E800" s="4">
        <v>9.9499999999999993</v>
      </c>
      <c r="F800" s="2" t="s">
        <v>2354</v>
      </c>
      <c r="G800" s="19" t="e">
        <f>VLOOKUP(F800,frs!$A$2:$E$41,2,FALSE)</f>
        <v>#N/A</v>
      </c>
      <c r="H800" s="2" t="b">
        <v>0</v>
      </c>
      <c r="I800" s="2" t="s">
        <v>4709</v>
      </c>
      <c r="J800" s="19">
        <f>VLOOKUP(I800,Families!$A$2:$B$11,2,FALSE)</f>
        <v>2</v>
      </c>
      <c r="K800" s="2" t="s">
        <v>4830</v>
      </c>
      <c r="L800" s="19" t="str">
        <f>IFERROR(VLOOKUP(K800,Appellations!$A$3:$B$77,3,FALSE),"")</f>
        <v/>
      </c>
      <c r="M800" s="2" t="s">
        <v>4745</v>
      </c>
      <c r="N800" s="19">
        <f>IFERROR(VLOOKUP(M800,Regions!$A$3:$B$41,2,FALSE),"")</f>
        <v>33</v>
      </c>
      <c r="O800" s="2" t="s">
        <v>4689</v>
      </c>
      <c r="P800" s="19">
        <f>IFERROR(VLOOKUP(O800,Colors!$A$3:$B$11,2,FALSE),"")</f>
        <v>2</v>
      </c>
      <c r="Q800" s="2" t="s">
        <v>4688</v>
      </c>
      <c r="R800" s="19">
        <f>IFERROR(VLOOKUP(Q800,Contenants!$A$3:$B$21,2,FALSE),"")</f>
        <v>16</v>
      </c>
      <c r="S800" s="2"/>
      <c r="T800" s="8" t="s">
        <v>2132</v>
      </c>
      <c r="U800" s="21" t="str">
        <f t="shared" si="273"/>
        <v/>
      </c>
      <c r="V800" s="21"/>
      <c r="W800" s="20" t="e">
        <f>$X$1&amp;A800&amp;$Y$1&amp;T800&amp;$Z$1&amp;C800&amp;$AA$1&amp;E800&amp;#REF!&amp;G800&amp;$AB$1&amp;J800&amp;$AC$1&amp;#REF!&amp;$AD$1&amp;L800&amp;$AE$1&amp;P800&amp;$AF$1&amp;R800&amp;$AF$1&amp;#REF!&amp;$AG$1</f>
        <v>#REF!</v>
      </c>
    </row>
    <row r="801" spans="1:23" s="20" customFormat="1" hidden="1" x14ac:dyDescent="0.25">
      <c r="A801" s="2" t="s">
        <v>3712</v>
      </c>
      <c r="B801" s="2" t="s">
        <v>3713</v>
      </c>
      <c r="C801" s="3"/>
      <c r="D801" s="18" t="str">
        <f t="shared" si="266"/>
        <v/>
      </c>
      <c r="E801" s="4">
        <v>5.2</v>
      </c>
      <c r="F801" s="2" t="s">
        <v>2354</v>
      </c>
      <c r="G801" s="19" t="e">
        <f>VLOOKUP(F801,frs!$A$2:$E$41,2,FALSE)</f>
        <v>#N/A</v>
      </c>
      <c r="H801" s="2" t="b">
        <v>0</v>
      </c>
      <c r="I801" s="2" t="s">
        <v>4716</v>
      </c>
      <c r="J801" s="19">
        <f>VLOOKUP(I801,Families!$A$2:$B$11,2,FALSE)</f>
        <v>1</v>
      </c>
      <c r="K801" s="2" t="s">
        <v>4753</v>
      </c>
      <c r="L801" s="19" t="str">
        <f>IFERROR(VLOOKUP(K801,Appellations!$A$3:$B$77,3,FALSE),"")</f>
        <v/>
      </c>
      <c r="M801" s="2" t="s">
        <v>4745</v>
      </c>
      <c r="N801" s="19">
        <f>IFERROR(VLOOKUP(M801,Regions!$A$3:$B$41,2,FALSE),"")</f>
        <v>33</v>
      </c>
      <c r="O801" s="2" t="s">
        <v>4719</v>
      </c>
      <c r="P801" s="19">
        <f>IFERROR(VLOOKUP(O801,Colors!$A$3:$B$11,2,FALSE),"")</f>
        <v>8</v>
      </c>
      <c r="Q801" s="2" t="s">
        <v>4688</v>
      </c>
      <c r="R801" s="19">
        <f>IFERROR(VLOOKUP(Q801,Contenants!$A$3:$B$21,2,FALSE),"")</f>
        <v>16</v>
      </c>
      <c r="S801" s="2"/>
      <c r="T801" s="8" t="s">
        <v>2150</v>
      </c>
      <c r="U801" s="21" t="str">
        <f t="shared" si="273"/>
        <v/>
      </c>
      <c r="V801" s="21"/>
      <c r="W801" s="20" t="e">
        <f>$X$1&amp;A801&amp;$Y$1&amp;T801&amp;$Z$1&amp;C801&amp;$AA$1&amp;E801&amp;#REF!&amp;G801&amp;$AB$1&amp;J801&amp;$AC$1&amp;#REF!&amp;$AD$1&amp;L801&amp;$AE$1&amp;P801&amp;$AF$1&amp;R801&amp;$AF$1&amp;#REF!&amp;$AG$1</f>
        <v>#REF!</v>
      </c>
    </row>
    <row r="802" spans="1:23" s="20" customFormat="1" hidden="1" x14ac:dyDescent="0.25">
      <c r="A802" s="2" t="s">
        <v>3710</v>
      </c>
      <c r="B802" s="2" t="s">
        <v>3711</v>
      </c>
      <c r="C802" s="3"/>
      <c r="D802" s="18" t="str">
        <f t="shared" si="266"/>
        <v/>
      </c>
      <c r="E802" s="4">
        <v>5.2</v>
      </c>
      <c r="F802" s="2" t="s">
        <v>2354</v>
      </c>
      <c r="G802" s="19" t="e">
        <f>VLOOKUP(F802,frs!$A$2:$E$41,2,FALSE)</f>
        <v>#N/A</v>
      </c>
      <c r="H802" s="2" t="b">
        <v>0</v>
      </c>
      <c r="I802" s="2" t="s">
        <v>2308</v>
      </c>
      <c r="J802" s="19">
        <f>VLOOKUP(I802,Families!$A$2:$B$11,2,FALSE)</f>
        <v>3</v>
      </c>
      <c r="K802" s="2" t="s">
        <v>4753</v>
      </c>
      <c r="L802" s="19" t="str">
        <f>IFERROR(VLOOKUP(K802,Appellations!$A$3:$B$77,3,FALSE),"")</f>
        <v/>
      </c>
      <c r="M802" s="2" t="s">
        <v>4745</v>
      </c>
      <c r="N802" s="19">
        <f>IFERROR(VLOOKUP(M802,Regions!$A$3:$B$41,2,FALSE),"")</f>
        <v>33</v>
      </c>
      <c r="O802" s="2" t="s">
        <v>2306</v>
      </c>
      <c r="P802" s="19">
        <f>IFERROR(VLOOKUP(O802,Colors!$A$3:$B$11,2,FALSE),"")</f>
        <v>7</v>
      </c>
      <c r="Q802" s="2" t="s">
        <v>4688</v>
      </c>
      <c r="R802" s="19">
        <f>IFERROR(VLOOKUP(Q802,Contenants!$A$3:$B$21,2,FALSE),"")</f>
        <v>16</v>
      </c>
      <c r="S802" s="2"/>
      <c r="T802" s="8" t="s">
        <v>2148</v>
      </c>
      <c r="U802" s="21" t="str">
        <f t="shared" si="273"/>
        <v/>
      </c>
      <c r="V802" s="21"/>
      <c r="W802" s="20" t="e">
        <f>$X$1&amp;A802&amp;$Y$1&amp;T802&amp;$Z$1&amp;C802&amp;$AA$1&amp;E802&amp;#REF!&amp;G802&amp;$AB$1&amp;J802&amp;$AC$1&amp;#REF!&amp;$AD$1&amp;L802&amp;$AE$1&amp;P802&amp;$AF$1&amp;R802&amp;$AF$1&amp;#REF!&amp;$AG$1</f>
        <v>#REF!</v>
      </c>
    </row>
    <row r="803" spans="1:23" s="20" customFormat="1" hidden="1" x14ac:dyDescent="0.25">
      <c r="A803" s="2" t="s">
        <v>3708</v>
      </c>
      <c r="B803" s="2" t="s">
        <v>3709</v>
      </c>
      <c r="C803" s="3"/>
      <c r="D803" s="18" t="str">
        <f t="shared" si="266"/>
        <v/>
      </c>
      <c r="E803" s="4">
        <v>5.2</v>
      </c>
      <c r="F803" s="2" t="s">
        <v>2354</v>
      </c>
      <c r="G803" s="19" t="e">
        <f>VLOOKUP(F803,frs!$A$2:$E$41,2,FALSE)</f>
        <v>#N/A</v>
      </c>
      <c r="H803" s="2" t="b">
        <v>0</v>
      </c>
      <c r="I803" s="2" t="s">
        <v>4709</v>
      </c>
      <c r="J803" s="19">
        <f>VLOOKUP(I803,Families!$A$2:$B$11,2,FALSE)</f>
        <v>2</v>
      </c>
      <c r="K803" s="2" t="s">
        <v>4753</v>
      </c>
      <c r="L803" s="19" t="str">
        <f>IFERROR(VLOOKUP(K803,Appellations!$A$3:$B$77,3,FALSE),"")</f>
        <v/>
      </c>
      <c r="M803" s="2" t="s">
        <v>4745</v>
      </c>
      <c r="N803" s="19">
        <f>IFERROR(VLOOKUP(M803,Regions!$A$3:$B$41,2,FALSE),"")</f>
        <v>33</v>
      </c>
      <c r="O803" s="2" t="s">
        <v>4689</v>
      </c>
      <c r="P803" s="19">
        <f>IFERROR(VLOOKUP(O803,Colors!$A$3:$B$11,2,FALSE),"")</f>
        <v>2</v>
      </c>
      <c r="Q803" s="2" t="s">
        <v>4688</v>
      </c>
      <c r="R803" s="19">
        <f>IFERROR(VLOOKUP(Q803,Contenants!$A$3:$B$21,2,FALSE),"")</f>
        <v>16</v>
      </c>
      <c r="S803" s="2"/>
      <c r="T803" s="8" t="s">
        <v>55</v>
      </c>
      <c r="U803" s="21" t="str">
        <f t="shared" si="273"/>
        <v/>
      </c>
      <c r="V803" s="21"/>
      <c r="W803" s="20" t="e">
        <f>$X$1&amp;A803&amp;$Y$1&amp;T803&amp;$Z$1&amp;C803&amp;$AA$1&amp;E803&amp;#REF!&amp;G803&amp;$AB$1&amp;J803&amp;$AC$1&amp;#REF!&amp;$AD$1&amp;L803&amp;$AE$1&amp;P803&amp;$AF$1&amp;R803&amp;$AF$1&amp;#REF!&amp;$AG$1</f>
        <v>#REF!</v>
      </c>
    </row>
    <row r="804" spans="1:23" s="20" customFormat="1" hidden="1" x14ac:dyDescent="0.25">
      <c r="A804" s="2" t="s">
        <v>2620</v>
      </c>
      <c r="B804" s="2" t="s">
        <v>2621</v>
      </c>
      <c r="C804" s="3"/>
      <c r="D804" s="18" t="str">
        <f t="shared" si="266"/>
        <v/>
      </c>
      <c r="E804" s="4">
        <v>20.55</v>
      </c>
      <c r="F804" s="2" t="s">
        <v>2354</v>
      </c>
      <c r="G804" s="19" t="e">
        <f>VLOOKUP(F804,frs!$A$2:$E$41,2,FALSE)</f>
        <v>#N/A</v>
      </c>
      <c r="H804" s="2" t="b">
        <v>0</v>
      </c>
      <c r="I804" s="2" t="s">
        <v>2301</v>
      </c>
      <c r="J804" s="19">
        <f>VLOOKUP(I804,Families!$A$2:$B$11,2,FALSE)</f>
        <v>4</v>
      </c>
      <c r="K804" s="2" t="s">
        <v>4753</v>
      </c>
      <c r="L804" s="19" t="str">
        <f>IFERROR(VLOOKUP(K804,Appellations!$A$3:$B$77,3,FALSE),"")</f>
        <v/>
      </c>
      <c r="M804" s="2" t="s">
        <v>4745</v>
      </c>
      <c r="N804" s="19">
        <f>IFERROR(VLOOKUP(M804,Regions!$A$3:$B$41,2,FALSE),"")</f>
        <v>33</v>
      </c>
      <c r="O804" s="2" t="s">
        <v>4719</v>
      </c>
      <c r="P804" s="19">
        <f>IFERROR(VLOOKUP(O804,Colors!$A$3:$B$11,2,FALSE),"")</f>
        <v>8</v>
      </c>
      <c r="Q804" s="2"/>
      <c r="R804" s="19" t="str">
        <f>IFERROR(VLOOKUP(Q804,Contenants!$A$3:$B$21,2,FALSE),"")</f>
        <v/>
      </c>
      <c r="S804" s="2"/>
      <c r="T804" s="8" t="s">
        <v>1329</v>
      </c>
      <c r="U804" s="21" t="str">
        <f t="shared" si="273"/>
        <v/>
      </c>
      <c r="V804" s="21"/>
      <c r="W804" s="20" t="e">
        <f>$X$1&amp;A804&amp;$Y$1&amp;T804&amp;$Z$1&amp;C804&amp;$AA$1&amp;E804&amp;#REF!&amp;G804&amp;$AB$1&amp;J804&amp;$AC$1&amp;#REF!&amp;$AD$1&amp;L804&amp;$AE$1&amp;P804&amp;$AF$1&amp;R804&amp;$AF$1&amp;#REF!&amp;$AG$1</f>
        <v>#REF!</v>
      </c>
    </row>
    <row r="805" spans="1:23" s="20" customFormat="1" hidden="1" x14ac:dyDescent="0.25">
      <c r="A805" s="2" t="s">
        <v>2618</v>
      </c>
      <c r="B805" s="2" t="s">
        <v>2619</v>
      </c>
      <c r="C805" s="3"/>
      <c r="D805" s="18" t="str">
        <f t="shared" si="266"/>
        <v/>
      </c>
      <c r="E805" s="4">
        <v>17.100000000000001</v>
      </c>
      <c r="F805" s="2" t="s">
        <v>2354</v>
      </c>
      <c r="G805" s="19" t="e">
        <f>VLOOKUP(F805,frs!$A$2:$E$41,2,FALSE)</f>
        <v>#N/A</v>
      </c>
      <c r="H805" s="2" t="b">
        <v>0</v>
      </c>
      <c r="I805" s="2" t="s">
        <v>2301</v>
      </c>
      <c r="J805" s="19">
        <f>VLOOKUP(I805,Families!$A$2:$B$11,2,FALSE)</f>
        <v>4</v>
      </c>
      <c r="K805" s="2" t="s">
        <v>4753</v>
      </c>
      <c r="L805" s="19" t="str">
        <f>IFERROR(VLOOKUP(K805,Appellations!$A$3:$B$77,3,FALSE),"")</f>
        <v/>
      </c>
      <c r="M805" s="2" t="s">
        <v>4745</v>
      </c>
      <c r="N805" s="19">
        <f>IFERROR(VLOOKUP(M805,Regions!$A$3:$B$41,2,FALSE),"")</f>
        <v>33</v>
      </c>
      <c r="O805" s="2" t="s">
        <v>4719</v>
      </c>
      <c r="P805" s="19">
        <f>IFERROR(VLOOKUP(O805,Colors!$A$3:$B$11,2,FALSE),"")</f>
        <v>8</v>
      </c>
      <c r="Q805" s="2"/>
      <c r="R805" s="19" t="str">
        <f>IFERROR(VLOOKUP(Q805,Contenants!$A$3:$B$21,2,FALSE),"")</f>
        <v/>
      </c>
      <c r="S805" s="2"/>
      <c r="T805" s="8" t="s">
        <v>313</v>
      </c>
      <c r="U805" s="21" t="str">
        <f t="shared" si="273"/>
        <v/>
      </c>
      <c r="V805" s="21"/>
      <c r="W805" s="20" t="e">
        <f>$X$1&amp;A805&amp;$Y$1&amp;T805&amp;$Z$1&amp;C805&amp;$AA$1&amp;E805&amp;#REF!&amp;G805&amp;$AB$1&amp;J805&amp;$AC$1&amp;#REF!&amp;$AD$1&amp;L805&amp;$AE$1&amp;P805&amp;$AF$1&amp;R805&amp;$AF$1&amp;#REF!&amp;$AG$1</f>
        <v>#REF!</v>
      </c>
    </row>
    <row r="806" spans="1:23" s="20" customFormat="1" hidden="1" x14ac:dyDescent="0.25">
      <c r="A806" s="2" t="s">
        <v>2624</v>
      </c>
      <c r="B806" s="2" t="s">
        <v>2625</v>
      </c>
      <c r="C806" s="3"/>
      <c r="D806" s="18" t="str">
        <f t="shared" si="266"/>
        <v/>
      </c>
      <c r="E806" s="4">
        <v>18.100000000000001</v>
      </c>
      <c r="F806" s="2" t="s">
        <v>2354</v>
      </c>
      <c r="G806" s="19" t="e">
        <f>VLOOKUP(F806,frs!$A$2:$E$41,2,FALSE)</f>
        <v>#N/A</v>
      </c>
      <c r="H806" s="2" t="b">
        <v>0</v>
      </c>
      <c r="I806" s="2" t="s">
        <v>2301</v>
      </c>
      <c r="J806" s="19">
        <f>VLOOKUP(I806,Families!$A$2:$B$11,2,FALSE)</f>
        <v>4</v>
      </c>
      <c r="K806" s="2" t="s">
        <v>4753</v>
      </c>
      <c r="L806" s="19" t="str">
        <f>IFERROR(VLOOKUP(K806,Appellations!$A$3:$B$77,3,FALSE),"")</f>
        <v/>
      </c>
      <c r="M806" s="2" t="s">
        <v>4745</v>
      </c>
      <c r="N806" s="19">
        <f>IFERROR(VLOOKUP(M806,Regions!$A$3:$B$41,2,FALSE),"")</f>
        <v>33</v>
      </c>
      <c r="O806" s="2" t="s">
        <v>4719</v>
      </c>
      <c r="P806" s="19">
        <f>IFERROR(VLOOKUP(O806,Colors!$A$3:$B$11,2,FALSE),"")</f>
        <v>8</v>
      </c>
      <c r="Q806" s="2"/>
      <c r="R806" s="19" t="str">
        <f>IFERROR(VLOOKUP(Q806,Contenants!$A$3:$B$21,2,FALSE),"")</f>
        <v/>
      </c>
      <c r="S806" s="2"/>
      <c r="T806" s="8" t="s">
        <v>406</v>
      </c>
      <c r="U806" s="21" t="str">
        <f t="shared" si="273"/>
        <v/>
      </c>
      <c r="V806" s="21"/>
      <c r="W806" s="20" t="e">
        <f>$X$1&amp;A806&amp;$Y$1&amp;T806&amp;$Z$1&amp;C806&amp;$AA$1&amp;E806&amp;#REF!&amp;G806&amp;$AB$1&amp;J806&amp;$AC$1&amp;#REF!&amp;$AD$1&amp;L806&amp;$AE$1&amp;P806&amp;$AF$1&amp;R806&amp;$AF$1&amp;#REF!&amp;$AG$1</f>
        <v>#REF!</v>
      </c>
    </row>
    <row r="807" spans="1:23" s="20" customFormat="1" hidden="1" x14ac:dyDescent="0.25">
      <c r="A807" s="2" t="s">
        <v>2663</v>
      </c>
      <c r="B807" s="2" t="s">
        <v>2664</v>
      </c>
      <c r="C807" s="3"/>
      <c r="D807" s="18" t="str">
        <f t="shared" si="266"/>
        <v/>
      </c>
      <c r="E807" s="4">
        <v>19.45</v>
      </c>
      <c r="F807" s="2" t="s">
        <v>2354</v>
      </c>
      <c r="G807" s="19" t="e">
        <f>VLOOKUP(F807,frs!$A$2:$E$41,2,FALSE)</f>
        <v>#N/A</v>
      </c>
      <c r="H807" s="2" t="b">
        <v>0</v>
      </c>
      <c r="I807" s="2" t="s">
        <v>2301</v>
      </c>
      <c r="J807" s="19">
        <f>VLOOKUP(I807,Families!$A$2:$B$11,2,FALSE)</f>
        <v>4</v>
      </c>
      <c r="K807" s="2" t="s">
        <v>4751</v>
      </c>
      <c r="L807" s="19" t="str">
        <f>IFERROR(VLOOKUP(K807,Appellations!$A$3:$B$77,3,FALSE),"")</f>
        <v/>
      </c>
      <c r="M807" s="2" t="s">
        <v>4752</v>
      </c>
      <c r="N807" s="19">
        <f>IFERROR(VLOOKUP(M807,Regions!$A$3:$B$41,2,FALSE),"")</f>
        <v>20</v>
      </c>
      <c r="O807" s="2" t="s">
        <v>2306</v>
      </c>
      <c r="P807" s="19">
        <f>IFERROR(VLOOKUP(O807,Colors!$A$3:$B$11,2,FALSE),"")</f>
        <v>7</v>
      </c>
      <c r="Q807" s="2"/>
      <c r="R807" s="19" t="str">
        <f>IFERROR(VLOOKUP(Q807,Contenants!$A$3:$B$21,2,FALSE),"")</f>
        <v/>
      </c>
      <c r="S807" s="2"/>
      <c r="T807" s="8" t="s">
        <v>1922</v>
      </c>
      <c r="U807" s="21" t="str">
        <f t="shared" si="273"/>
        <v/>
      </c>
      <c r="V807" s="21"/>
      <c r="W807" s="20" t="e">
        <f>$X$1&amp;A807&amp;$Y$1&amp;T807&amp;$Z$1&amp;C807&amp;$AA$1&amp;E807&amp;#REF!&amp;G807&amp;$AB$1&amp;J807&amp;$AC$1&amp;#REF!&amp;$AD$1&amp;L807&amp;$AE$1&amp;P807&amp;$AF$1&amp;R807&amp;$AF$1&amp;#REF!&amp;$AG$1</f>
        <v>#REF!</v>
      </c>
    </row>
    <row r="808" spans="1:23" s="20" customFormat="1" hidden="1" x14ac:dyDescent="0.25">
      <c r="A808" s="2" t="s">
        <v>2661</v>
      </c>
      <c r="B808" s="2" t="s">
        <v>2662</v>
      </c>
      <c r="C808" s="3"/>
      <c r="D808" s="18" t="str">
        <f t="shared" si="266"/>
        <v/>
      </c>
      <c r="E808" s="4">
        <v>34.35</v>
      </c>
      <c r="F808" s="2" t="s">
        <v>2354</v>
      </c>
      <c r="G808" s="19" t="e">
        <f>VLOOKUP(F808,frs!$A$2:$E$41,2,FALSE)</f>
        <v>#N/A</v>
      </c>
      <c r="H808" s="2" t="b">
        <v>0</v>
      </c>
      <c r="I808" s="2" t="s">
        <v>2301</v>
      </c>
      <c r="J808" s="19">
        <f>VLOOKUP(I808,Families!$A$2:$B$11,2,FALSE)</f>
        <v>4</v>
      </c>
      <c r="K808" s="2" t="s">
        <v>4751</v>
      </c>
      <c r="L808" s="19" t="str">
        <f>IFERROR(VLOOKUP(K808,Appellations!$A$3:$B$77,3,FALSE),"")</f>
        <v/>
      </c>
      <c r="M808" s="2" t="s">
        <v>4752</v>
      </c>
      <c r="N808" s="19">
        <f>IFERROR(VLOOKUP(M808,Regions!$A$3:$B$41,2,FALSE),"")</f>
        <v>20</v>
      </c>
      <c r="O808" s="2" t="s">
        <v>2306</v>
      </c>
      <c r="P808" s="19">
        <f>IFERROR(VLOOKUP(O808,Colors!$A$3:$B$11,2,FALSE),"")</f>
        <v>7</v>
      </c>
      <c r="Q808" s="2"/>
      <c r="R808" s="19" t="str">
        <f>IFERROR(VLOOKUP(Q808,Contenants!$A$3:$B$21,2,FALSE),"")</f>
        <v/>
      </c>
      <c r="S808" s="2"/>
      <c r="T808" s="8" t="s">
        <v>529</v>
      </c>
      <c r="U808" s="21" t="str">
        <f t="shared" si="273"/>
        <v/>
      </c>
      <c r="V808" s="21"/>
      <c r="W808" s="20" t="e">
        <f>$X$1&amp;A808&amp;$Y$1&amp;T808&amp;$Z$1&amp;C808&amp;$AA$1&amp;E808&amp;#REF!&amp;G808&amp;$AB$1&amp;J808&amp;$AC$1&amp;#REF!&amp;$AD$1&amp;L808&amp;$AE$1&amp;P808&amp;$AF$1&amp;R808&amp;$AF$1&amp;#REF!&amp;$AG$1</f>
        <v>#REF!</v>
      </c>
    </row>
    <row r="809" spans="1:23" s="20" customFormat="1" hidden="1" x14ac:dyDescent="0.25">
      <c r="A809" s="2" t="s">
        <v>4443</v>
      </c>
      <c r="B809" s="2" t="s">
        <v>4444</v>
      </c>
      <c r="C809" s="3"/>
      <c r="D809" s="40" t="str">
        <f t="shared" si="266"/>
        <v/>
      </c>
      <c r="E809" s="4">
        <v>14.9</v>
      </c>
      <c r="F809" s="2" t="s">
        <v>3363</v>
      </c>
      <c r="G809" s="41" t="e">
        <f>VLOOKUP(F809,frs!$A$2:$E$41,2,FALSE)</f>
        <v>#N/A</v>
      </c>
      <c r="H809" s="2" t="b">
        <v>0</v>
      </c>
      <c r="I809" s="2" t="s">
        <v>4716</v>
      </c>
      <c r="J809" s="41">
        <f>VLOOKUP(I809,Families!$A$2:$B$11,2,FALSE)</f>
        <v>1</v>
      </c>
      <c r="K809" s="2" t="s">
        <v>4899</v>
      </c>
      <c r="L809" s="41" t="str">
        <f>IFERROR(VLOOKUP(K809,Appellations!$A$3:$B$77,3,FALSE),"")</f>
        <v/>
      </c>
      <c r="M809" s="2" t="s">
        <v>4745</v>
      </c>
      <c r="N809" s="41">
        <f>IFERROR(VLOOKUP(M809,Regions!$A$3:$B$41,2,FALSE),"")</f>
        <v>33</v>
      </c>
      <c r="O809" s="2" t="s">
        <v>4719</v>
      </c>
      <c r="P809" s="41">
        <f>IFERROR(VLOOKUP(O809,Colors!$A$3:$B$11,2,FALSE),"")</f>
        <v>8</v>
      </c>
      <c r="Q809" s="2" t="s">
        <v>4688</v>
      </c>
      <c r="R809" s="41">
        <f>IFERROR(VLOOKUP(Q809,Contenants!$A$3:$B$21,2,FALSE),"")</f>
        <v>16</v>
      </c>
      <c r="S809" s="2"/>
      <c r="T809" s="8" t="s">
        <v>527</v>
      </c>
      <c r="U809" s="43" t="str">
        <f t="shared" si="273"/>
        <v/>
      </c>
      <c r="V809" s="43"/>
      <c r="W809" s="42" t="e">
        <f>$X$1&amp;A809&amp;$Y$1&amp;T809&amp;$Z$1&amp;C809&amp;$AA$1&amp;E809&amp;#REF!&amp;G809&amp;$AB$1&amp;J809&amp;$AC$1&amp;#REF!&amp;$AD$1&amp;L809&amp;$AE$1&amp;P809&amp;$AF$1&amp;R809&amp;$AF$1&amp;#REF!&amp;$AG$1</f>
        <v>#REF!</v>
      </c>
    </row>
    <row r="810" spans="1:23" hidden="1" x14ac:dyDescent="0.25">
      <c r="A810" s="2" t="s">
        <v>2995</v>
      </c>
      <c r="B810" s="2" t="s">
        <v>2996</v>
      </c>
      <c r="C810" s="3"/>
      <c r="D810" s="23" t="str">
        <f t="shared" ref="D810:D815" si="274">SUBSTITUTE(SUBSTITUTE(SUBSTITUTE(C810,CHAR(13),""),CHAR(10),"&lt;br&gt;"),". &amp;car(10)",".")</f>
        <v/>
      </c>
      <c r="E810" s="4">
        <v>5.5</v>
      </c>
      <c r="F810" s="2" t="s">
        <v>2218</v>
      </c>
      <c r="G810" s="19" t="e">
        <f>VLOOKUP(F810,frs!$A$2:$E$41,2,FALSE)</f>
        <v>#N/A</v>
      </c>
      <c r="H810" s="2" t="b">
        <v>0</v>
      </c>
      <c r="I810" s="2" t="s">
        <v>4716</v>
      </c>
      <c r="J810" s="19">
        <f>VLOOKUP(I810,Families!$A$2:$B$11,2,FALSE)</f>
        <v>1</v>
      </c>
      <c r="K810" s="2" t="s">
        <v>4740</v>
      </c>
      <c r="L810" s="19">
        <f>IFERROR(VLOOKUP(K810,Appellations!$A$2:$B$77,2,FALSE),"0")</f>
        <v>25</v>
      </c>
      <c r="M810" s="2" t="s">
        <v>4741</v>
      </c>
      <c r="N810" s="19">
        <f>IFERROR(VLOOKUP(M810,Regions!$A$2:$B$41,2,FALSE),"0")</f>
        <v>32</v>
      </c>
      <c r="O810" s="2" t="s">
        <v>4719</v>
      </c>
      <c r="P810" s="19">
        <f>IFERROR(VLOOKUP(O810,Colors!$A$2:$B$11,2,FALSE),"0")</f>
        <v>8</v>
      </c>
      <c r="Q810" s="2" t="s">
        <v>4688</v>
      </c>
      <c r="R810" s="19">
        <f>IFERROR(VLOOKUP(Q810,Contenants!$A$2:$B$21,2,FALSE),"0")</f>
        <v>16</v>
      </c>
      <c r="S810" s="2"/>
      <c r="T810" s="50" t="str">
        <f t="shared" ref="T810" si="275">PROPER(B810)</f>
        <v>Cdp Cuvee Charlotte Rouge</v>
      </c>
      <c r="U810" s="19" t="str">
        <f t="shared" si="273"/>
        <v/>
      </c>
      <c r="V810" s="19" t="e">
        <f>IF(#REF!="",0,1)</f>
        <v>#REF!</v>
      </c>
      <c r="W810" s="20" t="e">
        <f>$X$1&amp;A810&amp;$Y$1&amp;T810&amp;$Z$1&amp;D810&amp;$AA$1&amp;E810&amp;#REF!&amp;G810&amp;$AB$1&amp;J810&amp;$AC$1&amp;L810&amp;$AD$1&amp;N810&amp;$AE$1&amp;P810&amp;$AF$1&amp;R810&amp;$AG$1&amp;#REF!&amp;$AI$1</f>
        <v>#REF!</v>
      </c>
    </row>
    <row r="811" spans="1:23" ht="409.5" x14ac:dyDescent="0.25">
      <c r="A811" s="2" t="s">
        <v>1994</v>
      </c>
      <c r="B811" s="2" t="s">
        <v>1995</v>
      </c>
      <c r="C811" s="3" t="s">
        <v>5466</v>
      </c>
      <c r="D811" s="23" t="str">
        <f t="shared" si="274"/>
        <v>Un vin blanc sec et plein de fraîcheur pour s'accorder avec un cabillaud sauce citron.&lt;br&gt;&lt;br&gt;Encépagement : Sauvignon, Chardonnay.&lt;br&gt;&lt;br&gt;Dégustation : robe jaune pâle, nez aux notes d’agrumes, bouche ronde et fraiche aux notes de pamplemousse. &lt;br&gt;Accord mets/vin : apéritif, poisson grillée.&lt;br&gt;&lt;br&gt;Le nom de Mourat est intimement lié au vin : Vignerons et sauniers sur l’Ile de ré jusqu’à la fin du 19ème siècle, puis marchands de vins aux Sables d’Olonne pendant trois générations, c’est en 1974 que Jean Mourat créa le vignoble qui deviendra  Château Marie du Fou.&lt;br&gt;Jérémie le rejoint en 1998 afin de pérenniser l’aventure, tout en établissant deux domaines, le Clos Saint-André en 2006 et le Moulin Blanc en 2011.&lt;br&gt;Depuis plus de 10 ans, l’ensemble des domaines est passé en culture biologique ou en conversion bio.</v>
      </c>
      <c r="E811" s="4">
        <v>11.5</v>
      </c>
      <c r="F811" s="2" t="s">
        <v>2248</v>
      </c>
      <c r="G811" s="19">
        <f>VLOOKUP(F811,frs!$A$2:$B$45,2,FALSE)</f>
        <v>37</v>
      </c>
      <c r="H811" s="2" t="b">
        <v>1</v>
      </c>
      <c r="I811" s="2" t="s">
        <v>4709</v>
      </c>
      <c r="J811" s="19">
        <f>VLOOKUP(I811,Families!$A$2:$B$11,2,FALSE)</f>
        <v>2</v>
      </c>
      <c r="K811" s="2" t="s">
        <v>4751</v>
      </c>
      <c r="L811" s="19">
        <f>IFERROR(VLOOKUP(K811,Appellations!$A$2:$B$80,2,FALSE),"0")</f>
        <v>78</v>
      </c>
      <c r="M811" s="2" t="s">
        <v>4752</v>
      </c>
      <c r="N811" s="19">
        <f>IFERROR(VLOOKUP(M811,Regions!$A$2:$B$44,2,FALSE),"0")</f>
        <v>20</v>
      </c>
      <c r="O811" s="2" t="s">
        <v>4689</v>
      </c>
      <c r="P811" s="19">
        <f>IFERROR(VLOOKUP(O811,Colors!$A$2:$B$11,2,FALSE),"0")</f>
        <v>2</v>
      </c>
      <c r="Q811" s="2" t="s">
        <v>4688</v>
      </c>
      <c r="R811" s="19">
        <f>IFERROR(VLOOKUP(Q811,Contenants!$A$2:$B$21,2,FALSE),"0")</f>
        <v>16</v>
      </c>
      <c r="S811" s="2" t="s">
        <v>5855</v>
      </c>
      <c r="T811" s="50" t="s">
        <v>6217</v>
      </c>
      <c r="U811" s="19" t="str">
        <f t="shared" ref="U811:U816" si="276">SUBSTITUTE(S811,"C:\Users\Admin\OneDrive\Site Internet\","")</f>
        <v>jeremie_mourat_ovni_blanc.png</v>
      </c>
      <c r="V811" s="19">
        <f t="shared" ref="V811:V817" si="277">IF(U811="",0,1)</f>
        <v>1</v>
      </c>
      <c r="W811" s="20" t="str">
        <f t="shared" ref="W811:W816" si="278">$X$1&amp;A811&amp;$Y$1&amp;T811&amp;$Z$1&amp;D811&amp;$AA$1&amp;G811&amp;$AB$1&amp;J811&amp;$AC$1&amp;L811&amp;$AD$1&amp;N811&amp;$AE$1&amp;P811&amp;$AF$1&amp;R811&amp;$AG$1&amp;U811&amp;$AH$1&amp;V811&amp;$AI$1</f>
        <v>("00821", "Ovni Blanc Mourat", "Un vin blanc sec et plein de fraîcheur pour s'accorder avec un cabillaud sauce citron.&lt;br&gt;&lt;br&gt;Encépagement : Sauvignon, Chardonnay.&lt;br&gt;&lt;br&gt;Dégustation : robe jaune pâle, nez aux notes d’agrumes, bouche ronde et fraiche aux notes de pamplemousse. &lt;br&gt;Accord mets/vin : apéritif, poisson grillée.&lt;br&gt;&lt;br&gt;Le nom de Mourat est intimement lié au vin : Vignerons et sauniers sur l’Ile de ré jusqu’à la fin du 19ème siècle, puis marchands de vins aux Sables d’Olonne pendant trois générations, c’est en 1974 que Jean Mourat créa le vignoble qui deviendra  Château Marie du Fou.&lt;br&gt;Jérémie le rejoint en 1998 afin de pérenniser l’aventure, tout en établissant deux domaines, le Clos Saint-André en 2006 et le Moulin Blanc en 2011.&lt;br&gt;Depuis plus de 10 ans, l’ensemble des domaines est passé en culture biologique ou en conversion bio.", "37", "2", "78", "20","2", "16", "jeremie_mourat_ovni_blanc.png", "1"),</v>
      </c>
    </row>
    <row r="812" spans="1:23" ht="409.5" x14ac:dyDescent="0.25">
      <c r="A812" s="2" t="s">
        <v>1282</v>
      </c>
      <c r="B812" s="2" t="s">
        <v>1283</v>
      </c>
      <c r="C812" s="3" t="s">
        <v>5342</v>
      </c>
      <c r="D812" s="23" t="str">
        <f t="shared" si="274"/>
        <v>Un vin blanc sec et fruité. Idéal sur un loup grillé au four. &lt;br&gt;&lt;br&gt;Encépagement : Chenin, Chardonnay.&lt;br&gt;&lt;br&gt;Dégustation : Robe jaune pâle ; Nez aux notes de fruits blancs et floral ; Bouche aromatique, minérale.&lt;br&gt;Accord mets/vin : apéritif, poisson grillée.&lt;br&gt;&lt;br&gt;Le nom de Mourat est intimement lié au vin : Vignerons et sauniers sur l’Ile de ré jusqu’à la fin du 19ème siècle, puis marchands de vins aux Sables d’Olonne pendant trois générations, c’est en 1974 que Jean Mourat créa le vignoble qui deviendra  Château Marie du Fou.&lt;br&gt;Jérémie le rejoint en 1998 afin de pérenniser l’aventure, tout en établissant deux domaines, le Clos Saint-André en 2006 et le Moulin Blanc en 2011.&lt;br&gt;Depuis plus de 10 ans, l’ensemble des domaines est passé en culture biologique ou en conversion bio.</v>
      </c>
      <c r="E812" s="4">
        <v>9.9</v>
      </c>
      <c r="F812" s="2" t="s">
        <v>2248</v>
      </c>
      <c r="G812" s="19">
        <f>VLOOKUP(F812,frs!$A$2:$B$45,2,FALSE)</f>
        <v>37</v>
      </c>
      <c r="H812" s="2" t="b">
        <v>1</v>
      </c>
      <c r="I812" s="2" t="s">
        <v>4709</v>
      </c>
      <c r="J812" s="19">
        <f>VLOOKUP(I812,Families!$A$2:$B$11,2,FALSE)</f>
        <v>2</v>
      </c>
      <c r="K812" s="2" t="s">
        <v>4900</v>
      </c>
      <c r="L812" s="19">
        <f>IFERROR(VLOOKUP(K812,Appellations!$A$2:$B$80,2,FALSE),"0")</f>
        <v>40</v>
      </c>
      <c r="M812" s="2" t="s">
        <v>4822</v>
      </c>
      <c r="N812" s="19">
        <f>IFERROR(VLOOKUP(M812,Regions!$A$2:$B$44,2,FALSE),"0")</f>
        <v>27</v>
      </c>
      <c r="O812" s="2" t="s">
        <v>4689</v>
      </c>
      <c r="P812" s="19">
        <f>IFERROR(VLOOKUP(O812,Colors!$A$2:$B$11,2,FALSE),"0")</f>
        <v>2</v>
      </c>
      <c r="Q812" s="2" t="s">
        <v>4688</v>
      </c>
      <c r="R812" s="19">
        <f>IFERROR(VLOOKUP(Q812,Contenants!$A$2:$B$21,2,FALSE),"0")</f>
        <v>16</v>
      </c>
      <c r="S812" s="2" t="s">
        <v>5856</v>
      </c>
      <c r="T812" s="50" t="s">
        <v>6219</v>
      </c>
      <c r="U812" s="19" t="str">
        <f t="shared" si="276"/>
        <v>jeremie_mourat_collection_blanc.png</v>
      </c>
      <c r="V812" s="19">
        <f t="shared" si="277"/>
        <v>1</v>
      </c>
      <c r="W812" s="20" t="str">
        <f t="shared" si="278"/>
        <v>("00822", "Collection Mourat Blanc ", "Un vin blanc sec et fruité. Idéal sur un loup grillé au four. &lt;br&gt;&lt;br&gt;Encépagement : Chenin, Chardonnay.&lt;br&gt;&lt;br&gt;Dégustation : Robe jaune pâle ; Nez aux notes de fruits blancs et floral ; Bouche aromatique, minérale.&lt;br&gt;Accord mets/vin : apéritif, poisson grillée.&lt;br&gt;&lt;br&gt;Le nom de Mourat est intimement lié au vin : Vignerons et sauniers sur l’Ile de ré jusqu’à la fin du 19ème siècle, puis marchands de vins aux Sables d’Olonne pendant trois générations, c’est en 1974 que Jean Mourat créa le vignoble qui deviendra  Château Marie du Fou.&lt;br&gt;Jérémie le rejoint en 1998 afin de pérenniser l’aventure, tout en établissant deux domaines, le Clos Saint-André en 2006 et le Moulin Blanc en 2011.&lt;br&gt;Depuis plus de 10 ans, l’ensemble des domaines est passé en culture biologique ou en conversion bio.", "37", "2", "40", "27","2", "16", "jeremie_mourat_collection_blanc.png", "1"),</v>
      </c>
    </row>
    <row r="813" spans="1:23" ht="409.5" x14ac:dyDescent="0.25">
      <c r="A813" s="2" t="s">
        <v>1284</v>
      </c>
      <c r="B813" s="2" t="s">
        <v>1285</v>
      </c>
      <c r="C813" s="3" t="s">
        <v>5343</v>
      </c>
      <c r="D813" s="23" t="str">
        <f t="shared" si="274"/>
        <v>Un vin rouge léger et fruité qui pourra accompagner vos apéritifs ou une entrecôte grillée.&lt;br&gt;&lt;br&gt;Encépagement : Pinot Noir, Cabernet franc, Négrette, Gamay.&lt;br&gt;&lt;br&gt;Dégustation : Robe rouge rubis ; Nez aux notes de fruits rouges ; Bouche fruitée et élégante avec des tatnins fins.&lt;br&gt;Accord mets/vin : apéritif, viande grillée.&lt;br&gt;&lt;br&gt;Le nom de Mourat est intimement lié au vin : Vignerons et sauniers sur l’Ile de ré jusqu’à la fin du 19ème siècle, puis marchands de vins aux Sables d’Olonne pendant trois générations, c’est en 1974 que Jean Mourat créa le vignoble qui deviendra  Château Marie du Fou.&lt;br&gt;Jérémie le rejoint en 1998 afin de pérenniser l’aventure, tout en établissant deux domaines, le Clos Saint-André en 2006 et le Moulin Blanc en 2011.&lt;br&gt;Depuis plus de 10 ans, l’ensemble des domaines est passé en culture biologique ou en conversion bio.</v>
      </c>
      <c r="E813" s="4">
        <v>10.15</v>
      </c>
      <c r="F813" s="2" t="s">
        <v>2248</v>
      </c>
      <c r="G813" s="19">
        <f>VLOOKUP(F813,frs!$A$2:$B$45,2,FALSE)</f>
        <v>37</v>
      </c>
      <c r="H813" s="2" t="b">
        <v>1</v>
      </c>
      <c r="I813" s="2" t="s">
        <v>4716</v>
      </c>
      <c r="J813" s="19">
        <f>VLOOKUP(I813,Families!$A$2:$B$11,2,FALSE)</f>
        <v>1</v>
      </c>
      <c r="K813" s="2" t="s">
        <v>4900</v>
      </c>
      <c r="L813" s="19">
        <f>IFERROR(VLOOKUP(K813,Appellations!$A$2:$B$80,2,FALSE),"0")</f>
        <v>40</v>
      </c>
      <c r="M813" s="2" t="s">
        <v>4822</v>
      </c>
      <c r="N813" s="19">
        <f>IFERROR(VLOOKUP(M813,Regions!$A$2:$B$44,2,FALSE),"0")</f>
        <v>27</v>
      </c>
      <c r="O813" s="2" t="s">
        <v>4719</v>
      </c>
      <c r="P813" s="19">
        <f>IFERROR(VLOOKUP(O813,Colors!$A$2:$B$11,2,FALSE),"0")</f>
        <v>8</v>
      </c>
      <c r="Q813" s="2" t="s">
        <v>4688</v>
      </c>
      <c r="R813" s="19">
        <f>IFERROR(VLOOKUP(Q813,Contenants!$A$2:$B$21,2,FALSE),"0")</f>
        <v>16</v>
      </c>
      <c r="S813" s="2" t="s">
        <v>5857</v>
      </c>
      <c r="T813" s="50" t="s">
        <v>6218</v>
      </c>
      <c r="U813" s="19" t="str">
        <f t="shared" si="276"/>
        <v>jeremie_mourat_collection_rouge.png</v>
      </c>
      <c r="V813" s="19">
        <f t="shared" si="277"/>
        <v>1</v>
      </c>
      <c r="W813" s="20" t="str">
        <f t="shared" si="278"/>
        <v>("00823", "Collection Mourat Rouge ", "Un vin rouge léger et fruité qui pourra accompagner vos apéritifs ou une entrecôte grillée.&lt;br&gt;&lt;br&gt;Encépagement : Pinot Noir, Cabernet franc, Négrette, Gamay.&lt;br&gt;&lt;br&gt;Dégustation : Robe rouge rubis ; Nez aux notes de fruits rouges ; Bouche fruitée et élégante avec des tatnins fins.&lt;br&gt;Accord mets/vin : apéritif, viande grillée.&lt;br&gt;&lt;br&gt;Le nom de Mourat est intimement lié au vin : Vignerons et sauniers sur l’Ile de ré jusqu’à la fin du 19ème siècle, puis marchands de vins aux Sables d’Olonne pendant trois générations, c’est en 1974 que Jean Mourat créa le vignoble qui deviendra  Château Marie du Fou.&lt;br&gt;Jérémie le rejoint en 1998 afin de pérenniser l’aventure, tout en établissant deux domaines, le Clos Saint-André en 2006 et le Moulin Blanc en 2011.&lt;br&gt;Depuis plus de 10 ans, l’ensemble des domaines est passé en culture biologique ou en conversion bio.", "37", "1", "40", "27","8", "16", "jeremie_mourat_collection_rouge.png", "1"),</v>
      </c>
    </row>
    <row r="814" spans="1:23" ht="409.5" x14ac:dyDescent="0.25">
      <c r="A814" s="2" t="s">
        <v>1533</v>
      </c>
      <c r="B814" s="2" t="s">
        <v>1534</v>
      </c>
      <c r="C814" s="3" t="s">
        <v>5382</v>
      </c>
      <c r="D814" s="23" t="str">
        <f t="shared" si="274"/>
        <v>Un Mareuil blanc sec, vif et rond. Parfait sur une blanquette de veau.&lt;br&gt;&lt;br&gt;Encépagement : Chenin, Chardonnay.&lt;br&gt;&lt;br&gt;Dégustation : Robe jaune pâle ; Nez miellé aux notes de fruits blancs et floral ; Bouche onctueuse aux saveurs de coing, de cire d’abeille.&lt;br&gt;Accord mets/vin : poisson grillée, viande blanche épicée ou en sauce.&lt;br&gt;&lt;br&gt;Le nom de Mourat est intimement lié au vin : Vignerons et sauniers sur l’Ile de ré jusqu’à la fin du 19ème siècle, puis marchands de vins aux Sables d’Olonne pendant trois générations, c’est en 1974 que Jean Mourat créa le vignoble qui deviendra  Château Marie du Fou.&lt;br&gt;Jérémie le rejoint en 1998 afin de pérenniser l’aventure, tout en établissant deux domaines, le Clos Saint-André en 2006 et le Moulin Blanc en 2011.&lt;br&gt;Depuis plus de 10 ans, l’ensemble des domaines est passé en culture biologique ou en conversion bio.</v>
      </c>
      <c r="E814" s="4">
        <v>18.95</v>
      </c>
      <c r="F814" s="2" t="s">
        <v>2248</v>
      </c>
      <c r="G814" s="19">
        <f>VLOOKUP(F814,frs!$A$2:$B$45,2,FALSE)</f>
        <v>37</v>
      </c>
      <c r="H814" s="2" t="b">
        <v>1</v>
      </c>
      <c r="I814" s="2" t="s">
        <v>4709</v>
      </c>
      <c r="J814" s="19">
        <f>VLOOKUP(I814,Families!$A$2:$B$11,2,FALSE)</f>
        <v>2</v>
      </c>
      <c r="K814" s="2" t="s">
        <v>4901</v>
      </c>
      <c r="L814" s="19">
        <f>IFERROR(VLOOKUP(K814,Appellations!$A$2:$B$80,2,FALSE),"0")</f>
        <v>50</v>
      </c>
      <c r="M814" s="2" t="s">
        <v>4822</v>
      </c>
      <c r="N814" s="19">
        <f>IFERROR(VLOOKUP(M814,Regions!$A$2:$B$44,2,FALSE),"0")</f>
        <v>27</v>
      </c>
      <c r="O814" s="2" t="s">
        <v>4689</v>
      </c>
      <c r="P814" s="19">
        <f>IFERROR(VLOOKUP(O814,Colors!$A$2:$B$11,2,FALSE),"0")</f>
        <v>2</v>
      </c>
      <c r="Q814" s="2" t="s">
        <v>4688</v>
      </c>
      <c r="R814" s="19">
        <f>IFERROR(VLOOKUP(Q814,Contenants!$A$2:$B$21,2,FALSE),"0")</f>
        <v>16</v>
      </c>
      <c r="S814" s="2" t="s">
        <v>5858</v>
      </c>
      <c r="T814" s="50" t="s">
        <v>6220</v>
      </c>
      <c r="U814" s="19" t="str">
        <f t="shared" si="276"/>
        <v>jeremie_mourat_clos_saint_andre_blanc.png</v>
      </c>
      <c r="V814" s="19">
        <f t="shared" si="277"/>
        <v>1</v>
      </c>
      <c r="W814" s="20" t="str">
        <f t="shared" si="278"/>
        <v>("00824", "Clos Saint André Mourat Blanc ", "Un Mareuil blanc sec, vif et rond. Parfait sur une blanquette de veau.&lt;br&gt;&lt;br&gt;Encépagement : Chenin, Chardonnay.&lt;br&gt;&lt;br&gt;Dégustation : Robe jaune pâle ; Nez miellé aux notes de fruits blancs et floral ; Bouche onctueuse aux saveurs de coing, de cire d’abeille.&lt;br&gt;Accord mets/vin : poisson grillée, viande blanche épicée ou en sauce.&lt;br&gt;&lt;br&gt;Le nom de Mourat est intimement lié au vin : Vignerons et sauniers sur l’Ile de ré jusqu’à la fin du 19ème siècle, puis marchands de vins aux Sables d’Olonne pendant trois générations, c’est en 1974 que Jean Mourat créa le vignoble qui deviendra  Château Marie du Fou.&lt;br&gt;Jérémie le rejoint en 1998 afin de pérenniser l’aventure, tout en établissant deux domaines, le Clos Saint-André en 2006 et le Moulin Blanc en 2011.&lt;br&gt;Depuis plus de 10 ans, l’ensemble des domaines est passé en culture biologique ou en conversion bio.", "37", "2", "50", "27","2", "16", "jeremie_mourat_clos_saint_andre_blanc.png", "1"),</v>
      </c>
    </row>
    <row r="815" spans="1:23" ht="409.5" x14ac:dyDescent="0.25">
      <c r="A815" s="2" t="s">
        <v>1993</v>
      </c>
      <c r="B815" s="11" t="s">
        <v>2204</v>
      </c>
      <c r="C815" s="3" t="s">
        <v>5155</v>
      </c>
      <c r="D815" s="23" t="str">
        <f t="shared" si="274"/>
        <v>Un vin blanc sec aux notes de pêche blanche pour accompagner un suprême de volaille purée de patate douce.&lt;br&gt;&lt;br&gt;Encépagement : Pinot noir.&lt;br&gt;&lt;br&gt;Dégustation : Robe jaune pâle ; Nez aux notes de fruits blancs et floral ; Bouche fraiche, aromatique et minérale. &lt;br&gt;Accord mets/vin : viande blanche, poissons fins.&lt;br&gt;&lt;br&gt;Le nom de Mourat est intimement lié au vin : Vignerons et sauniers sur l’Ile de ré jusqu’à la fin du 19ème siècle, puis marchands de vins aux Sables d’Olonne pendant trois générations, c’est en 1974 que Jean Mourat créa le vignoble qui deviendra  Château Marie du Fou.&lt;br&gt;Jérémie le rejoint en 1998 afin de pérenniser l’aventure, tout en établissant deux domaines, le Clos Saint-André en 2006 et le Moulin Blanc en 2011.&lt;br&gt;Depuis plus de 10 ans, l’ensemble des domaines est passé en culture biologique ou en conversion bio.</v>
      </c>
      <c r="E815" s="4">
        <v>17.850000000000001</v>
      </c>
      <c r="F815" s="2" t="s">
        <v>2248</v>
      </c>
      <c r="G815" s="19">
        <f>VLOOKUP(F815,frs!$A$2:$B$45,2,FALSE)</f>
        <v>37</v>
      </c>
      <c r="H815" s="2" t="b">
        <v>1</v>
      </c>
      <c r="I815" s="2" t="s">
        <v>4709</v>
      </c>
      <c r="J815" s="19">
        <f>VLOOKUP(I815,Families!$A$2:$B$11,2,FALSE)</f>
        <v>2</v>
      </c>
      <c r="K815" s="2" t="s">
        <v>4751</v>
      </c>
      <c r="L815" s="19">
        <f>IFERROR(VLOOKUP(K815,Appellations!$A$2:$B$80,2,FALSE),"0")</f>
        <v>78</v>
      </c>
      <c r="M815" s="2" t="s">
        <v>4752</v>
      </c>
      <c r="N815" s="19">
        <f>IFERROR(VLOOKUP(M815,Regions!$A$2:$B$44,2,FALSE),"0")</f>
        <v>20</v>
      </c>
      <c r="O815" s="2" t="s">
        <v>4689</v>
      </c>
      <c r="P815" s="19">
        <f>IFERROR(VLOOKUP(O815,Colors!$A$2:$B$11,2,FALSE),"0")</f>
        <v>2</v>
      </c>
      <c r="Q815" s="2" t="s">
        <v>4688</v>
      </c>
      <c r="R815" s="19">
        <f>IFERROR(VLOOKUP(Q815,Contenants!$A$2:$B$21,2,FALSE),"0")</f>
        <v>16</v>
      </c>
      <c r="S815" s="2" t="s">
        <v>5859</v>
      </c>
      <c r="T815" s="50" t="s">
        <v>6221</v>
      </c>
      <c r="U815" s="19" t="str">
        <f t="shared" si="276"/>
        <v>jeremie_mourat_moulin_blanc_de_noir_blanc.png</v>
      </c>
      <c r="V815" s="19">
        <f t="shared" si="277"/>
        <v>1</v>
      </c>
      <c r="W815" s="20" t="str">
        <f t="shared" si="278"/>
        <v>("00825", "Moulin 'Blanc De Noirs' Mourat Blanc ", "Un vin blanc sec aux notes de pêche blanche pour accompagner un suprême de volaille purée de patate douce.&lt;br&gt;&lt;br&gt;Encépagement : Pinot noir.&lt;br&gt;&lt;br&gt;Dégustation : Robe jaune pâle ; Nez aux notes de fruits blancs et floral ; Bouche fraiche, aromatique et minérale. &lt;br&gt;Accord mets/vin : viande blanche, poissons fins.&lt;br&gt;&lt;br&gt;Le nom de Mourat est intimement lié au vin : Vignerons et sauniers sur l’Ile de ré jusqu’à la fin du 19ème siècle, puis marchands de vins aux Sables d’Olonne pendant trois générations, c’est en 1974 que Jean Mourat créa le vignoble qui deviendra  Château Marie du Fou.&lt;br&gt;Jérémie le rejoint en 1998 afin de pérenniser l’aventure, tout en établissant deux domaines, le Clos Saint-André en 2006 et le Moulin Blanc en 2011.&lt;br&gt;Depuis plus de 10 ans, l’ensemble des domaines est passé en culture biologique ou en conversion bio.", "37", "2", "78", "20","2", "16", "jeremie_mourat_moulin_blanc_de_noir_blanc.png", "1"),</v>
      </c>
    </row>
    <row r="816" spans="1:23" s="29" customFormat="1" ht="409.6" x14ac:dyDescent="0.25">
      <c r="A816" s="2" t="s">
        <v>1286</v>
      </c>
      <c r="B816" s="2" t="s">
        <v>1287</v>
      </c>
      <c r="C816" s="3" t="s">
        <v>5344</v>
      </c>
      <c r="D816" s="27" t="str">
        <f t="shared" si="266"/>
        <v>Un vin rouge charnue, épicé et fruité qui accompagnera à merveille une côtes de porc grillée aux herbes de provence.&lt;br&gt;&lt;br&gt;Encépagement : Négrette.&lt;br&gt;&lt;br&gt;Dégustation : robe rouge, nez aux notes de fruits rouge ; bouche fruitée, tanins sobres et finale épicée. &lt;br&gt;Accord mets/vin : viande grillée, plats mijotés.&lt;br&gt;&lt;br&gt;Le nom de Mourat est intimement lié au vin : Vignerons et sauniers sur l’Ile de ré jusqu’à la fin du 19ème siècle, puis marchands de vins aux Sables d’Olonne pendant trois générations, c’est en 1974 que Jean Mourat créa le vignoble qui deviendra  Château Marie du Fou.&lt;br&gt;Jérémie le rejoint en 1998 afin de pérenniser l’aventure, tout en établissant deux domaines, le Clos Saint-André en 2006 et le Moulin Blanc en 2011.&lt;br&gt;Depuis plus de 10 ans, l’ensemble des domaines est passé en culture biologique ou en conversion bio.</v>
      </c>
      <c r="E816" s="4">
        <v>18.850000000000001</v>
      </c>
      <c r="F816" s="2" t="s">
        <v>2248</v>
      </c>
      <c r="G816" s="19">
        <f>VLOOKUP(F816,frs!$A$2:$B$45,2,FALSE)</f>
        <v>37</v>
      </c>
      <c r="H816" s="2" t="b">
        <v>1</v>
      </c>
      <c r="I816" s="2" t="s">
        <v>4716</v>
      </c>
      <c r="J816" s="28">
        <f>VLOOKUP(I816,Families!$A$2:$B$11,2,FALSE)</f>
        <v>1</v>
      </c>
      <c r="K816" s="2" t="s">
        <v>4900</v>
      </c>
      <c r="L816" s="19">
        <f>IFERROR(VLOOKUP(K816,Appellations!$A$2:$B$80,2,FALSE),"0")</f>
        <v>40</v>
      </c>
      <c r="M816" s="2" t="s">
        <v>4822</v>
      </c>
      <c r="N816" s="19">
        <f>IFERROR(VLOOKUP(M816,Regions!$A$2:$B$44,2,FALSE),"0")</f>
        <v>27</v>
      </c>
      <c r="O816" s="2" t="s">
        <v>4719</v>
      </c>
      <c r="P816" s="28">
        <f>IFERROR(VLOOKUP(O816,Colors!$A$3:$B$11,2,FALSE),"")</f>
        <v>8</v>
      </c>
      <c r="Q816" s="2" t="s">
        <v>4688</v>
      </c>
      <c r="R816" s="28">
        <f>IFERROR(VLOOKUP(Q816,Contenants!$A$3:$B$21,2,FALSE),"")</f>
        <v>16</v>
      </c>
      <c r="S816" s="2" t="s">
        <v>5860</v>
      </c>
      <c r="T816" s="50" t="s">
        <v>6222</v>
      </c>
      <c r="U816" s="19" t="str">
        <f t="shared" si="276"/>
        <v>jeremie_mourat_grenouillere_rouge.png</v>
      </c>
      <c r="V816" s="19">
        <f t="shared" si="277"/>
        <v>1</v>
      </c>
      <c r="W816" s="20" t="str">
        <f t="shared" si="278"/>
        <v>("00826", "Grenouillère Mourat Rouge", "Un vin rouge charnue, épicé et fruité qui accompagnera à merveille une côtes de porc grillée aux herbes de provence.&lt;br&gt;&lt;br&gt;Encépagement : Négrette.&lt;br&gt;&lt;br&gt;Dégustation : robe rouge, nez aux notes de fruits rouge ; bouche fruitée, tanins sobres et finale épicée. &lt;br&gt;Accord mets/vin : viande grillée, plats mijotés.&lt;br&gt;&lt;br&gt;Le nom de Mourat est intimement lié au vin : Vignerons et sauniers sur l’Ile de ré jusqu’à la fin du 19ème siècle, puis marchands de vins aux Sables d’Olonne pendant trois générations, c’est en 1974 que Jean Mourat créa le vignoble qui deviendra  Château Marie du Fou.&lt;br&gt;Jérémie le rejoint en 1998 afin de pérenniser l’aventure, tout en établissant deux domaines, le Clos Saint-André en 2006 et le Moulin Blanc en 2011.&lt;br&gt;Depuis plus de 10 ans, l’ensemble des domaines est passé en culture biologique ou en conversion bio.", "37", "1", "40", "27","8", "16", "jeremie_mourat_grenouillere_rouge.png", "1"),</v>
      </c>
    </row>
    <row r="817" spans="1:23" s="20" customFormat="1" hidden="1" x14ac:dyDescent="0.25">
      <c r="A817" s="2" t="s">
        <v>1176</v>
      </c>
      <c r="B817" s="2" t="s">
        <v>1177</v>
      </c>
      <c r="C817" s="3"/>
      <c r="D817" s="40" t="str">
        <f t="shared" si="266"/>
        <v/>
      </c>
      <c r="E817" s="4">
        <v>0</v>
      </c>
      <c r="F817" s="2" t="s">
        <v>2248</v>
      </c>
      <c r="G817" s="41">
        <f>VLOOKUP(F817,frs!$A$2:$E$41,2,FALSE)</f>
        <v>37</v>
      </c>
      <c r="H817" s="2" t="b">
        <v>1</v>
      </c>
      <c r="I817" s="2" t="s">
        <v>43</v>
      </c>
      <c r="J817" s="41" t="e">
        <f>VLOOKUP(I817,Families!$A$2:$B$11,2,FALSE)</f>
        <v>#N/A</v>
      </c>
      <c r="K817" s="2"/>
      <c r="L817" s="41" t="str">
        <f>IFERROR(VLOOKUP(K817,Appellations!$A$3:$B$77,3,FALSE),"")</f>
        <v/>
      </c>
      <c r="M817" s="2"/>
      <c r="N817" s="41" t="str">
        <f>IFERROR(VLOOKUP(M817,Regions!$A$3:$B$41,2,FALSE),"")</f>
        <v/>
      </c>
      <c r="O817" s="2"/>
      <c r="P817" s="41" t="str">
        <f>IFERROR(VLOOKUP(O817,Colors!$A$3:$B$11,2,FALSE),"")</f>
        <v/>
      </c>
      <c r="Q817" s="2"/>
      <c r="R817" s="41" t="str">
        <f>IFERROR(VLOOKUP(Q817,Contenants!$A$3:$B$21,2,FALSE),"")</f>
        <v/>
      </c>
      <c r="S817" s="2"/>
      <c r="T817" s="8" t="s">
        <v>1692</v>
      </c>
      <c r="U817" s="43" t="str">
        <f t="shared" ref="U817:U847" si="279">SUBSTITUTE(SUBSTITUTE(SUBSTITUTE(SUBSTITUTE(SUBSTITUTE(SUBSTITUTE(SUBSTITUTE(SUBSTITUTE(SUBSTITUTE(SUBSTITUTE(SUBSTITUTE(SUBSTITUTE(S817,"C:\Users\Admin\OneDrive\Site Internet\",""),"BAG-IN-BOX\",""),"BOURGOGNE\",""),"BEAUJOLAIS\",""),"CHAMPAGNE ET EFFERVESCENTS\",""),"LANGUEDOC\",""),"LOIRE\",""),"PROVENCE\",""),"RHONE NORD\",""),"RHONE SUD\",""),"SPIRITUEUX\",""),"SUD OUEST\","")</f>
        <v/>
      </c>
      <c r="V817" s="19">
        <f t="shared" si="277"/>
        <v>0</v>
      </c>
      <c r="W817" s="42" t="e">
        <f>$X$1&amp;A817&amp;$Y$1&amp;T817&amp;$Z$1&amp;C817&amp;$AA$1&amp;E817&amp;#REF!&amp;G817&amp;$AB$1&amp;J817&amp;$AC$1&amp;#REF!&amp;$AD$1&amp;L817&amp;$AE$1&amp;P817&amp;$AF$1&amp;R817&amp;$AF$1&amp;#REF!&amp;$AG$1</f>
        <v>#REF!</v>
      </c>
    </row>
    <row r="818" spans="1:23" hidden="1" x14ac:dyDescent="0.25">
      <c r="A818" s="2" t="s">
        <v>3271</v>
      </c>
      <c r="B818" s="2" t="s">
        <v>3272</v>
      </c>
      <c r="C818" s="3"/>
      <c r="D818" s="23" t="str">
        <f t="shared" ref="D818:D819" si="280">SUBSTITUTE(SUBSTITUTE(SUBSTITUTE(C818,CHAR(13),""),CHAR(10),"&lt;br&gt;"),". &amp;car(10)",".")</f>
        <v/>
      </c>
      <c r="E818" s="4">
        <v>532</v>
      </c>
      <c r="F818" s="2" t="s">
        <v>3273</v>
      </c>
      <c r="G818" s="19" t="e">
        <f>VLOOKUP(F818,frs!$A$2:$E$41,2,FALSE)</f>
        <v>#N/A</v>
      </c>
      <c r="H818" s="2" t="b">
        <v>0</v>
      </c>
      <c r="I818" s="2" t="s">
        <v>4693</v>
      </c>
      <c r="J818" s="19">
        <f>VLOOKUP(I818,Families!$A$2:$B$11,2,FALSE)</f>
        <v>7</v>
      </c>
      <c r="K818" s="2"/>
      <c r="L818" s="19" t="str">
        <f>IFERROR(VLOOKUP(K818,Appellations!$A$2:$B$77,2,FALSE),"0")</f>
        <v>0</v>
      </c>
      <c r="M818" s="2" t="s">
        <v>5926</v>
      </c>
      <c r="N818" s="19">
        <f>IFERROR(VLOOKUP(M818,Regions!$A$2:$B$41,2,FALSE),"0")</f>
        <v>14</v>
      </c>
      <c r="O818" s="2"/>
      <c r="P818" s="19" t="str">
        <f>IFERROR(VLOOKUP(O818,Colors!$A$2:$B$11,2,FALSE),"0")</f>
        <v>0</v>
      </c>
      <c r="Q818" s="2"/>
      <c r="R818" s="19" t="str">
        <f>IFERROR(VLOOKUP(Q818,Contenants!$A$2:$B$21,2,FALSE),"0")</f>
        <v>0</v>
      </c>
      <c r="S818" s="2"/>
      <c r="T818" s="50" t="str">
        <f t="shared" ref="T818:T819" si="281">PROPER(B818)</f>
        <v>Cognac Bon Bois Lheraud 1967 46°</v>
      </c>
      <c r="U818" s="19" t="str">
        <f t="shared" si="279"/>
        <v/>
      </c>
      <c r="V818" s="19" t="e">
        <f>IF(#REF!="",0,1)</f>
        <v>#REF!</v>
      </c>
      <c r="W818" s="20" t="e">
        <f>$X$1&amp;A818&amp;$Y$1&amp;T818&amp;$Z$1&amp;D818&amp;$AA$1&amp;E818&amp;#REF!&amp;G818&amp;$AB$1&amp;J818&amp;$AC$1&amp;L818&amp;$AD$1&amp;N818&amp;$AE$1&amp;P818&amp;$AF$1&amp;R818&amp;$AG$1&amp;#REF!&amp;$AI$1</f>
        <v>#REF!</v>
      </c>
    </row>
    <row r="819" spans="1:23" hidden="1" x14ac:dyDescent="0.25">
      <c r="A819" s="2" t="s">
        <v>3295</v>
      </c>
      <c r="B819" s="2" t="s">
        <v>3296</v>
      </c>
      <c r="C819" s="3"/>
      <c r="D819" s="23" t="str">
        <f t="shared" si="280"/>
        <v/>
      </c>
      <c r="E819" s="4">
        <v>77.7</v>
      </c>
      <c r="F819" s="2" t="s">
        <v>3273</v>
      </c>
      <c r="G819" s="19" t="e">
        <f>VLOOKUP(F819,frs!$A$2:$E$41,2,FALSE)</f>
        <v>#N/A</v>
      </c>
      <c r="H819" s="2" t="b">
        <v>0</v>
      </c>
      <c r="I819" s="2" t="s">
        <v>4693</v>
      </c>
      <c r="J819" s="19">
        <f>VLOOKUP(I819,Families!$A$2:$B$11,2,FALSE)</f>
        <v>7</v>
      </c>
      <c r="K819" s="2"/>
      <c r="L819" s="19" t="str">
        <f>IFERROR(VLOOKUP(K819,Appellations!$A$2:$B$77,2,FALSE),"0")</f>
        <v>0</v>
      </c>
      <c r="M819" s="2" t="s">
        <v>5926</v>
      </c>
      <c r="N819" s="19">
        <f>IFERROR(VLOOKUP(M819,Regions!$A$2:$B$41,2,FALSE),"0")</f>
        <v>14</v>
      </c>
      <c r="O819" s="2"/>
      <c r="P819" s="19" t="str">
        <f>IFERROR(VLOOKUP(O819,Colors!$A$2:$B$11,2,FALSE),"0")</f>
        <v>0</v>
      </c>
      <c r="Q819" s="2"/>
      <c r="R819" s="19" t="str">
        <f>IFERROR(VLOOKUP(Q819,Contenants!$A$2:$B$21,2,FALSE),"0")</f>
        <v>0</v>
      </c>
      <c r="S819" s="2"/>
      <c r="T819" s="50" t="str">
        <f t="shared" si="281"/>
        <v xml:space="preserve">Cognac Xo Oublie Lheraud </v>
      </c>
      <c r="U819" s="19" t="str">
        <f t="shared" si="279"/>
        <v/>
      </c>
      <c r="V819" s="19" t="e">
        <f>IF(#REF!="",0,1)</f>
        <v>#REF!</v>
      </c>
      <c r="W819" s="20" t="e">
        <f>$X$1&amp;A819&amp;$Y$1&amp;T819&amp;$Z$1&amp;D819&amp;$AA$1&amp;E819&amp;#REF!&amp;G819&amp;$AB$1&amp;J819&amp;$AC$1&amp;L819&amp;$AD$1&amp;N819&amp;$AE$1&amp;P819&amp;$AF$1&amp;R819&amp;$AG$1&amp;#REF!&amp;$AI$1</f>
        <v>#REF!</v>
      </c>
    </row>
    <row r="820" spans="1:23" s="29" customFormat="1" hidden="1" x14ac:dyDescent="0.25">
      <c r="A820" s="2" t="s">
        <v>912</v>
      </c>
      <c r="B820" s="2" t="s">
        <v>913</v>
      </c>
      <c r="C820" s="3"/>
      <c r="D820" s="27" t="str">
        <f t="shared" si="266"/>
        <v/>
      </c>
      <c r="E820" s="4">
        <v>79</v>
      </c>
      <c r="F820" s="2" t="s">
        <v>2222</v>
      </c>
      <c r="G820" s="28">
        <f>VLOOKUP(F820,frs!$A$2:$E$41,2,FALSE)</f>
        <v>9</v>
      </c>
      <c r="H820" s="2" t="b">
        <v>1</v>
      </c>
      <c r="I820" s="2" t="s">
        <v>4805</v>
      </c>
      <c r="J820" s="28">
        <f>VLOOKUP(I820,Families!$A$2:$B$11,2,FALSE)</f>
        <v>5</v>
      </c>
      <c r="K820" s="2" t="s">
        <v>4806</v>
      </c>
      <c r="L820" s="28" t="str">
        <f>IFERROR(VLOOKUP(K820,Appellations!$A$3:$B$77,3,FALSE),"")</f>
        <v/>
      </c>
      <c r="M820" s="2" t="s">
        <v>4806</v>
      </c>
      <c r="N820" s="28">
        <f>IFERROR(VLOOKUP(M820,Regions!$A$3:$B$41,2,FALSE),"")</f>
        <v>12</v>
      </c>
      <c r="O820" s="2" t="s">
        <v>2306</v>
      </c>
      <c r="P820" s="28">
        <f>IFERROR(VLOOKUP(O820,Colors!$A$3:$B$11,2,FALSE),"")</f>
        <v>7</v>
      </c>
      <c r="Q820" s="2" t="s">
        <v>2303</v>
      </c>
      <c r="R820" s="28">
        <f>IFERROR(VLOOKUP(Q820,Contenants!$A$3:$B$21,2,FALSE),"")</f>
        <v>19</v>
      </c>
      <c r="S820" s="2"/>
      <c r="T820" s="8" t="s">
        <v>923</v>
      </c>
      <c r="U820" s="30" t="str">
        <f t="shared" si="279"/>
        <v/>
      </c>
      <c r="V820" s="19">
        <f t="shared" ref="V820:V821" si="282">IF(U820="",0,1)</f>
        <v>0</v>
      </c>
      <c r="W820" s="29" t="e">
        <f>$X$1&amp;A820&amp;$Y$1&amp;T820&amp;$Z$1&amp;C820&amp;$AA$1&amp;E820&amp;#REF!&amp;G820&amp;$AB$1&amp;J820&amp;$AC$1&amp;#REF!&amp;$AD$1&amp;L820&amp;$AE$1&amp;P820&amp;$AF$1&amp;R820&amp;$AF$1&amp;#REF!&amp;$AG$1</f>
        <v>#REF!</v>
      </c>
    </row>
    <row r="821" spans="1:23" s="20" customFormat="1" ht="409.6" x14ac:dyDescent="0.25">
      <c r="A821" s="2" t="s">
        <v>1260</v>
      </c>
      <c r="B821" s="2" t="s">
        <v>1261</v>
      </c>
      <c r="C821" s="3" t="s">
        <v>6158</v>
      </c>
      <c r="D821" s="18" t="str">
        <f t="shared" si="266"/>
        <v>Un vin blanc sec et très aromatique qui pourra accompagner vos apéritifs ou un porc au caramel.&lt;br&gt;&lt;br&gt;Dégustation : Robe jaune dorée ; Nez gourmand sur le litchi et les fleurs blanches; Bouche ample sur des notes de fruits exotiques et de fruits jaune.&lt;br&gt;Accord mets/vin : poisson en sauce, viande blanche, plat exotique.&lt;br&gt;&lt;br&gt;À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821" s="4">
        <v>12.95</v>
      </c>
      <c r="F821" s="2" t="s">
        <v>2224</v>
      </c>
      <c r="G821" s="19">
        <f>VLOOKUP(F821,frs!$A$2:$B$45,2,FALSE)</f>
        <v>39</v>
      </c>
      <c r="H821" s="2" t="b">
        <v>1</v>
      </c>
      <c r="I821" s="2" t="s">
        <v>4709</v>
      </c>
      <c r="J821" s="19">
        <f>VLOOKUP(I821,Families!$A$2:$B$11,2,FALSE)</f>
        <v>2</v>
      </c>
      <c r="K821" s="2" t="s">
        <v>4749</v>
      </c>
      <c r="L821" s="19">
        <f>IFERROR(VLOOKUP(K821,Appellations!$A$2:$B$80,2,FALSE),"0")</f>
        <v>38</v>
      </c>
      <c r="M821" s="2" t="s">
        <v>4745</v>
      </c>
      <c r="N821" s="19">
        <f>IFERROR(VLOOKUP(M821,Regions!$A$2:$B$44,2,FALSE),"0")</f>
        <v>33</v>
      </c>
      <c r="O821" s="2" t="s">
        <v>4689</v>
      </c>
      <c r="P821" s="19">
        <f>IFERROR(VLOOKUP(O821,Colors!$A$3:$B$11,2,FALSE),"")</f>
        <v>2</v>
      </c>
      <c r="Q821" s="2" t="s">
        <v>4688</v>
      </c>
      <c r="R821" s="19">
        <f>IFERROR(VLOOKUP(Q821,Contenants!$A$3:$B$21,2,FALSE),"")</f>
        <v>16</v>
      </c>
      <c r="S821" s="2" t="s">
        <v>5724</v>
      </c>
      <c r="T821" s="50" t="s">
        <v>6223</v>
      </c>
      <c r="U821" s="19" t="str">
        <f>SUBSTITUTE(S821,"C:\Users\Admin\OneDrive\Site Internet\","")</f>
        <v>cellier_des_chartreux_1612_blanc.png</v>
      </c>
      <c r="V821" s="19">
        <f t="shared" si="282"/>
        <v>1</v>
      </c>
      <c r="W821" s="20" t="str">
        <f>$X$1&amp;A821&amp;$Y$1&amp;T821&amp;$Z$1&amp;D821&amp;$AA$1&amp;G821&amp;$AB$1&amp;J821&amp;$AC$1&amp;L821&amp;$AD$1&amp;N821&amp;$AE$1&amp;P821&amp;$AF$1&amp;R821&amp;$AG$1&amp;U821&amp;$AH$1&amp;V821&amp;$AI$1</f>
        <v>("00831", "Grand Viognier 1612 Chartreux Blanc", "Un vin blanc sec et très aromatique qui pourra accompagner vos apéritifs ou un porc au caramel.&lt;br&gt;&lt;br&gt;Dégustation : Robe jaune dorée ; Nez gourmand sur le litchi et les fleurs blanches; Bouche ample sur des notes de fruits exotiques et de fruits jaune.&lt;br&gt;Accord mets/vin : poisson en sauce, viande blanche, plat exotique.&lt;br&gt;&lt;br&gt;À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 "39", "2", "38", "33","2", "16", "cellier_des_chartreux_1612_blanc.png", "1"),</v>
      </c>
    </row>
    <row r="822" spans="1:23" s="20" customFormat="1" hidden="1" x14ac:dyDescent="0.25">
      <c r="A822" s="2" t="s">
        <v>3168</v>
      </c>
      <c r="B822" s="2" t="s">
        <v>3169</v>
      </c>
      <c r="C822" s="3"/>
      <c r="D822" s="18" t="str">
        <f t="shared" si="266"/>
        <v/>
      </c>
      <c r="E822" s="4">
        <v>79.900000000000006</v>
      </c>
      <c r="F822" s="2" t="s">
        <v>3153</v>
      </c>
      <c r="G822" s="19" t="e">
        <f>VLOOKUP(F822,frs!$A$2:$E$41,2,FALSE)</f>
        <v>#N/A</v>
      </c>
      <c r="H822" s="2" t="b">
        <v>0</v>
      </c>
      <c r="I822" s="2" t="s">
        <v>4805</v>
      </c>
      <c r="J822" s="19">
        <f>VLOOKUP(I822,Families!$A$2:$B$11,2,FALSE)</f>
        <v>5</v>
      </c>
      <c r="K822" s="2" t="s">
        <v>4806</v>
      </c>
      <c r="L822" s="19" t="str">
        <f>IFERROR(VLOOKUP(K822,Appellations!$A$3:$B$77,3,FALSE),"")</f>
        <v/>
      </c>
      <c r="M822" s="2" t="s">
        <v>4806</v>
      </c>
      <c r="N822" s="19">
        <f>IFERROR(VLOOKUP(M822,Regions!$A$3:$B$41,2,FALSE),"")</f>
        <v>12</v>
      </c>
      <c r="O822" s="2"/>
      <c r="P822" s="19" t="str">
        <f>IFERROR(VLOOKUP(O822,Colors!$A$3:$B$11,2,FALSE),"")</f>
        <v/>
      </c>
      <c r="Q822" s="2"/>
      <c r="R822" s="19" t="str">
        <f>IFERROR(VLOOKUP(Q822,Contenants!$A$3:$B$21,2,FALSE),"")</f>
        <v/>
      </c>
      <c r="S822" s="2"/>
      <c r="T822" s="8" t="s">
        <v>1559</v>
      </c>
      <c r="U822" s="21" t="str">
        <f t="shared" si="279"/>
        <v/>
      </c>
      <c r="V822" s="21"/>
      <c r="W822" s="20" t="e">
        <f>$X$1&amp;A822&amp;$Y$1&amp;T822&amp;$Z$1&amp;C822&amp;$AA$1&amp;E822&amp;#REF!&amp;G822&amp;$AB$1&amp;J822&amp;$AC$1&amp;#REF!&amp;$AD$1&amp;L822&amp;$AE$1&amp;P822&amp;$AF$1&amp;R822&amp;$AF$1&amp;#REF!&amp;$AG$1</f>
        <v>#REF!</v>
      </c>
    </row>
    <row r="823" spans="1:23" s="20" customFormat="1" hidden="1" x14ac:dyDescent="0.25">
      <c r="A823" s="2" t="s">
        <v>4166</v>
      </c>
      <c r="B823" s="2" t="s">
        <v>4167</v>
      </c>
      <c r="C823" s="3"/>
      <c r="D823" s="18" t="str">
        <f t="shared" si="266"/>
        <v/>
      </c>
      <c r="E823" s="4">
        <v>34.25</v>
      </c>
      <c r="F823" s="2" t="s">
        <v>2323</v>
      </c>
      <c r="G823" s="19" t="e">
        <f>VLOOKUP(F823,frs!$A$2:$E$41,2,FALSE)</f>
        <v>#N/A</v>
      </c>
      <c r="H823" s="2" t="b">
        <v>0</v>
      </c>
      <c r="I823" s="2" t="s">
        <v>4716</v>
      </c>
      <c r="J823" s="19">
        <f>VLOOKUP(I823,Families!$A$2:$B$11,2,FALSE)</f>
        <v>1</v>
      </c>
      <c r="K823" s="2" t="s">
        <v>4801</v>
      </c>
      <c r="L823" s="19" t="str">
        <f>IFERROR(VLOOKUP(K823,Appellations!$A$3:$B$77,3,FALSE),"")</f>
        <v/>
      </c>
      <c r="M823" s="2" t="s">
        <v>4762</v>
      </c>
      <c r="N823" s="19">
        <f>IFERROR(VLOOKUP(M823,Regions!$A$3:$B$41,2,FALSE),"")</f>
        <v>10</v>
      </c>
      <c r="O823" s="2" t="s">
        <v>4719</v>
      </c>
      <c r="P823" s="19">
        <f>IFERROR(VLOOKUP(O823,Colors!$A$3:$B$11,2,FALSE),"")</f>
        <v>8</v>
      </c>
      <c r="Q823" s="2" t="s">
        <v>4688</v>
      </c>
      <c r="R823" s="19">
        <f>IFERROR(VLOOKUP(Q823,Contenants!$A$3:$B$21,2,FALSE),"")</f>
        <v>16</v>
      </c>
      <c r="S823" s="2"/>
      <c r="T823" s="8" t="s">
        <v>1205</v>
      </c>
      <c r="U823" s="21" t="str">
        <f t="shared" si="279"/>
        <v/>
      </c>
      <c r="V823" s="21"/>
      <c r="W823" s="20" t="e">
        <f>$X$1&amp;A823&amp;$Y$1&amp;T823&amp;$Z$1&amp;C823&amp;$AA$1&amp;E823&amp;#REF!&amp;G823&amp;$AB$1&amp;J823&amp;$AC$1&amp;#REF!&amp;$AD$1&amp;L823&amp;$AE$1&amp;P823&amp;$AF$1&amp;R823&amp;$AF$1&amp;#REF!&amp;$AG$1</f>
        <v>#REF!</v>
      </c>
    </row>
    <row r="824" spans="1:23" s="20" customFormat="1" hidden="1" x14ac:dyDescent="0.25">
      <c r="A824" s="2" t="s">
        <v>4168</v>
      </c>
      <c r="B824" s="2" t="s">
        <v>4169</v>
      </c>
      <c r="C824" s="3"/>
      <c r="D824" s="18" t="str">
        <f t="shared" si="266"/>
        <v/>
      </c>
      <c r="E824" s="4">
        <v>29.7</v>
      </c>
      <c r="F824" s="2" t="s">
        <v>2323</v>
      </c>
      <c r="G824" s="19" t="e">
        <f>VLOOKUP(F824,frs!$A$2:$E$41,2,FALSE)</f>
        <v>#N/A</v>
      </c>
      <c r="H824" s="2" t="b">
        <v>0</v>
      </c>
      <c r="I824" s="2" t="s">
        <v>4716</v>
      </c>
      <c r="J824" s="19">
        <f>VLOOKUP(I824,Families!$A$2:$B$11,2,FALSE)</f>
        <v>1</v>
      </c>
      <c r="K824" s="2" t="s">
        <v>4801</v>
      </c>
      <c r="L824" s="19" t="str">
        <f>IFERROR(VLOOKUP(K824,Appellations!$A$3:$B$77,3,FALSE),"")</f>
        <v/>
      </c>
      <c r="M824" s="2" t="s">
        <v>4762</v>
      </c>
      <c r="N824" s="19">
        <f>IFERROR(VLOOKUP(M824,Regions!$A$3:$B$41,2,FALSE),"")</f>
        <v>10</v>
      </c>
      <c r="O824" s="2" t="s">
        <v>4719</v>
      </c>
      <c r="P824" s="19">
        <f>IFERROR(VLOOKUP(O824,Colors!$A$3:$B$11,2,FALSE),"")</f>
        <v>8</v>
      </c>
      <c r="Q824" s="2" t="s">
        <v>4688</v>
      </c>
      <c r="R824" s="19">
        <f>IFERROR(VLOOKUP(Q824,Contenants!$A$3:$B$21,2,FALSE),"")</f>
        <v>16</v>
      </c>
      <c r="S824" s="2"/>
      <c r="T824" s="8" t="s">
        <v>1084</v>
      </c>
      <c r="U824" s="21" t="str">
        <f t="shared" si="279"/>
        <v/>
      </c>
      <c r="V824" s="21"/>
      <c r="W824" s="20" t="e">
        <f>$X$1&amp;A824&amp;$Y$1&amp;T824&amp;$Z$1&amp;C824&amp;$AA$1&amp;E824&amp;#REF!&amp;G824&amp;$AB$1&amp;J824&amp;$AC$1&amp;#REF!&amp;$AD$1&amp;L824&amp;$AE$1&amp;P824&amp;$AF$1&amp;R824&amp;$AF$1&amp;#REF!&amp;$AG$1</f>
        <v>#REF!</v>
      </c>
    </row>
    <row r="825" spans="1:23" s="20" customFormat="1" hidden="1" x14ac:dyDescent="0.25">
      <c r="A825" s="2" t="s">
        <v>2465</v>
      </c>
      <c r="B825" s="2" t="s">
        <v>2466</v>
      </c>
      <c r="C825" s="3"/>
      <c r="D825" s="18" t="str">
        <f t="shared" si="266"/>
        <v/>
      </c>
      <c r="E825" s="4">
        <v>41.9</v>
      </c>
      <c r="F825" s="2" t="s">
        <v>2323</v>
      </c>
      <c r="G825" s="19" t="e">
        <f>VLOOKUP(F825,frs!$A$2:$E$41,2,FALSE)</f>
        <v>#N/A</v>
      </c>
      <c r="H825" s="2" t="b">
        <v>0</v>
      </c>
      <c r="I825" s="2" t="s">
        <v>4716</v>
      </c>
      <c r="J825" s="19">
        <f>VLOOKUP(I825,Families!$A$2:$B$11,2,FALSE)</f>
        <v>1</v>
      </c>
      <c r="K825" s="2" t="s">
        <v>4902</v>
      </c>
      <c r="L825" s="19" t="str">
        <f>IFERROR(VLOOKUP(K825,Appellations!$A$3:$B$77,3,FALSE),"")</f>
        <v/>
      </c>
      <c r="M825" s="2" t="s">
        <v>4762</v>
      </c>
      <c r="N825" s="19">
        <f>IFERROR(VLOOKUP(M825,Regions!$A$3:$B$41,2,FALSE),"")</f>
        <v>10</v>
      </c>
      <c r="O825" s="2" t="s">
        <v>4719</v>
      </c>
      <c r="P825" s="19">
        <f>IFERROR(VLOOKUP(O825,Colors!$A$3:$B$11,2,FALSE),"")</f>
        <v>8</v>
      </c>
      <c r="Q825" s="2" t="s">
        <v>4688</v>
      </c>
      <c r="R825" s="19">
        <f>IFERROR(VLOOKUP(Q825,Contenants!$A$3:$B$21,2,FALSE),"")</f>
        <v>16</v>
      </c>
      <c r="S825" s="2"/>
      <c r="T825" s="8" t="s">
        <v>1543</v>
      </c>
      <c r="U825" s="21" t="str">
        <f t="shared" si="279"/>
        <v/>
      </c>
      <c r="V825" s="21"/>
      <c r="W825" s="20" t="e">
        <f>$X$1&amp;A825&amp;$Y$1&amp;T825&amp;$Z$1&amp;C825&amp;$AA$1&amp;E825&amp;#REF!&amp;G825&amp;$AB$1&amp;J825&amp;$AC$1&amp;#REF!&amp;$AD$1&amp;L825&amp;$AE$1&amp;P825&amp;$AF$1&amp;R825&amp;$AF$1&amp;#REF!&amp;$AG$1</f>
        <v>#REF!</v>
      </c>
    </row>
    <row r="826" spans="1:23" s="20" customFormat="1" hidden="1" x14ac:dyDescent="0.25">
      <c r="A826" s="2" t="s">
        <v>2463</v>
      </c>
      <c r="B826" s="2" t="s">
        <v>2464</v>
      </c>
      <c r="C826" s="3"/>
      <c r="D826" s="18" t="str">
        <f t="shared" si="266"/>
        <v/>
      </c>
      <c r="E826" s="4">
        <v>50.45</v>
      </c>
      <c r="F826" s="2" t="s">
        <v>2323</v>
      </c>
      <c r="G826" s="19" t="e">
        <f>VLOOKUP(F826,frs!$A$2:$E$41,2,FALSE)</f>
        <v>#N/A</v>
      </c>
      <c r="H826" s="2" t="b">
        <v>0</v>
      </c>
      <c r="I826" s="2" t="s">
        <v>4716</v>
      </c>
      <c r="J826" s="19">
        <f>VLOOKUP(I826,Families!$A$2:$B$11,2,FALSE)</f>
        <v>1</v>
      </c>
      <c r="K826" s="2" t="s">
        <v>4902</v>
      </c>
      <c r="L826" s="19" t="str">
        <f>IFERROR(VLOOKUP(K826,Appellations!$A$3:$B$77,3,FALSE),"")</f>
        <v/>
      </c>
      <c r="M826" s="2" t="s">
        <v>4762</v>
      </c>
      <c r="N826" s="19">
        <f>IFERROR(VLOOKUP(M826,Regions!$A$3:$B$41,2,FALSE),"")</f>
        <v>10</v>
      </c>
      <c r="O826" s="2" t="s">
        <v>4719</v>
      </c>
      <c r="P826" s="19">
        <f>IFERROR(VLOOKUP(O826,Colors!$A$3:$B$11,2,FALSE),"")</f>
        <v>8</v>
      </c>
      <c r="Q826" s="2" t="s">
        <v>4688</v>
      </c>
      <c r="R826" s="19">
        <f>IFERROR(VLOOKUP(Q826,Contenants!$A$3:$B$21,2,FALSE),"")</f>
        <v>16</v>
      </c>
      <c r="S826" s="2"/>
      <c r="T826" s="8" t="s">
        <v>1844</v>
      </c>
      <c r="U826" s="21" t="str">
        <f t="shared" si="279"/>
        <v/>
      </c>
      <c r="V826" s="21"/>
      <c r="W826" s="20" t="e">
        <f>$X$1&amp;A826&amp;$Y$1&amp;T826&amp;$Z$1&amp;C826&amp;$AA$1&amp;E826&amp;#REF!&amp;G826&amp;$AB$1&amp;J826&amp;$AC$1&amp;#REF!&amp;$AD$1&amp;L826&amp;$AE$1&amp;P826&amp;$AF$1&amp;R826&amp;$AF$1&amp;#REF!&amp;$AG$1</f>
        <v>#REF!</v>
      </c>
    </row>
    <row r="827" spans="1:23" s="20" customFormat="1" hidden="1" x14ac:dyDescent="0.25">
      <c r="A827" s="2" t="s">
        <v>2488</v>
      </c>
      <c r="B827" s="2" t="s">
        <v>2489</v>
      </c>
      <c r="C827" s="3"/>
      <c r="D827" s="40" t="str">
        <f t="shared" si="266"/>
        <v/>
      </c>
      <c r="E827" s="4">
        <v>9.4</v>
      </c>
      <c r="F827" s="2" t="s">
        <v>2227</v>
      </c>
      <c r="G827" s="41">
        <f>VLOOKUP(F827,frs!$A$2:$E$41,2,FALSE)</f>
        <v>25</v>
      </c>
      <c r="H827" s="2" t="b">
        <v>0</v>
      </c>
      <c r="I827" s="2" t="s">
        <v>4716</v>
      </c>
      <c r="J827" s="41">
        <f>VLOOKUP(I827,Families!$A$2:$B$11,2,FALSE)</f>
        <v>1</v>
      </c>
      <c r="K827" s="2" t="s">
        <v>4768</v>
      </c>
      <c r="L827" s="41" t="str">
        <f>IFERROR(VLOOKUP(K827,Appellations!$A$3:$B$77,3,FALSE),"")</f>
        <v/>
      </c>
      <c r="M827" s="2" t="s">
        <v>4762</v>
      </c>
      <c r="N827" s="41">
        <f>IFERROR(VLOOKUP(M827,Regions!$A$3:$B$41,2,FALSE),"")</f>
        <v>10</v>
      </c>
      <c r="O827" s="2" t="s">
        <v>4719</v>
      </c>
      <c r="P827" s="41">
        <f>IFERROR(VLOOKUP(O827,Colors!$A$3:$B$11,2,FALSE),"")</f>
        <v>8</v>
      </c>
      <c r="Q827" s="2" t="s">
        <v>4688</v>
      </c>
      <c r="R827" s="41">
        <f>IFERROR(VLOOKUP(Q827,Contenants!$A$3:$B$21,2,FALSE),"")</f>
        <v>16</v>
      </c>
      <c r="S827" s="2"/>
      <c r="T827" s="8" t="s">
        <v>140</v>
      </c>
      <c r="U827" s="43" t="str">
        <f t="shared" si="279"/>
        <v/>
      </c>
      <c r="V827" s="43"/>
      <c r="W827" s="42" t="e">
        <f>$X$1&amp;A827&amp;$Y$1&amp;T827&amp;$Z$1&amp;C827&amp;$AA$1&amp;E827&amp;#REF!&amp;G827&amp;$AB$1&amp;J827&amp;$AC$1&amp;#REF!&amp;$AD$1&amp;L827&amp;$AE$1&amp;P827&amp;$AF$1&amp;R827&amp;$AF$1&amp;#REF!&amp;$AG$1</f>
        <v>#REF!</v>
      </c>
    </row>
    <row r="828" spans="1:23" hidden="1" x14ac:dyDescent="0.25">
      <c r="A828" s="2" t="s">
        <v>2479</v>
      </c>
      <c r="B828" s="2" t="s">
        <v>2480</v>
      </c>
      <c r="C828" s="3"/>
      <c r="D828" s="23" t="str">
        <f>SUBSTITUTE(SUBSTITUTE(SUBSTITUTE(C828,CHAR(13),""),CHAR(10),"&lt;br&gt;"),". &amp;car(10)",".")</f>
        <v/>
      </c>
      <c r="E828" s="4">
        <v>8.9</v>
      </c>
      <c r="F828" s="2" t="s">
        <v>2227</v>
      </c>
      <c r="G828" s="19">
        <f>VLOOKUP(F828,frs!$A$2:$E$41,2,FALSE)</f>
        <v>25</v>
      </c>
      <c r="H828" s="2" t="b">
        <v>0</v>
      </c>
      <c r="I828" s="2" t="s">
        <v>4709</v>
      </c>
      <c r="J828" s="19">
        <f>VLOOKUP(I828,Families!$A$2:$B$11,2,FALSE)</f>
        <v>2</v>
      </c>
      <c r="K828" s="2" t="s">
        <v>4767</v>
      </c>
      <c r="L828" s="19">
        <f>IFERROR(VLOOKUP(K828,Appellations!$A$2:$B$77,2,FALSE),"0")</f>
        <v>9</v>
      </c>
      <c r="M828" s="2" t="s">
        <v>4762</v>
      </c>
      <c r="N828" s="19">
        <f>IFERROR(VLOOKUP(M828,Regions!$A$2:$B$41,2,FALSE),"0")</f>
        <v>10</v>
      </c>
      <c r="O828" s="2" t="s">
        <v>4689</v>
      </c>
      <c r="P828" s="19">
        <f>IFERROR(VLOOKUP(O828,Colors!$A$2:$B$11,2,FALSE),"0")</f>
        <v>2</v>
      </c>
      <c r="Q828" s="2" t="s">
        <v>4688</v>
      </c>
      <c r="R828" s="19">
        <f>IFERROR(VLOOKUP(Q828,Contenants!$A$2:$B$21,2,FALSE),"0")</f>
        <v>16</v>
      </c>
      <c r="S828" s="2"/>
      <c r="T828" s="50" t="str">
        <f>PROPER(B828)</f>
        <v>Bg Chardonnay Buxy Blanc 2015</v>
      </c>
      <c r="U828" s="19" t="str">
        <f t="shared" si="279"/>
        <v/>
      </c>
      <c r="V828" s="19" t="e">
        <f>IF(#REF!="",0,1)</f>
        <v>#REF!</v>
      </c>
      <c r="W828" s="20" t="e">
        <f>$X$1&amp;A828&amp;$Y$1&amp;T828&amp;$Z$1&amp;D828&amp;$AA$1&amp;E828&amp;#REF!&amp;G828&amp;$AB$1&amp;J828&amp;$AC$1&amp;L828&amp;$AD$1&amp;N828&amp;$AE$1&amp;P828&amp;$AF$1&amp;R828&amp;$AG$1&amp;#REF!&amp;$AI$1</f>
        <v>#REF!</v>
      </c>
    </row>
    <row r="829" spans="1:23" s="29" customFormat="1" hidden="1" x14ac:dyDescent="0.25">
      <c r="A829" s="2" t="s">
        <v>3799</v>
      </c>
      <c r="B829" s="2" t="s">
        <v>3800</v>
      </c>
      <c r="C829" s="3"/>
      <c r="D829" s="27" t="str">
        <f t="shared" si="266"/>
        <v/>
      </c>
      <c r="E829" s="4">
        <v>9.5</v>
      </c>
      <c r="F829" s="2" t="s">
        <v>2227</v>
      </c>
      <c r="G829" s="28">
        <f>VLOOKUP(F829,frs!$A$2:$E$41,2,FALSE)</f>
        <v>25</v>
      </c>
      <c r="H829" s="2" t="b">
        <v>0</v>
      </c>
      <c r="I829" s="2" t="s">
        <v>4709</v>
      </c>
      <c r="J829" s="28">
        <f>VLOOKUP(I829,Families!$A$2:$B$11,2,FALSE)</f>
        <v>2</v>
      </c>
      <c r="K829" s="2" t="s">
        <v>4903</v>
      </c>
      <c r="L829" s="28" t="str">
        <f>IFERROR(VLOOKUP(K829,Appellations!$A$3:$B$77,3,FALSE),"")</f>
        <v/>
      </c>
      <c r="M829" s="2" t="s">
        <v>4762</v>
      </c>
      <c r="N829" s="28">
        <f>IFERROR(VLOOKUP(M829,Regions!$A$3:$B$41,2,FALSE),"")</f>
        <v>10</v>
      </c>
      <c r="O829" s="2" t="s">
        <v>4689</v>
      </c>
      <c r="P829" s="28">
        <f>IFERROR(VLOOKUP(O829,Colors!$A$3:$B$11,2,FALSE),"")</f>
        <v>2</v>
      </c>
      <c r="Q829" s="2" t="s">
        <v>4688</v>
      </c>
      <c r="R829" s="28">
        <f>IFERROR(VLOOKUP(Q829,Contenants!$A$3:$B$21,2,FALSE),"")</f>
        <v>16</v>
      </c>
      <c r="S829" s="2"/>
      <c r="T829" s="8" t="s">
        <v>1165</v>
      </c>
      <c r="U829" s="30" t="str">
        <f t="shared" si="279"/>
        <v/>
      </c>
      <c r="V829" s="30"/>
      <c r="W829" s="29" t="e">
        <f>$X$1&amp;A829&amp;$Y$1&amp;T829&amp;$Z$1&amp;C829&amp;$AA$1&amp;E829&amp;#REF!&amp;G829&amp;$AB$1&amp;J829&amp;$AC$1&amp;#REF!&amp;$AD$1&amp;L829&amp;$AE$1&amp;P829&amp;$AF$1&amp;R829&amp;$AF$1&amp;#REF!&amp;$AG$1</f>
        <v>#REF!</v>
      </c>
    </row>
    <row r="830" spans="1:23" s="20" customFormat="1" ht="409.6" x14ac:dyDescent="0.25">
      <c r="A830" s="2" t="s">
        <v>1827</v>
      </c>
      <c r="B830" s="2" t="s">
        <v>1828</v>
      </c>
      <c r="C830" s="3" t="s">
        <v>4904</v>
      </c>
      <c r="D830" s="18" t="str">
        <f t="shared" si="266"/>
        <v>Un Rully blanc sec et ample en bouche qui pourra s'accorder sur un risotto aux champignons.&lt;br&gt;&lt;br&gt;Encépagement : Chardonnay&lt;br&gt;&lt;br&gt;Dégustation : robe jaune dorée ; Nez aromatique aux notes de d’acacia et de chèvrefeuille ; Bouche ample, souple et minérale apportant beaucoup de fraîcheur à la finale.&lt;br&gt;Accord mets/vin : viandes blanches crémées, poissons.&lt;br&gt;&lt;br&gt;Un regroupement de vignerons bourguignons passionnés. Au nord de la Côte Chalonnaise, le vignoble de Rully s’étend sur des coteaux tourmentés par les plissements successifs et offre des terroirs, des expositions et des altitudes assez variés. L’exposition est pleine Est. Le sous-sol est à dominante argilo-calcaire. Sur ce plateau, le sol est peu profond, la terre est rouge et est composée d’une multitude de petits cailloux qui contraste avec le reflet rouge de la terre.</v>
      </c>
      <c r="E830" s="4">
        <v>15.2</v>
      </c>
      <c r="F830" s="2" t="s">
        <v>2227</v>
      </c>
      <c r="G830" s="19">
        <f>VLOOKUP(F830,frs!$A$2:$B$45,2,FALSE)</f>
        <v>25</v>
      </c>
      <c r="H830" s="2" t="b">
        <v>1</v>
      </c>
      <c r="I830" s="2" t="s">
        <v>4709</v>
      </c>
      <c r="J830" s="19">
        <f>VLOOKUP(I830,Families!$A$2:$B$11,2,FALSE)</f>
        <v>2</v>
      </c>
      <c r="K830" s="2" t="s">
        <v>4905</v>
      </c>
      <c r="L830" s="19">
        <f>IFERROR(VLOOKUP(K830,Appellations!$A$2:$B$80,2,FALSE),"0")</f>
        <v>64</v>
      </c>
      <c r="M830" s="2" t="s">
        <v>4762</v>
      </c>
      <c r="N830" s="19">
        <f>IFERROR(VLOOKUP(M830,Regions!$A$2:$B$44,2,FALSE),"0")</f>
        <v>10</v>
      </c>
      <c r="O830" s="2" t="s">
        <v>4689</v>
      </c>
      <c r="P830" s="19">
        <f>IFERROR(VLOOKUP(O830,Colors!$A$3:$B$11,2,FALSE),"")</f>
        <v>2</v>
      </c>
      <c r="Q830" s="2" t="s">
        <v>4688</v>
      </c>
      <c r="R830" s="19">
        <f>IFERROR(VLOOKUP(Q830,Contenants!$A$3:$B$21,2,FALSE),"")</f>
        <v>16</v>
      </c>
      <c r="S830" s="2" t="s">
        <v>5904</v>
      </c>
      <c r="T830" s="50" t="s">
        <v>6449</v>
      </c>
      <c r="U830" s="19" t="str">
        <f>SUBSTITUTE(S830,"C:\Users\Admin\OneDrive\Site Internet\","")</f>
        <v>rully_blanc.png</v>
      </c>
      <c r="V830" s="19">
        <f t="shared" ref="V830:V831" si="283">IF(U830="",0,1)</f>
        <v>1</v>
      </c>
      <c r="W830" s="20" t="str">
        <f>$X$1&amp;A830&amp;$Y$1&amp;T830&amp;$Z$1&amp;D830&amp;$AA$1&amp;G830&amp;$AB$1&amp;J830&amp;$AC$1&amp;L830&amp;$AD$1&amp;N830&amp;$AE$1&amp;P830&amp;$AF$1&amp;R830&amp;$AG$1&amp;U830&amp;$AH$1&amp;V830&amp;$AI$1</f>
        <v>("00841", "Rully Buxy Blanc", "Un Rully blanc sec et ample en bouche qui pourra s'accorder sur un risotto aux champignons.&lt;br&gt;&lt;br&gt;Encépagement : Chardonnay&lt;br&gt;&lt;br&gt;Dégustation : robe jaune dorée ; Nez aromatique aux notes de d’acacia et de chèvrefeuille ; Bouche ample, souple et minérale apportant beaucoup de fraîcheur à la finale.&lt;br&gt;Accord mets/vin : viandes blanches crémées, poissons.&lt;br&gt;&lt;br&gt;Un regroupement de vignerons bourguignons passionnés. Au nord de la Côte Chalonnaise, le vignoble de Rully s’étend sur des coteaux tourmentés par les plissements successifs et offre des terroirs, des expositions et des altitudes assez variés. L’exposition est pleine Est. Le sous-sol est à dominante argilo-calcaire. Sur ce plateau, le sol est peu profond, la terre est rouge et est composée d’une multitude de petits cailloux qui contraste avec le reflet rouge de la terre.", "25", "2", "64", "10","2", "16", "rully_blanc.png", "1"),</v>
      </c>
    </row>
    <row r="831" spans="1:23" s="20" customFormat="1" hidden="1" x14ac:dyDescent="0.25">
      <c r="A831" s="2" t="s">
        <v>1479</v>
      </c>
      <c r="B831" s="2" t="s">
        <v>1480</v>
      </c>
      <c r="C831" s="3"/>
      <c r="D831" s="18" t="str">
        <f t="shared" ref="D831:D866" si="284">SUBSTITUTE(SUBSTITUTE(C831,CHAR(13),""),CHAR(10),"&lt;br&gt;")</f>
        <v/>
      </c>
      <c r="E831" s="4">
        <v>4</v>
      </c>
      <c r="F831" s="2" t="s">
        <v>2241</v>
      </c>
      <c r="G831" s="19" t="e">
        <f>VLOOKUP(F831,frs!$A$2:$E$41,2,FALSE)</f>
        <v>#N/A</v>
      </c>
      <c r="H831" s="2" t="b">
        <v>1</v>
      </c>
      <c r="I831" s="2" t="s">
        <v>43</v>
      </c>
      <c r="J831" s="19" t="e">
        <f>VLOOKUP(I831,Families!$A$2:$B$11,2,FALSE)</f>
        <v>#N/A</v>
      </c>
      <c r="K831" s="2"/>
      <c r="L831" s="19" t="str">
        <f>IFERROR(VLOOKUP(K831,Appellations!$A$3:$B$77,3,FALSE),"")</f>
        <v/>
      </c>
      <c r="M831" s="2"/>
      <c r="N831" s="19" t="str">
        <f>IFERROR(VLOOKUP(M831,Regions!$A$3:$B$41,2,FALSE),"")</f>
        <v/>
      </c>
      <c r="O831" s="2"/>
      <c r="P831" s="19" t="str">
        <f>IFERROR(VLOOKUP(O831,Colors!$A$3:$B$11,2,FALSE),"")</f>
        <v/>
      </c>
      <c r="Q831" s="2"/>
      <c r="R831" s="19" t="str">
        <f>IFERROR(VLOOKUP(Q831,Contenants!$A$3:$B$21,2,FALSE),"")</f>
        <v/>
      </c>
      <c r="S831" s="2"/>
      <c r="T831" s="8" t="s">
        <v>189</v>
      </c>
      <c r="U831" s="21" t="str">
        <f t="shared" si="279"/>
        <v/>
      </c>
      <c r="V831" s="19">
        <f t="shared" si="283"/>
        <v>0</v>
      </c>
      <c r="W831" s="20" t="e">
        <f>$X$1&amp;A831&amp;$Y$1&amp;T831&amp;$Z$1&amp;C831&amp;$AA$1&amp;E831&amp;#REF!&amp;G831&amp;$AB$1&amp;J831&amp;$AC$1&amp;#REF!&amp;$AD$1&amp;L831&amp;$AE$1&amp;P831&amp;$AF$1&amp;R831&amp;$AF$1&amp;#REF!&amp;$AG$1</f>
        <v>#REF!</v>
      </c>
    </row>
    <row r="832" spans="1:23" s="20" customFormat="1" hidden="1" x14ac:dyDescent="0.25">
      <c r="A832" s="2" t="s">
        <v>3907</v>
      </c>
      <c r="B832" s="2" t="s">
        <v>3908</v>
      </c>
      <c r="C832" s="3"/>
      <c r="D832" s="18" t="str">
        <f t="shared" si="284"/>
        <v/>
      </c>
      <c r="E832" s="4">
        <v>4</v>
      </c>
      <c r="F832" s="2" t="s">
        <v>3909</v>
      </c>
      <c r="G832" s="19" t="e">
        <f>VLOOKUP(F832,frs!$A$2:$E$41,2,FALSE)</f>
        <v>#N/A</v>
      </c>
      <c r="H832" s="2" t="b">
        <v>0</v>
      </c>
      <c r="I832" s="2" t="s">
        <v>4686</v>
      </c>
      <c r="J832" s="19">
        <f>VLOOKUP(I832,Families!$A$2:$B$11,2,FALSE)</f>
        <v>9</v>
      </c>
      <c r="K832" s="2"/>
      <c r="L832" s="19" t="str">
        <f>IFERROR(VLOOKUP(K832,Appellations!$A$3:$B$77,3,FALSE),"")</f>
        <v/>
      </c>
      <c r="M832" s="2"/>
      <c r="N832" s="19" t="str">
        <f>IFERROR(VLOOKUP(M832,Regions!$A$3:$B$41,2,FALSE),"")</f>
        <v/>
      </c>
      <c r="O832" s="2"/>
      <c r="P832" s="19" t="str">
        <f>IFERROR(VLOOKUP(O832,Colors!$A$3:$B$11,2,FALSE),"")</f>
        <v/>
      </c>
      <c r="Q832" s="2"/>
      <c r="R832" s="19" t="str">
        <f>IFERROR(VLOOKUP(Q832,Contenants!$A$3:$B$21,2,FALSE),"")</f>
        <v/>
      </c>
      <c r="S832" s="2"/>
      <c r="T832" s="8" t="s">
        <v>187</v>
      </c>
      <c r="U832" s="21" t="str">
        <f t="shared" si="279"/>
        <v/>
      </c>
      <c r="V832" s="21"/>
      <c r="W832" s="20" t="e">
        <f>$X$1&amp;A832&amp;$Y$1&amp;T832&amp;$Z$1&amp;C832&amp;$AA$1&amp;E832&amp;#REF!&amp;G832&amp;$AB$1&amp;J832&amp;$AC$1&amp;#REF!&amp;$AD$1&amp;L832&amp;$AE$1&amp;P832&amp;$AF$1&amp;R832&amp;$AF$1&amp;#REF!&amp;$AG$1</f>
        <v>#REF!</v>
      </c>
    </row>
    <row r="833" spans="1:23" s="20" customFormat="1" hidden="1" x14ac:dyDescent="0.25">
      <c r="A833" s="2" t="s">
        <v>3231</v>
      </c>
      <c r="B833" s="2" t="s">
        <v>3232</v>
      </c>
      <c r="C833" s="3"/>
      <c r="D833" s="18" t="str">
        <f t="shared" si="284"/>
        <v/>
      </c>
      <c r="E833" s="4">
        <v>21.6</v>
      </c>
      <c r="F833" s="2" t="s">
        <v>2478</v>
      </c>
      <c r="G833" s="19" t="e">
        <f>VLOOKUP(F833,frs!$A$2:$E$41,2,FALSE)</f>
        <v>#N/A</v>
      </c>
      <c r="H833" s="2" t="b">
        <v>0</v>
      </c>
      <c r="I833" s="2" t="s">
        <v>4716</v>
      </c>
      <c r="J833" s="19">
        <f>VLOOKUP(I833,Families!$A$2:$B$11,2,FALSE)</f>
        <v>1</v>
      </c>
      <c r="K833" s="2" t="s">
        <v>4906</v>
      </c>
      <c r="L833" s="19" t="str">
        <f>IFERROR(VLOOKUP(K833,Appellations!$A$3:$B$77,3,FALSE),"")</f>
        <v/>
      </c>
      <c r="M833" s="2" t="s">
        <v>4762</v>
      </c>
      <c r="N833" s="19">
        <f>IFERROR(VLOOKUP(M833,Regions!$A$3:$B$41,2,FALSE),"")</f>
        <v>10</v>
      </c>
      <c r="O833" s="2" t="s">
        <v>4719</v>
      </c>
      <c r="P833" s="19">
        <f>IFERROR(VLOOKUP(O833,Colors!$A$3:$B$11,2,FALSE),"")</f>
        <v>8</v>
      </c>
      <c r="Q833" s="2" t="s">
        <v>4688</v>
      </c>
      <c r="R833" s="19">
        <f>IFERROR(VLOOKUP(Q833,Contenants!$A$3:$B$21,2,FALSE),"")</f>
        <v>16</v>
      </c>
      <c r="S833" s="2"/>
      <c r="T833" s="8" t="s">
        <v>70</v>
      </c>
      <c r="U833" s="21" t="str">
        <f t="shared" si="279"/>
        <v/>
      </c>
      <c r="V833" s="21"/>
      <c r="W833" s="20" t="e">
        <f>$X$1&amp;A833&amp;$Y$1&amp;T833&amp;$Z$1&amp;C833&amp;$AA$1&amp;E833&amp;#REF!&amp;G833&amp;$AB$1&amp;J833&amp;$AC$1&amp;#REF!&amp;$AD$1&amp;L833&amp;$AE$1&amp;P833&amp;$AF$1&amp;R833&amp;$AF$1&amp;#REF!&amp;$AG$1</f>
        <v>#REF!</v>
      </c>
    </row>
    <row r="834" spans="1:23" s="20" customFormat="1" hidden="1" x14ac:dyDescent="0.25">
      <c r="A834" s="2" t="s">
        <v>4028</v>
      </c>
      <c r="B834" s="2" t="s">
        <v>4029</v>
      </c>
      <c r="C834" s="3"/>
      <c r="D834" s="18" t="str">
        <f t="shared" si="284"/>
        <v/>
      </c>
      <c r="E834" s="4">
        <v>37.799999999999997</v>
      </c>
      <c r="F834" s="2" t="s">
        <v>2478</v>
      </c>
      <c r="G834" s="19" t="e">
        <f>VLOOKUP(F834,frs!$A$2:$E$41,2,FALSE)</f>
        <v>#N/A</v>
      </c>
      <c r="H834" s="2" t="b">
        <v>0</v>
      </c>
      <c r="I834" s="2" t="s">
        <v>4709</v>
      </c>
      <c r="J834" s="19">
        <f>VLOOKUP(I834,Families!$A$2:$B$11,2,FALSE)</f>
        <v>2</v>
      </c>
      <c r="K834" s="2" t="s">
        <v>4907</v>
      </c>
      <c r="L834" s="19" t="str">
        <f>IFERROR(VLOOKUP(K834,Appellations!$A$3:$B$77,3,FALSE),"")</f>
        <v/>
      </c>
      <c r="M834" s="2" t="s">
        <v>4762</v>
      </c>
      <c r="N834" s="19">
        <f>IFERROR(VLOOKUP(M834,Regions!$A$3:$B$41,2,FALSE),"")</f>
        <v>10</v>
      </c>
      <c r="O834" s="2" t="s">
        <v>4689</v>
      </c>
      <c r="P834" s="19">
        <f>IFERROR(VLOOKUP(O834,Colors!$A$3:$B$11,2,FALSE),"")</f>
        <v>2</v>
      </c>
      <c r="Q834" s="2" t="s">
        <v>4688</v>
      </c>
      <c r="R834" s="19">
        <f>IFERROR(VLOOKUP(Q834,Contenants!$A$3:$B$21,2,FALSE),"")</f>
        <v>16</v>
      </c>
      <c r="S834" s="2"/>
      <c r="T834" s="8" t="s">
        <v>197</v>
      </c>
      <c r="U834" s="21" t="str">
        <f t="shared" si="279"/>
        <v/>
      </c>
      <c r="V834" s="21"/>
      <c r="W834" s="20" t="e">
        <f>$X$1&amp;A834&amp;$Y$1&amp;T834&amp;$Z$1&amp;C834&amp;$AA$1&amp;E834&amp;#REF!&amp;G834&amp;$AB$1&amp;J834&amp;$AC$1&amp;#REF!&amp;$AD$1&amp;L834&amp;$AE$1&amp;P834&amp;$AF$1&amp;R834&amp;$AF$1&amp;#REF!&amp;$AG$1</f>
        <v>#REF!</v>
      </c>
    </row>
    <row r="835" spans="1:23" s="20" customFormat="1" hidden="1" x14ac:dyDescent="0.25">
      <c r="A835" s="2" t="s">
        <v>4024</v>
      </c>
      <c r="B835" s="2" t="s">
        <v>4025</v>
      </c>
      <c r="C835" s="3"/>
      <c r="D835" s="18" t="str">
        <f t="shared" si="284"/>
        <v/>
      </c>
      <c r="E835" s="4">
        <v>44.95</v>
      </c>
      <c r="F835" s="2" t="s">
        <v>2478</v>
      </c>
      <c r="G835" s="19" t="e">
        <f>VLOOKUP(F835,frs!$A$2:$E$41,2,FALSE)</f>
        <v>#N/A</v>
      </c>
      <c r="H835" s="2" t="b">
        <v>0</v>
      </c>
      <c r="I835" s="2" t="s">
        <v>4709</v>
      </c>
      <c r="J835" s="19">
        <f>VLOOKUP(I835,Families!$A$2:$B$11,2,FALSE)</f>
        <v>2</v>
      </c>
      <c r="K835" s="2" t="s">
        <v>4907</v>
      </c>
      <c r="L835" s="19" t="str">
        <f>IFERROR(VLOOKUP(K835,Appellations!$A$3:$B$77,3,FALSE),"")</f>
        <v/>
      </c>
      <c r="M835" s="2" t="s">
        <v>4762</v>
      </c>
      <c r="N835" s="19">
        <f>IFERROR(VLOOKUP(M835,Regions!$A$3:$B$41,2,FALSE),"")</f>
        <v>10</v>
      </c>
      <c r="O835" s="2" t="s">
        <v>4689</v>
      </c>
      <c r="P835" s="19">
        <f>IFERROR(VLOOKUP(O835,Colors!$A$3:$B$11,2,FALSE),"")</f>
        <v>2</v>
      </c>
      <c r="Q835" s="2" t="s">
        <v>4688</v>
      </c>
      <c r="R835" s="19">
        <f>IFERROR(VLOOKUP(Q835,Contenants!$A$3:$B$21,2,FALSE),"")</f>
        <v>16</v>
      </c>
      <c r="S835" s="2"/>
      <c r="T835" s="8" t="s">
        <v>2112</v>
      </c>
      <c r="U835" s="21" t="str">
        <f t="shared" si="279"/>
        <v/>
      </c>
      <c r="V835" s="21"/>
      <c r="W835" s="20" t="e">
        <f>$X$1&amp;A835&amp;$Y$1&amp;T835&amp;$Z$1&amp;C835&amp;$AA$1&amp;E835&amp;#REF!&amp;G835&amp;$AB$1&amp;J835&amp;$AC$1&amp;#REF!&amp;$AD$1&amp;L835&amp;$AE$1&amp;P835&amp;$AF$1&amp;R835&amp;$AF$1&amp;#REF!&amp;$AG$1</f>
        <v>#REF!</v>
      </c>
    </row>
    <row r="836" spans="1:23" s="20" customFormat="1" hidden="1" x14ac:dyDescent="0.25">
      <c r="A836" s="2" t="s">
        <v>2476</v>
      </c>
      <c r="B836" s="2" t="s">
        <v>2477</v>
      </c>
      <c r="C836" s="3"/>
      <c r="D836" s="18" t="str">
        <f t="shared" si="284"/>
        <v/>
      </c>
      <c r="E836" s="4">
        <v>9.9499999999999993</v>
      </c>
      <c r="F836" s="2" t="s">
        <v>2478</v>
      </c>
      <c r="G836" s="19" t="e">
        <f>VLOOKUP(F836,frs!$A$2:$E$41,2,FALSE)</f>
        <v>#N/A</v>
      </c>
      <c r="H836" s="2" t="b">
        <v>0</v>
      </c>
      <c r="I836" s="2" t="s">
        <v>4709</v>
      </c>
      <c r="J836" s="19">
        <f>VLOOKUP(I836,Families!$A$2:$B$11,2,FALSE)</f>
        <v>2</v>
      </c>
      <c r="K836" s="2" t="s">
        <v>4873</v>
      </c>
      <c r="L836" s="19" t="str">
        <f>IFERROR(VLOOKUP(K836,Appellations!$A$3:$B$77,3,FALSE),"")</f>
        <v/>
      </c>
      <c r="M836" s="2" t="s">
        <v>4762</v>
      </c>
      <c r="N836" s="19">
        <f>IFERROR(VLOOKUP(M836,Regions!$A$3:$B$41,2,FALSE),"")</f>
        <v>10</v>
      </c>
      <c r="O836" s="2" t="s">
        <v>4689</v>
      </c>
      <c r="P836" s="19">
        <f>IFERROR(VLOOKUP(O836,Colors!$A$3:$B$11,2,FALSE),"")</f>
        <v>2</v>
      </c>
      <c r="Q836" s="2" t="s">
        <v>4688</v>
      </c>
      <c r="R836" s="19">
        <f>IFERROR(VLOOKUP(Q836,Contenants!$A$3:$B$21,2,FALSE),"")</f>
        <v>16</v>
      </c>
      <c r="S836" s="2"/>
      <c r="T836" s="8" t="s">
        <v>2140</v>
      </c>
      <c r="U836" s="21" t="str">
        <f t="shared" si="279"/>
        <v/>
      </c>
      <c r="V836" s="21"/>
      <c r="W836" s="20" t="e">
        <f>$X$1&amp;A836&amp;$Y$1&amp;T836&amp;$Z$1&amp;C836&amp;$AA$1&amp;E836&amp;#REF!&amp;G836&amp;$AB$1&amp;J836&amp;$AC$1&amp;#REF!&amp;$AD$1&amp;L836&amp;$AE$1&amp;P836&amp;$AF$1&amp;R836&amp;$AF$1&amp;#REF!&amp;$AG$1</f>
        <v>#REF!</v>
      </c>
    </row>
    <row r="837" spans="1:23" s="20" customFormat="1" hidden="1" x14ac:dyDescent="0.25">
      <c r="A837" s="2" t="s">
        <v>4176</v>
      </c>
      <c r="B837" s="2" t="s">
        <v>4177</v>
      </c>
      <c r="C837" s="3"/>
      <c r="D837" s="40" t="str">
        <f t="shared" si="284"/>
        <v/>
      </c>
      <c r="E837" s="4">
        <v>28.75</v>
      </c>
      <c r="F837" s="2" t="s">
        <v>2478</v>
      </c>
      <c r="G837" s="41" t="e">
        <f>VLOOKUP(F837,frs!$A$2:$E$41,2,FALSE)</f>
        <v>#N/A</v>
      </c>
      <c r="H837" s="2" t="b">
        <v>0</v>
      </c>
      <c r="I837" s="2" t="s">
        <v>4709</v>
      </c>
      <c r="J837" s="41">
        <f>VLOOKUP(I837,Families!$A$2:$B$11,2,FALSE)</f>
        <v>2</v>
      </c>
      <c r="K837" s="2"/>
      <c r="L837" s="41" t="str">
        <f>IFERROR(VLOOKUP(K837,Appellations!$A$3:$B$77,3,FALSE),"")</f>
        <v/>
      </c>
      <c r="M837" s="2" t="s">
        <v>4762</v>
      </c>
      <c r="N837" s="41">
        <f>IFERROR(VLOOKUP(M837,Regions!$A$3:$B$41,2,FALSE),"")</f>
        <v>10</v>
      </c>
      <c r="O837" s="2" t="s">
        <v>4689</v>
      </c>
      <c r="P837" s="41">
        <f>IFERROR(VLOOKUP(O837,Colors!$A$3:$B$11,2,FALSE),"")</f>
        <v>2</v>
      </c>
      <c r="Q837" s="2" t="s">
        <v>4688</v>
      </c>
      <c r="R837" s="41">
        <f>IFERROR(VLOOKUP(Q837,Contenants!$A$3:$B$21,2,FALSE),"")</f>
        <v>16</v>
      </c>
      <c r="S837" s="2"/>
      <c r="T837" s="8" t="s">
        <v>2138</v>
      </c>
      <c r="U837" s="43" t="str">
        <f t="shared" si="279"/>
        <v/>
      </c>
      <c r="V837" s="43"/>
      <c r="W837" s="42" t="e">
        <f>$X$1&amp;A837&amp;$Y$1&amp;T837&amp;$Z$1&amp;C837&amp;$AA$1&amp;E837&amp;#REF!&amp;G837&amp;$AB$1&amp;J837&amp;$AC$1&amp;#REF!&amp;$AD$1&amp;L837&amp;$AE$1&amp;P837&amp;$AF$1&amp;R837&amp;$AF$1&amp;#REF!&amp;$AG$1</f>
        <v>#REF!</v>
      </c>
    </row>
    <row r="838" spans="1:23" hidden="1" x14ac:dyDescent="0.25">
      <c r="A838" s="2" t="s">
        <v>4174</v>
      </c>
      <c r="B838" s="2" t="s">
        <v>4175</v>
      </c>
      <c r="C838" s="3"/>
      <c r="D838" s="23" t="str">
        <f>SUBSTITUTE(SUBSTITUTE(SUBSTITUTE(C838,CHAR(13),""),CHAR(10),"&lt;br&gt;"),". &amp;car(10)",".")</f>
        <v/>
      </c>
      <c r="E838" s="4">
        <v>18.899999999999999</v>
      </c>
      <c r="F838" s="2" t="s">
        <v>2478</v>
      </c>
      <c r="G838" s="19" t="e">
        <f>VLOOKUP(F838,frs!$A$2:$E$41,2,FALSE)</f>
        <v>#N/A</v>
      </c>
      <c r="H838" s="2" t="b">
        <v>0</v>
      </c>
      <c r="I838" s="2" t="s">
        <v>4716</v>
      </c>
      <c r="J838" s="19">
        <f>VLOOKUP(I838,Families!$A$2:$B$11,2,FALSE)</f>
        <v>1</v>
      </c>
      <c r="K838" s="2"/>
      <c r="L838" s="19" t="str">
        <f>IFERROR(VLOOKUP(K838,Appellations!$A$2:$B$77,2,FALSE),"0")</f>
        <v>0</v>
      </c>
      <c r="M838" s="2" t="s">
        <v>4762</v>
      </c>
      <c r="N838" s="19">
        <f>IFERROR(VLOOKUP(M838,Regions!$A$2:$B$41,2,FALSE),"0")</f>
        <v>10</v>
      </c>
      <c r="O838" s="2" t="s">
        <v>4719</v>
      </c>
      <c r="P838" s="19">
        <f>IFERROR(VLOOKUP(O838,Colors!$A$2:$B$11,2,FALSE),"0")</f>
        <v>8</v>
      </c>
      <c r="Q838" s="2" t="s">
        <v>4688</v>
      </c>
      <c r="R838" s="19">
        <f>IFERROR(VLOOKUP(Q838,Contenants!$A$2:$B$21,2,FALSE),"0")</f>
        <v>16</v>
      </c>
      <c r="S838" s="2"/>
      <c r="T838" s="50" t="str">
        <f>PROPER(B838)</f>
        <v>St-Aubin 1C En Creot Moingeon Rouge</v>
      </c>
      <c r="U838" s="19" t="str">
        <f t="shared" si="279"/>
        <v/>
      </c>
      <c r="V838" s="19" t="e">
        <f>IF(#REF!="",0,1)</f>
        <v>#REF!</v>
      </c>
      <c r="W838" s="20" t="e">
        <f>$X$1&amp;A838&amp;$Y$1&amp;T838&amp;$Z$1&amp;D838&amp;$AA$1&amp;E838&amp;#REF!&amp;G838&amp;$AB$1&amp;J838&amp;$AC$1&amp;L838&amp;$AD$1&amp;N838&amp;$AE$1&amp;P838&amp;$AF$1&amp;R838&amp;$AG$1&amp;#REF!&amp;$AI$1</f>
        <v>#REF!</v>
      </c>
    </row>
    <row r="839" spans="1:23" s="29" customFormat="1" hidden="1" x14ac:dyDescent="0.25">
      <c r="A839" s="2" t="s">
        <v>4012</v>
      </c>
      <c r="B839" s="2" t="s">
        <v>4013</v>
      </c>
      <c r="C839" s="3"/>
      <c r="D839" s="27" t="str">
        <f t="shared" si="284"/>
        <v/>
      </c>
      <c r="E839" s="4">
        <v>25.25</v>
      </c>
      <c r="F839" s="2" t="s">
        <v>3793</v>
      </c>
      <c r="G839" s="28" t="e">
        <f>VLOOKUP(F839,frs!$A$2:$E$41,2,FALSE)</f>
        <v>#N/A</v>
      </c>
      <c r="H839" s="2" t="b">
        <v>0</v>
      </c>
      <c r="I839" s="2" t="s">
        <v>4709</v>
      </c>
      <c r="J839" s="28">
        <f>VLOOKUP(I839,Families!$A$2:$B$11,2,FALSE)</f>
        <v>2</v>
      </c>
      <c r="K839" s="2" t="s">
        <v>4797</v>
      </c>
      <c r="L839" s="28" t="str">
        <f>IFERROR(VLOOKUP(K839,Appellations!$A$3:$B$77,3,FALSE),"")</f>
        <v/>
      </c>
      <c r="M839" s="2" t="s">
        <v>4762</v>
      </c>
      <c r="N839" s="28">
        <f>IFERROR(VLOOKUP(M839,Regions!$A$3:$B$41,2,FALSE),"")</f>
        <v>10</v>
      </c>
      <c r="O839" s="2" t="s">
        <v>4689</v>
      </c>
      <c r="P839" s="28">
        <f>IFERROR(VLOOKUP(O839,Colors!$A$3:$B$11,2,FALSE),"")</f>
        <v>2</v>
      </c>
      <c r="Q839" s="2" t="s">
        <v>4688</v>
      </c>
      <c r="R839" s="28">
        <f>IFERROR(VLOOKUP(Q839,Contenants!$A$3:$B$21,2,FALSE),"")</f>
        <v>16</v>
      </c>
      <c r="S839" s="2"/>
      <c r="T839" s="8" t="s">
        <v>166</v>
      </c>
      <c r="U839" s="30" t="str">
        <f t="shared" si="279"/>
        <v/>
      </c>
      <c r="V839" s="30"/>
      <c r="W839" s="29" t="e">
        <f>$X$1&amp;A839&amp;$Y$1&amp;T839&amp;$Z$1&amp;C839&amp;$AA$1&amp;E839&amp;#REF!&amp;G839&amp;$AB$1&amp;J839&amp;$AC$1&amp;#REF!&amp;$AD$1&amp;L839&amp;$AE$1&amp;P839&amp;$AF$1&amp;R839&amp;$AF$1&amp;#REF!&amp;$AG$1</f>
        <v>#REF!</v>
      </c>
    </row>
    <row r="840" spans="1:23" s="20" customFormat="1" hidden="1" x14ac:dyDescent="0.25">
      <c r="A840" s="2" t="s">
        <v>3791</v>
      </c>
      <c r="B840" s="2" t="s">
        <v>3792</v>
      </c>
      <c r="C840" s="3"/>
      <c r="D840" s="18" t="str">
        <f t="shared" si="284"/>
        <v/>
      </c>
      <c r="E840" s="4">
        <v>14.55</v>
      </c>
      <c r="F840" s="2" t="s">
        <v>3793</v>
      </c>
      <c r="G840" s="19" t="e">
        <f>VLOOKUP(F840,frs!$A$2:$E$41,2,FALSE)</f>
        <v>#N/A</v>
      </c>
      <c r="H840" s="2" t="b">
        <v>0</v>
      </c>
      <c r="I840" s="2" t="s">
        <v>4709</v>
      </c>
      <c r="J840" s="19">
        <f>VLOOKUP(I840,Families!$A$2:$B$11,2,FALSE)</f>
        <v>2</v>
      </c>
      <c r="K840" s="2"/>
      <c r="L840" s="19" t="str">
        <f>IFERROR(VLOOKUP(K840,Appellations!$A$3:$B$77,3,FALSE),"")</f>
        <v/>
      </c>
      <c r="M840" s="2" t="s">
        <v>4762</v>
      </c>
      <c r="N840" s="19">
        <f>IFERROR(VLOOKUP(M840,Regions!$A$3:$B$41,2,FALSE),"")</f>
        <v>10</v>
      </c>
      <c r="O840" s="2" t="s">
        <v>4689</v>
      </c>
      <c r="P840" s="19">
        <f>IFERROR(VLOOKUP(O840,Colors!$A$3:$B$11,2,FALSE),"")</f>
        <v>2</v>
      </c>
      <c r="Q840" s="2" t="s">
        <v>4688</v>
      </c>
      <c r="R840" s="19">
        <f>IFERROR(VLOOKUP(Q840,Contenants!$A$3:$B$21,2,FALSE),"")</f>
        <v>16</v>
      </c>
      <c r="S840" s="2"/>
      <c r="T840" s="8" t="s">
        <v>164</v>
      </c>
      <c r="U840" s="21" t="str">
        <f t="shared" si="279"/>
        <v/>
      </c>
      <c r="V840" s="21"/>
      <c r="W840" s="20" t="e">
        <f>$X$1&amp;A840&amp;$Y$1&amp;T840&amp;$Z$1&amp;C840&amp;$AA$1&amp;E840&amp;#REF!&amp;G840&amp;$AB$1&amp;J840&amp;$AC$1&amp;#REF!&amp;$AD$1&amp;L840&amp;$AE$1&amp;P840&amp;$AF$1&amp;R840&amp;$AF$1&amp;#REF!&amp;$AG$1</f>
        <v>#REF!</v>
      </c>
    </row>
    <row r="841" spans="1:23" s="20" customFormat="1" hidden="1" x14ac:dyDescent="0.25">
      <c r="A841" s="2" t="s">
        <v>1139</v>
      </c>
      <c r="B841" s="2" t="s">
        <v>1140</v>
      </c>
      <c r="C841" s="3"/>
      <c r="D841" s="18" t="str">
        <f t="shared" si="284"/>
        <v/>
      </c>
      <c r="E841" s="4">
        <v>13.75</v>
      </c>
      <c r="F841" s="2" t="s">
        <v>2247</v>
      </c>
      <c r="G841" s="19" t="e">
        <f>VLOOKUP(F841,frs!$A$2:$E$41,2,FALSE)</f>
        <v>#N/A</v>
      </c>
      <c r="H841" s="2" t="b">
        <v>1</v>
      </c>
      <c r="I841" s="2" t="s">
        <v>4709</v>
      </c>
      <c r="J841" s="19">
        <f>VLOOKUP(I841,Families!$A$2:$B$11,2,FALSE)</f>
        <v>2</v>
      </c>
      <c r="K841" s="2" t="s">
        <v>4898</v>
      </c>
      <c r="L841" s="19" t="str">
        <f>IFERROR(VLOOKUP(K841,Appellations!$A$3:$B$77,3,FALSE),"")</f>
        <v/>
      </c>
      <c r="M841" s="2" t="s">
        <v>4741</v>
      </c>
      <c r="N841" s="19">
        <f>IFERROR(VLOOKUP(M841,Regions!$A$3:$B$41,2,FALSE),"")</f>
        <v>32</v>
      </c>
      <c r="O841" s="2" t="s">
        <v>4689</v>
      </c>
      <c r="P841" s="19">
        <f>IFERROR(VLOOKUP(O841,Colors!$A$3:$B$11,2,FALSE),"")</f>
        <v>2</v>
      </c>
      <c r="Q841" s="2" t="s">
        <v>4688</v>
      </c>
      <c r="R841" s="19">
        <f>IFERROR(VLOOKUP(Q841,Contenants!$A$3:$B$21,2,FALSE),"")</f>
        <v>16</v>
      </c>
      <c r="S841" s="2"/>
      <c r="T841" s="8" t="s">
        <v>1690</v>
      </c>
      <c r="U841" s="21" t="str">
        <f t="shared" si="279"/>
        <v/>
      </c>
      <c r="V841" s="19">
        <f>IF(U841="",0,1)</f>
        <v>0</v>
      </c>
      <c r="W841" s="20" t="e">
        <f>$X$1&amp;A841&amp;$Y$1&amp;T841&amp;$Z$1&amp;C841&amp;$AA$1&amp;E841&amp;#REF!&amp;G841&amp;$AB$1&amp;J841&amp;$AC$1&amp;#REF!&amp;$AD$1&amp;L841&amp;$AE$1&amp;P841&amp;$AF$1&amp;R841&amp;$AF$1&amp;#REF!&amp;$AG$1</f>
        <v>#REF!</v>
      </c>
    </row>
    <row r="842" spans="1:23" s="20" customFormat="1" hidden="1" x14ac:dyDescent="0.25">
      <c r="A842" s="2" t="s">
        <v>2693</v>
      </c>
      <c r="B842" s="2" t="s">
        <v>2694</v>
      </c>
      <c r="C842" s="3"/>
      <c r="D842" s="18" t="str">
        <f t="shared" si="284"/>
        <v/>
      </c>
      <c r="E842" s="4">
        <v>2.2999999999999998</v>
      </c>
      <c r="F842" s="2" t="s">
        <v>2216</v>
      </c>
      <c r="G842" s="19" t="e">
        <f>VLOOKUP(F842,frs!$A$2:$E$41,2,FALSE)</f>
        <v>#N/A</v>
      </c>
      <c r="H842" s="2" t="b">
        <v>0</v>
      </c>
      <c r="I842" s="2" t="s">
        <v>2307</v>
      </c>
      <c r="J842" s="19">
        <f>VLOOKUP(I842,Families!$A$2:$B$11,2,FALSE)</f>
        <v>8</v>
      </c>
      <c r="K842" s="2"/>
      <c r="L842" s="19" t="str">
        <f>IFERROR(VLOOKUP(K842,Appellations!$A$3:$B$77,3,FALSE),"")</f>
        <v/>
      </c>
      <c r="M842" s="2" t="s">
        <v>2307</v>
      </c>
      <c r="N842" s="19">
        <f>IFERROR(VLOOKUP(M842,Regions!$A$3:$B$41,2,FALSE),"")</f>
        <v>7</v>
      </c>
      <c r="O842" s="2" t="s">
        <v>4803</v>
      </c>
      <c r="P842" s="19">
        <f>IFERROR(VLOOKUP(O842,Colors!$A$3:$B$11,2,FALSE),"")</f>
        <v>4</v>
      </c>
      <c r="Q842" s="2"/>
      <c r="R842" s="19" t="str">
        <f>IFERROR(VLOOKUP(Q842,Contenants!$A$3:$B$21,2,FALSE),"")</f>
        <v/>
      </c>
      <c r="S842" s="2"/>
      <c r="T842" s="8" t="s">
        <v>1169</v>
      </c>
      <c r="U842" s="21" t="str">
        <f t="shared" si="279"/>
        <v/>
      </c>
      <c r="V842" s="21"/>
      <c r="W842" s="20" t="e">
        <f>$X$1&amp;A842&amp;$Y$1&amp;T842&amp;$Z$1&amp;C842&amp;$AA$1&amp;E842&amp;#REF!&amp;G842&amp;$AB$1&amp;J842&amp;$AC$1&amp;#REF!&amp;$AD$1&amp;L842&amp;$AE$1&amp;P842&amp;$AF$1&amp;R842&amp;$AF$1&amp;#REF!&amp;$AG$1</f>
        <v>#REF!</v>
      </c>
    </row>
    <row r="843" spans="1:23" s="20" customFormat="1" hidden="1" x14ac:dyDescent="0.25">
      <c r="A843" s="2" t="s">
        <v>2687</v>
      </c>
      <c r="B843" s="2" t="s">
        <v>2688</v>
      </c>
      <c r="C843" s="3"/>
      <c r="D843" s="18" t="str">
        <f t="shared" si="284"/>
        <v/>
      </c>
      <c r="E843" s="4">
        <v>2.5</v>
      </c>
      <c r="F843" s="2" t="s">
        <v>2216</v>
      </c>
      <c r="G843" s="19" t="e">
        <f>VLOOKUP(F843,frs!$A$2:$E$41,2,FALSE)</f>
        <v>#N/A</v>
      </c>
      <c r="H843" s="2" t="b">
        <v>0</v>
      </c>
      <c r="I843" s="2" t="s">
        <v>2307</v>
      </c>
      <c r="J843" s="19">
        <f>VLOOKUP(I843,Families!$A$2:$B$11,2,FALSE)</f>
        <v>8</v>
      </c>
      <c r="K843" s="2"/>
      <c r="L843" s="19" t="str">
        <f>IFERROR(VLOOKUP(K843,Appellations!$A$3:$B$77,3,FALSE),"")</f>
        <v/>
      </c>
      <c r="M843" s="2" t="s">
        <v>2307</v>
      </c>
      <c r="N843" s="19">
        <f>IFERROR(VLOOKUP(M843,Regions!$A$3:$B$41,2,FALSE),"")</f>
        <v>7</v>
      </c>
      <c r="O843" s="2" t="s">
        <v>4877</v>
      </c>
      <c r="P843" s="19">
        <f>IFERROR(VLOOKUP(O843,Colors!$A$3:$B$11,2,FALSE),"")</f>
        <v>3</v>
      </c>
      <c r="Q843" s="2" t="s">
        <v>4804</v>
      </c>
      <c r="R843" s="19">
        <f>IFERROR(VLOOKUP(Q843,Contenants!$A$3:$B$21,2,FALSE),"")</f>
        <v>8</v>
      </c>
      <c r="S843" s="2"/>
      <c r="T843" s="8" t="s">
        <v>1571</v>
      </c>
      <c r="U843" s="21" t="str">
        <f t="shared" si="279"/>
        <v/>
      </c>
      <c r="V843" s="21"/>
      <c r="W843" s="20" t="e">
        <f>$X$1&amp;A843&amp;$Y$1&amp;T843&amp;$Z$1&amp;C843&amp;$AA$1&amp;E843&amp;#REF!&amp;G843&amp;$AB$1&amp;J843&amp;$AC$1&amp;#REF!&amp;$AD$1&amp;L843&amp;$AE$1&amp;P843&amp;$AF$1&amp;R843&amp;$AF$1&amp;#REF!&amp;$AG$1</f>
        <v>#REF!</v>
      </c>
    </row>
    <row r="844" spans="1:23" s="20" customFormat="1" hidden="1" x14ac:dyDescent="0.25">
      <c r="A844" s="2" t="s">
        <v>2691</v>
      </c>
      <c r="B844" s="2" t="s">
        <v>2692</v>
      </c>
      <c r="C844" s="3"/>
      <c r="D844" s="18" t="str">
        <f t="shared" si="284"/>
        <v/>
      </c>
      <c r="E844" s="4">
        <v>2.65</v>
      </c>
      <c r="F844" s="2" t="s">
        <v>2216</v>
      </c>
      <c r="G844" s="19" t="e">
        <f>VLOOKUP(F844,frs!$A$2:$E$41,2,FALSE)</f>
        <v>#N/A</v>
      </c>
      <c r="H844" s="2" t="b">
        <v>0</v>
      </c>
      <c r="I844" s="2" t="s">
        <v>2307</v>
      </c>
      <c r="J844" s="19">
        <f>VLOOKUP(I844,Families!$A$2:$B$11,2,FALSE)</f>
        <v>8</v>
      </c>
      <c r="K844" s="2"/>
      <c r="L844" s="19" t="str">
        <f>IFERROR(VLOOKUP(K844,Appellations!$A$3:$B$77,3,FALSE),"")</f>
        <v/>
      </c>
      <c r="M844" s="2" t="s">
        <v>2307</v>
      </c>
      <c r="N844" s="19">
        <f>IFERROR(VLOOKUP(M844,Regions!$A$3:$B$41,2,FALSE),"")</f>
        <v>7</v>
      </c>
      <c r="O844" s="2" t="s">
        <v>4803</v>
      </c>
      <c r="P844" s="19">
        <f>IFERROR(VLOOKUP(O844,Colors!$A$3:$B$11,2,FALSE),"")</f>
        <v>4</v>
      </c>
      <c r="Q844" s="2"/>
      <c r="R844" s="19" t="str">
        <f>IFERROR(VLOOKUP(Q844,Contenants!$A$3:$B$21,2,FALSE),"")</f>
        <v/>
      </c>
      <c r="S844" s="2"/>
      <c r="T844" s="8" t="s">
        <v>1490</v>
      </c>
      <c r="U844" s="21" t="str">
        <f t="shared" si="279"/>
        <v/>
      </c>
      <c r="V844" s="21"/>
      <c r="W844" s="20" t="e">
        <f>$X$1&amp;A844&amp;$Y$1&amp;T844&amp;$Z$1&amp;C844&amp;$AA$1&amp;E844&amp;#REF!&amp;G844&amp;$AB$1&amp;J844&amp;$AC$1&amp;#REF!&amp;$AD$1&amp;L844&amp;$AE$1&amp;P844&amp;$AF$1&amp;R844&amp;$AF$1&amp;#REF!&amp;$AG$1</f>
        <v>#REF!</v>
      </c>
    </row>
    <row r="845" spans="1:23" s="20" customFormat="1" hidden="1" x14ac:dyDescent="0.25">
      <c r="A845" s="2" t="s">
        <v>4219</v>
      </c>
      <c r="B845" s="2" t="s">
        <v>4220</v>
      </c>
      <c r="C845" s="3"/>
      <c r="D845" s="40" t="str">
        <f t="shared" si="284"/>
        <v/>
      </c>
      <c r="E845" s="4">
        <v>13.92</v>
      </c>
      <c r="F845" s="2" t="s">
        <v>2218</v>
      </c>
      <c r="G845" s="41" t="e">
        <f>VLOOKUP(F845,frs!$A$2:$E$41,2,FALSE)</f>
        <v>#N/A</v>
      </c>
      <c r="H845" s="2" t="b">
        <v>0</v>
      </c>
      <c r="I845" s="2" t="s">
        <v>4716</v>
      </c>
      <c r="J845" s="41">
        <f>VLOOKUP(I845,Families!$A$2:$B$11,2,FALSE)</f>
        <v>1</v>
      </c>
      <c r="K845" s="2" t="s">
        <v>4737</v>
      </c>
      <c r="L845" s="41" t="str">
        <f>IFERROR(VLOOKUP(K845,Appellations!$A$3:$B$77,3,FALSE),"")</f>
        <v/>
      </c>
      <c r="M845" s="2" t="s">
        <v>4718</v>
      </c>
      <c r="N845" s="41">
        <f>IFERROR(VLOOKUP(M845,Regions!$A$3:$B$41,2,FALSE),"")</f>
        <v>8</v>
      </c>
      <c r="O845" s="2" t="s">
        <v>4719</v>
      </c>
      <c r="P845" s="41">
        <f>IFERROR(VLOOKUP(O845,Colors!$A$3:$B$11,2,FALSE),"")</f>
        <v>8</v>
      </c>
      <c r="Q845" s="2" t="s">
        <v>4688</v>
      </c>
      <c r="R845" s="41">
        <f>IFERROR(VLOOKUP(Q845,Contenants!$A$3:$B$21,2,FALSE),"")</f>
        <v>16</v>
      </c>
      <c r="S845" s="2"/>
      <c r="T845" s="8" t="s">
        <v>1488</v>
      </c>
      <c r="U845" s="43" t="str">
        <f t="shared" si="279"/>
        <v/>
      </c>
      <c r="V845" s="43"/>
      <c r="W845" s="42" t="e">
        <f>$X$1&amp;A845&amp;$Y$1&amp;T845&amp;$Z$1&amp;C845&amp;$AA$1&amp;E845&amp;#REF!&amp;G845&amp;$AB$1&amp;J845&amp;$AC$1&amp;#REF!&amp;$AD$1&amp;L845&amp;$AE$1&amp;P845&amp;$AF$1&amp;R845&amp;$AF$1&amp;#REF!&amp;$AG$1</f>
        <v>#REF!</v>
      </c>
    </row>
    <row r="846" spans="1:23" hidden="1" x14ac:dyDescent="0.25">
      <c r="A846" s="2" t="s">
        <v>2862</v>
      </c>
      <c r="B846" s="2" t="s">
        <v>2863</v>
      </c>
      <c r="C846" s="3"/>
      <c r="D846" s="23" t="str">
        <f t="shared" ref="D846:D847" si="285">SUBSTITUTE(SUBSTITUTE(SUBSTITUTE(C846,CHAR(13),""),CHAR(10),"&lt;br&gt;"),". &amp;car(10)",".")</f>
        <v/>
      </c>
      <c r="E846" s="4">
        <v>8.65</v>
      </c>
      <c r="F846" s="2" t="s">
        <v>2857</v>
      </c>
      <c r="G846" s="19" t="e">
        <f>VLOOKUP(F846,frs!$A$2:$E$41,2,FALSE)</f>
        <v>#N/A</v>
      </c>
      <c r="H846" s="2" t="b">
        <v>0</v>
      </c>
      <c r="I846" s="2" t="s">
        <v>4709</v>
      </c>
      <c r="J846" s="19">
        <f>VLOOKUP(I846,Families!$A$2:$B$11,2,FALSE)</f>
        <v>2</v>
      </c>
      <c r="K846" s="2" t="s">
        <v>4856</v>
      </c>
      <c r="L846" s="19" t="str">
        <f>IFERROR(VLOOKUP(K846,Appellations!$A$2:$B$77,2,FALSE),"0")</f>
        <v>0</v>
      </c>
      <c r="M846" s="2" t="s">
        <v>4857</v>
      </c>
      <c r="N846" s="19">
        <f>IFERROR(VLOOKUP(M846,Regions!$A$2:$B$41,2,FALSE),"0")</f>
        <v>36</v>
      </c>
      <c r="O846" s="2" t="s">
        <v>4689</v>
      </c>
      <c r="P846" s="19">
        <f>IFERROR(VLOOKUP(O846,Colors!$A$2:$B$11,2,FALSE),"0")</f>
        <v>2</v>
      </c>
      <c r="Q846" s="2" t="s">
        <v>4688</v>
      </c>
      <c r="R846" s="19">
        <f>IFERROR(VLOOKUP(Q846,Contenants!$A$2:$B$21,2,FALSE),"0")</f>
        <v>16</v>
      </c>
      <c r="S846" s="2"/>
      <c r="T846" s="50" t="str">
        <f t="shared" ref="T846:T847" si="286">PROPER(B846)</f>
        <v>C/Duras Sauvignon Ferrant Blanc</v>
      </c>
      <c r="U846" s="19" t="str">
        <f t="shared" si="279"/>
        <v/>
      </c>
      <c r="V846" s="19" t="e">
        <f>IF(#REF!="",0,1)</f>
        <v>#REF!</v>
      </c>
      <c r="W846" s="20" t="e">
        <f>$X$1&amp;A846&amp;$Y$1&amp;T846&amp;$Z$1&amp;D846&amp;$AA$1&amp;E846&amp;#REF!&amp;G846&amp;$AB$1&amp;J846&amp;$AC$1&amp;L846&amp;$AD$1&amp;N846&amp;$AE$1&amp;P846&amp;$AF$1&amp;R846&amp;$AG$1&amp;#REF!&amp;$AI$1</f>
        <v>#REF!</v>
      </c>
    </row>
    <row r="847" spans="1:23" hidden="1" x14ac:dyDescent="0.25">
      <c r="A847" s="2" t="s">
        <v>2858</v>
      </c>
      <c r="B847" s="2" t="s">
        <v>2859</v>
      </c>
      <c r="C847" s="3"/>
      <c r="D847" s="23" t="str">
        <f t="shared" si="285"/>
        <v/>
      </c>
      <c r="E847" s="4">
        <v>9.75</v>
      </c>
      <c r="F847" s="2" t="s">
        <v>2857</v>
      </c>
      <c r="G847" s="19" t="e">
        <f>VLOOKUP(F847,frs!$A$2:$E$41,2,FALSE)</f>
        <v>#N/A</v>
      </c>
      <c r="H847" s="2" t="b">
        <v>0</v>
      </c>
      <c r="I847" s="2" t="s">
        <v>4709</v>
      </c>
      <c r="J847" s="19">
        <f>VLOOKUP(I847,Families!$A$2:$B$11,2,FALSE)</f>
        <v>2</v>
      </c>
      <c r="K847" s="2" t="s">
        <v>4856</v>
      </c>
      <c r="L847" s="19" t="str">
        <f>IFERROR(VLOOKUP(K847,Appellations!$A$2:$B$77,2,FALSE),"0")</f>
        <v>0</v>
      </c>
      <c r="M847" s="2" t="s">
        <v>4857</v>
      </c>
      <c r="N847" s="19">
        <f>IFERROR(VLOOKUP(M847,Regions!$A$2:$B$41,2,FALSE),"0")</f>
        <v>36</v>
      </c>
      <c r="O847" s="2" t="s">
        <v>4689</v>
      </c>
      <c r="P847" s="19">
        <f>IFERROR(VLOOKUP(O847,Colors!$A$2:$B$11,2,FALSE),"0")</f>
        <v>2</v>
      </c>
      <c r="Q847" s="2" t="s">
        <v>4688</v>
      </c>
      <c r="R847" s="19">
        <f>IFERROR(VLOOKUP(Q847,Contenants!$A$2:$B$21,2,FALSE),"0")</f>
        <v>16</v>
      </c>
      <c r="S847" s="2"/>
      <c r="T847" s="50" t="str">
        <f t="shared" si="286"/>
        <v>C/Duras Moelleux Ferrant Blanc</v>
      </c>
      <c r="U847" s="19" t="str">
        <f t="shared" si="279"/>
        <v/>
      </c>
      <c r="V847" s="19" t="e">
        <f>IF(#REF!="",0,1)</f>
        <v>#REF!</v>
      </c>
      <c r="W847" s="20" t="e">
        <f>$X$1&amp;A847&amp;$Y$1&amp;T847&amp;$Z$1&amp;D847&amp;$AA$1&amp;E847&amp;#REF!&amp;G847&amp;$AB$1&amp;J847&amp;$AC$1&amp;L847&amp;$AD$1&amp;N847&amp;$AE$1&amp;P847&amp;$AF$1&amp;R847&amp;$AG$1&amp;#REF!&amp;$AI$1</f>
        <v>#REF!</v>
      </c>
    </row>
    <row r="848" spans="1:23" s="29" customFormat="1" hidden="1" x14ac:dyDescent="0.25">
      <c r="A848" s="2" t="s">
        <v>4510</v>
      </c>
      <c r="B848" s="2" t="s">
        <v>4511</v>
      </c>
      <c r="C848" s="3"/>
      <c r="D848" s="27" t="str">
        <f t="shared" si="284"/>
        <v/>
      </c>
      <c r="E848" s="4">
        <v>41.85</v>
      </c>
      <c r="F848" s="2" t="s">
        <v>2487</v>
      </c>
      <c r="G848" s="28" t="e">
        <f>VLOOKUP(F848,frs!$A$2:$E$41,2,FALSE)</f>
        <v>#N/A</v>
      </c>
      <c r="H848" s="2" t="b">
        <v>0</v>
      </c>
      <c r="I848" s="2" t="s">
        <v>4716</v>
      </c>
      <c r="J848" s="28">
        <f>VLOOKUP(I848,Families!$A$2:$B$11,2,FALSE)</f>
        <v>1</v>
      </c>
      <c r="K848" s="2" t="s">
        <v>4908</v>
      </c>
      <c r="L848" s="28" t="str">
        <f>IFERROR(VLOOKUP(K848,Appellations!$A$3:$B$77,3,FALSE),"")</f>
        <v/>
      </c>
      <c r="M848" s="2" t="s">
        <v>4762</v>
      </c>
      <c r="N848" s="28">
        <f>IFERROR(VLOOKUP(M848,Regions!$A$3:$B$41,2,FALSE),"")</f>
        <v>10</v>
      </c>
      <c r="O848" s="2" t="s">
        <v>4719</v>
      </c>
      <c r="P848" s="28">
        <f>IFERROR(VLOOKUP(O848,Colors!$A$3:$B$11,2,FALSE),"")</f>
        <v>8</v>
      </c>
      <c r="Q848" s="2" t="s">
        <v>4688</v>
      </c>
      <c r="R848" s="28">
        <f>IFERROR(VLOOKUP(Q848,Contenants!$A$3:$B$21,2,FALSE),"")</f>
        <v>16</v>
      </c>
      <c r="S848" s="2"/>
      <c r="T848" s="8" t="s">
        <v>1494</v>
      </c>
      <c r="U848" s="30" t="str">
        <f t="shared" ref="U848:U869" si="287">SUBSTITUTE(SUBSTITUTE(SUBSTITUTE(SUBSTITUTE(SUBSTITUTE(SUBSTITUTE(SUBSTITUTE(SUBSTITUTE(SUBSTITUTE(SUBSTITUTE(SUBSTITUTE(SUBSTITUTE(S848,"C:\Users\Admin\OneDrive\Site Internet\",""),"BAG-IN-BOX\",""),"BOURGOGNE\",""),"BEAUJOLAIS\",""),"CHAMPAGNE ET EFFERVESCENTS\",""),"LANGUEDOC\",""),"LOIRE\",""),"PROVENCE\",""),"RHONE NORD\",""),"RHONE SUD\",""),"SPIRITUEUX\",""),"SUD OUEST\","")</f>
        <v/>
      </c>
      <c r="V848" s="30"/>
      <c r="W848" s="29" t="e">
        <f>$X$1&amp;A848&amp;$Y$1&amp;T848&amp;$Z$1&amp;C848&amp;$AA$1&amp;E848&amp;#REF!&amp;G848&amp;$AB$1&amp;J848&amp;$AC$1&amp;#REF!&amp;$AD$1&amp;L848&amp;$AE$1&amp;P848&amp;$AF$1&amp;R848&amp;$AF$1&amp;#REF!&amp;$AG$1</f>
        <v>#REF!</v>
      </c>
    </row>
    <row r="849" spans="1:23" s="20" customFormat="1" hidden="1" x14ac:dyDescent="0.25">
      <c r="A849" s="2" t="s">
        <v>169</v>
      </c>
      <c r="B849" s="2" t="s">
        <v>170</v>
      </c>
      <c r="C849" s="3"/>
      <c r="D849" s="18" t="str">
        <f t="shared" si="284"/>
        <v/>
      </c>
      <c r="E849" s="4">
        <v>8</v>
      </c>
      <c r="F849" s="2" t="s">
        <v>2226</v>
      </c>
      <c r="G849" s="19" t="e">
        <f>VLOOKUP(F849,frs!$A$2:$E$41,2,FALSE)</f>
        <v>#N/A</v>
      </c>
      <c r="H849" s="2" t="b">
        <v>1</v>
      </c>
      <c r="I849" s="2" t="s">
        <v>4716</v>
      </c>
      <c r="J849" s="19">
        <f>VLOOKUP(I849,Families!$A$2:$B$11,2,FALSE)</f>
        <v>1</v>
      </c>
      <c r="K849" s="2" t="s">
        <v>4758</v>
      </c>
      <c r="L849" s="19" t="str">
        <f>IFERROR(VLOOKUP(K849,Appellations!$A$3:$B$77,3,FALSE),"")</f>
        <v/>
      </c>
      <c r="M849" s="2" t="s">
        <v>4757</v>
      </c>
      <c r="N849" s="19">
        <f>IFERROR(VLOOKUP(M849,Regions!$A$3:$B$41,2,FALSE),"")</f>
        <v>6</v>
      </c>
      <c r="O849" s="2" t="s">
        <v>4719</v>
      </c>
      <c r="P849" s="19">
        <f>IFERROR(VLOOKUP(O849,Colors!$A$3:$B$11,2,FALSE),"")</f>
        <v>8</v>
      </c>
      <c r="Q849" s="2" t="s">
        <v>4688</v>
      </c>
      <c r="R849" s="19">
        <f>IFERROR(VLOOKUP(Q849,Contenants!$A$3:$B$21,2,FALSE),"")</f>
        <v>16</v>
      </c>
      <c r="S849" s="2"/>
      <c r="T849" s="8" t="s">
        <v>1972</v>
      </c>
      <c r="U849" s="21" t="str">
        <f t="shared" si="287"/>
        <v/>
      </c>
      <c r="V849" s="19">
        <f t="shared" ref="V849:V850" si="288">IF(U849="",0,1)</f>
        <v>0</v>
      </c>
      <c r="W849" s="20" t="e">
        <f>$X$1&amp;A849&amp;$Y$1&amp;T849&amp;$Z$1&amp;C849&amp;$AA$1&amp;E849&amp;#REF!&amp;G849&amp;$AB$1&amp;J849&amp;$AC$1&amp;#REF!&amp;$AD$1&amp;L849&amp;$AE$1&amp;P849&amp;$AF$1&amp;R849&amp;$AF$1&amp;#REF!&amp;$AG$1</f>
        <v>#REF!</v>
      </c>
    </row>
    <row r="850" spans="1:23" s="20" customFormat="1" hidden="1" x14ac:dyDescent="0.25">
      <c r="A850" s="2" t="s">
        <v>1075</v>
      </c>
      <c r="B850" s="2" t="s">
        <v>1076</v>
      </c>
      <c r="C850" s="3"/>
      <c r="D850" s="18" t="str">
        <f t="shared" si="284"/>
        <v/>
      </c>
      <c r="E850" s="4">
        <v>12.35</v>
      </c>
      <c r="F850" s="2" t="s">
        <v>2226</v>
      </c>
      <c r="G850" s="19" t="e">
        <f>VLOOKUP(F850,frs!$A$2:$E$41,2,FALSE)</f>
        <v>#N/A</v>
      </c>
      <c r="H850" s="2" t="b">
        <v>1</v>
      </c>
      <c r="I850" s="2" t="s">
        <v>4716</v>
      </c>
      <c r="J850" s="19">
        <f>VLOOKUP(I850,Families!$A$2:$B$11,2,FALSE)</f>
        <v>1</v>
      </c>
      <c r="K850" s="2" t="s">
        <v>4909</v>
      </c>
      <c r="L850" s="19" t="str">
        <f>IFERROR(VLOOKUP(K850,Appellations!$A$3:$B$77,3,FALSE),"")</f>
        <v/>
      </c>
      <c r="M850" s="2" t="s">
        <v>4757</v>
      </c>
      <c r="N850" s="19">
        <f>IFERROR(VLOOKUP(M850,Regions!$A$3:$B$41,2,FALSE),"")</f>
        <v>6</v>
      </c>
      <c r="O850" s="2" t="s">
        <v>4719</v>
      </c>
      <c r="P850" s="19">
        <f>IFERROR(VLOOKUP(O850,Colors!$A$3:$B$11,2,FALSE),"")</f>
        <v>8</v>
      </c>
      <c r="Q850" s="2" t="s">
        <v>4688</v>
      </c>
      <c r="R850" s="19">
        <f>IFERROR(VLOOKUP(Q850,Contenants!$A$3:$B$21,2,FALSE),"")</f>
        <v>16</v>
      </c>
      <c r="S850" s="2"/>
      <c r="T850" s="8" t="s">
        <v>1946</v>
      </c>
      <c r="U850" s="21" t="str">
        <f t="shared" si="287"/>
        <v/>
      </c>
      <c r="V850" s="19">
        <f t="shared" si="288"/>
        <v>0</v>
      </c>
      <c r="W850" s="20" t="e">
        <f>$X$1&amp;A850&amp;$Y$1&amp;T850&amp;$Z$1&amp;C850&amp;$AA$1&amp;E850&amp;#REF!&amp;G850&amp;$AB$1&amp;J850&amp;$AC$1&amp;#REF!&amp;$AD$1&amp;L850&amp;$AE$1&amp;P850&amp;$AF$1&amp;R850&amp;$AF$1&amp;#REF!&amp;$AG$1</f>
        <v>#REF!</v>
      </c>
    </row>
    <row r="851" spans="1:23" s="20" customFormat="1" hidden="1" x14ac:dyDescent="0.25">
      <c r="A851" s="2" t="s">
        <v>3869</v>
      </c>
      <c r="B851" s="2" t="s">
        <v>3870</v>
      </c>
      <c r="C851" s="3"/>
      <c r="D851" s="40" t="str">
        <f t="shared" si="284"/>
        <v/>
      </c>
      <c r="E851" s="4">
        <v>12.45</v>
      </c>
      <c r="F851" s="2" t="s">
        <v>2226</v>
      </c>
      <c r="G851" s="41" t="e">
        <f>VLOOKUP(F851,frs!$A$2:$E$41,2,FALSE)</f>
        <v>#N/A</v>
      </c>
      <c r="H851" s="2" t="b">
        <v>0</v>
      </c>
      <c r="I851" s="2" t="s">
        <v>4716</v>
      </c>
      <c r="J851" s="41">
        <f>VLOOKUP(I851,Families!$A$2:$B$11,2,FALSE)</f>
        <v>1</v>
      </c>
      <c r="K851" s="2" t="s">
        <v>4760</v>
      </c>
      <c r="L851" s="41" t="str">
        <f>IFERROR(VLOOKUP(K851,Appellations!$A$3:$B$77,3,FALSE),"")</f>
        <v/>
      </c>
      <c r="M851" s="2" t="s">
        <v>4757</v>
      </c>
      <c r="N851" s="41">
        <f>IFERROR(VLOOKUP(M851,Regions!$A$3:$B$41,2,FALSE),"")</f>
        <v>6</v>
      </c>
      <c r="O851" s="2" t="s">
        <v>4719</v>
      </c>
      <c r="P851" s="41">
        <f>IFERROR(VLOOKUP(O851,Colors!$A$3:$B$11,2,FALSE),"")</f>
        <v>8</v>
      </c>
      <c r="Q851" s="2" t="s">
        <v>4688</v>
      </c>
      <c r="R851" s="41">
        <f>IFERROR(VLOOKUP(Q851,Contenants!$A$3:$B$21,2,FALSE),"")</f>
        <v>16</v>
      </c>
      <c r="S851" s="2"/>
      <c r="T851" s="8" t="s">
        <v>1936</v>
      </c>
      <c r="U851" s="43" t="str">
        <f t="shared" si="287"/>
        <v/>
      </c>
      <c r="V851" s="43"/>
      <c r="W851" s="42" t="e">
        <f>$X$1&amp;A851&amp;$Y$1&amp;T851&amp;$Z$1&amp;C851&amp;$AA$1&amp;E851&amp;#REF!&amp;G851&amp;$AB$1&amp;J851&amp;$AC$1&amp;#REF!&amp;$AD$1&amp;L851&amp;$AE$1&amp;P851&amp;$AF$1&amp;R851&amp;$AF$1&amp;#REF!&amp;$AG$1</f>
        <v>#REF!</v>
      </c>
    </row>
    <row r="852" spans="1:23" hidden="1" x14ac:dyDescent="0.25">
      <c r="A852" s="2" t="s">
        <v>2449</v>
      </c>
      <c r="B852" s="2" t="s">
        <v>2450</v>
      </c>
      <c r="C852" s="3"/>
      <c r="D852" s="23" t="str">
        <f t="shared" ref="D852:D854" si="289">SUBSTITUTE(SUBSTITUTE(SUBSTITUTE(C852,CHAR(13),""),CHAR(10),"&lt;br&gt;"),". &amp;car(10)",".")</f>
        <v/>
      </c>
      <c r="E852" s="4">
        <v>6.4</v>
      </c>
      <c r="F852" s="2" t="s">
        <v>2217</v>
      </c>
      <c r="G852" s="19" t="e">
        <f>VLOOKUP(F852,frs!$A$2:$E$41,2,FALSE)</f>
        <v>#N/A</v>
      </c>
      <c r="H852" s="2" t="b">
        <v>0</v>
      </c>
      <c r="I852" s="2" t="s">
        <v>4716</v>
      </c>
      <c r="J852" s="19">
        <f>VLOOKUP(I852,Families!$A$2:$B$11,2,FALSE)</f>
        <v>1</v>
      </c>
      <c r="K852" s="2" t="s">
        <v>4757</v>
      </c>
      <c r="L852" s="19">
        <f>IFERROR(VLOOKUP(K852,Appellations!$A$2:$B$77,2,FALSE),"0")</f>
        <v>3</v>
      </c>
      <c r="M852" s="2" t="s">
        <v>4757</v>
      </c>
      <c r="N852" s="19">
        <f>IFERROR(VLOOKUP(M852,Regions!$A$2:$B$41,2,FALSE),"0")</f>
        <v>6</v>
      </c>
      <c r="O852" s="2" t="s">
        <v>4719</v>
      </c>
      <c r="P852" s="19">
        <f>IFERROR(VLOOKUP(O852,Colors!$A$2:$B$11,2,FALSE),"0")</f>
        <v>8</v>
      </c>
      <c r="Q852" s="2" t="s">
        <v>4688</v>
      </c>
      <c r="R852" s="19">
        <f>IFERROR(VLOOKUP(Q852,Contenants!$A$2:$B$21,2,FALSE),"0")</f>
        <v>16</v>
      </c>
      <c r="S852" s="2"/>
      <c r="T852" s="50" t="str">
        <f t="shared" ref="T852:T854" si="290">PROPER(B852)</f>
        <v>Beaujolais Nouveau Cote De Nety Rouge</v>
      </c>
      <c r="U852" s="19" t="str">
        <f t="shared" si="287"/>
        <v/>
      </c>
      <c r="V852" s="19" t="e">
        <f>IF(#REF!="",0,1)</f>
        <v>#REF!</v>
      </c>
      <c r="W852" s="20" t="e">
        <f>$X$1&amp;A852&amp;$Y$1&amp;T852&amp;$Z$1&amp;D852&amp;$AA$1&amp;E852&amp;#REF!&amp;G852&amp;$AB$1&amp;J852&amp;$AC$1&amp;L852&amp;$AD$1&amp;N852&amp;$AE$1&amp;P852&amp;$AF$1&amp;R852&amp;$AG$1&amp;#REF!&amp;$AI$1</f>
        <v>#REF!</v>
      </c>
    </row>
    <row r="853" spans="1:23" hidden="1" x14ac:dyDescent="0.25">
      <c r="A853" s="2" t="s">
        <v>2447</v>
      </c>
      <c r="B853" s="2" t="s">
        <v>2448</v>
      </c>
      <c r="C853" s="3"/>
      <c r="D853" s="23" t="str">
        <f t="shared" si="289"/>
        <v/>
      </c>
      <c r="E853" s="4">
        <v>5.85</v>
      </c>
      <c r="F853" s="2" t="s">
        <v>2217</v>
      </c>
      <c r="G853" s="19" t="e">
        <f>VLOOKUP(F853,frs!$A$2:$E$41,2,FALSE)</f>
        <v>#N/A</v>
      </c>
      <c r="H853" s="2" t="b">
        <v>0</v>
      </c>
      <c r="I853" s="2" t="s">
        <v>4716</v>
      </c>
      <c r="J853" s="19">
        <f>VLOOKUP(I853,Families!$A$2:$B$11,2,FALSE)</f>
        <v>1</v>
      </c>
      <c r="K853" s="2" t="s">
        <v>4758</v>
      </c>
      <c r="L853" s="19" t="str">
        <f>IFERROR(VLOOKUP(K853,Appellations!$A$2:$B$77,2,FALSE),"0")</f>
        <v>0</v>
      </c>
      <c r="M853" s="2" t="s">
        <v>4757</v>
      </c>
      <c r="N853" s="19">
        <f>IFERROR(VLOOKUP(M853,Regions!$A$2:$B$41,2,FALSE),"0")</f>
        <v>6</v>
      </c>
      <c r="O853" s="2" t="s">
        <v>4719</v>
      </c>
      <c r="P853" s="19">
        <f>IFERROR(VLOOKUP(O853,Colors!$A$2:$B$11,2,FALSE),"0")</f>
        <v>8</v>
      </c>
      <c r="Q853" s="2" t="s">
        <v>4688</v>
      </c>
      <c r="R853" s="19">
        <f>IFERROR(VLOOKUP(Q853,Contenants!$A$2:$B$21,2,FALSE),"0")</f>
        <v>16</v>
      </c>
      <c r="S853" s="2"/>
      <c r="T853" s="50" t="str">
        <f t="shared" si="290"/>
        <v>Beaujolais Nouv. Villages St Nicolas Rge</v>
      </c>
      <c r="U853" s="19" t="str">
        <f t="shared" si="287"/>
        <v/>
      </c>
      <c r="V853" s="19" t="e">
        <f>IF(#REF!="",0,1)</f>
        <v>#REF!</v>
      </c>
      <c r="W853" s="20" t="e">
        <f>$X$1&amp;A853&amp;$Y$1&amp;T853&amp;$Z$1&amp;D853&amp;$AA$1&amp;E853&amp;#REF!&amp;G853&amp;$AB$1&amp;J853&amp;$AC$1&amp;L853&amp;$AD$1&amp;N853&amp;$AE$1&amp;P853&amp;$AF$1&amp;R853&amp;$AG$1&amp;#REF!&amp;$AI$1</f>
        <v>#REF!</v>
      </c>
    </row>
    <row r="854" spans="1:23" hidden="1" x14ac:dyDescent="0.25">
      <c r="A854" s="2" t="s">
        <v>2451</v>
      </c>
      <c r="B854" s="2" t="s">
        <v>2452</v>
      </c>
      <c r="C854" s="3"/>
      <c r="D854" s="23" t="str">
        <f t="shared" si="289"/>
        <v/>
      </c>
      <c r="E854" s="4">
        <v>8.1999999999999993</v>
      </c>
      <c r="F854" s="2" t="s">
        <v>2442</v>
      </c>
      <c r="G854" s="19" t="e">
        <f>VLOOKUP(F854,frs!$A$2:$E$41,2,FALSE)</f>
        <v>#N/A</v>
      </c>
      <c r="H854" s="2" t="b">
        <v>0</v>
      </c>
      <c r="I854" s="2" t="s">
        <v>4716</v>
      </c>
      <c r="J854" s="19">
        <f>VLOOKUP(I854,Families!$A$2:$B$11,2,FALSE)</f>
        <v>1</v>
      </c>
      <c r="K854" s="2" t="s">
        <v>4757</v>
      </c>
      <c r="L854" s="19">
        <f>IFERROR(VLOOKUP(K854,Appellations!$A$2:$B$77,2,FALSE),"0")</f>
        <v>3</v>
      </c>
      <c r="M854" s="2" t="s">
        <v>4757</v>
      </c>
      <c r="N854" s="19">
        <f>IFERROR(VLOOKUP(M854,Regions!$A$2:$B$41,2,FALSE),"0")</f>
        <v>6</v>
      </c>
      <c r="O854" s="2" t="s">
        <v>4719</v>
      </c>
      <c r="P854" s="19">
        <f>IFERROR(VLOOKUP(O854,Colors!$A$2:$B$11,2,FALSE),"0")</f>
        <v>8</v>
      </c>
      <c r="Q854" s="2" t="s">
        <v>4688</v>
      </c>
      <c r="R854" s="19">
        <f>IFERROR(VLOOKUP(Q854,Contenants!$A$2:$B$21,2,FALSE),"0")</f>
        <v>16</v>
      </c>
      <c r="S854" s="2"/>
      <c r="T854" s="50" t="str">
        <f t="shared" si="290"/>
        <v>Beaujolais Nouveau Dupeuble Rouge</v>
      </c>
      <c r="U854" s="19" t="str">
        <f t="shared" si="287"/>
        <v/>
      </c>
      <c r="V854" s="19" t="e">
        <f>IF(#REF!="",0,1)</f>
        <v>#REF!</v>
      </c>
      <c r="W854" s="20" t="e">
        <f>$X$1&amp;A854&amp;$Y$1&amp;T854&amp;$Z$1&amp;D854&amp;$AA$1&amp;E854&amp;#REF!&amp;G854&amp;$AB$1&amp;J854&amp;$AC$1&amp;L854&amp;$AD$1&amp;N854&amp;$AE$1&amp;P854&amp;$AF$1&amp;R854&amp;$AG$1&amp;#REF!&amp;$AI$1</f>
        <v>#REF!</v>
      </c>
    </row>
    <row r="855" spans="1:23" s="29" customFormat="1" hidden="1" x14ac:dyDescent="0.25">
      <c r="A855" s="2" t="s">
        <v>720</v>
      </c>
      <c r="B855" s="2" t="s">
        <v>721</v>
      </c>
      <c r="C855" s="3"/>
      <c r="D855" s="27" t="str">
        <f t="shared" si="284"/>
        <v/>
      </c>
      <c r="E855" s="4">
        <v>6.9</v>
      </c>
      <c r="F855" s="2" t="s">
        <v>2234</v>
      </c>
      <c r="G855" s="28">
        <f>VLOOKUP(F855,frs!$A$2:$E$41,2,FALSE)</f>
        <v>13</v>
      </c>
      <c r="H855" s="2" t="b">
        <v>1</v>
      </c>
      <c r="I855" s="2" t="s">
        <v>4716</v>
      </c>
      <c r="J855" s="28">
        <f>VLOOKUP(I855,Families!$A$2:$B$11,2,FALSE)</f>
        <v>1</v>
      </c>
      <c r="K855" s="2" t="s">
        <v>4744</v>
      </c>
      <c r="L855" s="28" t="str">
        <f>IFERROR(VLOOKUP(K855,Appellations!$A$3:$B$77,3,FALSE),"")</f>
        <v/>
      </c>
      <c r="M855" s="2" t="s">
        <v>4745</v>
      </c>
      <c r="N855" s="28">
        <f>IFERROR(VLOOKUP(M855,Regions!$A$3:$B$41,2,FALSE),"")</f>
        <v>33</v>
      </c>
      <c r="O855" s="2" t="s">
        <v>4719</v>
      </c>
      <c r="P855" s="28">
        <f>IFERROR(VLOOKUP(O855,Colors!$A$3:$B$11,2,FALSE),"")</f>
        <v>8</v>
      </c>
      <c r="Q855" s="2" t="s">
        <v>4688</v>
      </c>
      <c r="R855" s="28">
        <f>IFERROR(VLOOKUP(Q855,Contenants!$A$3:$B$21,2,FALSE),"")</f>
        <v>16</v>
      </c>
      <c r="S855" s="2"/>
      <c r="T855" s="8" t="s">
        <v>1138</v>
      </c>
      <c r="U855" s="30" t="str">
        <f t="shared" si="287"/>
        <v/>
      </c>
      <c r="V855" s="19">
        <f t="shared" ref="V855:V857" si="291">IF(U855="",0,1)</f>
        <v>0</v>
      </c>
      <c r="W855" s="29" t="e">
        <f>$X$1&amp;A855&amp;$Y$1&amp;T855&amp;$Z$1&amp;C855&amp;$AA$1&amp;E855&amp;#REF!&amp;G855&amp;$AB$1&amp;J855&amp;$AC$1&amp;#REF!&amp;$AD$1&amp;L855&amp;$AE$1&amp;P855&amp;$AF$1&amp;R855&amp;$AF$1&amp;#REF!&amp;$AG$1</f>
        <v>#REF!</v>
      </c>
    </row>
    <row r="856" spans="1:23" s="20" customFormat="1" hidden="1" x14ac:dyDescent="0.25">
      <c r="A856" s="2" t="s">
        <v>1996</v>
      </c>
      <c r="B856" s="2" t="s">
        <v>1997</v>
      </c>
      <c r="C856" s="3"/>
      <c r="D856" s="18" t="str">
        <f t="shared" si="284"/>
        <v/>
      </c>
      <c r="E856" s="4">
        <v>9.4499999999999993</v>
      </c>
      <c r="F856" s="2" t="s">
        <v>2249</v>
      </c>
      <c r="G856" s="19" t="e">
        <f>VLOOKUP(F856,frs!$A$2:$E$41,2,FALSE)</f>
        <v>#N/A</v>
      </c>
      <c r="H856" s="2" t="b">
        <v>1</v>
      </c>
      <c r="I856" s="2" t="s">
        <v>4709</v>
      </c>
      <c r="J856" s="19">
        <f>VLOOKUP(I856,Families!$A$2:$B$11,2,FALSE)</f>
        <v>2</v>
      </c>
      <c r="K856" s="2" t="s">
        <v>4751</v>
      </c>
      <c r="L856" s="19" t="str">
        <f>IFERROR(VLOOKUP(K856,Appellations!$A$3:$B$77,3,FALSE),"")</f>
        <v/>
      </c>
      <c r="M856" s="2" t="s">
        <v>4752</v>
      </c>
      <c r="N856" s="19">
        <f>IFERROR(VLOOKUP(M856,Regions!$A$3:$B$41,2,FALSE),"")</f>
        <v>20</v>
      </c>
      <c r="O856" s="2" t="s">
        <v>4689</v>
      </c>
      <c r="P856" s="19">
        <f>IFERROR(VLOOKUP(O856,Colors!$A$3:$B$11,2,FALSE),"")</f>
        <v>2</v>
      </c>
      <c r="Q856" s="2" t="s">
        <v>4688</v>
      </c>
      <c r="R856" s="19">
        <f>IFERROR(VLOOKUP(Q856,Contenants!$A$3:$B$21,2,FALSE),"")</f>
        <v>16</v>
      </c>
      <c r="S856" s="2"/>
      <c r="T856" s="8" t="s">
        <v>51</v>
      </c>
      <c r="U856" s="21" t="str">
        <f t="shared" si="287"/>
        <v/>
      </c>
      <c r="V856" s="19">
        <f t="shared" si="291"/>
        <v>0</v>
      </c>
      <c r="W856" s="20" t="e">
        <f>$X$1&amp;A856&amp;$Y$1&amp;T856&amp;$Z$1&amp;C856&amp;$AA$1&amp;E856&amp;#REF!&amp;G856&amp;$AB$1&amp;J856&amp;$AC$1&amp;#REF!&amp;$AD$1&amp;L856&amp;$AE$1&amp;P856&amp;$AF$1&amp;R856&amp;$AF$1&amp;#REF!&amp;$AG$1</f>
        <v>#REF!</v>
      </c>
    </row>
    <row r="857" spans="1:23" s="20" customFormat="1" hidden="1" x14ac:dyDescent="0.25">
      <c r="A857" s="2" t="s">
        <v>1441</v>
      </c>
      <c r="B857" s="2" t="s">
        <v>1442</v>
      </c>
      <c r="C857" s="3"/>
      <c r="D857" s="18" t="str">
        <f t="shared" si="284"/>
        <v/>
      </c>
      <c r="E857" s="4">
        <v>31.85</v>
      </c>
      <c r="F857" s="2" t="s">
        <v>2218</v>
      </c>
      <c r="G857" s="19" t="e">
        <f>VLOOKUP(F857,frs!$A$2:$E$41,2,FALSE)</f>
        <v>#N/A</v>
      </c>
      <c r="H857" s="2" t="b">
        <v>1</v>
      </c>
      <c r="I857" s="2" t="s">
        <v>4693</v>
      </c>
      <c r="J857" s="19">
        <f>VLOOKUP(I857,Families!$A$2:$B$11,2,FALSE)</f>
        <v>7</v>
      </c>
      <c r="K857" s="2"/>
      <c r="L857" s="19" t="str">
        <f>IFERROR(VLOOKUP(K857,Appellations!$A$3:$B$77,3,FALSE),"")</f>
        <v/>
      </c>
      <c r="M857" s="2" t="s">
        <v>4694</v>
      </c>
      <c r="N857" s="19">
        <f>IFERROR(VLOOKUP(M857,Regions!$A$3:$B$41,2,FALSE),"")</f>
        <v>26</v>
      </c>
      <c r="O857" s="2"/>
      <c r="P857" s="19" t="str">
        <f>IFERROR(VLOOKUP(O857,Colors!$A$3:$B$11,2,FALSE),"")</f>
        <v/>
      </c>
      <c r="Q857" s="2" t="s">
        <v>4833</v>
      </c>
      <c r="R857" s="19">
        <f>IFERROR(VLOOKUP(Q857,Contenants!$A$3:$B$21,2,FALSE),"")</f>
        <v>11</v>
      </c>
      <c r="S857" s="2"/>
      <c r="T857" s="8" t="s">
        <v>1187</v>
      </c>
      <c r="U857" s="21" t="str">
        <f t="shared" si="287"/>
        <v/>
      </c>
      <c r="V857" s="19">
        <f t="shared" si="291"/>
        <v>0</v>
      </c>
      <c r="W857" s="20" t="e">
        <f>$X$1&amp;A857&amp;$Y$1&amp;T857&amp;$Z$1&amp;C857&amp;$AA$1&amp;E857&amp;#REF!&amp;G857&amp;$AB$1&amp;J857&amp;$AC$1&amp;#REF!&amp;$AD$1&amp;L857&amp;$AE$1&amp;P857&amp;$AF$1&amp;R857&amp;$AF$1&amp;#REF!&amp;$AG$1</f>
        <v>#REF!</v>
      </c>
    </row>
    <row r="858" spans="1:23" s="20" customFormat="1" hidden="1" x14ac:dyDescent="0.25">
      <c r="A858" s="2" t="s">
        <v>3757</v>
      </c>
      <c r="B858" s="2" t="s">
        <v>3758</v>
      </c>
      <c r="C858" s="3"/>
      <c r="D858" s="18" t="str">
        <f t="shared" si="284"/>
        <v/>
      </c>
      <c r="E858" s="4">
        <v>27.85</v>
      </c>
      <c r="F858" s="2" t="s">
        <v>2218</v>
      </c>
      <c r="G858" s="19" t="e">
        <f>VLOOKUP(F858,frs!$A$2:$E$41,2,FALSE)</f>
        <v>#N/A</v>
      </c>
      <c r="H858" s="2" t="b">
        <v>0</v>
      </c>
      <c r="I858" s="2" t="s">
        <v>4693</v>
      </c>
      <c r="J858" s="19">
        <f>VLOOKUP(I858,Families!$A$2:$B$11,2,FALSE)</f>
        <v>7</v>
      </c>
      <c r="K858" s="2"/>
      <c r="L858" s="19" t="str">
        <f>IFERROR(VLOOKUP(K858,Appellations!$A$3:$B$77,3,FALSE),"")</f>
        <v/>
      </c>
      <c r="M858" s="2" t="s">
        <v>4694</v>
      </c>
      <c r="N858" s="19">
        <f>IFERROR(VLOOKUP(M858,Regions!$A$3:$B$41,2,FALSE),"")</f>
        <v>26</v>
      </c>
      <c r="O858" s="2"/>
      <c r="P858" s="19" t="str">
        <f>IFERROR(VLOOKUP(O858,Colors!$A$3:$B$11,2,FALSE),"")</f>
        <v/>
      </c>
      <c r="Q858" s="2" t="s">
        <v>4833</v>
      </c>
      <c r="R858" s="19">
        <f>IFERROR(VLOOKUP(Q858,Contenants!$A$3:$B$21,2,FALSE),"")</f>
        <v>11</v>
      </c>
      <c r="S858" s="2"/>
      <c r="T858" s="8" t="s">
        <v>39</v>
      </c>
      <c r="U858" s="21" t="str">
        <f t="shared" si="287"/>
        <v/>
      </c>
      <c r="V858" s="21"/>
      <c r="W858" s="20" t="e">
        <f>$X$1&amp;A858&amp;$Y$1&amp;T858&amp;$Z$1&amp;C858&amp;$AA$1&amp;E858&amp;#REF!&amp;G858&amp;$AB$1&amp;J858&amp;$AC$1&amp;#REF!&amp;$AD$1&amp;L858&amp;$AE$1&amp;P858&amp;$AF$1&amp;R858&amp;$AF$1&amp;#REF!&amp;$AG$1</f>
        <v>#REF!</v>
      </c>
    </row>
    <row r="859" spans="1:23" s="20" customFormat="1" hidden="1" x14ac:dyDescent="0.25">
      <c r="A859" s="2" t="s">
        <v>3755</v>
      </c>
      <c r="B859" s="2" t="s">
        <v>3756</v>
      </c>
      <c r="C859" s="3"/>
      <c r="D859" s="18" t="str">
        <f t="shared" si="284"/>
        <v/>
      </c>
      <c r="E859" s="4">
        <v>25.7</v>
      </c>
      <c r="F859" s="2" t="s">
        <v>2218</v>
      </c>
      <c r="G859" s="19" t="e">
        <f>VLOOKUP(F859,frs!$A$2:$E$41,2,FALSE)</f>
        <v>#N/A</v>
      </c>
      <c r="H859" s="2" t="b">
        <v>0</v>
      </c>
      <c r="I859" s="2" t="s">
        <v>4693</v>
      </c>
      <c r="J859" s="19">
        <f>VLOOKUP(I859,Families!$A$2:$B$11,2,FALSE)</f>
        <v>7</v>
      </c>
      <c r="K859" s="2"/>
      <c r="L859" s="19" t="str">
        <f>IFERROR(VLOOKUP(K859,Appellations!$A$3:$B$77,3,FALSE),"")</f>
        <v/>
      </c>
      <c r="M859" s="2" t="s">
        <v>4694</v>
      </c>
      <c r="N859" s="19">
        <f>IFERROR(VLOOKUP(M859,Regions!$A$3:$B$41,2,FALSE),"")</f>
        <v>26</v>
      </c>
      <c r="O859" s="2"/>
      <c r="P859" s="19" t="str">
        <f>IFERROR(VLOOKUP(O859,Colors!$A$3:$B$11,2,FALSE),"")</f>
        <v/>
      </c>
      <c r="Q859" s="2"/>
      <c r="R859" s="19" t="str">
        <f>IFERROR(VLOOKUP(Q859,Contenants!$A$3:$B$21,2,FALSE),"")</f>
        <v/>
      </c>
      <c r="S859" s="2"/>
      <c r="T859" s="8" t="s">
        <v>41</v>
      </c>
      <c r="U859" s="21" t="str">
        <f t="shared" si="287"/>
        <v/>
      </c>
      <c r="V859" s="21"/>
      <c r="W859" s="20" t="e">
        <f>$X$1&amp;A859&amp;$Y$1&amp;T859&amp;$Z$1&amp;C859&amp;$AA$1&amp;E859&amp;#REF!&amp;G859&amp;$AB$1&amp;J859&amp;$AC$1&amp;#REF!&amp;$AD$1&amp;L859&amp;$AE$1&amp;P859&amp;$AF$1&amp;R859&amp;$AF$1&amp;#REF!&amp;$AG$1</f>
        <v>#REF!</v>
      </c>
    </row>
    <row r="860" spans="1:23" s="20" customFormat="1" hidden="1" x14ac:dyDescent="0.25">
      <c r="A860" s="2" t="s">
        <v>3782</v>
      </c>
      <c r="B860" s="2" t="s">
        <v>3783</v>
      </c>
      <c r="C860" s="3"/>
      <c r="D860" s="18" t="str">
        <f t="shared" si="284"/>
        <v/>
      </c>
      <c r="E860" s="4">
        <v>10.6</v>
      </c>
      <c r="F860" s="2" t="s">
        <v>3775</v>
      </c>
      <c r="G860" s="19" t="e">
        <f>VLOOKUP(F860,frs!$A$2:$E$41,2,FALSE)</f>
        <v>#N/A</v>
      </c>
      <c r="H860" s="2" t="b">
        <v>0</v>
      </c>
      <c r="I860" s="2" t="s">
        <v>4716</v>
      </c>
      <c r="J860" s="19">
        <f>VLOOKUP(I860,Families!$A$2:$B$11,2,FALSE)</f>
        <v>1</v>
      </c>
      <c r="K860" s="2" t="s">
        <v>4830</v>
      </c>
      <c r="L860" s="19" t="str">
        <f>IFERROR(VLOOKUP(K860,Appellations!$A$3:$B$77,3,FALSE),"")</f>
        <v/>
      </c>
      <c r="M860" s="2" t="s">
        <v>4745</v>
      </c>
      <c r="N860" s="19">
        <f>IFERROR(VLOOKUP(M860,Regions!$A$3:$B$41,2,FALSE),"")</f>
        <v>33</v>
      </c>
      <c r="O860" s="2" t="s">
        <v>4719</v>
      </c>
      <c r="P860" s="19">
        <f>IFERROR(VLOOKUP(O860,Colors!$A$3:$B$11,2,FALSE),"")</f>
        <v>8</v>
      </c>
      <c r="Q860" s="2" t="s">
        <v>4688</v>
      </c>
      <c r="R860" s="19">
        <f>IFERROR(VLOOKUP(Q860,Contenants!$A$3:$B$21,2,FALSE),"")</f>
        <v>16</v>
      </c>
      <c r="S860" s="2"/>
      <c r="T860" s="8" t="s">
        <v>2036</v>
      </c>
      <c r="U860" s="21" t="str">
        <f t="shared" si="287"/>
        <v/>
      </c>
      <c r="V860" s="21"/>
      <c r="W860" s="20" t="e">
        <f>$X$1&amp;A860&amp;$Y$1&amp;T860&amp;$Z$1&amp;C860&amp;$AA$1&amp;E860&amp;#REF!&amp;G860&amp;$AB$1&amp;J860&amp;$AC$1&amp;#REF!&amp;$AD$1&amp;L860&amp;$AE$1&amp;P860&amp;$AF$1&amp;R860&amp;$AF$1&amp;#REF!&amp;$AG$1</f>
        <v>#REF!</v>
      </c>
    </row>
    <row r="861" spans="1:23" s="20" customFormat="1" hidden="1" x14ac:dyDescent="0.25">
      <c r="A861" s="2" t="s">
        <v>3780</v>
      </c>
      <c r="B861" s="2" t="s">
        <v>3781</v>
      </c>
      <c r="C861" s="3"/>
      <c r="D861" s="18" t="str">
        <f t="shared" si="284"/>
        <v/>
      </c>
      <c r="E861" s="4">
        <v>10.6</v>
      </c>
      <c r="F861" s="2" t="s">
        <v>3775</v>
      </c>
      <c r="G861" s="19" t="e">
        <f>VLOOKUP(F861,frs!$A$2:$E$41,2,FALSE)</f>
        <v>#N/A</v>
      </c>
      <c r="H861" s="2" t="b">
        <v>0</v>
      </c>
      <c r="I861" s="2" t="s">
        <v>4709</v>
      </c>
      <c r="J861" s="19">
        <f>VLOOKUP(I861,Families!$A$2:$B$11,2,FALSE)</f>
        <v>2</v>
      </c>
      <c r="K861" s="2" t="s">
        <v>4830</v>
      </c>
      <c r="L861" s="19" t="str">
        <f>IFERROR(VLOOKUP(K861,Appellations!$A$3:$B$77,3,FALSE),"")</f>
        <v/>
      </c>
      <c r="M861" s="2" t="s">
        <v>4745</v>
      </c>
      <c r="N861" s="19">
        <f>IFERROR(VLOOKUP(M861,Regions!$A$3:$B$41,2,FALSE),"")</f>
        <v>33</v>
      </c>
      <c r="O861" s="2" t="s">
        <v>4689</v>
      </c>
      <c r="P861" s="19">
        <f>IFERROR(VLOOKUP(O861,Colors!$A$3:$B$11,2,FALSE),"")</f>
        <v>2</v>
      </c>
      <c r="Q861" s="2" t="s">
        <v>4688</v>
      </c>
      <c r="R861" s="19">
        <f>IFERROR(VLOOKUP(Q861,Contenants!$A$3:$B$21,2,FALSE),"")</f>
        <v>16</v>
      </c>
      <c r="S861" s="2"/>
      <c r="T861" s="8" t="s">
        <v>777</v>
      </c>
      <c r="U861" s="21" t="str">
        <f t="shared" si="287"/>
        <v/>
      </c>
      <c r="V861" s="21"/>
      <c r="W861" s="20" t="e">
        <f>$X$1&amp;A861&amp;$Y$1&amp;T861&amp;$Z$1&amp;C861&amp;$AA$1&amp;E861&amp;#REF!&amp;G861&amp;$AB$1&amp;J861&amp;$AC$1&amp;#REF!&amp;$AD$1&amp;L861&amp;$AE$1&amp;P861&amp;$AF$1&amp;R861&amp;$AF$1&amp;#REF!&amp;$AG$1</f>
        <v>#REF!</v>
      </c>
    </row>
    <row r="862" spans="1:23" s="20" customFormat="1" hidden="1" x14ac:dyDescent="0.25">
      <c r="A862" s="2" t="s">
        <v>3776</v>
      </c>
      <c r="B862" s="2" t="s">
        <v>3777</v>
      </c>
      <c r="C862" s="3"/>
      <c r="D862" s="18" t="str">
        <f t="shared" si="284"/>
        <v/>
      </c>
      <c r="E862" s="4">
        <v>16.3</v>
      </c>
      <c r="F862" s="2" t="s">
        <v>3775</v>
      </c>
      <c r="G862" s="19" t="e">
        <f>VLOOKUP(F862,frs!$A$2:$E$41,2,FALSE)</f>
        <v>#N/A</v>
      </c>
      <c r="H862" s="2" t="b">
        <v>0</v>
      </c>
      <c r="I862" s="2" t="s">
        <v>4716</v>
      </c>
      <c r="J862" s="19">
        <f>VLOOKUP(I862,Families!$A$2:$B$11,2,FALSE)</f>
        <v>1</v>
      </c>
      <c r="K862" s="2" t="s">
        <v>4830</v>
      </c>
      <c r="L862" s="19" t="str">
        <f>IFERROR(VLOOKUP(K862,Appellations!$A$3:$B$77,3,FALSE),"")</f>
        <v/>
      </c>
      <c r="M862" s="2" t="s">
        <v>4745</v>
      </c>
      <c r="N862" s="19">
        <f>IFERROR(VLOOKUP(M862,Regions!$A$3:$B$41,2,FALSE),"")</f>
        <v>33</v>
      </c>
      <c r="O862" s="2" t="s">
        <v>4719</v>
      </c>
      <c r="P862" s="19">
        <f>IFERROR(VLOOKUP(O862,Colors!$A$3:$B$11,2,FALSE),"")</f>
        <v>8</v>
      </c>
      <c r="Q862" s="2" t="s">
        <v>4688</v>
      </c>
      <c r="R862" s="19">
        <f>IFERROR(VLOOKUP(Q862,Contenants!$A$3:$B$21,2,FALSE),"")</f>
        <v>16</v>
      </c>
      <c r="S862" s="2"/>
      <c r="T862" s="8" t="s">
        <v>783</v>
      </c>
      <c r="U862" s="21" t="str">
        <f t="shared" si="287"/>
        <v/>
      </c>
      <c r="V862" s="21"/>
      <c r="W862" s="20" t="e">
        <f>$X$1&amp;A862&amp;$Y$1&amp;T862&amp;$Z$1&amp;C862&amp;$AA$1&amp;E862&amp;#REF!&amp;G862&amp;$AB$1&amp;J862&amp;$AC$1&amp;#REF!&amp;$AD$1&amp;L862&amp;$AE$1&amp;P862&amp;$AF$1&amp;R862&amp;$AF$1&amp;#REF!&amp;$AG$1</f>
        <v>#REF!</v>
      </c>
    </row>
    <row r="863" spans="1:23" s="20" customFormat="1" hidden="1" x14ac:dyDescent="0.25">
      <c r="A863" s="2" t="s">
        <v>3773</v>
      </c>
      <c r="B863" s="2" t="s">
        <v>3774</v>
      </c>
      <c r="C863" s="3"/>
      <c r="D863" s="18" t="str">
        <f t="shared" si="284"/>
        <v/>
      </c>
      <c r="E863" s="4">
        <v>15.25</v>
      </c>
      <c r="F863" s="2" t="s">
        <v>3775</v>
      </c>
      <c r="G863" s="19" t="e">
        <f>VLOOKUP(F863,frs!$A$2:$E$41,2,FALSE)</f>
        <v>#N/A</v>
      </c>
      <c r="H863" s="2" t="b">
        <v>0</v>
      </c>
      <c r="I863" s="2" t="s">
        <v>4709</v>
      </c>
      <c r="J863" s="19">
        <f>VLOOKUP(I863,Families!$A$2:$B$11,2,FALSE)</f>
        <v>2</v>
      </c>
      <c r="K863" s="2" t="s">
        <v>4830</v>
      </c>
      <c r="L863" s="19" t="str">
        <f>IFERROR(VLOOKUP(K863,Appellations!$A$3:$B$77,3,FALSE),"")</f>
        <v/>
      </c>
      <c r="M863" s="2" t="s">
        <v>4745</v>
      </c>
      <c r="N863" s="19">
        <f>IFERROR(VLOOKUP(M863,Regions!$A$3:$B$41,2,FALSE),"")</f>
        <v>33</v>
      </c>
      <c r="O863" s="2" t="s">
        <v>4689</v>
      </c>
      <c r="P863" s="19">
        <f>IFERROR(VLOOKUP(O863,Colors!$A$3:$B$11,2,FALSE),"")</f>
        <v>2</v>
      </c>
      <c r="Q863" s="2" t="s">
        <v>4688</v>
      </c>
      <c r="R863" s="19">
        <f>IFERROR(VLOOKUP(Q863,Contenants!$A$3:$B$21,2,FALSE),"")</f>
        <v>16</v>
      </c>
      <c r="S863" s="2"/>
      <c r="T863" s="8" t="s">
        <v>715</v>
      </c>
      <c r="U863" s="21" t="str">
        <f t="shared" si="287"/>
        <v/>
      </c>
      <c r="V863" s="21"/>
      <c r="W863" s="20" t="e">
        <f>$X$1&amp;A863&amp;$Y$1&amp;T863&amp;$Z$1&amp;C863&amp;$AA$1&amp;E863&amp;#REF!&amp;G863&amp;$AB$1&amp;J863&amp;$AC$1&amp;#REF!&amp;$AD$1&amp;L863&amp;$AE$1&amp;P863&amp;$AF$1&amp;R863&amp;$AF$1&amp;#REF!&amp;$AG$1</f>
        <v>#REF!</v>
      </c>
    </row>
    <row r="864" spans="1:23" s="20" customFormat="1" hidden="1" x14ac:dyDescent="0.25">
      <c r="A864" s="2" t="s">
        <v>2331</v>
      </c>
      <c r="B864" s="2" t="s">
        <v>2332</v>
      </c>
      <c r="C864" s="3"/>
      <c r="D864" s="18" t="str">
        <f t="shared" si="284"/>
        <v/>
      </c>
      <c r="E864" s="4">
        <v>24.9</v>
      </c>
      <c r="F864" s="2" t="s">
        <v>2328</v>
      </c>
      <c r="G864" s="19" t="e">
        <f>VLOOKUP(F864,frs!$A$2:$E$41,2,FALSE)</f>
        <v>#N/A</v>
      </c>
      <c r="H864" s="2" t="b">
        <v>0</v>
      </c>
      <c r="I864" s="2" t="s">
        <v>4709</v>
      </c>
      <c r="J864" s="19">
        <f>VLOOKUP(I864,Families!$A$2:$B$11,2,FALSE)</f>
        <v>2</v>
      </c>
      <c r="K864" s="2" t="s">
        <v>4910</v>
      </c>
      <c r="L864" s="19" t="str">
        <f>IFERROR(VLOOKUP(K864,Appellations!$A$3:$B$77,3,FALSE),"")</f>
        <v/>
      </c>
      <c r="M864" s="2" t="s">
        <v>4710</v>
      </c>
      <c r="N864" s="19" t="str">
        <f>IFERROR(VLOOKUP(M864,Regions!$A$3:$B$41,2,FALSE),"")</f>
        <v/>
      </c>
      <c r="O864" s="2" t="s">
        <v>4689</v>
      </c>
      <c r="P864" s="19">
        <f>IFERROR(VLOOKUP(O864,Colors!$A$3:$B$11,2,FALSE),"")</f>
        <v>2</v>
      </c>
      <c r="Q864" s="2" t="s">
        <v>4688</v>
      </c>
      <c r="R864" s="19">
        <f>IFERROR(VLOOKUP(Q864,Contenants!$A$3:$B$21,2,FALSE),"")</f>
        <v>16</v>
      </c>
      <c r="S864" s="2"/>
      <c r="T864" s="8" t="s">
        <v>827</v>
      </c>
      <c r="U864" s="21" t="str">
        <f t="shared" si="287"/>
        <v/>
      </c>
      <c r="V864" s="21"/>
      <c r="W864" s="20" t="e">
        <f>$X$1&amp;A864&amp;$Y$1&amp;T864&amp;$Z$1&amp;C864&amp;$AA$1&amp;E864&amp;#REF!&amp;G864&amp;$AB$1&amp;J864&amp;$AC$1&amp;#REF!&amp;$AD$1&amp;L864&amp;$AE$1&amp;P864&amp;$AF$1&amp;R864&amp;$AF$1&amp;#REF!&amp;$AG$1</f>
        <v>#REF!</v>
      </c>
    </row>
    <row r="865" spans="1:23" s="20" customFormat="1" hidden="1" x14ac:dyDescent="0.25">
      <c r="A865" s="2" t="s">
        <v>4465</v>
      </c>
      <c r="B865" s="2" t="s">
        <v>4466</v>
      </c>
      <c r="C865" s="3"/>
      <c r="D865" s="18" t="str">
        <f t="shared" si="284"/>
        <v/>
      </c>
      <c r="E865" s="4">
        <v>4.4000000000000004</v>
      </c>
      <c r="F865" s="2" t="s">
        <v>2250</v>
      </c>
      <c r="G865" s="19">
        <f>VLOOKUP(F865,frs!$A$2:$E$41,2,FALSE)</f>
        <v>19</v>
      </c>
      <c r="H865" s="2" t="b">
        <v>0</v>
      </c>
      <c r="I865" s="2" t="s">
        <v>4691</v>
      </c>
      <c r="J865" s="19">
        <f>VLOOKUP(I865,Families!$A$2:$B$11,2,FALSE)</f>
        <v>10</v>
      </c>
      <c r="K865" s="2"/>
      <c r="L865" s="19" t="str">
        <f>IFERROR(VLOOKUP(K865,Appellations!$A$3:$B$77,3,FALSE),"")</f>
        <v/>
      </c>
      <c r="M865" s="2" t="s">
        <v>4692</v>
      </c>
      <c r="N865" s="19">
        <f>IFERROR(VLOOKUP(M865,Regions!$A$3:$B$41,2,FALSE),"")</f>
        <v>39</v>
      </c>
      <c r="O865" s="2"/>
      <c r="P865" s="19" t="str">
        <f>IFERROR(VLOOKUP(O865,Colors!$A$3:$B$11,2,FALSE),"")</f>
        <v/>
      </c>
      <c r="Q865" s="2"/>
      <c r="R865" s="19" t="str">
        <f>IFERROR(VLOOKUP(Q865,Contenants!$A$3:$B$21,2,FALSE),"")</f>
        <v/>
      </c>
      <c r="S865" s="2"/>
      <c r="T865" s="8" t="s">
        <v>707</v>
      </c>
      <c r="U865" s="21" t="str">
        <f t="shared" si="287"/>
        <v/>
      </c>
      <c r="V865" s="21"/>
      <c r="W865" s="20" t="e">
        <f>$X$1&amp;A865&amp;$Y$1&amp;T865&amp;$Z$1&amp;C865&amp;$AA$1&amp;E865&amp;#REF!&amp;G865&amp;$AB$1&amp;J865&amp;$AC$1&amp;#REF!&amp;$AD$1&amp;L865&amp;$AE$1&amp;P865&amp;$AF$1&amp;R865&amp;$AF$1&amp;#REF!&amp;$AG$1</f>
        <v>#REF!</v>
      </c>
    </row>
    <row r="866" spans="1:23" s="20" customFormat="1" hidden="1" x14ac:dyDescent="0.25">
      <c r="A866" s="2" t="s">
        <v>4469</v>
      </c>
      <c r="B866" s="2" t="s">
        <v>4470</v>
      </c>
      <c r="C866" s="3"/>
      <c r="D866" s="40" t="str">
        <f t="shared" si="284"/>
        <v/>
      </c>
      <c r="E866" s="4">
        <v>5.6</v>
      </c>
      <c r="F866" s="2" t="s">
        <v>2213</v>
      </c>
      <c r="G866" s="41">
        <f>VLOOKUP(F866,frs!$A$2:$E$41,2,FALSE)</f>
        <v>12</v>
      </c>
      <c r="H866" s="2" t="b">
        <v>0</v>
      </c>
      <c r="I866" s="2" t="s">
        <v>4691</v>
      </c>
      <c r="J866" s="41">
        <f>VLOOKUP(I866,Families!$A$2:$B$11,2,FALSE)</f>
        <v>10</v>
      </c>
      <c r="K866" s="2"/>
      <c r="L866" s="41" t="str">
        <f>IFERROR(VLOOKUP(K866,Appellations!$A$3:$B$77,3,FALSE),"")</f>
        <v/>
      </c>
      <c r="M866" s="2" t="s">
        <v>4692</v>
      </c>
      <c r="N866" s="41">
        <f>IFERROR(VLOOKUP(M866,Regions!$A$3:$B$41,2,FALSE),"")</f>
        <v>39</v>
      </c>
      <c r="O866" s="2"/>
      <c r="P866" s="41" t="str">
        <f>IFERROR(VLOOKUP(O866,Colors!$A$3:$B$11,2,FALSE),"")</f>
        <v/>
      </c>
      <c r="Q866" s="2"/>
      <c r="R866" s="41" t="str">
        <f>IFERROR(VLOOKUP(Q866,Contenants!$A$3:$B$21,2,FALSE),"")</f>
        <v/>
      </c>
      <c r="S866" s="2"/>
      <c r="T866" s="8" t="s">
        <v>446</v>
      </c>
      <c r="U866" s="43" t="str">
        <f t="shared" si="287"/>
        <v/>
      </c>
      <c r="V866" s="43"/>
      <c r="W866" s="42" t="e">
        <f>$X$1&amp;A866&amp;$Y$1&amp;T866&amp;$Z$1&amp;C866&amp;$AA$1&amp;E866&amp;#REF!&amp;G866&amp;$AB$1&amp;J866&amp;$AC$1&amp;#REF!&amp;$AD$1&amp;L866&amp;$AE$1&amp;P866&amp;$AF$1&amp;R866&amp;$AF$1&amp;#REF!&amp;$AG$1</f>
        <v>#REF!</v>
      </c>
    </row>
    <row r="867" spans="1:23" hidden="1" x14ac:dyDescent="0.25">
      <c r="A867" s="2" t="s">
        <v>4447</v>
      </c>
      <c r="B867" s="2" t="s">
        <v>4448</v>
      </c>
      <c r="C867" s="3"/>
      <c r="D867" s="23" t="str">
        <f t="shared" ref="D867:D899" si="292">SUBSTITUTE(SUBSTITUTE(SUBSTITUTE(C867,CHAR(13),""),CHAR(10),"&lt;br&gt;"),". &amp;car(10)",".")</f>
        <v/>
      </c>
      <c r="E867" s="4">
        <v>9</v>
      </c>
      <c r="F867" s="2" t="s">
        <v>2250</v>
      </c>
      <c r="G867" s="19">
        <f>VLOOKUP(F867,frs!$A$2:$E$41,2,FALSE)</f>
        <v>19</v>
      </c>
      <c r="H867" s="2" t="b">
        <v>0</v>
      </c>
      <c r="I867" s="2" t="s">
        <v>4691</v>
      </c>
      <c r="J867" s="19">
        <f>VLOOKUP(I867,Families!$A$2:$B$11,2,FALSE)</f>
        <v>10</v>
      </c>
      <c r="K867" s="2"/>
      <c r="L867" s="19" t="str">
        <f>IFERROR(VLOOKUP(K867,Appellations!$A$2:$B$77,2,FALSE),"0")</f>
        <v>0</v>
      </c>
      <c r="M867" s="2" t="s">
        <v>4692</v>
      </c>
      <c r="N867" s="19">
        <f>IFERROR(VLOOKUP(M867,Regions!$A$2:$B$41,2,FALSE),"0")</f>
        <v>39</v>
      </c>
      <c r="O867" s="2"/>
      <c r="P867" s="19" t="str">
        <f>IFERROR(VLOOKUP(O867,Colors!$A$2:$B$11,2,FALSE),"0")</f>
        <v>0</v>
      </c>
      <c r="Q867" s="2"/>
      <c r="R867" s="19" t="str">
        <f>IFERROR(VLOOKUP(Q867,Contenants!$A$2:$B$21,2,FALSE),"0")</f>
        <v>0</v>
      </c>
      <c r="S867" s="2"/>
      <c r="T867" s="50" t="str">
        <f t="shared" ref="T867:T891" si="293">PROPER(B867)</f>
        <v>Verre 42 Cl Oenomust Cristallin Hp Sp</v>
      </c>
      <c r="U867" s="19" t="str">
        <f t="shared" si="287"/>
        <v/>
      </c>
      <c r="V867" s="19" t="e">
        <f>IF(#REF!="",0,1)</f>
        <v>#REF!</v>
      </c>
      <c r="W867" s="20" t="e">
        <f>$X$1&amp;A867&amp;$Y$1&amp;T867&amp;$Z$1&amp;D867&amp;$AA$1&amp;E867&amp;#REF!&amp;G867&amp;$AB$1&amp;J867&amp;$AC$1&amp;L867&amp;$AD$1&amp;N867&amp;$AE$1&amp;P867&amp;$AF$1&amp;R867&amp;$AG$1&amp;#REF!&amp;$AI$1</f>
        <v>#REF!</v>
      </c>
    </row>
    <row r="868" spans="1:23" hidden="1" x14ac:dyDescent="0.25">
      <c r="A868" s="2" t="s">
        <v>4451</v>
      </c>
      <c r="B868" s="2" t="s">
        <v>4452</v>
      </c>
      <c r="C868" s="3"/>
      <c r="D868" s="23" t="str">
        <f t="shared" si="292"/>
        <v/>
      </c>
      <c r="E868" s="4">
        <v>11</v>
      </c>
      <c r="F868" s="2" t="s">
        <v>2250</v>
      </c>
      <c r="G868" s="19">
        <f>VLOOKUP(F868,frs!$A$2:$E$41,2,FALSE)</f>
        <v>19</v>
      </c>
      <c r="H868" s="2" t="b">
        <v>0</v>
      </c>
      <c r="I868" s="2" t="s">
        <v>4691</v>
      </c>
      <c r="J868" s="19">
        <f>VLOOKUP(I868,Families!$A$2:$B$11,2,FALSE)</f>
        <v>10</v>
      </c>
      <c r="K868" s="2"/>
      <c r="L868" s="19" t="str">
        <f>IFERROR(VLOOKUP(K868,Appellations!$A$2:$B$77,2,FALSE),"0")</f>
        <v>0</v>
      </c>
      <c r="M868" s="2" t="s">
        <v>4692</v>
      </c>
      <c r="N868" s="19">
        <f>IFERROR(VLOOKUP(M868,Regions!$A$2:$B$41,2,FALSE),"0")</f>
        <v>39</v>
      </c>
      <c r="O868" s="2"/>
      <c r="P868" s="19" t="str">
        <f>IFERROR(VLOOKUP(O868,Colors!$A$2:$B$11,2,FALSE),"0")</f>
        <v>0</v>
      </c>
      <c r="Q868" s="2"/>
      <c r="R868" s="19" t="str">
        <f>IFERROR(VLOOKUP(Q868,Contenants!$A$2:$B$21,2,FALSE),"0")</f>
        <v>0</v>
      </c>
      <c r="S868" s="2"/>
      <c r="T868" s="50" t="str">
        <f t="shared" si="293"/>
        <v>Verre 62 Cl Oenomust Cristallin Hp Sp</v>
      </c>
      <c r="U868" s="19" t="str">
        <f t="shared" si="287"/>
        <v/>
      </c>
      <c r="V868" s="19" t="e">
        <f>IF(#REF!="",0,1)</f>
        <v>#REF!</v>
      </c>
      <c r="W868" s="20" t="e">
        <f>$X$1&amp;A868&amp;$Y$1&amp;T868&amp;$Z$1&amp;D868&amp;$AA$1&amp;E868&amp;#REF!&amp;G868&amp;$AB$1&amp;J868&amp;$AC$1&amp;L868&amp;$AD$1&amp;N868&amp;$AE$1&amp;P868&amp;$AF$1&amp;R868&amp;$AG$1&amp;#REF!&amp;$AI$1</f>
        <v>#REF!</v>
      </c>
    </row>
    <row r="869" spans="1:23" hidden="1" x14ac:dyDescent="0.25">
      <c r="A869" s="2" t="s">
        <v>2912</v>
      </c>
      <c r="B869" s="2" t="s">
        <v>2913</v>
      </c>
      <c r="C869" s="3"/>
      <c r="D869" s="23" t="str">
        <f t="shared" si="292"/>
        <v/>
      </c>
      <c r="E869" s="4">
        <v>25.7</v>
      </c>
      <c r="F869" s="2" t="s">
        <v>2213</v>
      </c>
      <c r="G869" s="19">
        <f>VLOOKUP(F869,frs!$A$2:$E$41,2,FALSE)</f>
        <v>12</v>
      </c>
      <c r="H869" s="2" t="b">
        <v>0</v>
      </c>
      <c r="I869" s="2" t="s">
        <v>4691</v>
      </c>
      <c r="J869" s="19">
        <f>VLOOKUP(I869,Families!$A$2:$B$11,2,FALSE)</f>
        <v>10</v>
      </c>
      <c r="K869" s="2"/>
      <c r="L869" s="19" t="str">
        <f>IFERROR(VLOOKUP(K869,Appellations!$A$2:$B$77,2,FALSE),"0")</f>
        <v>0</v>
      </c>
      <c r="M869" s="2" t="s">
        <v>4692</v>
      </c>
      <c r="N869" s="19">
        <f>IFERROR(VLOOKUP(M869,Regions!$A$2:$B$41,2,FALSE),"0")</f>
        <v>39</v>
      </c>
      <c r="O869" s="2"/>
      <c r="P869" s="19" t="str">
        <f>IFERROR(VLOOKUP(O869,Colors!$A$2:$B$11,2,FALSE),"0")</f>
        <v>0</v>
      </c>
      <c r="Q869" s="2"/>
      <c r="R869" s="19" t="str">
        <f>IFERROR(VLOOKUP(Q869,Contenants!$A$2:$B$21,2,FALSE),"0")</f>
        <v>0</v>
      </c>
      <c r="S869" s="2"/>
      <c r="T869" s="50" t="str">
        <f t="shared" si="293"/>
        <v>Carafe Vignoble 150 Cl Cristallin Hp Sp</v>
      </c>
      <c r="U869" s="19" t="str">
        <f t="shared" si="287"/>
        <v/>
      </c>
      <c r="V869" s="19" t="e">
        <f>IF(#REF!="",0,1)</f>
        <v>#REF!</v>
      </c>
      <c r="W869" s="20" t="e">
        <f>$X$1&amp;A869&amp;$Y$1&amp;T869&amp;$Z$1&amp;D869&amp;$AA$1&amp;E869&amp;#REF!&amp;G869&amp;$AB$1&amp;J869&amp;$AC$1&amp;L869&amp;$AD$1&amp;N869&amp;$AE$1&amp;P869&amp;$AF$1&amp;R869&amp;$AG$1&amp;#REF!&amp;$AI$1</f>
        <v>#REF!</v>
      </c>
    </row>
    <row r="870" spans="1:23" ht="99.75" x14ac:dyDescent="0.25">
      <c r="A870" s="2" t="s">
        <v>2039</v>
      </c>
      <c r="B870" s="2" t="s">
        <v>2040</v>
      </c>
      <c r="C870" s="3" t="s">
        <v>5470</v>
      </c>
      <c r="D870" s="23" t="str">
        <f t="shared" si="292"/>
        <v>Carafe soufflée en cristallin à vin rouge et blanc d’une capacité de 150 cl.</v>
      </c>
      <c r="E870" s="4">
        <v>63.9</v>
      </c>
      <c r="F870" s="2" t="s">
        <v>2213</v>
      </c>
      <c r="G870" s="19">
        <f>VLOOKUP(F870,frs!$A$2:$B$45,2,FALSE)</f>
        <v>12</v>
      </c>
      <c r="H870" s="2" t="b">
        <v>1</v>
      </c>
      <c r="I870" s="2" t="s">
        <v>4691</v>
      </c>
      <c r="J870" s="19">
        <f>VLOOKUP(I870,Families!$A$2:$B$11,2,FALSE)</f>
        <v>10</v>
      </c>
      <c r="K870" s="2"/>
      <c r="L870" s="19" t="str">
        <f>IFERROR(VLOOKUP(K870,Appellations!$A$2:$B$80,2,FALSE),"0")</f>
        <v>0</v>
      </c>
      <c r="M870" s="2" t="s">
        <v>4692</v>
      </c>
      <c r="N870" s="19">
        <f>IFERROR(VLOOKUP(M870,Regions!$A$2:$B$44,2,FALSE),"0")</f>
        <v>39</v>
      </c>
      <c r="O870" s="2"/>
      <c r="P870" s="19" t="str">
        <f>IFERROR(VLOOKUP(O870,Colors!$A$2:$B$11,2,FALSE),"0")</f>
        <v>0</v>
      </c>
      <c r="Q870" s="2"/>
      <c r="R870" s="19" t="str">
        <f>IFERROR(VLOOKUP(Q870,Contenants!$A$2:$B$21,2,FALSE),"0")</f>
        <v>0</v>
      </c>
      <c r="S870" s="2" t="s">
        <v>5575</v>
      </c>
      <c r="T870" s="50" t="s">
        <v>5983</v>
      </c>
      <c r="U870" s="19" t="str">
        <f t="shared" ref="U870:U872" si="294">SUBSTITUTE(S870,"C:\Users\Admin\OneDrive\Site Internet\","")</f>
        <v>carafe_graal_lehman_150_cl.png</v>
      </c>
      <c r="V870" s="19">
        <f t="shared" ref="V870:V902" si="295">IF(U870="",0,1)</f>
        <v>1</v>
      </c>
      <c r="W870" s="20" t="str">
        <f t="shared" ref="W870:W889" si="296">$X$1&amp;A870&amp;$Y$1&amp;T870&amp;$Z$1&amp;D870&amp;$AA$1&amp;G870&amp;$AB$1&amp;J870&amp;$AC$1&amp;L870&amp;$AD$1&amp;N870&amp;$AE$1&amp;P870&amp;$AF$1&amp;R870&amp;$AG$1&amp;U870&amp;$AH$1&amp;V870&amp;$AI$1</f>
        <v>("00881", "Verre à décanter Oenomust 150 cl Soufflé", "Carafe soufflée en cristallin à vin rouge et blanc d’une capacité de 150 cl.", "12", "10", "0", "39","0", "0", "carafe_graal_lehman_150_cl.png", "1"),</v>
      </c>
    </row>
    <row r="871" spans="1:23" ht="285" x14ac:dyDescent="0.25">
      <c r="A871" s="2" t="s">
        <v>568</v>
      </c>
      <c r="B871" s="2" t="s">
        <v>569</v>
      </c>
      <c r="C871" s="3" t="s">
        <v>5243</v>
      </c>
      <c r="D871" s="23" t="str">
        <f t="shared" si="292"/>
        <v>Carafe soufflée en cristallin à vin rouge et blanc d’une capacité de 165 cl.&lt;br&gt;&lt;br&gt;Sa forme raffinée et élégante, lui permet d'acceuillir les vins blancs, les vins doux et les vins rouges jeunes et fruités.</v>
      </c>
      <c r="E871" s="4">
        <v>67.5</v>
      </c>
      <c r="F871" s="2" t="s">
        <v>2250</v>
      </c>
      <c r="G871" s="19">
        <f>VLOOKUP(F871,frs!$A$2:$B$45,2,FALSE)</f>
        <v>19</v>
      </c>
      <c r="H871" s="2" t="b">
        <v>1</v>
      </c>
      <c r="I871" s="2" t="s">
        <v>4691</v>
      </c>
      <c r="J871" s="19">
        <f>VLOOKUP(I871,Families!$A$2:$B$11,2,FALSE)</f>
        <v>10</v>
      </c>
      <c r="K871" s="2"/>
      <c r="L871" s="19" t="str">
        <f>IFERROR(VLOOKUP(K871,Appellations!$A$2:$B$80,2,FALSE),"0")</f>
        <v>0</v>
      </c>
      <c r="M871" s="2" t="s">
        <v>4692</v>
      </c>
      <c r="N871" s="19">
        <f>IFERROR(VLOOKUP(M871,Regions!$A$2:$B$44,2,FALSE),"0")</f>
        <v>39</v>
      </c>
      <c r="O871" s="2"/>
      <c r="P871" s="19" t="str">
        <f>IFERROR(VLOOKUP(O871,Colors!$A$2:$B$11,2,FALSE),"0")</f>
        <v>0</v>
      </c>
      <c r="Q871" s="2"/>
      <c r="R871" s="19" t="str">
        <f>IFERROR(VLOOKUP(Q871,Contenants!$A$2:$B$21,2,FALSE),"0")</f>
        <v>0</v>
      </c>
      <c r="S871" s="2" t="s">
        <v>5576</v>
      </c>
      <c r="T871" s="50" t="s">
        <v>5984</v>
      </c>
      <c r="U871" s="19" t="str">
        <f t="shared" si="294"/>
        <v>carafe_fusion_lehman_165_cl.png</v>
      </c>
      <c r="V871" s="19">
        <f t="shared" si="295"/>
        <v>1</v>
      </c>
      <c r="W871" s="20" t="str">
        <f t="shared" si="296"/>
        <v>("00882", "Carafe Fusion 165 cl Soufflé Bouche HP", "Carafe soufflée en cristallin à vin rouge et blanc d’une capacité de 165 cl.&lt;br&gt;&lt;br&gt;Sa forme raffinée et élégante, lui permet d'acceuillir les vins blancs, les vins doux et les vins rouges jeunes et fruités.", "19", "10", "0", "39","0", "0", "carafe_fusion_lehman_165_cl.png", "1"),</v>
      </c>
    </row>
    <row r="872" spans="1:23" ht="199.5" x14ac:dyDescent="0.25">
      <c r="A872" s="2" t="s">
        <v>570</v>
      </c>
      <c r="B872" s="2" t="s">
        <v>571</v>
      </c>
      <c r="C872" s="3" t="s">
        <v>5236</v>
      </c>
      <c r="D872" s="23" t="str">
        <f t="shared" si="292"/>
        <v>Carafe soufflée en cristallin à vin rouge et blanc d’une capacité de 75cl.&lt;br&gt;&lt;br&gt;Sa forme raffinée et élégante, lui permet d'acceuillir tous types de vins.</v>
      </c>
      <c r="E872" s="4">
        <v>45</v>
      </c>
      <c r="F872" s="2" t="s">
        <v>2250</v>
      </c>
      <c r="G872" s="19">
        <f>VLOOKUP(F872,frs!$A$2:$B$45,2,FALSE)</f>
        <v>19</v>
      </c>
      <c r="H872" s="2" t="b">
        <v>1</v>
      </c>
      <c r="I872" s="2" t="s">
        <v>4691</v>
      </c>
      <c r="J872" s="19">
        <f>VLOOKUP(I872,Families!$A$2:$B$11,2,FALSE)</f>
        <v>10</v>
      </c>
      <c r="K872" s="2"/>
      <c r="L872" s="19" t="str">
        <f>IFERROR(VLOOKUP(K872,Appellations!$A$2:$B$80,2,FALSE),"0")</f>
        <v>0</v>
      </c>
      <c r="M872" s="2" t="s">
        <v>4692</v>
      </c>
      <c r="N872" s="19">
        <f>IFERROR(VLOOKUP(M872,Regions!$A$2:$B$44,2,FALSE),"0")</f>
        <v>39</v>
      </c>
      <c r="O872" s="2"/>
      <c r="P872" s="19" t="str">
        <f>IFERROR(VLOOKUP(O872,Colors!$A$2:$B$11,2,FALSE),"0")</f>
        <v>0</v>
      </c>
      <c r="Q872" s="2"/>
      <c r="R872" s="19" t="str">
        <f>IFERROR(VLOOKUP(Q872,Contenants!$A$2:$B$21,2,FALSE),"0")</f>
        <v>0</v>
      </c>
      <c r="S872" s="2" t="s">
        <v>5577</v>
      </c>
      <c r="T872" s="50" t="s">
        <v>5985</v>
      </c>
      <c r="U872" s="19" t="str">
        <f t="shared" si="294"/>
        <v>carafe_oenomust_decanter_lehman_75_cl.png</v>
      </c>
      <c r="V872" s="19">
        <f t="shared" si="295"/>
        <v>1</v>
      </c>
      <c r="W872" s="20" t="str">
        <f t="shared" si="296"/>
        <v>("00883", "Carafe Oenomust 75 cl Vin Frais Soufflé", "Carafe soufflée en cristallin à vin rouge et blanc d’une capacité de 75cl.&lt;br&gt;&lt;br&gt;Sa forme raffinée et élégante, lui permet d'acceuillir tous types de vins.", "19", "10", "0", "39","0", "0", "carafe_oenomust_decanter_lehman_75_cl.png", "1"),</v>
      </c>
    </row>
    <row r="873" spans="1:23" ht="299.25" x14ac:dyDescent="0.25">
      <c r="A873" s="2" t="s">
        <v>2041</v>
      </c>
      <c r="B873" s="2" t="s">
        <v>2042</v>
      </c>
      <c r="C873" s="3" t="s">
        <v>6599</v>
      </c>
      <c r="D873" s="23" t="str">
        <f>SUBSTITUTE(SUBSTITUTE(SUBSTITUTE(C873,CHAR(13),""),CHAR(10),"&lt;br&gt;"),". &amp;car(10)",".")</f>
        <v>Verre soufflé en cristallin à eau ou à spiritueux d’une capacité de 39cl.&lt;br&gt;&lt;br&gt;Verre de dégustation qui donne au contenu de bonnes conditions pour se développer tant en termes de goût que d'arôme.&lt;br&gt;&lt;br&gt;Vendu par 6.</v>
      </c>
      <c r="E873" s="4">
        <v>5</v>
      </c>
      <c r="F873" s="2" t="s">
        <v>2213</v>
      </c>
      <c r="G873" s="19">
        <f>VLOOKUP(F873,frs!$A$2:$B$45,2,FALSE)</f>
        <v>12</v>
      </c>
      <c r="H873" s="2" t="b">
        <v>1</v>
      </c>
      <c r="I873" s="2" t="s">
        <v>4691</v>
      </c>
      <c r="J873" s="19">
        <f>VLOOKUP(I873,Families!$A$2:$B$11,2,FALSE)</f>
        <v>10</v>
      </c>
      <c r="K873" s="2"/>
      <c r="L873" s="19" t="str">
        <f>IFERROR(VLOOKUP(K873,Appellations!$A$2:$B$77,2,FALSE),"0")</f>
        <v>0</v>
      </c>
      <c r="M873" s="2" t="s">
        <v>4692</v>
      </c>
      <c r="N873" s="19">
        <f>IFERROR(VLOOKUP(M873,Regions!$A$2:$B$44,2,FALSE),"0")</f>
        <v>39</v>
      </c>
      <c r="O873" s="2"/>
      <c r="P873" s="19" t="str">
        <f>IFERROR(VLOOKUP(O873,Colors!$A$2:$B$11,2,FALSE),"0")</f>
        <v>0</v>
      </c>
      <c r="Q873" s="2"/>
      <c r="R873" s="19" t="str">
        <f>IFERROR(VLOOKUP(Q873,Contenants!$A$2:$B$21,2,FALSE),"0")</f>
        <v>0</v>
      </c>
      <c r="S873" s="2" t="s">
        <v>6482</v>
      </c>
      <c r="T873" s="50" t="str">
        <f t="shared" si="293"/>
        <v>Verre Excellence 39 Cl Gobelet</v>
      </c>
      <c r="U873" s="19" t="str">
        <f>SUBSTITUTE(SUBSTITUTE(SUBSTITUTE(SUBSTITUTE(SUBSTITUTE(SUBSTITUTE(SUBSTITUTE(SUBSTITUTE(SUBSTITUTE(SUBSTITUTE(SUBSTITUTE(SUBSTITUTE(S873,"C:\Users\Admin\OneDrive\Site Internet\",""),"BAG-IN-BOX\",""),"BOURGOGNE\",""),"BEAUJOLAIS\",""),"CHAMPAGNE ET EFFERVESCENTS\",""),"LANGUEDOC\",""),"LOIRE\",""),"PROVENCE\",""),"RHONE NORD\",""),"RHONE SUD\",""),"SPIRITUEUX\",""),"SUD OUEST\","")</f>
        <v>verre_a_eau_ou_spiritueux_gobelet_39_cl.png</v>
      </c>
      <c r="V873" s="19">
        <f t="shared" si="295"/>
        <v>1</v>
      </c>
      <c r="W873" s="20" t="str">
        <f t="shared" si="296"/>
        <v>("00884", "Verre Excellence 39 Cl Gobelet", "Verre soufflé en cristallin à eau ou à spiritueux d’une capacité de 39cl.&lt;br&gt;&lt;br&gt;Verre de dégustation qui donne au contenu de bonnes conditions pour se développer tant en termes de goût que d'arôme.&lt;br&gt;&lt;br&gt;Vendu par 6.", "12", "10", "0", "39","0", "0", "verre_a_eau_ou_spiritueux_gobelet_39_cl.png", "1"),</v>
      </c>
    </row>
    <row r="874" spans="1:23" ht="409.5" x14ac:dyDescent="0.25">
      <c r="A874" s="2" t="s">
        <v>1408</v>
      </c>
      <c r="B874" s="2" t="s">
        <v>3728</v>
      </c>
      <c r="C874" s="3" t="s">
        <v>5359</v>
      </c>
      <c r="D874" s="23" t="str">
        <f t="shared" si="292"/>
        <v>Un Vinhoverde sec, légèrement perlant et fruité. Idéal sur un apéritif entre amis. &lt;br&gt;&lt;br&gt;Encépagement : Loureiro, Arinto, Azal, Trajadura&lt;br&gt;&lt;br&gt;Dégustation : Robe jaune pâle ; Nez intense aux arômes de fruits blancs et à noyaux ; Bouche perlante et pleine de fraîcheur.&lt;br&gt;Accord mets/vin : apéritif, poissons grillés.&lt;br&gt;&lt;br&gt;La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874" s="4">
        <v>10.5</v>
      </c>
      <c r="F874" s="2" t="s">
        <v>23</v>
      </c>
      <c r="G874" s="19">
        <f>VLOOKUP(F874,frs!$A$2:$B$45,2,FALSE)</f>
        <v>42</v>
      </c>
      <c r="H874" s="2" t="b">
        <v>1</v>
      </c>
      <c r="I874" s="2" t="s">
        <v>4709</v>
      </c>
      <c r="J874" s="19">
        <f>VLOOKUP(I874,Families!$A$2:$B$11,2,FALSE)</f>
        <v>2</v>
      </c>
      <c r="K874" s="2"/>
      <c r="L874" s="19" t="str">
        <f>IFERROR(VLOOKUP(K874,Appellations!$A$2:$B$80,2,FALSE),"0")</f>
        <v>0</v>
      </c>
      <c r="M874" s="2" t="s">
        <v>4911</v>
      </c>
      <c r="N874" s="19">
        <f>IFERROR(VLOOKUP(M874,Regions!$A$2:$B$44,2,FALSE),"0")</f>
        <v>31</v>
      </c>
      <c r="O874" s="2" t="s">
        <v>4689</v>
      </c>
      <c r="P874" s="19">
        <f>IFERROR(VLOOKUP(O874,Colors!$A$2:$B$11,2,FALSE),"0")</f>
        <v>2</v>
      </c>
      <c r="Q874" s="2" t="s">
        <v>4688</v>
      </c>
      <c r="R874" s="19">
        <f>IFERROR(VLOOKUP(Q874,Contenants!$A$2:$B$21,2,FALSE),"0")</f>
        <v>16</v>
      </c>
      <c r="S874" s="2" t="s">
        <v>5620</v>
      </c>
      <c r="T874" s="50" t="s">
        <v>5987</v>
      </c>
      <c r="U874" s="19" t="str">
        <f>SUBSTITUTE(S874,"C:\Users\Admin\OneDrive\Site Internet\","")</f>
        <v>portugal_vinho_verde_lago_cerqueira_blanc.png</v>
      </c>
      <c r="V874" s="19">
        <f t="shared" si="295"/>
        <v>1</v>
      </c>
      <c r="W874" s="20" t="str">
        <f t="shared" si="296"/>
        <v>("00885", "Lago Cerqueira Vinho Verde Blanc", "Un Vinhoverde sec, légèrement perlant et fruité. Idéal sur un apéritif entre amis. &lt;br&gt;&lt;br&gt;Encépagement : Loureiro, Arinto, Azal, Trajadura&lt;br&gt;&lt;br&gt;Dégustation : Robe jaune pâle ; Nez intense aux arômes de fruits blancs et à noyaux ; Bouche perlante et pleine de fraîcheur.&lt;br&gt;Accord mets/vin : apéritif, poissons grillés.&lt;br&gt;&lt;br&gt;La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"42", "2", "0", "31","2", "16", "portugal_vinho_verde_lago_cerqueira_blanc.png", "1"),</v>
      </c>
    </row>
    <row r="875" spans="1:23" hidden="1" x14ac:dyDescent="0.25">
      <c r="A875" s="2" t="s">
        <v>1234</v>
      </c>
      <c r="B875" s="2" t="s">
        <v>1235</v>
      </c>
      <c r="C875" s="3"/>
      <c r="D875" s="23" t="str">
        <f t="shared" si="292"/>
        <v/>
      </c>
      <c r="E875" s="4">
        <v>12.2</v>
      </c>
      <c r="F875" s="2" t="s">
        <v>23</v>
      </c>
      <c r="G875" s="19" t="e">
        <f>VLOOKUP(F875,frs!$A$2:$E$41,2,FALSE)</f>
        <v>#N/A</v>
      </c>
      <c r="H875" s="2" t="b">
        <v>1</v>
      </c>
      <c r="I875" s="2" t="s">
        <v>4716</v>
      </c>
      <c r="J875" s="19">
        <f>VLOOKUP(I875,Families!$A$2:$B$11,2,FALSE)</f>
        <v>1</v>
      </c>
      <c r="K875" s="2"/>
      <c r="L875" s="19" t="str">
        <f>IFERROR(VLOOKUP(K875,Appellations!$A$2:$B$77,2,FALSE),"0")</f>
        <v>0</v>
      </c>
      <c r="M875" s="2" t="s">
        <v>4912</v>
      </c>
      <c r="N875" s="19">
        <f>IFERROR(VLOOKUP(M875,Regions!$A$2:$B$41,2,FALSE),"0")</f>
        <v>18</v>
      </c>
      <c r="O875" s="2" t="s">
        <v>4719</v>
      </c>
      <c r="P875" s="19">
        <f>IFERROR(VLOOKUP(O875,Colors!$A$2:$B$11,2,FALSE),"0")</f>
        <v>8</v>
      </c>
      <c r="Q875" s="2" t="s">
        <v>4688</v>
      </c>
      <c r="R875" s="19">
        <f>IFERROR(VLOOKUP(Q875,Contenants!$A$2:$B$21,2,FALSE),"0")</f>
        <v>16</v>
      </c>
      <c r="S875" s="2"/>
      <c r="T875" s="50" t="str">
        <f t="shared" si="293"/>
        <v>Heredad De Aduna - Joven Espagne Rouge</v>
      </c>
      <c r="U875" s="19" t="str">
        <f>SUBSTITUTE(SUBSTITUTE(SUBSTITUTE(SUBSTITUTE(SUBSTITUTE(SUBSTITUTE(SUBSTITUTE(SUBSTITUTE(SUBSTITUTE(SUBSTITUTE(SUBSTITUTE(SUBSTITUTE(S875,"C:\Users\Admin\OneDrive\Site Internet\",""),"BAG-IN-BOX\",""),"BOURGOGNE\",""),"BEAUJOLAIS\",""),"CHAMPAGNE ET EFFERVESCENTS\",""),"LANGUEDOC\",""),"LOIRE\",""),"PROVENCE\",""),"RHONE NORD\",""),"RHONE SUD\",""),"SPIRITUEUX\",""),"SUD OUEST\","")</f>
        <v/>
      </c>
      <c r="V875" s="19">
        <f t="shared" si="295"/>
        <v>0</v>
      </c>
      <c r="W875" s="20" t="e">
        <f>$X$1&amp;A875&amp;$Y$1&amp;T875&amp;$Z$1&amp;D875&amp;$AA$1&amp;E875&amp;#REF!&amp;G875&amp;$AB$1&amp;J875&amp;$AC$1&amp;L875&amp;$AD$1&amp;N875&amp;$AE$1&amp;P875&amp;$AF$1&amp;R875&amp;$AG$1&amp;#REF!&amp;$AI$1</f>
        <v>#REF!</v>
      </c>
    </row>
    <row r="876" spans="1:23" ht="409.5" x14ac:dyDescent="0.25">
      <c r="A876" s="2" t="s">
        <v>24</v>
      </c>
      <c r="B876" s="2" t="s">
        <v>25</v>
      </c>
      <c r="C876" s="3" t="s">
        <v>5163</v>
      </c>
      <c r="D876" s="23" t="str">
        <f t="shared" si="292"/>
        <v>Un vin rouge argentin structuré et fruité. Idéal sur un faux filet frites.&lt;br&gt;&lt;br&gt;Encépagement : Malbec&lt;br&gt;&lt;br&gt;Dégustation : Robe rouge brillante ; Nez intense, fruité aux notes de vanille et de café ; Bouche fruitée, fraîche et suave.&lt;br&gt;Accord mets/vin : grillades, viandes rouges.&lt;br&gt;&lt;br&gt;La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876" s="4">
        <v>15.8</v>
      </c>
      <c r="F876" s="2" t="s">
        <v>23</v>
      </c>
      <c r="G876" s="19">
        <f>VLOOKUP(F876,frs!$A$2:$B$45,2,FALSE)</f>
        <v>42</v>
      </c>
      <c r="H876" s="2" t="b">
        <v>1</v>
      </c>
      <c r="I876" s="2" t="s">
        <v>4716</v>
      </c>
      <c r="J876" s="19">
        <f>VLOOKUP(I876,Families!$A$2:$B$11,2,FALSE)</f>
        <v>1</v>
      </c>
      <c r="K876" s="2"/>
      <c r="L876" s="19" t="str">
        <f>IFERROR(VLOOKUP(K876,Appellations!$A$2:$B$80,2,FALSE),"0")</f>
        <v>0</v>
      </c>
      <c r="M876" s="2" t="s">
        <v>4913</v>
      </c>
      <c r="N876" s="19">
        <f>IFERROR(VLOOKUP(M876,Regions!$A$2:$B$44,2,FALSE),"0")</f>
        <v>3</v>
      </c>
      <c r="O876" s="2" t="s">
        <v>4719</v>
      </c>
      <c r="P876" s="19">
        <f>IFERROR(VLOOKUP(O876,Colors!$A$2:$B$11,2,FALSE),"0")</f>
        <v>8</v>
      </c>
      <c r="Q876" s="2" t="s">
        <v>4688</v>
      </c>
      <c r="R876" s="19">
        <f>IFERROR(VLOOKUP(Q876,Contenants!$A$2:$B$21,2,FALSE),"0")</f>
        <v>16</v>
      </c>
      <c r="S876" s="2" t="s">
        <v>5621</v>
      </c>
      <c r="T876" s="50" t="s">
        <v>5986</v>
      </c>
      <c r="U876" s="19" t="str">
        <f t="shared" ref="U876:U877" si="297">SUBSTITUTE(S876,"C:\Users\Admin\OneDrive\Site Internet\","")</f>
        <v>argentine_vive_malbec_rouge.png</v>
      </c>
      <c r="V876" s="19">
        <f t="shared" si="295"/>
        <v>1</v>
      </c>
      <c r="W876" s="20" t="str">
        <f t="shared" si="296"/>
        <v>("00887", "Alta Vista Vive Malbec Reserva Rouge", "Un vin rouge argentin structuré et fruité. Idéal sur un faux filet frites.&lt;br&gt;&lt;br&gt;Encépagement : Malbec&lt;br&gt;&lt;br&gt;Dégustation : Robe rouge brillante ; Nez intense, fruité aux notes de vanille et de café ; Bouche fruitée, fraîche et suave.&lt;br&gt;Accord mets/vin : grillades, viandes rouges.&lt;br&gt;&lt;br&gt;La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"42", "1", "0", "3","8", "16", "argentine_vive_malbec_rouge.png", "1"),</v>
      </c>
    </row>
    <row r="877" spans="1:23" ht="409.5" x14ac:dyDescent="0.25">
      <c r="A877" s="2" t="s">
        <v>21</v>
      </c>
      <c r="B877" s="2" t="s">
        <v>22</v>
      </c>
      <c r="C877" s="3" t="s">
        <v>5162</v>
      </c>
      <c r="D877" s="23" t="str">
        <f t="shared" si="292"/>
        <v>Un vin blanc argentin sec et fruité. Idéal sur un cabillaud en papillote.&lt;br&gt;&lt;br&gt;Encépagement : Torrontes&lt;br&gt;&lt;br&gt;Dégustation : Robe jaune pâle ; Nez intense et délicat aux notes florales et d’agrumes ; Bouche fraîche aux notes de pamplemousse et de poire.&lt;br&gt;Accord mets/vin : apéritif, poissons, plats exotiques.&lt;br&gt;&lt;br&gt;La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877" s="4">
        <v>15.8</v>
      </c>
      <c r="F877" s="2" t="s">
        <v>23</v>
      </c>
      <c r="G877" s="19">
        <f>VLOOKUP(F877,frs!$A$2:$B$45,2,FALSE)</f>
        <v>42</v>
      </c>
      <c r="H877" s="2" t="b">
        <v>1</v>
      </c>
      <c r="I877" s="2" t="s">
        <v>4709</v>
      </c>
      <c r="J877" s="19">
        <f>VLOOKUP(I877,Families!$A$2:$B$11,2,FALSE)</f>
        <v>2</v>
      </c>
      <c r="K877" s="2"/>
      <c r="L877" s="19" t="str">
        <f>IFERROR(VLOOKUP(K877,Appellations!$A$2:$B$80,2,FALSE),"0")</f>
        <v>0</v>
      </c>
      <c r="M877" s="2" t="s">
        <v>4913</v>
      </c>
      <c r="N877" s="19">
        <f>IFERROR(VLOOKUP(M877,Regions!$A$2:$B$44,2,FALSE),"0")</f>
        <v>3</v>
      </c>
      <c r="O877" s="2" t="s">
        <v>4689</v>
      </c>
      <c r="P877" s="19">
        <f>IFERROR(VLOOKUP(O877,Colors!$A$2:$B$11,2,FALSE),"0")</f>
        <v>2</v>
      </c>
      <c r="Q877" s="2" t="s">
        <v>4688</v>
      </c>
      <c r="R877" s="19">
        <f>IFERROR(VLOOKUP(Q877,Contenants!$A$2:$B$21,2,FALSE),"0")</f>
        <v>16</v>
      </c>
      <c r="S877" s="2" t="s">
        <v>5622</v>
      </c>
      <c r="T877" s="50" t="s">
        <v>6224</v>
      </c>
      <c r="U877" s="19" t="str">
        <f t="shared" si="297"/>
        <v>argentine_vive_torrontes_blanc.png</v>
      </c>
      <c r="V877" s="19">
        <f t="shared" si="295"/>
        <v>1</v>
      </c>
      <c r="W877" s="20" t="str">
        <f t="shared" si="296"/>
        <v>("00888", "Alta Vista Vive Torrontes Reserva Blanc", "Un vin blanc argentin sec et fruité. Idéal sur un cabillaud en papillote.&lt;br&gt;&lt;br&gt;Encépagement : Torrontes&lt;br&gt;&lt;br&gt;Dégustation : Robe jaune pâle ; Nez intense et délicat aux notes florales et d’agrumes ; Bouche fraîche aux notes de pamplemousse et de poire.&lt;br&gt;Accord mets/vin : apéritif, poissons, plats exotiques.&lt;br&gt;&lt;br&gt;La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"42", "2", "0", "3","2", "16", "argentine_vive_torrontes_blanc.png", "1"),</v>
      </c>
    </row>
    <row r="878" spans="1:23" hidden="1" x14ac:dyDescent="0.25">
      <c r="A878" s="2" t="s">
        <v>1340</v>
      </c>
      <c r="B878" s="2" t="s">
        <v>1341</v>
      </c>
      <c r="C878" s="3"/>
      <c r="D878" s="23" t="str">
        <f t="shared" si="292"/>
        <v/>
      </c>
      <c r="E878" s="4">
        <v>14.15</v>
      </c>
      <c r="F878" s="2" t="s">
        <v>23</v>
      </c>
      <c r="G878" s="19" t="e">
        <f>VLOOKUP(F878,frs!$A$2:$E$41,2,FALSE)</f>
        <v>#N/A</v>
      </c>
      <c r="H878" s="2" t="b">
        <v>1</v>
      </c>
      <c r="I878" s="2" t="s">
        <v>4716</v>
      </c>
      <c r="J878" s="19">
        <f>VLOOKUP(I878,Families!$A$2:$B$11,2,FALSE)</f>
        <v>1</v>
      </c>
      <c r="K878" s="2"/>
      <c r="L878" s="19" t="str">
        <f>IFERROR(VLOOKUP(K878,Appellations!$A$2:$B$77,2,FALSE),"0")</f>
        <v>0</v>
      </c>
      <c r="M878" s="2" t="s">
        <v>4819</v>
      </c>
      <c r="N878" s="19">
        <f>IFERROR(VLOOKUP(M878,Regions!$A$2:$B$41,2,FALSE),"0")</f>
        <v>23</v>
      </c>
      <c r="O878" s="2" t="s">
        <v>4719</v>
      </c>
      <c r="P878" s="19">
        <f>IFERROR(VLOOKUP(O878,Colors!$A$2:$B$11,2,FALSE),"0")</f>
        <v>8</v>
      </c>
      <c r="Q878" s="2" t="s">
        <v>4688</v>
      </c>
      <c r="R878" s="19">
        <f>IFERROR(VLOOKUP(Q878,Contenants!$A$2:$B$21,2,FALSE),"0")</f>
        <v>16</v>
      </c>
      <c r="S878" s="2"/>
      <c r="T878" s="50" t="str">
        <f t="shared" si="293"/>
        <v>Intrigo Nero D'Avola Sicile Rge</v>
      </c>
      <c r="U878" s="19" t="str">
        <f>SUBSTITUTE(SUBSTITUTE(SUBSTITUTE(SUBSTITUTE(SUBSTITUTE(SUBSTITUTE(SUBSTITUTE(SUBSTITUTE(SUBSTITUTE(SUBSTITUTE(SUBSTITUTE(SUBSTITUTE(S878,"C:\Users\Admin\OneDrive\Site Internet\",""),"BAG-IN-BOX\",""),"BOURGOGNE\",""),"BEAUJOLAIS\",""),"CHAMPAGNE ET EFFERVESCENTS\",""),"LANGUEDOC\",""),"LOIRE\",""),"PROVENCE\",""),"RHONE NORD\",""),"RHONE SUD\",""),"SPIRITUEUX\",""),"SUD OUEST\","")</f>
        <v/>
      </c>
      <c r="V878" s="19">
        <f t="shared" si="295"/>
        <v>0</v>
      </c>
      <c r="W878" s="20" t="e">
        <f>$X$1&amp;A878&amp;$Y$1&amp;T878&amp;$Z$1&amp;D878&amp;$AA$1&amp;E878&amp;#REF!&amp;G878&amp;$AB$1&amp;J878&amp;$AC$1&amp;L878&amp;$AD$1&amp;N878&amp;$AE$1&amp;P878&amp;$AF$1&amp;R878&amp;$AG$1&amp;#REF!&amp;$AI$1</f>
        <v>#REF!</v>
      </c>
    </row>
    <row r="879" spans="1:23" ht="409.5" x14ac:dyDescent="0.25">
      <c r="A879" s="2" t="s">
        <v>1845</v>
      </c>
      <c r="B879" s="2" t="s">
        <v>1846</v>
      </c>
      <c r="C879" s="3" t="s">
        <v>5442</v>
      </c>
      <c r="D879" s="23" t="str">
        <f t="shared" si="292"/>
        <v>Un Sauterne riche et complexe. Parfait sur un dessert au chocolat ou aux fruits frais.&lt;br&gt;&lt;br&gt;Encépagement : Sauvignon, Sémillion, Muscadelle&lt;br&gt;&lt;br&gt;Dégustation : Robe jaune or ; Nez aux notes de fruits jaune confits ; Bouche délicatement sucrée aux notes de fruits confits, de miel et de fleur d’acacia.&lt;br&gt;Accord mets/vin : foie gras, dessert ou apéritif.&lt;br&gt;&lt;br&gt;Propriété familiale depuis 3 générations, celle-ci est située en plein cœur du Sauternais, sur des terres argilo-graveleuses. &lt;br&gt;Implanté à proximité du Ciron, le vignoble bénéficie d’un microclimat exceptionnel, à son bon développement. &lt;br&gt;Michel Roudes et sa femme Françoise, dirigent l’exploitation depuis  1986.&lt;br&gt;Ils privilégient la passion du vin, la qualité et la convivialité.&lt;br&gt;La surface cultivée de la propriété est de 18 Hectares.</v>
      </c>
      <c r="E879" s="4">
        <v>26.45</v>
      </c>
      <c r="F879" s="2" t="s">
        <v>23</v>
      </c>
      <c r="G879" s="19">
        <f>VLOOKUP(F879,frs!$A$2:$B$45,2,FALSE)</f>
        <v>42</v>
      </c>
      <c r="H879" s="2" t="b">
        <v>1</v>
      </c>
      <c r="I879" s="2" t="s">
        <v>4709</v>
      </c>
      <c r="J879" s="19">
        <f>VLOOKUP(I879,Families!$A$2:$B$11,2,FALSE)</f>
        <v>2</v>
      </c>
      <c r="K879" s="2" t="s">
        <v>4735</v>
      </c>
      <c r="L879" s="19">
        <f>IFERROR(VLOOKUP(K879,Appellations!$A$2:$B$80,2,FALSE),"0")</f>
        <v>69</v>
      </c>
      <c r="M879" s="2" t="s">
        <v>4718</v>
      </c>
      <c r="N879" s="19">
        <f>IFERROR(VLOOKUP(M879,Regions!$A$2:$B$44,2,FALSE),"0")</f>
        <v>8</v>
      </c>
      <c r="O879" s="2" t="s">
        <v>4689</v>
      </c>
      <c r="P879" s="19">
        <f>IFERROR(VLOOKUP(O879,Colors!$A$2:$B$11,2,FALSE),"0")</f>
        <v>2</v>
      </c>
      <c r="Q879" s="2" t="s">
        <v>4688</v>
      </c>
      <c r="R879" s="19">
        <f>IFERROR(VLOOKUP(Q879,Contenants!$A$2:$B$21,2,FALSE),"0")</f>
        <v>16</v>
      </c>
      <c r="S879" s="2" t="s">
        <v>5605</v>
      </c>
      <c r="T879" s="50" t="s">
        <v>6226</v>
      </c>
      <c r="U879" s="19" t="str">
        <f t="shared" ref="U879:U889" si="298">SUBSTITUTE(S879,"C:\Users\Admin\OneDrive\Site Internet\","")</f>
        <v>chateau_briatte_sauterne_blanc.png</v>
      </c>
      <c r="V879" s="19">
        <f t="shared" si="295"/>
        <v>1</v>
      </c>
      <c r="W879" s="20" t="str">
        <f t="shared" si="296"/>
        <v>("00890", "Château Briatte Blanc", "Un Sauterne riche et complexe. Parfait sur un dessert au chocolat ou aux fruits frais.&lt;br&gt;&lt;br&gt;Encépagement : Sauvignon, Sémillion, Muscadelle&lt;br&gt;&lt;br&gt;Dégustation : Robe jaune or ; Nez aux notes de fruits jaune confits ; Bouche délicatement sucrée aux notes de fruits confits, de miel et de fleur d’acacia.&lt;br&gt;Accord mets/vin : foie gras, dessert ou apéritif.&lt;br&gt;&lt;br&gt;Propriété familiale depuis 3 générations, celle-ci est située en plein cœur du Sauternais, sur des terres argilo-graveleuses. &lt;br&gt;Implanté à proximité du Ciron, le vignoble bénéficie d’un microclimat exceptionnel, à son bon développement. &lt;br&gt;Michel Roudes et sa femme Françoise, dirigent l’exploitation depuis  1986.&lt;br&gt;Ils privilégient la passion du vin, la qualité et la convivialité.&lt;br&gt;La surface cultivée de la propriété est de 18 Hectares.", "42", "2", "69", "8","2", "16", "chateau_briatte_sauterne_blanc.png", "1"),</v>
      </c>
    </row>
    <row r="880" spans="1:23" ht="409.5" x14ac:dyDescent="0.25">
      <c r="A880" s="2" t="s">
        <v>1873</v>
      </c>
      <c r="B880" s="2" t="s">
        <v>1874</v>
      </c>
      <c r="C880" s="3" t="s">
        <v>5449</v>
      </c>
      <c r="D880" s="23" t="str">
        <f t="shared" si="292"/>
        <v>Un Saint Estèphe charnue et fruité. Idéal sur une entrecôte sauce roquefort.&lt;br&gt;&lt;br&gt;Encépagement : Merlot, Cabernet sauvignon, Cabernet franc&lt;br&gt;&lt;br&gt;Dégustation : Robe rouge saillant ; Nez aux notes de fruits rouges confiturés ; Bouche ample et fruitée sur des tanins marqués et une longue finale.&lt;br&gt;Accord mets/vin : viande grillée ou en sauce, gibier.&lt;br&gt;&lt;br&gt;Producteurs de vins depuis 1908, date à laquelle le nom de château « Haut Coteau » a été déposé.&lt;br&gt;5 générations se sont succédées depuis pour assurer ce patrimoine de 25 ha.&lt;br&gt;Le vignoble est partagé entre trois communes, Saint Estèphe la plus reconnue, Saint Seurin de Cadourne et Vertheuil qui lui sont frontalières.</v>
      </c>
      <c r="E880" s="4">
        <v>30.35</v>
      </c>
      <c r="F880" s="2" t="s">
        <v>23</v>
      </c>
      <c r="G880" s="19">
        <f>VLOOKUP(F880,frs!$A$2:$B$45,2,FALSE)</f>
        <v>42</v>
      </c>
      <c r="H880" s="2" t="b">
        <v>1</v>
      </c>
      <c r="I880" s="2" t="s">
        <v>4716</v>
      </c>
      <c r="J880" s="19">
        <f>VLOOKUP(I880,Families!$A$2:$B$11,2,FALSE)</f>
        <v>1</v>
      </c>
      <c r="K880" s="2" t="s">
        <v>4739</v>
      </c>
      <c r="L880" s="19">
        <f>IFERROR(VLOOKUP(K880,Appellations!$A$2:$B$80,2,FALSE),"0")</f>
        <v>73</v>
      </c>
      <c r="M880" s="2" t="s">
        <v>4718</v>
      </c>
      <c r="N880" s="19">
        <f>IFERROR(VLOOKUP(M880,Regions!$A$2:$B$44,2,FALSE),"0")</f>
        <v>8</v>
      </c>
      <c r="O880" s="2" t="s">
        <v>4719</v>
      </c>
      <c r="P880" s="19">
        <f>IFERROR(VLOOKUP(O880,Colors!$A$2:$B$11,2,FALSE),"0")</f>
        <v>8</v>
      </c>
      <c r="Q880" s="2" t="s">
        <v>4688</v>
      </c>
      <c r="R880" s="19">
        <f>IFERROR(VLOOKUP(Q880,Contenants!$A$2:$B$21,2,FALSE),"0")</f>
        <v>16</v>
      </c>
      <c r="S880" s="2" t="s">
        <v>5606</v>
      </c>
      <c r="T880" s="50" t="s">
        <v>6225</v>
      </c>
      <c r="U880" s="19" t="str">
        <f t="shared" si="298"/>
        <v>chateau_haut_coteau_saint_estephe_rouge.png</v>
      </c>
      <c r="V880" s="19">
        <f t="shared" si="295"/>
        <v>1</v>
      </c>
      <c r="W880" s="20" t="str">
        <f t="shared" si="296"/>
        <v>("00891", "Château Haut Côteau Rouge", "Un Saint Estèphe charnue et fruité. Idéal sur une entrecôte sauce roquefort.&lt;br&gt;&lt;br&gt;Encépagement : Merlot, Cabernet sauvignon, Cabernet franc&lt;br&gt;&lt;br&gt;Dégustation : Robe rouge saillant ; Nez aux notes de fruits rouges confiturés ; Bouche ample et fruitée sur des tanins marqués et une longue finale.&lt;br&gt;Accord mets/vin : viande grillée ou en sauce, gibier.&lt;br&gt;&lt;br&gt;Producteurs de vins depuis 1908, date à laquelle le nom de château « Haut Coteau » a été déposé.&lt;br&gt;5 générations se sont succédées depuis pour assurer ce patrimoine de 25 ha.&lt;br&gt;Le vignoble est partagé entre trois communes, Saint Estèphe la plus reconnue, Saint Seurin de Cadourne et Vertheuil qui lui sont frontalières.", "42", "1", "73", "8","8", "16", "chateau_haut_coteau_saint_estephe_rouge.png", "1"),</v>
      </c>
    </row>
    <row r="881" spans="1:23" ht="409.5" x14ac:dyDescent="0.25">
      <c r="A881" s="2" t="s">
        <v>578</v>
      </c>
      <c r="B881" s="2" t="s">
        <v>579</v>
      </c>
      <c r="C881" s="3" t="s">
        <v>5245</v>
      </c>
      <c r="D881" s="23" t="str">
        <f t="shared" si="292"/>
        <v>Un vin rouge chilien puissant et gourmand. parfait un magret de canard grillé au barbecue. &lt;br&gt;&lt;br&gt;Encépagement : Carménère&lt;br&gt;&lt;br&gt;Dégustation : Robe rouge violet ; Nez intense de fruits rouges et de poivre ; Bouche équilibrée, épicée aux saveur de cerises et de framboises.&lt;br&gt;Accord mets/vin : viande rouge, grillades, gibier.&lt;br&gt;&lt;br&gt;La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881" s="4">
        <v>14.15</v>
      </c>
      <c r="F881" s="2" t="s">
        <v>23</v>
      </c>
      <c r="G881" s="19">
        <f>VLOOKUP(F881,frs!$A$2:$B$45,2,FALSE)</f>
        <v>42</v>
      </c>
      <c r="H881" s="2" t="b">
        <v>1</v>
      </c>
      <c r="I881" s="2" t="s">
        <v>4716</v>
      </c>
      <c r="J881" s="19">
        <f>VLOOKUP(I881,Families!$A$2:$B$11,2,FALSE)</f>
        <v>1</v>
      </c>
      <c r="K881" s="2"/>
      <c r="L881" s="19" t="str">
        <f>IFERROR(VLOOKUP(K881,Appellations!$A$2:$B$80,2,FALSE),"0")</f>
        <v>0</v>
      </c>
      <c r="M881" s="2" t="s">
        <v>4914</v>
      </c>
      <c r="N881" s="19">
        <f>IFERROR(VLOOKUP(M881,Regions!$A$2:$B$44,2,FALSE),"0")</f>
        <v>13</v>
      </c>
      <c r="O881" s="2" t="s">
        <v>4719</v>
      </c>
      <c r="P881" s="19">
        <f>IFERROR(VLOOKUP(O881,Colors!$A$2:$B$11,2,FALSE),"0")</f>
        <v>8</v>
      </c>
      <c r="Q881" s="2" t="s">
        <v>4688</v>
      </c>
      <c r="R881" s="19">
        <f>IFERROR(VLOOKUP(Q881,Contenants!$A$2:$B$21,2,FALSE),"0")</f>
        <v>16</v>
      </c>
      <c r="S881" s="2" t="s">
        <v>5623</v>
      </c>
      <c r="T881" s="50" t="s">
        <v>5988</v>
      </c>
      <c r="U881" s="19" t="str">
        <f t="shared" si="298"/>
        <v>chili_casas_patronales_carmenere_rouge.png</v>
      </c>
      <c r="V881" s="19">
        <f t="shared" si="295"/>
        <v>1</v>
      </c>
      <c r="W881" s="20" t="str">
        <f t="shared" si="296"/>
        <v>("00892", "Casas Patronales Carmenere Rouge", "Un vin rouge chilien puissant et gourmand. parfait un magret de canard grillé au barbecue. &lt;br&gt;&lt;br&gt;Encépagement : Carménère&lt;br&gt;&lt;br&gt;Dégustation : Robe rouge violet ; Nez intense de fruits rouges et de poivre ; Bouche équilibrée, épicée aux saveur de cerises et de framboises.&lt;br&gt;Accord mets/vin : viande rouge, grillades, gibier.&lt;br&gt;&lt;br&gt;La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"42", "1", "0", "13","8", "16", "chili_casas_patronales_carmenere_rouge.png", "1"),</v>
      </c>
    </row>
    <row r="882" spans="1:23" ht="409.5" x14ac:dyDescent="0.25">
      <c r="A882" s="2" t="s">
        <v>580</v>
      </c>
      <c r="B882" s="2" t="s">
        <v>581</v>
      </c>
      <c r="C882" s="3" t="s">
        <v>5246</v>
      </c>
      <c r="D882" s="23" t="str">
        <f t="shared" si="292"/>
        <v>Un vin blanc chilien sec, vif et acidulé. Idéal sur un plateau de fruite de mer.&lt;br&gt;&lt;br&gt;Encépagement : Sauvignon&lt;br&gt;&lt;br&gt;Dégustation : Robe jaune pâle ; Nez complexe aux notes d’agrumes ; Bouche vive et tendue aux saveurs de citron et de pamplemousse.&lt;br&gt;Accord mets/vin : apéritif, fruits de mer, tapas.&lt;br&gt;&lt;br&gt;La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882" s="4">
        <v>12.85</v>
      </c>
      <c r="F882" s="2" t="s">
        <v>23</v>
      </c>
      <c r="G882" s="19">
        <f>VLOOKUP(F882,frs!$A$2:$B$45,2,FALSE)</f>
        <v>42</v>
      </c>
      <c r="H882" s="2" t="b">
        <v>1</v>
      </c>
      <c r="I882" s="2" t="s">
        <v>4709</v>
      </c>
      <c r="J882" s="19">
        <f>VLOOKUP(I882,Families!$A$2:$B$11,2,FALSE)</f>
        <v>2</v>
      </c>
      <c r="K882" s="2"/>
      <c r="L882" s="19" t="str">
        <f>IFERROR(VLOOKUP(K882,Appellations!$A$2:$B$80,2,FALSE),"0")</f>
        <v>0</v>
      </c>
      <c r="M882" s="2" t="s">
        <v>4914</v>
      </c>
      <c r="N882" s="19">
        <f>IFERROR(VLOOKUP(M882,Regions!$A$2:$B$44,2,FALSE),"0")</f>
        <v>13</v>
      </c>
      <c r="O882" s="2" t="s">
        <v>4689</v>
      </c>
      <c r="P882" s="19">
        <f>IFERROR(VLOOKUP(O882,Colors!$A$2:$B$11,2,FALSE),"0")</f>
        <v>2</v>
      </c>
      <c r="Q882" s="2" t="s">
        <v>4688</v>
      </c>
      <c r="R882" s="19">
        <f>IFERROR(VLOOKUP(Q882,Contenants!$A$2:$B$21,2,FALSE),"0")</f>
        <v>16</v>
      </c>
      <c r="S882" s="2" t="s">
        <v>5624</v>
      </c>
      <c r="T882" s="50" t="s">
        <v>5989</v>
      </c>
      <c r="U882" s="19" t="str">
        <f t="shared" si="298"/>
        <v>chili_casas_patronales_sauvignon_blanc.png</v>
      </c>
      <c r="V882" s="19">
        <f t="shared" si="295"/>
        <v>1</v>
      </c>
      <c r="W882" s="20" t="str">
        <f t="shared" si="296"/>
        <v>("00893", "Casas Patronales Sauvignon Blanc", "Un vin blanc chilien sec, vif et acidulé. Idéal sur un plateau de fruite de mer.&lt;br&gt;&lt;br&gt;Encépagement : Sauvignon&lt;br&gt;&lt;br&gt;Dégustation : Robe jaune pâle ; Nez complexe aux notes d’agrumes ; Bouche vive et tendue aux saveurs de citron et de pamplemousse.&lt;br&gt;Accord mets/vin : apéritif, fruits de mer, tapas.&lt;br&gt;&lt;br&gt;La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"42", "2", "0", "13","2", "16", "chili_casas_patronales_sauvignon_blanc.png", "1"),</v>
      </c>
    </row>
    <row r="883" spans="1:23" ht="409.5" x14ac:dyDescent="0.25">
      <c r="A883" s="2" t="s">
        <v>2047</v>
      </c>
      <c r="B883" s="2" t="s">
        <v>2048</v>
      </c>
      <c r="C883" s="3" t="s">
        <v>5473</v>
      </c>
      <c r="D883" s="23" t="str">
        <f t="shared" si="292"/>
        <v>Un vin rouge espagnole puissant et gourmand. Parfait sur une côtes de boeuf.&lt;br&gt;&lt;br&gt;Encépagement : Tempranillo, Cabernet Sauvignon&lt;br&gt;&lt;br&gt;Dégustation : Robe rouge cerise ; Nez envoutant de fruits rouges ; Bouche puissante de cerises, framboises et de cassis avec des tanins soyeux.&lt;br&gt;Accord mets/vin : paëlla, viande rouge.&lt;br&gt;&lt;br&gt;La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883" s="4">
        <v>18.05</v>
      </c>
      <c r="F883" s="2" t="s">
        <v>23</v>
      </c>
      <c r="G883" s="19">
        <f>VLOOKUP(F883,frs!$A$2:$B$45,2,FALSE)</f>
        <v>42</v>
      </c>
      <c r="H883" s="2" t="b">
        <v>1</v>
      </c>
      <c r="I883" s="2" t="s">
        <v>4716</v>
      </c>
      <c r="J883" s="19">
        <f>VLOOKUP(I883,Families!$A$2:$B$11,2,FALSE)</f>
        <v>1</v>
      </c>
      <c r="K883" s="2"/>
      <c r="L883" s="19" t="str">
        <f>IFERROR(VLOOKUP(K883,Appellations!$A$2:$B$80,2,FALSE),"0")</f>
        <v>0</v>
      </c>
      <c r="M883" s="2" t="s">
        <v>4912</v>
      </c>
      <c r="N883" s="19">
        <f>IFERROR(VLOOKUP(M883,Regions!$A$2:$B$44,2,FALSE),"0")</f>
        <v>18</v>
      </c>
      <c r="O883" s="2" t="s">
        <v>4719</v>
      </c>
      <c r="P883" s="19">
        <f>IFERROR(VLOOKUP(O883,Colors!$A$2:$B$11,2,FALSE),"0")</f>
        <v>8</v>
      </c>
      <c r="Q883" s="2" t="s">
        <v>4688</v>
      </c>
      <c r="R883" s="19">
        <f>IFERROR(VLOOKUP(Q883,Contenants!$A$2:$B$21,2,FALSE),"0")</f>
        <v>16</v>
      </c>
      <c r="S883" s="2" t="s">
        <v>5625</v>
      </c>
      <c r="T883" s="50" t="s">
        <v>6227</v>
      </c>
      <c r="U883" s="19" t="str">
        <f t="shared" si="298"/>
        <v>espagne_villa_campa_rouge.png</v>
      </c>
      <c r="V883" s="19">
        <f t="shared" si="295"/>
        <v>1</v>
      </c>
      <c r="W883" s="20" t="str">
        <f t="shared" si="296"/>
        <v>("00894", "Villa Campa Roble Rouge", "Un vin rouge espagnole puissant et gourmand. Parfait sur une côtes de boeuf.&lt;br&gt;&lt;br&gt;Encépagement : Tempranillo, Cabernet Sauvignon&lt;br&gt;&lt;br&gt;Dégustation : Robe rouge cerise ; Nez envoutant de fruits rouges ; Bouche puissante de cerises, framboises et de cassis avec des tanins soyeux.&lt;br&gt;Accord mets/vin : paëlla, viande rouge.&lt;br&gt;&lt;br&gt;La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"42", "1", "0", "18","8", "16", "espagne_villa_campa_rouge.png", "1"),</v>
      </c>
    </row>
    <row r="884" spans="1:23" ht="409.5" x14ac:dyDescent="0.25">
      <c r="A884" s="2" t="s">
        <v>1127</v>
      </c>
      <c r="B884" s="2" t="s">
        <v>1128</v>
      </c>
      <c r="C884" s="3" t="s">
        <v>5305</v>
      </c>
      <c r="D884" s="23" t="str">
        <f t="shared" si="292"/>
        <v>Un vin blanc hongrois moelleux, idéal sur un dessert aux fruits frais.&lt;br&gt;&lt;br&gt;Encépagement : Furmint, Harslevelü&lt;br&gt;&lt;br&gt;Dégustation : Robe jaune or tuilé ; Nez intense et complexe aux notes de fruits confits ; Bouche bien équilibrée et des sensations uniques de fraîcheur et de moelleux.&lt;br&gt;Accord mets/vin : apéritif, foie gras, dessert au fruits frais.&lt;br&gt;&lt;br&gt;La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884" s="4">
        <v>35.75</v>
      </c>
      <c r="F884" s="2" t="s">
        <v>23</v>
      </c>
      <c r="G884" s="19">
        <f>VLOOKUP(F884,frs!$A$2:$B$45,2,FALSE)</f>
        <v>42</v>
      </c>
      <c r="H884" s="2" t="b">
        <v>1</v>
      </c>
      <c r="I884" s="2" t="s">
        <v>4709</v>
      </c>
      <c r="J884" s="19">
        <f>VLOOKUP(I884,Families!$A$2:$B$11,2,FALSE)</f>
        <v>2</v>
      </c>
      <c r="K884" s="2"/>
      <c r="L884" s="19" t="str">
        <f>IFERROR(VLOOKUP(K884,Appellations!$A$2:$B$80,2,FALSE),"0")</f>
        <v>0</v>
      </c>
      <c r="M884" s="2" t="s">
        <v>4820</v>
      </c>
      <c r="N884" s="19">
        <f>IFERROR(VLOOKUP(M884,Regions!$A$2:$B$44,2,FALSE),"0")</f>
        <v>22</v>
      </c>
      <c r="O884" s="2" t="s">
        <v>4689</v>
      </c>
      <c r="P884" s="19">
        <f>IFERROR(VLOOKUP(O884,Colors!$A$2:$B$11,2,FALSE),"0")</f>
        <v>2</v>
      </c>
      <c r="Q884" s="2" t="s">
        <v>4695</v>
      </c>
      <c r="R884" s="19">
        <f>IFERROR(VLOOKUP(Q884,Contenants!$A$2:$B$21,2,FALSE),"0")</f>
        <v>13</v>
      </c>
      <c r="S884" s="2" t="s">
        <v>5626</v>
      </c>
      <c r="T884" s="50" t="s">
        <v>6228</v>
      </c>
      <c r="U884" s="19" t="str">
        <f t="shared" si="298"/>
        <v>hongrie_chateau_dereszla_tokaji_5_puttonyos_blanc.png</v>
      </c>
      <c r="V884" s="19">
        <f t="shared" si="295"/>
        <v>1</v>
      </c>
      <c r="W884" s="20" t="str">
        <f t="shared" si="296"/>
        <v>("00895", "Dereszla 5 Puttonyos Blanc ", "Un vin blanc hongrois moelleux, idéal sur un dessert aux fruits frais.&lt;br&gt;&lt;br&gt;Encépagement : Furmint, Harslevelü&lt;br&gt;&lt;br&gt;Dégustation : Robe jaune or tuilé ; Nez intense et complexe aux notes de fruits confits ; Bouche bien équilibrée et des sensations uniques de fraîcheur et de moelleux.&lt;br&gt;Accord mets/vin : apéritif, foie gras, dessert au fruits frais.&lt;br&gt;&lt;br&gt;La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"42", "2", "0", "22","2", "13", "hongrie_chateau_dereszla_tokaji_5_puttonyos_blanc.png", "1"),</v>
      </c>
    </row>
    <row r="885" spans="1:23" ht="409.5" x14ac:dyDescent="0.25">
      <c r="A885" s="2" t="s">
        <v>1129</v>
      </c>
      <c r="B885" s="2" t="s">
        <v>1130</v>
      </c>
      <c r="C885" s="3" t="s">
        <v>5306</v>
      </c>
      <c r="D885" s="23" t="str">
        <f t="shared" si="292"/>
        <v>Un vin blanc hongrois moelleux. Idéal sur un foie gras.&lt;br&gt;&lt;br&gt;Encépagement : Furmint, Harslevelü&lt;br&gt;&lt;br&gt;Dégustation : Robe jaune or tuilé ; Nez intense et complexe aux notes de fruits confits ; Bouche moelleuse aux saveurs d’orange, de figues et de melon confits.&lt;br&gt;Accord mets/vin : apéritif, foie gras, dessert au fruits frais.&lt;br&gt;&lt;br&gt;La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885" s="4">
        <v>18.45</v>
      </c>
      <c r="F885" s="2" t="s">
        <v>23</v>
      </c>
      <c r="G885" s="19">
        <f>VLOOKUP(F885,frs!$A$2:$B$45,2,FALSE)</f>
        <v>42</v>
      </c>
      <c r="H885" s="2" t="b">
        <v>1</v>
      </c>
      <c r="I885" s="2" t="s">
        <v>4709</v>
      </c>
      <c r="J885" s="19">
        <f>VLOOKUP(I885,Families!$A$2:$B$11,2,FALSE)</f>
        <v>2</v>
      </c>
      <c r="K885" s="2"/>
      <c r="L885" s="19" t="str">
        <f>IFERROR(VLOOKUP(K885,Appellations!$A$2:$B$80,2,FALSE),"0")</f>
        <v>0</v>
      </c>
      <c r="M885" s="2" t="s">
        <v>4820</v>
      </c>
      <c r="N885" s="19">
        <f>IFERROR(VLOOKUP(M885,Regions!$A$2:$B$44,2,FALSE),"0")</f>
        <v>22</v>
      </c>
      <c r="O885" s="2" t="s">
        <v>4689</v>
      </c>
      <c r="P885" s="19">
        <f>IFERROR(VLOOKUP(O885,Colors!$A$2:$B$11,2,FALSE),"0")</f>
        <v>2</v>
      </c>
      <c r="Q885" s="2" t="s">
        <v>4695</v>
      </c>
      <c r="R885" s="19">
        <f>IFERROR(VLOOKUP(Q885,Contenants!$A$2:$B$21,2,FALSE),"0")</f>
        <v>13</v>
      </c>
      <c r="S885" s="2" t="s">
        <v>5627</v>
      </c>
      <c r="T885" s="50" t="s">
        <v>6229</v>
      </c>
      <c r="U885" s="19" t="str">
        <f t="shared" si="298"/>
        <v>hongrie_chateau_dereszla_tokaji_szamorodni_blanc.png</v>
      </c>
      <c r="V885" s="19">
        <f t="shared" si="295"/>
        <v>1</v>
      </c>
      <c r="W885" s="20" t="str">
        <f t="shared" si="296"/>
        <v>("00896", "Dereszla Szamorodni doux Blanc", "Un vin blanc hongrois moelleux. Idéal sur un foie gras.&lt;br&gt;&lt;br&gt;Encépagement : Furmint, Harslevelü&lt;br&gt;&lt;br&gt;Dégustation : Robe jaune or tuilé ; Nez intense et complexe aux notes de fruits confits ; Bouche moelleuse aux saveurs d’orange, de figues et de melon confits.&lt;br&gt;Accord mets/vin : apéritif, foie gras, dessert au fruits frais.&lt;br&gt;&lt;br&gt;La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"42", "2", "0", "22","2", "13", "hongrie_chateau_dereszla_tokaji_szamorodni_blanc.png", "1"),</v>
      </c>
    </row>
    <row r="886" spans="1:23" ht="409.5" x14ac:dyDescent="0.25">
      <c r="A886" s="2" t="s">
        <v>1131</v>
      </c>
      <c r="B886" s="2" t="s">
        <v>1132</v>
      </c>
      <c r="C886" s="3" t="s">
        <v>5307</v>
      </c>
      <c r="D886" s="23" t="str">
        <f t="shared" si="292"/>
        <v>Un vin blanc hongrois sec, fruité et minéral. Parfait sur une financière de veau.&lt;br&gt;&lt;br&gt;Encépagement : Furmint, Kabar, Muscat&lt;br&gt;&lt;br&gt;Dégustation : Robe jaune pâle ; Nez complexe aux arômes de fleurs blanches et d’agrumes ; Bouche tentue, ample aux saveurs de citron et de pamplemousse.&lt;br&gt;Accord mets/vin : poissons grillés, viande blanche.&lt;br&gt;&lt;br&gt;La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886" s="4">
        <v>15.65</v>
      </c>
      <c r="F886" s="2" t="s">
        <v>23</v>
      </c>
      <c r="G886" s="19">
        <f>VLOOKUP(F886,frs!$A$2:$B$45,2,FALSE)</f>
        <v>42</v>
      </c>
      <c r="H886" s="2" t="b">
        <v>1</v>
      </c>
      <c r="I886" s="2" t="s">
        <v>4709</v>
      </c>
      <c r="J886" s="19">
        <f>VLOOKUP(I886,Families!$A$2:$B$11,2,FALSE)</f>
        <v>2</v>
      </c>
      <c r="K886" s="2"/>
      <c r="L886" s="19" t="str">
        <f>IFERROR(VLOOKUP(K886,Appellations!$A$2:$B$80,2,FALSE),"0")</f>
        <v>0</v>
      </c>
      <c r="M886" s="2" t="s">
        <v>4820</v>
      </c>
      <c r="N886" s="19">
        <f>IFERROR(VLOOKUP(M886,Regions!$A$2:$B$44,2,FALSE),"0")</f>
        <v>22</v>
      </c>
      <c r="O886" s="2" t="s">
        <v>4689</v>
      </c>
      <c r="P886" s="19">
        <f>IFERROR(VLOOKUP(O886,Colors!$A$2:$B$11,2,FALSE),"0")</f>
        <v>2</v>
      </c>
      <c r="Q886" s="2" t="s">
        <v>4688</v>
      </c>
      <c r="R886" s="19">
        <f>IFERROR(VLOOKUP(Q886,Contenants!$A$2:$B$21,2,FALSE),"0")</f>
        <v>16</v>
      </c>
      <c r="S886" s="2" t="s">
        <v>5628</v>
      </c>
      <c r="T886" s="50" t="s">
        <v>6230</v>
      </c>
      <c r="U886" s="19" t="str">
        <f t="shared" si="298"/>
        <v>hongrie_chateau_dereszla_tokaji_dry_blanc.png</v>
      </c>
      <c r="V886" s="19">
        <f t="shared" si="295"/>
        <v>1</v>
      </c>
      <c r="W886" s="20" t="str">
        <f t="shared" si="296"/>
        <v>("00897", "Dereszla Tokaj Dry Blanc", "Un vin blanc hongrois sec, fruité et minéral. Parfait sur une financière de veau.&lt;br&gt;&lt;br&gt;Encépagement : Furmint, Kabar, Muscat&lt;br&gt;&lt;br&gt;Dégustation : Robe jaune pâle ; Nez complexe aux arômes de fleurs blanches et d’agrumes ; Bouche tentue, ample aux saveurs de citron et de pamplemousse.&lt;br&gt;Accord mets/vin : poissons grillés, viande blanche.&lt;br&gt;&lt;br&gt;La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"42", "2", "0", "22","2", "16", "hongrie_chateau_dereszla_tokaji_dry_blanc.png", "1"),</v>
      </c>
    </row>
    <row r="887" spans="1:23" ht="409.5" x14ac:dyDescent="0.25">
      <c r="A887" s="2" t="s">
        <v>46</v>
      </c>
      <c r="B887" s="2" t="s">
        <v>47</v>
      </c>
      <c r="C887" s="3" t="s">
        <v>5164</v>
      </c>
      <c r="D887" s="23" t="str">
        <f t="shared" si="292"/>
        <v>Un vin blanc américain sec et boisé. Idéal sur une blanquette de veau.&lt;br&gt;&lt;br&gt;Encépagement : Chardonnay&lt;br&gt;&lt;br&gt;Dégustation : Robe jaune dorée ; Nez boisé, intense aux arômes de fruits jaunes; Bouche ample aux notes de noisettes grillées, de fruits exotiques.&lt;br&gt;Accord mets/vin : produits de la mer, volaille crémée.&lt;br&gt;&lt;br&gt;La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887" s="4">
        <v>16.899999999999999</v>
      </c>
      <c r="F887" s="2" t="s">
        <v>23</v>
      </c>
      <c r="G887" s="19">
        <f>VLOOKUP(F887,frs!$A$2:$B$45,2,FALSE)</f>
        <v>42</v>
      </c>
      <c r="H887" s="2" t="b">
        <v>1</v>
      </c>
      <c r="I887" s="2" t="s">
        <v>4709</v>
      </c>
      <c r="J887" s="19">
        <f>VLOOKUP(I887,Families!$A$2:$B$11,2,FALSE)</f>
        <v>2</v>
      </c>
      <c r="K887" s="2"/>
      <c r="L887" s="19" t="str">
        <f>IFERROR(VLOOKUP(K887,Appellations!$A$2:$B$80,2,FALSE),"0")</f>
        <v>0</v>
      </c>
      <c r="M887" s="2" t="s">
        <v>4915</v>
      </c>
      <c r="N887" s="19">
        <f>IFERROR(VLOOKUP(M887,Regions!$A$2:$B$44,2,FALSE),"0")</f>
        <v>19</v>
      </c>
      <c r="O887" s="2" t="s">
        <v>4689</v>
      </c>
      <c r="P887" s="19">
        <f>IFERROR(VLOOKUP(O887,Colors!$A$2:$B$11,2,FALSE),"0")</f>
        <v>2</v>
      </c>
      <c r="Q887" s="2" t="s">
        <v>4688</v>
      </c>
      <c r="R887" s="19">
        <f>IFERROR(VLOOKUP(Q887,Contenants!$A$2:$B$21,2,FALSE),"0")</f>
        <v>16</v>
      </c>
      <c r="S887" s="2" t="s">
        <v>5629</v>
      </c>
      <c r="T887" s="50" t="s">
        <v>6231</v>
      </c>
      <c r="U887" s="19" t="str">
        <f t="shared" si="298"/>
        <v>usa_backhouse_chardonnay_blanc.png</v>
      </c>
      <c r="V887" s="19">
        <f t="shared" si="295"/>
        <v>1</v>
      </c>
      <c r="W887" s="20" t="str">
        <f t="shared" si="296"/>
        <v>("00898", "Backhouse Chardonnay Blanc", "Un vin blanc américain sec et boisé. Idéal sur une blanquette de veau.&lt;br&gt;&lt;br&gt;Encépagement : Chardonnay&lt;br&gt;&lt;br&gt;Dégustation : Robe jaune dorée ; Nez boisé, intense aux arômes de fruits jaunes; Bouche ample aux notes de noisettes grillées, de fruits exotiques.&lt;br&gt;Accord mets/vin : produits de la mer, volaille crémée.&lt;br&gt;&lt;br&gt;La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"42", "2", "0", "19","2", "16", "usa_backhouse_chardonnay_blanc.png", "1"),</v>
      </c>
    </row>
    <row r="888" spans="1:23" ht="409.5" x14ac:dyDescent="0.25">
      <c r="A888" s="2" t="s">
        <v>48</v>
      </c>
      <c r="B888" s="2" t="s">
        <v>49</v>
      </c>
      <c r="C888" s="3" t="s">
        <v>5165</v>
      </c>
      <c r="D888" s="23" t="str">
        <f t="shared" si="292"/>
        <v>Un vin rouge américain charnue et gourmand. Idéal sur un carré d'agneau grillé au four.&lt;br&gt;&lt;br&gt;Encépagement : Zinfandel&lt;br&gt;&lt;br&gt;Dégustation : Robe rouge sombre ; Nez intense aux arômes de fruits noirs ; Bouche soyeuse, au saveurs de cassis, mûre et d’épices avec plein d’élégance.&lt;br&gt;Accord mets/vin : gibier, viande rouge.&lt;br&gt;&lt;br&gt;La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888" s="4">
        <v>18.25</v>
      </c>
      <c r="F888" s="2" t="s">
        <v>23</v>
      </c>
      <c r="G888" s="19">
        <f>VLOOKUP(F888,frs!$A$2:$B$45,2,FALSE)</f>
        <v>42</v>
      </c>
      <c r="H888" s="2" t="b">
        <v>1</v>
      </c>
      <c r="I888" s="2" t="s">
        <v>4716</v>
      </c>
      <c r="J888" s="19">
        <f>VLOOKUP(I888,Families!$A$2:$B$11,2,FALSE)</f>
        <v>1</v>
      </c>
      <c r="K888" s="2"/>
      <c r="L888" s="19" t="str">
        <f>IFERROR(VLOOKUP(K888,Appellations!$A$2:$B$80,2,FALSE),"0")</f>
        <v>0</v>
      </c>
      <c r="M888" s="2" t="s">
        <v>4915</v>
      </c>
      <c r="N888" s="19">
        <f>IFERROR(VLOOKUP(M888,Regions!$A$2:$B$44,2,FALSE),"0")</f>
        <v>19</v>
      </c>
      <c r="O888" s="2" t="s">
        <v>4719</v>
      </c>
      <c r="P888" s="19">
        <f>IFERROR(VLOOKUP(O888,Colors!$A$2:$B$11,2,FALSE),"0")</f>
        <v>8</v>
      </c>
      <c r="Q888" s="2" t="s">
        <v>4688</v>
      </c>
      <c r="R888" s="19">
        <f>IFERROR(VLOOKUP(Q888,Contenants!$A$2:$B$21,2,FALSE),"0")</f>
        <v>16</v>
      </c>
      <c r="S888" s="2" t="s">
        <v>5630</v>
      </c>
      <c r="T888" s="50" t="s">
        <v>6232</v>
      </c>
      <c r="U888" s="19" t="str">
        <f t="shared" si="298"/>
        <v>usa_backhouse_zinfandel_rouge.png</v>
      </c>
      <c r="V888" s="19">
        <f t="shared" si="295"/>
        <v>1</v>
      </c>
      <c r="W888" s="20" t="str">
        <f t="shared" si="296"/>
        <v>("00899", "Backhouse Zinfandel Rouge", "Un vin rouge américain charnue et gourmand. Idéal sur un carré d'agneau grillé au four.&lt;br&gt;&lt;br&gt;Encépagement : Zinfandel&lt;br&gt;&lt;br&gt;Dégustation : Robe rouge sombre ; Nez intense aux arômes de fruits noirs ; Bouche soyeuse, au saveurs de cassis, mûre et d’épices avec plein d’élégance.&lt;br&gt;Accord mets/vin : gibier, viande rouge.&lt;br&gt;&lt;br&gt;La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"42", "1", "0", "19","8", "16", "usa_backhouse_zinfandel_rouge.png", "1"),</v>
      </c>
    </row>
    <row r="889" spans="1:23" ht="409.5" x14ac:dyDescent="0.25">
      <c r="A889" s="2" t="s">
        <v>1190</v>
      </c>
      <c r="B889" s="2" t="s">
        <v>1191</v>
      </c>
      <c r="C889" s="3" t="s">
        <v>5315</v>
      </c>
      <c r="D889" s="23" t="str">
        <f t="shared" si="292"/>
        <v>Un Lambrusco rouge italien pétillant et fruité. Idéal sur des antipasti ou une pizza.&lt;br&gt;&lt;br&gt;Encépagement : Lambrusco&lt;br&gt;&lt;br&gt;Dégustation : Robe rouge rubis ; Nez floral et aux notes de fruits rouges; Bouche fraîche et fruitée avec une belle mousse.&lt;br&gt;Accord mets/vin : apéritif, charcuterie, pizza.&lt;br&gt;&lt;br&gt;La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889" s="4">
        <v>10.7</v>
      </c>
      <c r="F889" s="2" t="s">
        <v>23</v>
      </c>
      <c r="G889" s="19">
        <f>VLOOKUP(F889,frs!$A$2:$B$45,2,FALSE)</f>
        <v>42</v>
      </c>
      <c r="H889" s="2" t="b">
        <v>1</v>
      </c>
      <c r="I889" s="2" t="s">
        <v>4716</v>
      </c>
      <c r="J889" s="19">
        <f>VLOOKUP(I889,Families!$A$2:$B$11,2,FALSE)</f>
        <v>1</v>
      </c>
      <c r="K889" s="2"/>
      <c r="L889" s="19" t="str">
        <f>IFERROR(VLOOKUP(K889,Appellations!$A$2:$B$80,2,FALSE),"0")</f>
        <v>0</v>
      </c>
      <c r="M889" s="2" t="s">
        <v>4819</v>
      </c>
      <c r="N889" s="19">
        <f>IFERROR(VLOOKUP(M889,Regions!$A$2:$B$44,2,FALSE),"0")</f>
        <v>23</v>
      </c>
      <c r="O889" s="2" t="s">
        <v>4719</v>
      </c>
      <c r="P889" s="19">
        <f>IFERROR(VLOOKUP(O889,Colors!$A$2:$B$11,2,FALSE),"0")</f>
        <v>8</v>
      </c>
      <c r="Q889" s="2" t="s">
        <v>4688</v>
      </c>
      <c r="R889" s="19">
        <f>IFERROR(VLOOKUP(Q889,Contenants!$A$2:$B$21,2,FALSE),"0")</f>
        <v>16</v>
      </c>
      <c r="S889" s="2" t="s">
        <v>5631</v>
      </c>
      <c r="T889" s="50" t="s">
        <v>6233</v>
      </c>
      <c r="U889" s="19" t="str">
        <f t="shared" si="298"/>
        <v>italie_lambrusco_rouge.png</v>
      </c>
      <c r="V889" s="19">
        <f t="shared" si="295"/>
        <v>1</v>
      </c>
      <c r="W889" s="20" t="str">
        <f t="shared" si="296"/>
        <v>("00900", "Giacobazzi Lambrusco Rouge", "Un Lambrusco rouge italien pétillant et fruité. Idéal sur des antipasti ou une pizza.&lt;br&gt;&lt;br&gt;Encépagement : Lambrusco&lt;br&gt;&lt;br&gt;Dégustation : Robe rouge rubis ; Nez floral et aux notes de fruits rouges; Bouche fraîche et fruitée avec une belle mousse.&lt;br&gt;Accord mets/vin : apéritif, charcuterie, pizza.&lt;br&gt;&lt;br&gt;La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"42", "1", "0", "23","8", "16", "italie_lambrusco_rouge.png", "1"),</v>
      </c>
    </row>
    <row r="890" spans="1:23" hidden="1" x14ac:dyDescent="0.25">
      <c r="A890" s="2" t="s">
        <v>1396</v>
      </c>
      <c r="B890" s="2" t="s">
        <v>1397</v>
      </c>
      <c r="C890" s="3"/>
      <c r="D890" s="23" t="str">
        <f t="shared" si="292"/>
        <v/>
      </c>
      <c r="E890" s="4">
        <v>13.3</v>
      </c>
      <c r="F890" s="2" t="s">
        <v>23</v>
      </c>
      <c r="G890" s="19" t="e">
        <f>VLOOKUP(F890,frs!$A$2:$E$41,2,FALSE)</f>
        <v>#N/A</v>
      </c>
      <c r="H890" s="2" t="b">
        <v>1</v>
      </c>
      <c r="I890" s="2" t="s">
        <v>4716</v>
      </c>
      <c r="J890" s="19">
        <f>VLOOKUP(I890,Families!$A$2:$B$11,2,FALSE)</f>
        <v>1</v>
      </c>
      <c r="K890" s="2"/>
      <c r="L890" s="19" t="str">
        <f>IFERROR(VLOOKUP(K890,Appellations!$A$2:$B$77,2,FALSE),"0")</f>
        <v>0</v>
      </c>
      <c r="M890" s="2" t="s">
        <v>4912</v>
      </c>
      <c r="N890" s="19">
        <f>IFERROR(VLOOKUP(M890,Regions!$A$2:$B$41,2,FALSE),"0")</f>
        <v>18</v>
      </c>
      <c r="O890" s="2" t="s">
        <v>4719</v>
      </c>
      <c r="P890" s="19">
        <f>IFERROR(VLOOKUP(O890,Colors!$A$2:$B$11,2,FALSE),"0")</f>
        <v>8</v>
      </c>
      <c r="Q890" s="2" t="s">
        <v>4688</v>
      </c>
      <c r="R890" s="19">
        <f>IFERROR(VLOOKUP(Q890,Contenants!$A$2:$B$21,2,FALSE),"0")</f>
        <v>16</v>
      </c>
      <c r="S890" s="2"/>
      <c r="T890" s="50" t="str">
        <f t="shared" si="293"/>
        <v>Jumilla Ego - Talento Espagne Rouge</v>
      </c>
      <c r="U890" s="19" t="str">
        <f>SUBSTITUTE(SUBSTITUTE(SUBSTITUTE(SUBSTITUTE(SUBSTITUTE(SUBSTITUTE(SUBSTITUTE(SUBSTITUTE(SUBSTITUTE(SUBSTITUTE(SUBSTITUTE(SUBSTITUTE(S890,"C:\Users\Admin\OneDrive\Site Internet\",""),"BAG-IN-BOX\",""),"BOURGOGNE\",""),"BEAUJOLAIS\",""),"CHAMPAGNE ET EFFERVESCENTS\",""),"LANGUEDOC\",""),"LOIRE\",""),"PROVENCE\",""),"RHONE NORD\",""),"RHONE SUD\",""),"SPIRITUEUX\",""),"SUD OUEST\","")</f>
        <v/>
      </c>
      <c r="V890" s="19">
        <f t="shared" si="295"/>
        <v>0</v>
      </c>
      <c r="W890" s="20" t="e">
        <f>$X$1&amp;A890&amp;$Y$1&amp;T890&amp;$Z$1&amp;D890&amp;$AA$1&amp;E890&amp;#REF!&amp;G890&amp;$AB$1&amp;J890&amp;$AC$1&amp;L890&amp;$AD$1&amp;N890&amp;$AE$1&amp;P890&amp;$AF$1&amp;R890&amp;$AG$1&amp;#REF!&amp;$AI$1</f>
        <v>#REF!</v>
      </c>
    </row>
    <row r="891" spans="1:23" hidden="1" x14ac:dyDescent="0.25">
      <c r="A891" s="2" t="s">
        <v>1616</v>
      </c>
      <c r="B891" s="2" t="s">
        <v>1617</v>
      </c>
      <c r="C891" s="3"/>
      <c r="D891" s="23" t="str">
        <f t="shared" si="292"/>
        <v/>
      </c>
      <c r="E891" s="4">
        <v>53</v>
      </c>
      <c r="F891" s="2" t="s">
        <v>23</v>
      </c>
      <c r="G891" s="19" t="e">
        <f>VLOOKUP(F891,frs!$A$2:$E$41,2,FALSE)</f>
        <v>#N/A</v>
      </c>
      <c r="H891" s="2" t="b">
        <v>1</v>
      </c>
      <c r="I891" s="2" t="s">
        <v>4716</v>
      </c>
      <c r="J891" s="19">
        <f>VLOOKUP(I891,Families!$A$2:$B$11,2,FALSE)</f>
        <v>1</v>
      </c>
      <c r="K891" s="2" t="s">
        <v>4731</v>
      </c>
      <c r="L891" s="19" t="str">
        <f>IFERROR(VLOOKUP(K891,Appellations!$A$2:$B$77,2,FALSE),"0")</f>
        <v>0</v>
      </c>
      <c r="M891" s="2" t="s">
        <v>4718</v>
      </c>
      <c r="N891" s="19">
        <f>IFERROR(VLOOKUP(M891,Regions!$A$2:$B$41,2,FALSE),"0")</f>
        <v>8</v>
      </c>
      <c r="O891" s="2" t="s">
        <v>4719</v>
      </c>
      <c r="P891" s="19">
        <f>IFERROR(VLOOKUP(O891,Colors!$A$2:$B$11,2,FALSE),"0")</f>
        <v>8</v>
      </c>
      <c r="Q891" s="2" t="s">
        <v>4688</v>
      </c>
      <c r="R891" s="19">
        <f>IFERROR(VLOOKUP(Q891,Contenants!$A$2:$B$21,2,FALSE),"0")</f>
        <v>16</v>
      </c>
      <c r="S891" s="2"/>
      <c r="T891" s="50" t="str">
        <f t="shared" si="293"/>
        <v>Pauillac Cht Padarnac Cc Rouge</v>
      </c>
      <c r="U891" s="19" t="str">
        <f>SUBSTITUTE(SUBSTITUTE(SUBSTITUTE(SUBSTITUTE(SUBSTITUTE(SUBSTITUTE(SUBSTITUTE(SUBSTITUTE(SUBSTITUTE(SUBSTITUTE(SUBSTITUTE(SUBSTITUTE(S891,"C:\Users\Admin\OneDrive\Site Internet\",""),"BAG-IN-BOX\",""),"BOURGOGNE\",""),"BEAUJOLAIS\",""),"CHAMPAGNE ET EFFERVESCENTS\",""),"LANGUEDOC\",""),"LOIRE\",""),"PROVENCE\",""),"RHONE NORD\",""),"RHONE SUD\",""),"SPIRITUEUX\",""),"SUD OUEST\","")</f>
        <v/>
      </c>
      <c r="V891" s="19">
        <f t="shared" si="295"/>
        <v>0</v>
      </c>
      <c r="W891" s="20" t="e">
        <f>$X$1&amp;A891&amp;$Y$1&amp;T891&amp;$Z$1&amp;D891&amp;$AA$1&amp;E891&amp;#REF!&amp;G891&amp;$AB$1&amp;J891&amp;$AC$1&amp;L891&amp;$AD$1&amp;N891&amp;$AE$1&amp;P891&amp;$AF$1&amp;R891&amp;$AG$1&amp;#REF!&amp;$AI$1</f>
        <v>#REF!</v>
      </c>
    </row>
    <row r="892" spans="1:23" ht="409.5" x14ac:dyDescent="0.25">
      <c r="A892" s="2" t="s">
        <v>1182</v>
      </c>
      <c r="B892" s="2" t="s">
        <v>1183</v>
      </c>
      <c r="C892" s="3" t="s">
        <v>5314</v>
      </c>
      <c r="D892" s="23" t="str">
        <f t="shared" si="292"/>
        <v>Un vin rouge allemand structuré, léger et fruité. Idéal sur un plateau de charcuterie/fromages.&lt;br&gt;&lt;br&gt;Encépagement : Spätburgunder (pinot noir)&lt;br&gt;&lt;br&gt;Dégustation : Robe rouge carmin ; Nez aux notes de fruits rouges et d’épices ; Bouche fruitée et subtile aux saveurs de poivre et de cerises.&lt;br&gt;Accord mets/vin : grillades, volailles légèrement relevées.&lt;br&gt;&lt;br&gt;La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892" s="4">
        <v>18.7</v>
      </c>
      <c r="F892" s="2" t="s">
        <v>23</v>
      </c>
      <c r="G892" s="19">
        <f>VLOOKUP(F892,frs!$A$2:$B$45,2,FALSE)</f>
        <v>42</v>
      </c>
      <c r="H892" s="2" t="b">
        <v>1</v>
      </c>
      <c r="I892" s="2" t="s">
        <v>4716</v>
      </c>
      <c r="J892" s="19">
        <f>VLOOKUP(I892,Families!$A$2:$B$11,2,FALSE)</f>
        <v>1</v>
      </c>
      <c r="K892" s="2"/>
      <c r="L892" s="19" t="str">
        <f>IFERROR(VLOOKUP(K892,Appellations!$A$2:$B$80,2,FALSE),"0")</f>
        <v>0</v>
      </c>
      <c r="M892" s="2" t="s">
        <v>4916</v>
      </c>
      <c r="N892" s="19">
        <f>IFERROR(VLOOKUP(M892,Regions!$A$2:$B$44,2,FALSE),"0")</f>
        <v>2</v>
      </c>
      <c r="O892" s="2" t="s">
        <v>4719</v>
      </c>
      <c r="P892" s="19">
        <f>IFERROR(VLOOKUP(O892,Colors!$A$2:$B$11,2,FALSE),"0")</f>
        <v>8</v>
      </c>
      <c r="Q892" s="2" t="s">
        <v>4688</v>
      </c>
      <c r="R892" s="19">
        <f>IFERROR(VLOOKUP(Q892,Contenants!$A$2:$B$21,2,FALSE),"0")</f>
        <v>16</v>
      </c>
      <c r="S892" s="2" t="s">
        <v>5632</v>
      </c>
      <c r="T892" s="50" t="s">
        <v>5990</v>
      </c>
      <c r="U892" s="19" t="str">
        <f t="shared" ref="U892:U901" si="299">SUBSTITUTE(S892,"C:\Users\Admin\OneDrive\Site Internet\","")</f>
        <v>allemagne_geil_spatburgunder_rouge.png</v>
      </c>
      <c r="V892" s="19">
        <f t="shared" si="295"/>
        <v>1</v>
      </c>
      <c r="W892" s="20" t="str">
        <f t="shared" ref="W892:W901" si="300">$X$1&amp;A892&amp;$Y$1&amp;T892&amp;$Z$1&amp;D892&amp;$AA$1&amp;G892&amp;$AB$1&amp;J892&amp;$AC$1&amp;L892&amp;$AD$1&amp;N892&amp;$AE$1&amp;P892&amp;$AF$1&amp;R892&amp;$AG$1&amp;U892&amp;$AH$1&amp;V892&amp;$AI$1</f>
        <v>("00903", "Geil Spatburgunder Trocken Rouge", "Un vin rouge allemand structuré, léger et fruité. Idéal sur un plateau de charcuterie/fromages.&lt;br&gt;&lt;br&gt;Encépagement : Spätburgunder (pinot noir)&lt;br&gt;&lt;br&gt;Dégustation : Robe rouge carmin ; Nez aux notes de fruits rouges et d’épices ; Bouche fruitée et subtile aux saveurs de poivre et de cerises.&lt;br&gt;Accord mets/vin : grillades, volailles légèrement relevées.&lt;br&gt;&lt;br&gt;La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"42", "1", "0", "2","8", "16", "allemagne_geil_spatburgunder_rouge.png", "1"),</v>
      </c>
    </row>
    <row r="893" spans="1:23" ht="409.5" x14ac:dyDescent="0.25">
      <c r="A893" s="2" t="s">
        <v>1584</v>
      </c>
      <c r="B893" s="2" t="s">
        <v>1585</v>
      </c>
      <c r="C893" s="3" t="s">
        <v>5388</v>
      </c>
      <c r="D893" s="23" t="str">
        <f t="shared" si="292"/>
        <v>Un vin blanc espagnole sec et minéral, idéal sur un plateau de fruits de mer.&lt;br&gt;&lt;br&gt;Encépagement : Verdejo&lt;br&gt;&lt;br&gt;Dégustation : Robe jaune pâle ; Nez complexe aux arômes de fruits à noyaux et d’agrumes ; Bouche tendue et vive aux notes de citron et d’agrumes.&lt;br&gt;Accord mets/vin : poisson, volaille crémée.&lt;br&gt;&lt;br&gt;La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893" s="4">
        <v>14.4</v>
      </c>
      <c r="F893" s="2" t="s">
        <v>23</v>
      </c>
      <c r="G893" s="19">
        <f>VLOOKUP(F893,frs!$A$2:$B$45,2,FALSE)</f>
        <v>42</v>
      </c>
      <c r="H893" s="2" t="b">
        <v>1</v>
      </c>
      <c r="I893" s="2" t="s">
        <v>4709</v>
      </c>
      <c r="J893" s="19">
        <f>VLOOKUP(I893,Families!$A$2:$B$11,2,FALSE)</f>
        <v>2</v>
      </c>
      <c r="K893" s="2"/>
      <c r="L893" s="19" t="str">
        <f>IFERROR(VLOOKUP(K893,Appellations!$A$2:$B$80,2,FALSE),"0")</f>
        <v>0</v>
      </c>
      <c r="M893" s="2" t="s">
        <v>4912</v>
      </c>
      <c r="N893" s="19">
        <f>IFERROR(VLOOKUP(M893,Regions!$A$2:$B$44,2,FALSE),"0")</f>
        <v>18</v>
      </c>
      <c r="O893" s="2" t="s">
        <v>4689</v>
      </c>
      <c r="P893" s="19">
        <f>IFERROR(VLOOKUP(O893,Colors!$A$2:$B$11,2,FALSE),"0")</f>
        <v>2</v>
      </c>
      <c r="Q893" s="2" t="s">
        <v>4688</v>
      </c>
      <c r="R893" s="19">
        <f>IFERROR(VLOOKUP(Q893,Contenants!$A$2:$B$21,2,FALSE),"0")</f>
        <v>16</v>
      </c>
      <c r="S893" s="2" t="s">
        <v>5633</v>
      </c>
      <c r="T893" s="50" t="s">
        <v>5991</v>
      </c>
      <c r="U893" s="19" t="str">
        <f t="shared" si="299"/>
        <v>espagne_oro_de_castilla_blanc.png</v>
      </c>
      <c r="V893" s="19">
        <f t="shared" si="295"/>
        <v>1</v>
      </c>
      <c r="W893" s="20" t="str">
        <f t="shared" si="300"/>
        <v>("00904", "Oro de Castilla Blanc", "Un vin blanc espagnole sec et minéral, idéal sur un plateau de fruits de mer.&lt;br&gt;&lt;br&gt;Encépagement : Verdejo&lt;br&gt;&lt;br&gt;Dégustation : Robe jaune pâle ; Nez complexe aux arômes de fruits à noyaux et d’agrumes ; Bouche tendue et vive aux notes de citron et d’agrumes.&lt;br&gt;Accord mets/vin : poisson, volaille crémée.&lt;br&gt;&lt;br&gt;La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"42", "2", "0", "18","2", "16", "espagne_oro_de_castilla_blanc.png", "1"),</v>
      </c>
    </row>
    <row r="894" spans="1:23" ht="409.5" x14ac:dyDescent="0.25">
      <c r="A894" s="2" t="s">
        <v>1342</v>
      </c>
      <c r="B894" s="2" t="s">
        <v>1343</v>
      </c>
      <c r="C894" s="3" t="s">
        <v>5355</v>
      </c>
      <c r="D894" s="23" t="str">
        <f t="shared" si="292"/>
        <v>Un vin rouge libanais charnue et fruité. Parfait sur une entrecôte grillée.&lt;br&gt;&lt;br&gt;Encépagement : Cabernet Sauvignon, Caladoc, Syrah, Tempranillo&lt;br&gt;&lt;br&gt;Dégustation : Robe rouge sombre ; Nez boisé de fruits rouges/noirs ; Bouche complexe et plein de caractères aux notes de cerises, de cassis et de mûres confiturées.&lt;br&gt;Accord mets/vin : viande grillée, gibier.&lt;br&gt;&lt;br&gt;La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894" s="4">
        <v>26</v>
      </c>
      <c r="F894" s="2" t="s">
        <v>23</v>
      </c>
      <c r="G894" s="19">
        <f>VLOOKUP(F894,frs!$A$2:$B$45,2,FALSE)</f>
        <v>42</v>
      </c>
      <c r="H894" s="2" t="b">
        <v>1</v>
      </c>
      <c r="I894" s="2" t="s">
        <v>4716</v>
      </c>
      <c r="J894" s="19">
        <f>VLOOKUP(I894,Families!$A$2:$B$11,2,FALSE)</f>
        <v>1</v>
      </c>
      <c r="K894" s="2"/>
      <c r="L894" s="19" t="str">
        <f>IFERROR(VLOOKUP(K894,Appellations!$A$2:$B$80,2,FALSE),"0")</f>
        <v>0</v>
      </c>
      <c r="M894" s="2" t="s">
        <v>4917</v>
      </c>
      <c r="N894" s="19">
        <f>IFERROR(VLOOKUP(M894,Regions!$A$2:$B$44,2,FALSE),"0")</f>
        <v>25</v>
      </c>
      <c r="O894" s="2" t="s">
        <v>4719</v>
      </c>
      <c r="P894" s="19">
        <f>IFERROR(VLOOKUP(O894,Colors!$A$2:$B$11,2,FALSE),"0")</f>
        <v>8</v>
      </c>
      <c r="Q894" s="2" t="s">
        <v>4688</v>
      </c>
      <c r="R894" s="19">
        <f>IFERROR(VLOOKUP(Q894,Contenants!$A$2:$B$21,2,FALSE),"0")</f>
        <v>16</v>
      </c>
      <c r="S894" s="2" t="s">
        <v>5634</v>
      </c>
      <c r="T894" s="50" t="s">
        <v>6234</v>
      </c>
      <c r="U894" s="19" t="str">
        <f t="shared" si="299"/>
        <v>liban_ixsir_altitudes_rouge.png</v>
      </c>
      <c r="V894" s="19">
        <f t="shared" si="295"/>
        <v>1</v>
      </c>
      <c r="W894" s="20" t="str">
        <f t="shared" si="300"/>
        <v>("00905", "Ixsir Altitudes Rouge", "Un vin rouge libanais charnue et fruité. Parfait sur une entrecôte grillée.&lt;br&gt;&lt;br&gt;Encépagement : Cabernet Sauvignon, Caladoc, Syrah, Tempranillo&lt;br&gt;&lt;br&gt;Dégustation : Robe rouge sombre ; Nez boisé de fruits rouges/noirs ; Bouche complexe et plein de caractères aux notes de cerises, de cassis et de mûres confiturées.&lt;br&gt;Accord mets/vin : viande grillée, gibier.&lt;br&gt;&lt;br&gt;La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"42", "1", "0", "25","8", "16", "liban_ixsir_altitudes_rouge.png", "1"),</v>
      </c>
    </row>
    <row r="895" spans="1:23" ht="409.5" x14ac:dyDescent="0.25">
      <c r="A895" s="2" t="s">
        <v>1344</v>
      </c>
      <c r="B895" s="2" t="s">
        <v>1345</v>
      </c>
      <c r="C895" s="3" t="s">
        <v>5356</v>
      </c>
      <c r="D895" s="23" t="str">
        <f t="shared" si="292"/>
        <v>Un vin blanc libanais sec, ample et floral. Parfait sur un risotto aux gambas.&lt;br&gt;&lt;br&gt;Encépagement : Viognier, Sauvignon, Chardonnay&lt;br&gt;&lt;br&gt;Dégustation : Robe jaune doré ; Nez floral et de fruits jaunes/blancs ; Bouche équilibrée, ronde, boisée aux notes de fleurs blanches et de pêches.&lt;br&gt;Accord mets/vin : viande blanche, gambas, hommard.&lt;br&gt;&lt;br&gt;La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895" s="4">
        <v>32.75</v>
      </c>
      <c r="F895" s="2" t="s">
        <v>23</v>
      </c>
      <c r="G895" s="19">
        <f>VLOOKUP(F895,frs!$A$2:$B$45,2,FALSE)</f>
        <v>42</v>
      </c>
      <c r="H895" s="2" t="b">
        <v>1</v>
      </c>
      <c r="I895" s="2" t="s">
        <v>4709</v>
      </c>
      <c r="J895" s="19">
        <f>VLOOKUP(I895,Families!$A$2:$B$11,2,FALSE)</f>
        <v>2</v>
      </c>
      <c r="K895" s="2"/>
      <c r="L895" s="19" t="str">
        <f>IFERROR(VLOOKUP(K895,Appellations!$A$2:$B$80,2,FALSE),"0")</f>
        <v>0</v>
      </c>
      <c r="M895" s="2" t="s">
        <v>4917</v>
      </c>
      <c r="N895" s="19">
        <f>IFERROR(VLOOKUP(M895,Regions!$A$2:$B$44,2,FALSE),"0")</f>
        <v>25</v>
      </c>
      <c r="O895" s="2" t="s">
        <v>4689</v>
      </c>
      <c r="P895" s="19">
        <f>IFERROR(VLOOKUP(O895,Colors!$A$2:$B$11,2,FALSE),"0")</f>
        <v>2</v>
      </c>
      <c r="Q895" s="2" t="s">
        <v>4688</v>
      </c>
      <c r="R895" s="19">
        <f>IFERROR(VLOOKUP(Q895,Contenants!$A$2:$B$21,2,FALSE),"0")</f>
        <v>16</v>
      </c>
      <c r="S895" s="2" t="s">
        <v>5635</v>
      </c>
      <c r="T895" s="50" t="s">
        <v>6235</v>
      </c>
      <c r="U895" s="19" t="str">
        <f t="shared" si="299"/>
        <v>liban_ixsir_grande_reserve_blanc.png</v>
      </c>
      <c r="V895" s="19">
        <f t="shared" si="295"/>
        <v>1</v>
      </c>
      <c r="W895" s="20" t="str">
        <f t="shared" si="300"/>
        <v>("00906", "Ixsir Grande Reserve Blanc", "Un vin blanc libanais sec, ample et floral. Parfait sur un risotto aux gambas.&lt;br&gt;&lt;br&gt;Encépagement : Viognier, Sauvignon, Chardonnay&lt;br&gt;&lt;br&gt;Dégustation : Robe jaune doré ; Nez floral et de fruits jaunes/blancs ; Bouche équilibrée, ronde, boisée aux notes de fleurs blanches et de pêches.&lt;br&gt;Accord mets/vin : viande blanche, gambas, hommard.&lt;br&gt;&lt;br&gt;La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"42", "2", "0", "25","2", "16", "liban_ixsir_grande_reserve_blanc.png", "1"),</v>
      </c>
    </row>
    <row r="896" spans="1:23" ht="409.5" x14ac:dyDescent="0.25">
      <c r="A896" s="2" t="s">
        <v>1409</v>
      </c>
      <c r="B896" s="2" t="s">
        <v>1410</v>
      </c>
      <c r="C896" s="3" t="s">
        <v>5360</v>
      </c>
      <c r="D896" s="23" t="str">
        <f t="shared" si="292"/>
        <v>Un vin rouge portugais rond et fruité. Parfait sur des tapas ou un planche de charcuterie.&lt;br&gt;&lt;br&gt;Encépagement : Castelao Frances, Touriga Nacional&lt;br&gt;&lt;br&gt;Dégustation : Robe rouge rubis ; Nez intense aux arômes de fruits rouges ; Bouche équilibrée aux notes de vanille, de fraise et de framboise.&lt;br&gt;Accord mets/vin : apéritif, tapas, viande rouge.&lt;br&gt;&lt;br&gt;La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896" s="4">
        <v>12.85</v>
      </c>
      <c r="F896" s="2" t="s">
        <v>23</v>
      </c>
      <c r="G896" s="19">
        <f>VLOOKUP(F896,frs!$A$2:$B$45,2,FALSE)</f>
        <v>42</v>
      </c>
      <c r="H896" s="2" t="b">
        <v>1</v>
      </c>
      <c r="I896" s="2" t="s">
        <v>4716</v>
      </c>
      <c r="J896" s="19">
        <f>VLOOKUP(I896,Families!$A$2:$B$11,2,FALSE)</f>
        <v>1</v>
      </c>
      <c r="K896" s="2"/>
      <c r="L896" s="19" t="str">
        <f>IFERROR(VLOOKUP(K896,Appellations!$A$2:$B$80,2,FALSE),"0")</f>
        <v>0</v>
      </c>
      <c r="M896" s="2" t="s">
        <v>4911</v>
      </c>
      <c r="N896" s="19">
        <f>IFERROR(VLOOKUP(M896,Regions!$A$2:$B$44,2,FALSE),"0")</f>
        <v>31</v>
      </c>
      <c r="O896" s="2" t="s">
        <v>4719</v>
      </c>
      <c r="P896" s="19">
        <f>IFERROR(VLOOKUP(O896,Colors!$A$2:$B$11,2,FALSE),"0")</f>
        <v>8</v>
      </c>
      <c r="Q896" s="2" t="s">
        <v>4688</v>
      </c>
      <c r="R896" s="19">
        <f>IFERROR(VLOOKUP(Q896,Contenants!$A$2:$B$21,2,FALSE),"0")</f>
        <v>16</v>
      </c>
      <c r="S896" s="2" t="s">
        <v>5636</v>
      </c>
      <c r="T896" s="50" t="s">
        <v>5992</v>
      </c>
      <c r="U896" s="19" t="str">
        <f t="shared" si="299"/>
        <v>portugal_lagoalva_rouge.png</v>
      </c>
      <c r="V896" s="19">
        <f t="shared" si="295"/>
        <v>1</v>
      </c>
      <c r="W896" s="20" t="str">
        <f t="shared" si="300"/>
        <v>("00907", "Lagoalva Castelao Y Touriga Rouge", "Un vin rouge portugais rond et fruité. Parfait sur des tapas ou un planche de charcuterie.&lt;br&gt;&lt;br&gt;Encépagement : Castelao Frances, Touriga Nacional&lt;br&gt;&lt;br&gt;Dégustation : Robe rouge rubis ; Nez intense aux arômes de fruits rouges ; Bouche équilibrée aux notes de vanille, de fraise et de framboise.&lt;br&gt;Accord mets/vin : apéritif, tapas, viande rouge.&lt;br&gt;&lt;br&gt;La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"42", "1", "0", "31","8", "16", "portugal_lagoalva_rouge.png", "1"),</v>
      </c>
    </row>
    <row r="897" spans="1:23" ht="409.5" x14ac:dyDescent="0.25">
      <c r="A897" s="2" t="s">
        <v>1404</v>
      </c>
      <c r="B897" s="2" t="s">
        <v>1405</v>
      </c>
      <c r="C897" s="3" t="s">
        <v>5358</v>
      </c>
      <c r="D897" s="23" t="str">
        <f t="shared" si="292"/>
        <v>Un Prosecco Spumante italien pétillant, parfait pour vos spritz ou apéritif entre amis.&lt;br&gt;&lt;br&gt;Encépagement : Glera&lt;br&gt;&lt;br&gt;Dégustation : Robe jaune pâle ; Nez de fruits blancs et jaunes avec plein de fraîcheur ; Bouche intense avec des bulles fines et légères aux saveurs de pêche et de poire.&lt;br&gt;Accord mets/vin : apéritif, poissons d’eau douce, cocktails.&lt;br&gt;&lt;br&gt;La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897" s="4">
        <v>16.100000000000001</v>
      </c>
      <c r="F897" s="2" t="s">
        <v>23</v>
      </c>
      <c r="G897" s="19">
        <f>VLOOKUP(F897,frs!$A$2:$B$45,2,FALSE)</f>
        <v>42</v>
      </c>
      <c r="H897" s="2" t="b">
        <v>1</v>
      </c>
      <c r="I897" s="2" t="s">
        <v>4687</v>
      </c>
      <c r="J897" s="19">
        <f>VLOOKUP(I897,Families!$A$2:$B$11,2,FALSE)</f>
        <v>6</v>
      </c>
      <c r="K897" s="2"/>
      <c r="L897" s="19" t="str">
        <f>IFERROR(VLOOKUP(K897,Appellations!$A$2:$B$80,2,FALSE),"0")</f>
        <v>0</v>
      </c>
      <c r="M897" s="2" t="s">
        <v>4819</v>
      </c>
      <c r="N897" s="19">
        <f>IFERROR(VLOOKUP(M897,Regions!$A$2:$B$44,2,FALSE),"0")</f>
        <v>23</v>
      </c>
      <c r="O897" s="2" t="s">
        <v>4689</v>
      </c>
      <c r="P897" s="19">
        <f>IFERROR(VLOOKUP(O897,Colors!$A$2:$B$11,2,FALSE),"0")</f>
        <v>2</v>
      </c>
      <c r="Q897" s="2" t="s">
        <v>4688</v>
      </c>
      <c r="R897" s="19">
        <f>IFERROR(VLOOKUP(Q897,Contenants!$A$2:$B$21,2,FALSE),"0")</f>
        <v>16</v>
      </c>
      <c r="S897" s="2" t="s">
        <v>5637</v>
      </c>
      <c r="T897" s="50" t="s">
        <v>5993</v>
      </c>
      <c r="U897" s="19" t="str">
        <f t="shared" si="299"/>
        <v>italie_prosecco_la_jara_blanc.png</v>
      </c>
      <c r="V897" s="19">
        <f t="shared" si="295"/>
        <v>1</v>
      </c>
      <c r="W897" s="20" t="str">
        <f t="shared" si="300"/>
        <v>("00908", "La Jara Prosecco Spago Blanc", "Un Prosecco Spumante italien pétillant, parfait pour vos spritz ou apéritif entre amis.&lt;br&gt;&lt;br&gt;Encépagement : Glera&lt;br&gt;&lt;br&gt;Dégustation : Robe jaune pâle ; Nez de fruits blancs et jaunes avec plein de fraîcheur ; Bouche intense avec des bulles fines et légères aux saveurs de pêche et de poire.&lt;br&gt;Accord mets/vin : apéritif, poissons d’eau douce, cocktails.&lt;br&gt;&lt;br&gt;La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"42", "6", "0", "23","2", "16", "italie_prosecco_la_jara_blanc.png", "1"),</v>
      </c>
    </row>
    <row r="898" spans="1:23" ht="409.5" x14ac:dyDescent="0.25">
      <c r="A898" s="2" t="s">
        <v>1560</v>
      </c>
      <c r="B898" s="2" t="s">
        <v>1561</v>
      </c>
      <c r="C898" s="3" t="s">
        <v>5386</v>
      </c>
      <c r="D898" s="23" t="str">
        <f t="shared" si="292"/>
        <v>Un vin blanc sud africain ample et boisé. Parfait sur un risotto aux champignons.&lt;br&gt;&lt;br&gt;Encépagement : Sauvignon, Chenin&lt;br&gt;&lt;br&gt;Dégustation : Robe jaune intense ; Nez complexe d’agrumes et de poivre blanc ; Bouche tendue et vive aux notes de citron et d’agrumes.&lt;br&gt;Accord mets/vin : poisson à chair grasse, volaille crémée.&lt;br&gt;&lt;br&gt;La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898" s="4">
        <v>13.6</v>
      </c>
      <c r="F898" s="2" t="s">
        <v>23</v>
      </c>
      <c r="G898" s="19">
        <f>VLOOKUP(F898,frs!$A$2:$B$45,2,FALSE)</f>
        <v>42</v>
      </c>
      <c r="H898" s="2" t="b">
        <v>1</v>
      </c>
      <c r="I898" s="2" t="s">
        <v>4709</v>
      </c>
      <c r="J898" s="19">
        <f>VLOOKUP(I898,Families!$A$2:$B$11,2,FALSE)</f>
        <v>2</v>
      </c>
      <c r="K898" s="2"/>
      <c r="L898" s="19" t="str">
        <f>IFERROR(VLOOKUP(K898,Appellations!$A$2:$B$80,2,FALSE),"0")</f>
        <v>0</v>
      </c>
      <c r="M898" s="2" t="s">
        <v>4918</v>
      </c>
      <c r="N898" s="19">
        <f>IFERROR(VLOOKUP(M898,Regions!$A$2:$B$44,2,FALSE),"0")</f>
        <v>1</v>
      </c>
      <c r="O898" s="2" t="s">
        <v>4689</v>
      </c>
      <c r="P898" s="19">
        <f>IFERROR(VLOOKUP(O898,Colors!$A$2:$B$11,2,FALSE),"0")</f>
        <v>2</v>
      </c>
      <c r="Q898" s="2" t="s">
        <v>4688</v>
      </c>
      <c r="R898" s="19">
        <f>IFERROR(VLOOKUP(Q898,Contenants!$A$2:$B$21,2,FALSE),"0")</f>
        <v>16</v>
      </c>
      <c r="S898" s="2" t="s">
        <v>5638</v>
      </c>
      <c r="T898" s="50" t="s">
        <v>5994</v>
      </c>
      <c r="U898" s="19" t="str">
        <f t="shared" si="299"/>
        <v>afrique_du_sud_bery_white_blanc.png</v>
      </c>
      <c r="V898" s="19">
        <f t="shared" si="295"/>
        <v>1</v>
      </c>
      <c r="W898" s="20" t="str">
        <f t="shared" si="300"/>
        <v>("00909", "Mooiplaas Bery White Blanc", "Un vin blanc sud africain ample et boisé. Parfait sur un risotto aux champignons.&lt;br&gt;&lt;br&gt;Encépagement : Sauvignon, Chenin&lt;br&gt;&lt;br&gt;Dégustation : Robe jaune intense ; Nez complexe d’agrumes et de poivre blanc ; Bouche tendue et vive aux notes de citron et d’agrumes.&lt;br&gt;Accord mets/vin : poisson à chair grasse, volaille crémée.&lt;br&gt;&lt;br&gt;La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"42", "2", "0", "1","2", "16", "afrique_du_sud_bery_white_blanc.png", "1"),</v>
      </c>
    </row>
    <row r="899" spans="1:23" ht="409.5" x14ac:dyDescent="0.25">
      <c r="A899" s="2" t="s">
        <v>1562</v>
      </c>
      <c r="B899" s="2" t="s">
        <v>1563</v>
      </c>
      <c r="C899" s="3" t="s">
        <v>5387</v>
      </c>
      <c r="D899" s="23" t="str">
        <f t="shared" si="292"/>
        <v>Un vin rouge sud africain puissant et fruité. Parfait un canard à l'orange.&lt;br&gt;&lt;br&gt;Encépagement : Pinotage (croisement entre cinsault et pinot noir)&lt;br&gt;&lt;br&gt;Dégustation : Robe rouge intense ; Nez complexe de fruits noirs, moka et de torréfaction ; Bouche aux tanins fins et aux notes de fruits noirs confiturés et de café.&lt;br&gt;Accord mets/vin : viande rouge, gibier.&lt;br&gt;&lt;br&gt;La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899" s="4">
        <v>18.100000000000001</v>
      </c>
      <c r="F899" s="2" t="s">
        <v>23</v>
      </c>
      <c r="G899" s="19">
        <f>VLOOKUP(F899,frs!$A$2:$B$45,2,FALSE)</f>
        <v>42</v>
      </c>
      <c r="H899" s="2" t="b">
        <v>1</v>
      </c>
      <c r="I899" s="2" t="s">
        <v>4716</v>
      </c>
      <c r="J899" s="19">
        <f>VLOOKUP(I899,Families!$A$2:$B$11,2,FALSE)</f>
        <v>1</v>
      </c>
      <c r="K899" s="2"/>
      <c r="L899" s="19" t="str">
        <f>IFERROR(VLOOKUP(K899,Appellations!$A$2:$B$80,2,FALSE),"0")</f>
        <v>0</v>
      </c>
      <c r="M899" s="2" t="s">
        <v>4918</v>
      </c>
      <c r="N899" s="19">
        <f>IFERROR(VLOOKUP(M899,Regions!$A$2:$B$44,2,FALSE),"0")</f>
        <v>1</v>
      </c>
      <c r="O899" s="2" t="s">
        <v>4719</v>
      </c>
      <c r="P899" s="19">
        <f>IFERROR(VLOOKUP(O899,Colors!$A$2:$B$11,2,FALSE),"0")</f>
        <v>8</v>
      </c>
      <c r="Q899" s="2" t="s">
        <v>4688</v>
      </c>
      <c r="R899" s="19">
        <f>IFERROR(VLOOKUP(Q899,Contenants!$A$2:$B$21,2,FALSE),"0")</f>
        <v>16</v>
      </c>
      <c r="S899" s="2" t="s">
        <v>5639</v>
      </c>
      <c r="T899" s="50" t="s">
        <v>5995</v>
      </c>
      <c r="U899" s="19" t="str">
        <f t="shared" si="299"/>
        <v>afique_du_sud_the_bean_pinotage_rouge.png</v>
      </c>
      <c r="V899" s="19">
        <f t="shared" si="295"/>
        <v>1</v>
      </c>
      <c r="W899" s="20" t="str">
        <f t="shared" si="300"/>
        <v>("00910", "Mooiplaas The Bean Pinotage Rouge", "Un vin rouge sud africain puissant et fruité. Parfait un canard à l'orange.&lt;br&gt;&lt;br&gt;Encépagement : Pinotage (croisement entre cinsault et pinot noir)&lt;br&gt;&lt;br&gt;Dégustation : Robe rouge intense ; Nez complexe de fruits noirs, moka et de torréfaction ; Bouche aux tanins fins et aux notes de fruits noirs confiturés et de café.&lt;br&gt;Accord mets/vin : viande rouge, gibier.&lt;br&gt;&lt;br&gt;La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"42", "1", "0", "1","8", "16", "afique_du_sud_the_bean_pinotage_rouge.png", "1"),</v>
      </c>
    </row>
    <row r="900" spans="1:23" s="29" customFormat="1" ht="409.6" x14ac:dyDescent="0.25">
      <c r="A900" s="2" t="s">
        <v>1869</v>
      </c>
      <c r="B900" s="2" t="s">
        <v>1870</v>
      </c>
      <c r="C900" s="3" t="s">
        <v>5447</v>
      </c>
      <c r="D900" s="36" t="str">
        <f t="shared" ref="D900:D958" si="301">SUBSTITUTE(SUBSTITUTE(C900,CHAR(13),""),CHAR(10),"&lt;br&gt;")</f>
        <v>Un Saint Emilion Grand Cru d’une belle finesse et d’une complexité aromatique rare. Parfait sur une côtes de boeuf maturée.&lt;br&gt;&lt;br&gt;Encépagement : Merlot, Cabernet franc, Cabernet sauvignon&lt;br&gt;&lt;br&gt;Dégustation : Robe rouge grenat ; Nez boisé, puissant et complexe aux notes de fruits noirs mûrs, de violette avec un touche épicée ; Bouche ample aux notes de fruits noirs et des tannins fins et soyeux. &lt;br&gt;Accord mets/vin : viande rouge, gibier.&lt;br&gt;&lt;br&gt;Le Château Palais Cardinal est situé sur la commune de Saint-Sulpice de Faleyrens et s’étend au sud de Saint Emilion sur un terroir de graves et de sables drainés parle ruisseau « La fuie ».</v>
      </c>
      <c r="E900" s="4">
        <v>30.9</v>
      </c>
      <c r="F900" s="2" t="s">
        <v>23</v>
      </c>
      <c r="G900" s="19">
        <f>VLOOKUP(F900,frs!$A$2:$B$45,2,FALSE)</f>
        <v>42</v>
      </c>
      <c r="H900" s="2" t="b">
        <v>1</v>
      </c>
      <c r="I900" s="2" t="s">
        <v>4716</v>
      </c>
      <c r="J900" s="37">
        <f>VLOOKUP(I900,Families!$A$2:$B$11,2,FALSE)</f>
        <v>1</v>
      </c>
      <c r="K900" s="2" t="s">
        <v>4737</v>
      </c>
      <c r="L900" s="19">
        <f>IFERROR(VLOOKUP(K900,Appellations!$A$2:$B$80,2,FALSE),"0")</f>
        <v>71</v>
      </c>
      <c r="M900" s="2" t="s">
        <v>4718</v>
      </c>
      <c r="N900" s="19">
        <f>IFERROR(VLOOKUP(M900,Regions!$A$2:$B$44,2,FALSE),"0")</f>
        <v>8</v>
      </c>
      <c r="O900" s="2" t="s">
        <v>4719</v>
      </c>
      <c r="P900" s="37">
        <f>IFERROR(VLOOKUP(O900,Colors!$A$3:$B$11,2,FALSE),"")</f>
        <v>8</v>
      </c>
      <c r="Q900" s="2" t="s">
        <v>4688</v>
      </c>
      <c r="R900" s="37">
        <f>IFERROR(VLOOKUP(Q900,Contenants!$A$3:$B$21,2,FALSE),"")</f>
        <v>16</v>
      </c>
      <c r="S900" s="2" t="s">
        <v>5607</v>
      </c>
      <c r="T900" s="50" t="s">
        <v>6236</v>
      </c>
      <c r="U900" s="19" t="str">
        <f t="shared" si="299"/>
        <v>chateau_palais_cardinal_saint_emilion_grand_cru_rouge.png</v>
      </c>
      <c r="V900" s="19">
        <f t="shared" si="295"/>
        <v>1</v>
      </c>
      <c r="W900" s="20" t="str">
        <f t="shared" si="300"/>
        <v>("00911", "Château Palais Cardinal Rouge", "Un Saint Emilion Grand Cru d’une belle finesse et d’une complexité aromatique rare. Parfait sur une côtes de boeuf maturée.&lt;br&gt;&lt;br&gt;Encépagement : Merlot, Cabernet franc, Cabernet sauvignon&lt;br&gt;&lt;br&gt;Dégustation : Robe rouge grenat ; Nez boisé, puissant et complexe aux notes de fruits noirs mûrs, de violette avec un touche épicée ; Bouche ample aux notes de fruits noirs et des tannins fins et soyeux. &lt;br&gt;Accord mets/vin : viande rouge, gibier.&lt;br&gt;&lt;br&gt;Le Château Palais Cardinal est situé sur la commune de Saint-Sulpice de Faleyrens et s’étend au sud de Saint Emilion sur un terroir de graves et de sables drainés parle ruisseau « La fuie ».", "42", "1", "71", "8","8", "16", "chateau_palais_cardinal_saint_emilion_grand_cru_rouge.png", "1"),</v>
      </c>
    </row>
    <row r="901" spans="1:23" ht="409.5" x14ac:dyDescent="0.25">
      <c r="A901" s="2" t="s">
        <v>1620</v>
      </c>
      <c r="B901" s="2" t="s">
        <v>1621</v>
      </c>
      <c r="C901" s="3" t="s">
        <v>5389</v>
      </c>
      <c r="D901" s="23" t="str">
        <f t="shared" ref="D901:D903" si="302">SUBSTITUTE(SUBSTITUTE(SUBSTITUTE(C901,CHAR(13),""),CHAR(10),"&lt;br&gt;"),". &amp;car(10)",".")</f>
        <v>Un vin rouge australien puissant et charnue. Idéal sur une côtes de boeuf grillée.&lt;br&gt;&lt;br&gt;Encépagement : Syrah&lt;br&gt;&lt;br&gt;Dégustation : Robe rouge profond ; Nez intense et complexe aux notes de fruits noirs et de chocolat ; Bouche puissante, ample et veloutée aux saveurs de fruits noirs confiturés et aux tanins soyeux.&lt;br&gt;Accord mets/vin : viandes rouges, gibier.&lt;br&gt;&lt;br&gt;La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901" s="4">
        <v>21.95</v>
      </c>
      <c r="F901" s="2" t="s">
        <v>23</v>
      </c>
      <c r="G901" s="19">
        <f>VLOOKUP(F901,frs!$A$2:$B$45,2,FALSE)</f>
        <v>42</v>
      </c>
      <c r="H901" s="2" t="b">
        <v>1</v>
      </c>
      <c r="I901" s="2" t="s">
        <v>4716</v>
      </c>
      <c r="J901" s="19">
        <f>VLOOKUP(I901,Families!$A$2:$B$11,2,FALSE)</f>
        <v>1</v>
      </c>
      <c r="K901" s="2"/>
      <c r="L901" s="19" t="str">
        <f>IFERROR(VLOOKUP(K901,Appellations!$A$2:$B$80,2,FALSE),"0")</f>
        <v>0</v>
      </c>
      <c r="M901" s="2" t="s">
        <v>4919</v>
      </c>
      <c r="N901" s="19">
        <f>IFERROR(VLOOKUP(M901,Regions!$A$2:$B$44,2,FALSE),"0")</f>
        <v>5</v>
      </c>
      <c r="O901" s="2" t="s">
        <v>4719</v>
      </c>
      <c r="P901" s="19">
        <f>IFERROR(VLOOKUP(O901,Colors!$A$2:$B$11,2,FALSE),"0")</f>
        <v>8</v>
      </c>
      <c r="Q901" s="2" t="s">
        <v>4688</v>
      </c>
      <c r="R901" s="19">
        <f>IFERROR(VLOOKUP(Q901,Contenants!$A$2:$B$21,2,FALSE),"0")</f>
        <v>16</v>
      </c>
      <c r="S901" s="2" t="s">
        <v>5640</v>
      </c>
      <c r="T901" s="50" t="s">
        <v>6450</v>
      </c>
      <c r="U901" s="19" t="str">
        <f t="shared" si="299"/>
        <v>australie_paxton_rouge.png</v>
      </c>
      <c r="V901" s="19">
        <f t="shared" si="295"/>
        <v>1</v>
      </c>
      <c r="W901" s="20" t="str">
        <f t="shared" si="300"/>
        <v>("00912", "Paxton My Shiraz Rouge", "Un vin rouge australien puissant et charnue. Idéal sur une côtes de boeuf grillée.&lt;br&gt;&lt;br&gt;Encépagement : Syrah&lt;br&gt;&lt;br&gt;Dégustation : Robe rouge profond ; Nez intense et complexe aux notes de fruits noirs et de chocolat ; Bouche puissante, ample et veloutée aux saveurs de fruits noirs confiturés et aux tanins soyeux.&lt;br&gt;Accord mets/vin : viandes rouges, gibier.&lt;br&gt;&lt;br&gt;La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"42", "1", "0", "5","8", "16", "australie_paxton_rouge.png", "1"),</v>
      </c>
    </row>
    <row r="902" spans="1:23" hidden="1" x14ac:dyDescent="0.25">
      <c r="A902" s="2" t="s">
        <v>1622</v>
      </c>
      <c r="B902" s="2" t="s">
        <v>1623</v>
      </c>
      <c r="C902" s="3"/>
      <c r="D902" s="23" t="str">
        <f t="shared" si="302"/>
        <v/>
      </c>
      <c r="E902" s="4">
        <v>17.600000000000001</v>
      </c>
      <c r="F902" s="2" t="s">
        <v>23</v>
      </c>
      <c r="G902" s="19" t="e">
        <f>VLOOKUP(F902,frs!$A$2:$E$41,2,FALSE)</f>
        <v>#N/A</v>
      </c>
      <c r="H902" s="2" t="b">
        <v>1</v>
      </c>
      <c r="I902" s="2" t="s">
        <v>4709</v>
      </c>
      <c r="J902" s="19">
        <f>VLOOKUP(I902,Families!$A$2:$B$11,2,FALSE)</f>
        <v>2</v>
      </c>
      <c r="K902" s="2"/>
      <c r="L902" s="19" t="str">
        <f>IFERROR(VLOOKUP(K902,Appellations!$A$2:$B$77,2,FALSE),"0")</f>
        <v>0</v>
      </c>
      <c r="M902" s="2" t="s">
        <v>4919</v>
      </c>
      <c r="N902" s="19">
        <f>IFERROR(VLOOKUP(M902,Regions!$A$2:$B$41,2,FALSE),"0")</f>
        <v>5</v>
      </c>
      <c r="O902" s="2" t="s">
        <v>4689</v>
      </c>
      <c r="P902" s="19">
        <f>IFERROR(VLOOKUP(O902,Colors!$A$2:$B$11,2,FALSE),"0")</f>
        <v>2</v>
      </c>
      <c r="Q902" s="2" t="s">
        <v>4688</v>
      </c>
      <c r="R902" s="19">
        <f>IFERROR(VLOOKUP(Q902,Contenants!$A$2:$B$21,2,FALSE),"0")</f>
        <v>16</v>
      </c>
      <c r="S902" s="2"/>
      <c r="T902" s="50" t="str">
        <f t="shared" ref="T902:T903" si="303">PROPER(B902)</f>
        <v>Paxton - The Guesser White Australie Blc</v>
      </c>
      <c r="U902" s="19" t="str">
        <f t="shared" ref="U902:U909" si="304">SUBSTITUTE(SUBSTITUTE(SUBSTITUTE(SUBSTITUTE(SUBSTITUTE(SUBSTITUTE(SUBSTITUTE(SUBSTITUTE(SUBSTITUTE(SUBSTITUTE(SUBSTITUTE(SUBSTITUTE(S902,"C:\Users\Admin\OneDrive\Site Internet\",""),"BAG-IN-BOX\",""),"BOURGOGNE\",""),"BEAUJOLAIS\",""),"CHAMPAGNE ET EFFERVESCENTS\",""),"LANGUEDOC\",""),"LOIRE\",""),"PROVENCE\",""),"RHONE NORD\",""),"RHONE SUD\",""),"SPIRITUEUX\",""),"SUD OUEST\","")</f>
        <v/>
      </c>
      <c r="V902" s="19">
        <f t="shared" si="295"/>
        <v>0</v>
      </c>
      <c r="W902" s="20" t="e">
        <f>$X$1&amp;A902&amp;$Y$1&amp;T902&amp;$Z$1&amp;D902&amp;$AA$1&amp;E902&amp;#REF!&amp;G902&amp;$AB$1&amp;J902&amp;$AC$1&amp;L902&amp;$AD$1&amp;N902&amp;$AE$1&amp;P902&amp;$AF$1&amp;R902&amp;$AG$1&amp;#REF!&amp;$AI$1</f>
        <v>#REF!</v>
      </c>
    </row>
    <row r="903" spans="1:23" hidden="1" x14ac:dyDescent="0.25">
      <c r="A903" s="2" t="s">
        <v>3895</v>
      </c>
      <c r="B903" s="2" t="s">
        <v>3896</v>
      </c>
      <c r="C903" s="3"/>
      <c r="D903" s="23" t="str">
        <f t="shared" si="302"/>
        <v/>
      </c>
      <c r="E903" s="4">
        <v>17.05</v>
      </c>
      <c r="F903" s="2" t="s">
        <v>23</v>
      </c>
      <c r="G903" s="19" t="e">
        <f>VLOOKUP(F903,frs!$A$2:$E$41,2,FALSE)</f>
        <v>#N/A</v>
      </c>
      <c r="H903" s="2" t="b">
        <v>0</v>
      </c>
      <c r="I903" s="2" t="s">
        <v>4716</v>
      </c>
      <c r="J903" s="19">
        <f>VLOOKUP(I903,Families!$A$2:$B$11,2,FALSE)</f>
        <v>1</v>
      </c>
      <c r="K903" s="2"/>
      <c r="L903" s="19" t="str">
        <f>IFERROR(VLOOKUP(K903,Appellations!$A$2:$B$77,2,FALSE),"0")</f>
        <v>0</v>
      </c>
      <c r="M903" s="2" t="s">
        <v>4819</v>
      </c>
      <c r="N903" s="19">
        <f>IFERROR(VLOOKUP(M903,Regions!$A$2:$B$41,2,FALSE),"0")</f>
        <v>23</v>
      </c>
      <c r="O903" s="2" t="s">
        <v>4719</v>
      </c>
      <c r="P903" s="19">
        <f>IFERROR(VLOOKUP(O903,Colors!$A$2:$B$11,2,FALSE),"0")</f>
        <v>8</v>
      </c>
      <c r="Q903" s="2" t="s">
        <v>4688</v>
      </c>
      <c r="R903" s="19">
        <f>IFERROR(VLOOKUP(Q903,Contenants!$A$2:$B$21,2,FALSE),"0")</f>
        <v>16</v>
      </c>
      <c r="S903" s="2"/>
      <c r="T903" s="50" t="str">
        <f t="shared" si="303"/>
        <v>Nicchiaia Chianti Filetto Italie Rouge</v>
      </c>
      <c r="U903" s="19" t="str">
        <f t="shared" si="304"/>
        <v/>
      </c>
      <c r="V903" s="19" t="e">
        <f>IF(#REF!="",0,1)</f>
        <v>#REF!</v>
      </c>
      <c r="W903" s="20" t="e">
        <f>$X$1&amp;A903&amp;$Y$1&amp;T903&amp;$Z$1&amp;D903&amp;$AA$1&amp;E903&amp;#REF!&amp;G903&amp;$AB$1&amp;J903&amp;$AC$1&amp;L903&amp;$AD$1&amp;N903&amp;$AE$1&amp;P903&amp;$AF$1&amp;R903&amp;$AG$1&amp;#REF!&amp;$AI$1</f>
        <v>#REF!</v>
      </c>
    </row>
    <row r="904" spans="1:23" s="29" customFormat="1" ht="409.6" x14ac:dyDescent="0.25">
      <c r="A904" s="2" t="s">
        <v>1671</v>
      </c>
      <c r="B904" s="2" t="s">
        <v>1672</v>
      </c>
      <c r="C904" s="3" t="s">
        <v>5398</v>
      </c>
      <c r="D904" s="27" t="str">
        <f t="shared" si="301"/>
        <v>Un vin blanc néo-zélandais sec, vif et minéral. Idéal sur un dorade grillée au four.&lt;br&gt;&lt;br&gt;Encépagement : Sauvignon&lt;br&gt;&lt;br&gt;Dégustation : Robe jaune pâle ; Nez intense aux arômes de fruits à noyaux et d’agrumes ; Bouche vive et tendue d’une superbe complexité aromatique et minérale.&lt;br&gt;Accord mets/vin : poissons, fruit de mer.&lt;br&gt;&lt;br&gt;La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904" s="4">
        <v>19.899999999999999</v>
      </c>
      <c r="F904" s="2" t="s">
        <v>23</v>
      </c>
      <c r="G904" s="19">
        <f>VLOOKUP(F904,frs!$A$2:$B$45,2,FALSE)</f>
        <v>42</v>
      </c>
      <c r="H904" s="2" t="b">
        <v>1</v>
      </c>
      <c r="I904" s="2" t="s">
        <v>4709</v>
      </c>
      <c r="J904" s="28">
        <f>VLOOKUP(I904,Families!$A$2:$B$11,2,FALSE)</f>
        <v>2</v>
      </c>
      <c r="K904" s="2"/>
      <c r="L904" s="19" t="str">
        <f>IFERROR(VLOOKUP(K904,Appellations!$A$2:$B$80,2,FALSE),"0")</f>
        <v>0</v>
      </c>
      <c r="M904" s="2" t="s">
        <v>4920</v>
      </c>
      <c r="N904" s="19">
        <f>IFERROR(VLOOKUP(M904,Regions!$A$2:$B$44,2,FALSE),"0")</f>
        <v>29</v>
      </c>
      <c r="O904" s="2" t="s">
        <v>4689</v>
      </c>
      <c r="P904" s="28">
        <f>IFERROR(VLOOKUP(O904,Colors!$A$3:$B$11,2,FALSE),"")</f>
        <v>2</v>
      </c>
      <c r="Q904" s="2" t="s">
        <v>4688</v>
      </c>
      <c r="R904" s="28">
        <f>IFERROR(VLOOKUP(Q904,Contenants!$A$3:$B$21,2,FALSE),"")</f>
        <v>16</v>
      </c>
      <c r="S904" s="2" t="s">
        <v>6613</v>
      </c>
      <c r="T904" s="50" t="s">
        <v>5996</v>
      </c>
      <c r="U904" s="19" t="str">
        <f t="shared" ref="U904:U906" si="305">SUBSTITUTE(S904,"C:\Users\Admin\OneDrive\Site Internet\","")</f>
        <v>nouvelle_zelande_pounamu_blanc.png</v>
      </c>
      <c r="V904" s="19">
        <f t="shared" ref="V904:V906" si="306">IF(U904="",0,1)</f>
        <v>1</v>
      </c>
      <c r="W904" s="20" t="str">
        <f t="shared" ref="W904:W906" si="307">$X$1&amp;A904&amp;$Y$1&amp;T904&amp;$Z$1&amp;D904&amp;$AA$1&amp;G904&amp;$AB$1&amp;J904&amp;$AC$1&amp;L904&amp;$AD$1&amp;N904&amp;$AE$1&amp;P904&amp;$AF$1&amp;R904&amp;$AG$1&amp;U904&amp;$AH$1&amp;V904&amp;$AI$1</f>
        <v>("00915", "Pounamu Sauvignon Blanc", "Un vin blanc néo-zélandais sec, vif et minéral. Idéal sur un dorade grillée au four.&lt;br&gt;&lt;br&gt;Encépagement : Sauvignon&lt;br&gt;&lt;br&gt;Dégustation : Robe jaune pâle ; Nez intense aux arômes de fruits à noyaux et d’agrumes ; Bouche vive et tendue d’une superbe complexité aromatique et minérale.&lt;br&gt;Accord mets/vin : poissons, fruit de mer.&lt;br&gt;&lt;br&gt;La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"42", "2", "0", "29","2", "16", "nouvelle_zelande_pounamu_blanc.png", "1"),</v>
      </c>
    </row>
    <row r="905" spans="1:23" s="20" customFormat="1" ht="409.6" x14ac:dyDescent="0.25">
      <c r="A905" s="2" t="s">
        <v>2188</v>
      </c>
      <c r="B905" s="2" t="s">
        <v>2189</v>
      </c>
      <c r="C905" s="3" t="s">
        <v>5510</v>
      </c>
      <c r="D905" s="18" t="str">
        <f t="shared" si="301"/>
        <v>Un vin rouge italien rond, fruité et boisé. Idéal pour des grillades entre amis.&lt;br&gt;&lt;br&gt;Encépagement : Corvina, Corvinone, Rondinella&lt;br&gt;&lt;br&gt;Dégustation : Robe rouge rubis ; Nez de fruits rouges ; Bouche structurée et équilibrée aux notes de cerises et de fraise des bois.&lt;br&gt;Accord mets/vin : plats en sauce, plats méditerranéens.&lt;br&gt;&lt;br&gt;La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905" s="4">
        <v>17.399999999999999</v>
      </c>
      <c r="F905" s="2" t="s">
        <v>23</v>
      </c>
      <c r="G905" s="19">
        <f>VLOOKUP(F905,frs!$A$2:$B$45,2,FALSE)</f>
        <v>42</v>
      </c>
      <c r="H905" s="2" t="b">
        <v>1</v>
      </c>
      <c r="I905" s="2" t="s">
        <v>4716</v>
      </c>
      <c r="J905" s="19">
        <f>VLOOKUP(I905,Families!$A$2:$B$11,2,FALSE)</f>
        <v>1</v>
      </c>
      <c r="K905" s="2"/>
      <c r="L905" s="19" t="str">
        <f>IFERROR(VLOOKUP(K905,Appellations!$A$2:$B$80,2,FALSE),"0")</f>
        <v>0</v>
      </c>
      <c r="M905" s="2" t="s">
        <v>4819</v>
      </c>
      <c r="N905" s="19">
        <f>IFERROR(VLOOKUP(M905,Regions!$A$2:$B$44,2,FALSE),"0")</f>
        <v>23</v>
      </c>
      <c r="O905" s="2" t="s">
        <v>4719</v>
      </c>
      <c r="P905" s="19">
        <f>IFERROR(VLOOKUP(O905,Colors!$A$3:$B$11,2,FALSE),"")</f>
        <v>8</v>
      </c>
      <c r="Q905" s="2" t="s">
        <v>4688</v>
      </c>
      <c r="R905" s="19">
        <f>IFERROR(VLOOKUP(Q905,Contenants!$A$3:$B$21,2,FALSE),"")</f>
        <v>16</v>
      </c>
      <c r="S905" s="2" t="s">
        <v>5642</v>
      </c>
      <c r="T905" s="50" t="s">
        <v>5997</v>
      </c>
      <c r="U905" s="19" t="str">
        <f t="shared" si="305"/>
        <v>italie_valpolicella_zanoni_rouge.png</v>
      </c>
      <c r="V905" s="19">
        <f t="shared" si="306"/>
        <v>1</v>
      </c>
      <c r="W905" s="20" t="str">
        <f t="shared" si="307"/>
        <v>("00916", "Zanoni Valpolicella Rouge", "Un vin rouge italien rond, fruité et boisé. Idéal pour des grillades entre amis.&lt;br&gt;&lt;br&gt;Encépagement : Corvina, Corvinone, Rondinella&lt;br&gt;&lt;br&gt;Dégustation : Robe rouge rubis ; Nez de fruits rouges ; Bouche structurée et équilibrée aux notes de cerises et de fraise des bois.&lt;br&gt;Accord mets/vin : plats en sauce, plats méditerranéens.&lt;br&gt;&lt;br&gt;La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"42", "1", "0", "23","8", "16", "italie_valpolicella_zanoni_rouge.png", "1"),</v>
      </c>
    </row>
    <row r="906" spans="1:23" s="20" customFormat="1" ht="409.6" x14ac:dyDescent="0.25">
      <c r="A906" s="2" t="s">
        <v>2190</v>
      </c>
      <c r="B906" s="2" t="s">
        <v>2191</v>
      </c>
      <c r="C906" s="3" t="s">
        <v>5511</v>
      </c>
      <c r="D906" s="40" t="str">
        <f t="shared" si="301"/>
        <v>Un vin rouge marocain léger, fruité et légèrement épicé. Idéal pour un couscous maison.&lt;br&gt;&lt;br&gt;Encépagement : Cabernet sauvignon, Syrah, Tempranillo&lt;br&gt;&lt;br&gt;Dégustation : Robe rouge rubis ; Nez complexe aux notes de petits fruits rouge/noirs ; Bouche gourmande aux saveurs de fraises des bois, framboises, cassis.&lt;br&gt;Accord mets/vin : viande rouge, couscous.&lt;br&gt;&lt;br&gt;La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906" s="4">
        <v>10.8</v>
      </c>
      <c r="F906" s="2" t="s">
        <v>23</v>
      </c>
      <c r="G906" s="19">
        <f>VLOOKUP(F906,frs!$A$2:$B$45,2,FALSE)</f>
        <v>42</v>
      </c>
      <c r="H906" s="2" t="b">
        <v>1</v>
      </c>
      <c r="I906" s="2" t="s">
        <v>4716</v>
      </c>
      <c r="J906" s="41">
        <f>VLOOKUP(I906,Families!$A$2:$B$11,2,FALSE)</f>
        <v>1</v>
      </c>
      <c r="K906" s="2"/>
      <c r="L906" s="19" t="str">
        <f>IFERROR(VLOOKUP(K906,Appellations!$A$2:$B$80,2,FALSE),"0")</f>
        <v>0</v>
      </c>
      <c r="M906" s="2" t="s">
        <v>4921</v>
      </c>
      <c r="N906" s="19">
        <f>IFERROR(VLOOKUP(M906,Regions!$A$2:$B$44,2,FALSE),"0")</f>
        <v>28</v>
      </c>
      <c r="O906" s="2" t="s">
        <v>4719</v>
      </c>
      <c r="P906" s="41">
        <f>IFERROR(VLOOKUP(O906,Colors!$A$3:$B$11,2,FALSE),"")</f>
        <v>8</v>
      </c>
      <c r="Q906" s="2" t="s">
        <v>4688</v>
      </c>
      <c r="R906" s="41">
        <f>IFERROR(VLOOKUP(Q906,Contenants!$A$3:$B$21,2,FALSE),"")</f>
        <v>16</v>
      </c>
      <c r="S906" s="2" t="s">
        <v>5643</v>
      </c>
      <c r="T906" s="50" t="s">
        <v>5998</v>
      </c>
      <c r="U906" s="19" t="str">
        <f t="shared" si="305"/>
        <v>maroc_zouina_rouge.png</v>
      </c>
      <c r="V906" s="19">
        <f t="shared" si="306"/>
        <v>1</v>
      </c>
      <c r="W906" s="20" t="str">
        <f t="shared" si="307"/>
        <v>("00917", "Zouina Rouge", "Un vin rouge marocain léger, fruité et légèrement épicé. Idéal pour un couscous maison.&lt;br&gt;&lt;br&gt;Encépagement : Cabernet sauvignon, Syrah, Tempranillo&lt;br&gt;&lt;br&gt;Dégustation : Robe rouge rubis ; Nez complexe aux notes de petits fruits rouge/noirs ; Bouche gourmande aux saveurs de fraises des bois, framboises, cassis.&lt;br&gt;Accord mets/vin : viande rouge, couscous.&lt;br&gt;&lt;br&gt;La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"42", "1", "0", "28","8", "16", "maroc_zouina_rouge.png", "1"),</v>
      </c>
    </row>
    <row r="907" spans="1:23" hidden="1" x14ac:dyDescent="0.25">
      <c r="A907" s="2" t="s">
        <v>2453</v>
      </c>
      <c r="B907" s="2" t="s">
        <v>2454</v>
      </c>
      <c r="C907" s="3"/>
      <c r="D907" s="23" t="str">
        <f t="shared" ref="D907:D909" si="308">SUBSTITUTE(SUBSTITUTE(SUBSTITUTE(C907,CHAR(13),""),CHAR(10),"&lt;br&gt;"),". &amp;car(10)",".")</f>
        <v/>
      </c>
      <c r="E907" s="4">
        <v>9.9</v>
      </c>
      <c r="F907" s="2" t="s">
        <v>2442</v>
      </c>
      <c r="G907" s="19" t="e">
        <f>VLOOKUP(F907,frs!$A$2:$E$41,2,FALSE)</f>
        <v>#N/A</v>
      </c>
      <c r="H907" s="2" t="b">
        <v>0</v>
      </c>
      <c r="I907" s="2" t="s">
        <v>4716</v>
      </c>
      <c r="J907" s="19">
        <f>VLOOKUP(I907,Families!$A$2:$B$11,2,FALSE)</f>
        <v>1</v>
      </c>
      <c r="K907" s="2" t="s">
        <v>4757</v>
      </c>
      <c r="L907" s="19">
        <f>IFERROR(VLOOKUP(K907,Appellations!$A$2:$B$77,2,FALSE),"0")</f>
        <v>3</v>
      </c>
      <c r="M907" s="2" t="s">
        <v>4757</v>
      </c>
      <c r="N907" s="19">
        <f>IFERROR(VLOOKUP(M907,Regions!$A$2:$B$41,2,FALSE),"0")</f>
        <v>6</v>
      </c>
      <c r="O907" s="2" t="s">
        <v>4719</v>
      </c>
      <c r="P907" s="19">
        <f>IFERROR(VLOOKUP(O907,Colors!$A$2:$B$11,2,FALSE),"0")</f>
        <v>8</v>
      </c>
      <c r="Q907" s="2" t="s">
        <v>4688</v>
      </c>
      <c r="R907" s="19">
        <f>IFERROR(VLOOKUP(Q907,Contenants!$A$2:$B$21,2,FALSE),"0")</f>
        <v>16</v>
      </c>
      <c r="S907" s="2"/>
      <c r="T907" s="50" t="str">
        <f t="shared" ref="T907:T909" si="309">PROPER(B907)</f>
        <v>Beaujolais Prestige Dupeuble Rouge</v>
      </c>
      <c r="U907" s="19" t="str">
        <f t="shared" si="304"/>
        <v/>
      </c>
      <c r="V907" s="19" t="e">
        <f>IF(#REF!="",0,1)</f>
        <v>#REF!</v>
      </c>
      <c r="W907" s="20" t="e">
        <f>$X$1&amp;A907&amp;$Y$1&amp;T907&amp;$Z$1&amp;D907&amp;$AA$1&amp;E907&amp;#REF!&amp;G907&amp;$AB$1&amp;J907&amp;$AC$1&amp;L907&amp;$AD$1&amp;N907&amp;$AE$1&amp;P907&amp;$AF$1&amp;R907&amp;$AG$1&amp;#REF!&amp;$AI$1</f>
        <v>#REF!</v>
      </c>
    </row>
    <row r="908" spans="1:23" hidden="1" x14ac:dyDescent="0.25">
      <c r="A908" s="2" t="s">
        <v>2505</v>
      </c>
      <c r="B908" s="2" t="s">
        <v>2506</v>
      </c>
      <c r="C908" s="3"/>
      <c r="D908" s="23" t="str">
        <f t="shared" si="308"/>
        <v/>
      </c>
      <c r="E908" s="4">
        <v>60.05</v>
      </c>
      <c r="F908" s="2" t="s">
        <v>2442</v>
      </c>
      <c r="G908" s="19" t="e">
        <f>VLOOKUP(F908,frs!$A$2:$E$41,2,FALSE)</f>
        <v>#N/A</v>
      </c>
      <c r="H908" s="2" t="b">
        <v>0</v>
      </c>
      <c r="I908" s="2" t="s">
        <v>2301</v>
      </c>
      <c r="J908" s="19">
        <f>VLOOKUP(I908,Families!$A$2:$B$11,2,FALSE)</f>
        <v>4</v>
      </c>
      <c r="K908" s="2" t="s">
        <v>4757</v>
      </c>
      <c r="L908" s="19">
        <f>IFERROR(VLOOKUP(K908,Appellations!$A$2:$B$77,2,FALSE),"0")</f>
        <v>3</v>
      </c>
      <c r="M908" s="2" t="s">
        <v>4757</v>
      </c>
      <c r="N908" s="19">
        <f>IFERROR(VLOOKUP(M908,Regions!$A$2:$B$41,2,FALSE),"0")</f>
        <v>6</v>
      </c>
      <c r="O908" s="2" t="s">
        <v>4719</v>
      </c>
      <c r="P908" s="19">
        <f>IFERROR(VLOOKUP(O908,Colors!$A$2:$B$11,2,FALSE),"0")</f>
        <v>8</v>
      </c>
      <c r="Q908" s="2"/>
      <c r="R908" s="19" t="str">
        <f>IFERROR(VLOOKUP(Q908,Contenants!$A$2:$B$21,2,FALSE),"0")</f>
        <v>0</v>
      </c>
      <c r="S908" s="2"/>
      <c r="T908" s="50" t="str">
        <f t="shared" si="309"/>
        <v>Bib Beaujolais Nouveau Dupeuble Rge 10 L</v>
      </c>
      <c r="U908" s="19" t="str">
        <f t="shared" si="304"/>
        <v/>
      </c>
      <c r="V908" s="19" t="e">
        <f>IF(#REF!="",0,1)</f>
        <v>#REF!</v>
      </c>
      <c r="W908" s="20" t="e">
        <f>$X$1&amp;A908&amp;$Y$1&amp;T908&amp;$Z$1&amp;D908&amp;$AA$1&amp;E908&amp;#REF!&amp;G908&amp;$AB$1&amp;J908&amp;$AC$1&amp;L908&amp;$AD$1&amp;N908&amp;$AE$1&amp;P908&amp;$AF$1&amp;R908&amp;$AG$1&amp;#REF!&amp;$AI$1</f>
        <v>#REF!</v>
      </c>
    </row>
    <row r="909" spans="1:23" hidden="1" x14ac:dyDescent="0.25">
      <c r="A909" s="2" t="s">
        <v>3078</v>
      </c>
      <c r="B909" s="2" t="s">
        <v>3079</v>
      </c>
      <c r="C909" s="3"/>
      <c r="D909" s="23" t="str">
        <f t="shared" si="308"/>
        <v/>
      </c>
      <c r="E909" s="4">
        <v>9.85</v>
      </c>
      <c r="F909" s="2" t="s">
        <v>175</v>
      </c>
      <c r="G909" s="19">
        <f>VLOOKUP(F909,frs!$A$2:$E$41,2,FALSE)</f>
        <v>35</v>
      </c>
      <c r="H909" s="2" t="b">
        <v>0</v>
      </c>
      <c r="I909" s="2" t="s">
        <v>4716</v>
      </c>
      <c r="J909" s="19">
        <f>VLOOKUP(I909,Families!$A$2:$B$11,2,FALSE)</f>
        <v>1</v>
      </c>
      <c r="K909" s="2" t="s">
        <v>4837</v>
      </c>
      <c r="L909" s="19" t="str">
        <f>IFERROR(VLOOKUP(K909,Appellations!$A$2:$B$77,2,FALSE),"0")</f>
        <v>0</v>
      </c>
      <c r="M909" s="2" t="s">
        <v>4745</v>
      </c>
      <c r="N909" s="19">
        <f>IFERROR(VLOOKUP(M909,Regions!$A$2:$B$41,2,FALSE),"0")</f>
        <v>33</v>
      </c>
      <c r="O909" s="2" t="s">
        <v>4719</v>
      </c>
      <c r="P909" s="19">
        <f>IFERROR(VLOOKUP(O909,Colors!$A$2:$B$11,2,FALSE),"0")</f>
        <v>8</v>
      </c>
      <c r="Q909" s="2" t="s">
        <v>4688</v>
      </c>
      <c r="R909" s="19">
        <f>IFERROR(VLOOKUP(Q909,Contenants!$A$2:$B$21,2,FALSE),"0")</f>
        <v>16</v>
      </c>
      <c r="S909" s="2"/>
      <c r="T909" s="50" t="str">
        <f t="shared" si="309"/>
        <v>Cdr Sablet Le Dit La Lentiere Rouge</v>
      </c>
      <c r="U909" s="19" t="str">
        <f t="shared" si="304"/>
        <v/>
      </c>
      <c r="V909" s="19" t="e">
        <f>IF(#REF!="",0,1)</f>
        <v>#REF!</v>
      </c>
      <c r="W909" s="20" t="e">
        <f>$X$1&amp;A909&amp;$Y$1&amp;T909&amp;$Z$1&amp;D909&amp;$AA$1&amp;E909&amp;#REF!&amp;G909&amp;$AB$1&amp;J909&amp;$AC$1&amp;L909&amp;$AD$1&amp;N909&amp;$AE$1&amp;P909&amp;$AF$1&amp;R909&amp;$AG$1&amp;#REF!&amp;$AI$1</f>
        <v>#REF!</v>
      </c>
    </row>
    <row r="910" spans="1:23" s="29" customFormat="1" ht="409.6" x14ac:dyDescent="0.25">
      <c r="A910" s="2" t="s">
        <v>1194</v>
      </c>
      <c r="B910" s="2" t="s">
        <v>1195</v>
      </c>
      <c r="C910" s="3" t="s">
        <v>5316</v>
      </c>
      <c r="D910" s="36" t="str">
        <f t="shared" si="301"/>
        <v xml:space="preserve">Un Gigondas charnue et épicé, parfait sur une daube provençale.&lt;br&gt;&lt;br&gt;Encépagement : Grenache, Mourvèdre, Syrah, Cinsault&lt;br&gt;&lt;br&gt;Dégustation : Robe rubis ; Nez tendre de fruits noirs ; Bouche ample et fruitée aux notes de cassis et pruneaux.&lt;br&gt;Accord mets/vin : viande grillée, gibier.&lt;br&gt;&lt;br&gt;La société Rhône Rive Gauche nous propose les vins de la Cave de Gigondas qui est située au coeur des Dentelles de Montmirail, sur la commune de Gigondas. Le vignoble s’étend sur 260 hectares produisant les crus Gigondas, Vacqueyras, Beaumes de Venise. &lt;br&gt;&lt;br&gt;Créée en 1956 par une poignée de vignerons, dont la volonté était la commercialisation de leur production en bouteilles, et qui compte aujourd’hui 83 adhérents et représente 15% de l’appellation, 128 ha en AOP Gigondas, (260 ha toutes AOP confondues). </v>
      </c>
      <c r="E910" s="4">
        <v>21.6</v>
      </c>
      <c r="F910" s="2" t="s">
        <v>175</v>
      </c>
      <c r="G910" s="19">
        <f>VLOOKUP(F910,frs!$A$2:$B$45,2,FALSE)</f>
        <v>35</v>
      </c>
      <c r="H910" s="2" t="b">
        <v>1</v>
      </c>
      <c r="I910" s="2" t="s">
        <v>4716</v>
      </c>
      <c r="J910" s="37">
        <f>VLOOKUP(I910,Families!$A$2:$B$11,2,FALSE)</f>
        <v>1</v>
      </c>
      <c r="K910" s="2" t="s">
        <v>4847</v>
      </c>
      <c r="L910" s="19">
        <f>IFERROR(VLOOKUP(K910,Appellations!$A$2:$B$80,2,FALSE),"0")</f>
        <v>34</v>
      </c>
      <c r="M910" s="2" t="s">
        <v>4745</v>
      </c>
      <c r="N910" s="19">
        <f>IFERROR(VLOOKUP(M910,Regions!$A$2:$B$44,2,FALSE),"0")</f>
        <v>33</v>
      </c>
      <c r="O910" s="2" t="s">
        <v>4719</v>
      </c>
      <c r="P910" s="37">
        <f>IFERROR(VLOOKUP(O910,Colors!$A$3:$B$11,2,FALSE),"")</f>
        <v>8</v>
      </c>
      <c r="Q910" s="2" t="s">
        <v>4688</v>
      </c>
      <c r="R910" s="37">
        <f>IFERROR(VLOOKUP(Q910,Contenants!$A$3:$B$21,2,FALSE),"")</f>
        <v>16</v>
      </c>
      <c r="S910" s="2" t="s">
        <v>5725</v>
      </c>
      <c r="T910" s="50" t="s">
        <v>6452</v>
      </c>
      <c r="U910" s="19" t="str">
        <f t="shared" ref="U910:U912" si="310">SUBSTITUTE(S910,"C:\Users\Admin\OneDrive\Site Internet\","")</f>
        <v>rhone_rive_gauche_gigondas_reference_rouge.png</v>
      </c>
      <c r="V910" s="19">
        <f t="shared" ref="V910:V912" si="311">IF(U910="",0,1)</f>
        <v>1</v>
      </c>
      <c r="W910" s="20" t="str">
        <f t="shared" ref="W910:W912" si="312">$X$1&amp;A910&amp;$Y$1&amp;T910&amp;$Z$1&amp;D910&amp;$AA$1&amp;G910&amp;$AB$1&amp;J910&amp;$AC$1&amp;L910&amp;$AD$1&amp;N910&amp;$AE$1&amp;P910&amp;$AF$1&amp;R910&amp;$AG$1&amp;U910&amp;$AH$1&amp;V910&amp;$AI$1</f>
        <v>("00921", "Référence RRG Rouge", "Un Gigondas charnue et épicé, parfait sur une daube provençale.&lt;br&gt;&lt;br&gt;Encépagement : Grenache, Mourvèdre, Syrah, Cinsault&lt;br&gt;&lt;br&gt;Dégustation : Robe rubis ; Nez tendre de fruits noirs ; Bouche ample et fruitée aux notes de cassis et pruneaux.&lt;br&gt;Accord mets/vin : viande grillée, gibier.&lt;br&gt;&lt;br&gt;La société Rhône Rive Gauche nous propose les vins de la Cave de Gigondas qui est située au coeur des Dentelles de Montmirail, sur la commune de Gigondas. Le vignoble s’étend sur 260 hectares produisant les crus Gigondas, Vacqueyras, Beaumes de Venise. &lt;br&gt;&lt;br&gt;Créée en 1956 par une poignée de vignerons, dont la volonté était la commercialisation de leur production en bouteilles, et qui compte aujourd’hui 83 adhérents et représente 15% de l’appellation, 128 ha en AOP Gigondas, (260 ha toutes AOP confondues). ", "35", "1", "34", "33","8", "16", "rhone_rive_gauche_gigondas_reference_rouge.png", "1"),</v>
      </c>
    </row>
    <row r="911" spans="1:23" ht="409.5" x14ac:dyDescent="0.25">
      <c r="A911" s="2" t="s">
        <v>1961</v>
      </c>
      <c r="B911" s="2" t="s">
        <v>1962</v>
      </c>
      <c r="C911" s="3" t="s">
        <v>5462</v>
      </c>
      <c r="D911" s="23" t="str">
        <f t="shared" ref="D911:D912" si="313">SUBSTITUTE(SUBSTITUTE(SUBSTITUTE(C911,CHAR(13),""),CHAR(10),"&lt;br&gt;"),". &amp;car(10)",".")</f>
        <v xml:space="preserve">Un Vacqueyras généreux et épicé. Idéal sur un magret de canard légèrement relevé.&lt;br&gt;&lt;br&gt;Encépagement : Grenache, Mourvèdre, Syrah, Cinsault, Counoise&lt;br&gt;&lt;br&gt;Dégustation : Robe rouge intense ; Nez généreux, complexe et épicé ; Bouche fruitée aux notes de fruits noirs avec une belle structure et des tannins élégants.&lt;br&gt;Accord mets/vin : viande grillée, gibier.&lt;br&gt;&lt;br&gt;Existe en Magnum.&lt;br&gt;&lt;br&gt;La société Rhône Rive Gauche nous propose les vins de la Cave de Gigondas qui est située au coeur des Dentelles de Montmirail, sur la commune de Gigondas. Le vignoble s’étend sur 260 hectares produisant les crus Gigondas, Vacqueyras, Beaumes de Venise. &lt;br&gt;&lt;br&gt;Créée en 1956 par une poignée de vignerons, dont la volonté était la commercialisation de leur production en bouteilles, et qui compte aujourd’hui 83 adhérents et représente 15% de l’appellation, 128 ha en AOP Gigondas, (260 ha toutes AOP confondues). </v>
      </c>
      <c r="E911" s="4">
        <v>16.8</v>
      </c>
      <c r="F911" s="2" t="s">
        <v>175</v>
      </c>
      <c r="G911" s="19">
        <f>VLOOKUP(F911,frs!$A$2:$B$45,2,FALSE)</f>
        <v>35</v>
      </c>
      <c r="H911" s="2" t="b">
        <v>1</v>
      </c>
      <c r="I911" s="2" t="s">
        <v>4716</v>
      </c>
      <c r="J911" s="19">
        <f>VLOOKUP(I911,Families!$A$2:$B$11,2,FALSE)</f>
        <v>1</v>
      </c>
      <c r="K911" s="2" t="s">
        <v>4853</v>
      </c>
      <c r="L911" s="19">
        <f>IFERROR(VLOOKUP(K911,Appellations!$A$2:$B$80,2,FALSE),"0")</f>
        <v>77</v>
      </c>
      <c r="M911" s="2" t="s">
        <v>4745</v>
      </c>
      <c r="N911" s="19">
        <f>IFERROR(VLOOKUP(M911,Regions!$A$2:$B$44,2,FALSE),"0")</f>
        <v>33</v>
      </c>
      <c r="O911" s="2" t="s">
        <v>4719</v>
      </c>
      <c r="P911" s="19">
        <f>IFERROR(VLOOKUP(O911,Colors!$A$2:$B$11,2,FALSE),"0")</f>
        <v>8</v>
      </c>
      <c r="Q911" s="2" t="s">
        <v>4688</v>
      </c>
      <c r="R911" s="19">
        <f>IFERROR(VLOOKUP(Q911,Contenants!$A$2:$B$21,2,FALSE),"0")</f>
        <v>16</v>
      </c>
      <c r="S911" s="2" t="s">
        <v>5726</v>
      </c>
      <c r="T911" s="50" t="s">
        <v>6451</v>
      </c>
      <c r="U911" s="19" t="str">
        <f t="shared" si="310"/>
        <v>rhone_rive_gauche_vacqueyras_beaumirail_rouge.png</v>
      </c>
      <c r="V911" s="19">
        <f t="shared" si="311"/>
        <v>1</v>
      </c>
      <c r="W911" s="20" t="str">
        <f t="shared" si="312"/>
        <v>("00922", "Beaumirail RRG Rouge", "Un Vacqueyras généreux et épicé. Idéal sur un magret de canard légèrement relevé.&lt;br&gt;&lt;br&gt;Encépagement : Grenache, Mourvèdre, Syrah, Cinsault, Counoise&lt;br&gt;&lt;br&gt;Dégustation : Robe rouge intense ; Nez généreux, complexe et épicé ; Bouche fruitée aux notes de fruits noirs avec une belle structure et des tannins élégants.&lt;br&gt;Accord mets/vin : viande grillée, gibier.&lt;br&gt;&lt;br&gt;Existe en Magnum.&lt;br&gt;&lt;br&gt;La société Rhône Rive Gauche nous propose les vins de la Cave de Gigondas qui est située au coeur des Dentelles de Montmirail, sur la commune de Gigondas. Le vignoble s’étend sur 260 hectares produisant les crus Gigondas, Vacqueyras, Beaumes de Venise. &lt;br&gt;&lt;br&gt;Créée en 1956 par une poignée de vignerons, dont la volonté était la commercialisation de leur production en bouteilles, et qui compte aujourd’hui 83 adhérents et représente 15% de l’appellation, 128 ha en AOP Gigondas, (260 ha toutes AOP confondues). ", "35", "1", "77", "33","8", "16", "rhone_rive_gauche_vacqueyras_beaumirail_rouge.png", "1"),</v>
      </c>
    </row>
    <row r="912" spans="1:23" ht="409.5" x14ac:dyDescent="0.25">
      <c r="A912" s="2" t="s">
        <v>178</v>
      </c>
      <c r="B912" s="2" t="s">
        <v>179</v>
      </c>
      <c r="C912" s="3" t="s">
        <v>5176</v>
      </c>
      <c r="D912" s="23" t="str">
        <f t="shared" si="313"/>
        <v>Un Beaume de Venise puissant et gourmand. Idéal sur une côtes de boeuf grillée.&lt;br&gt;&lt;br&gt;Encépagement : Grenache, Syrah&lt;br&gt;&lt;br&gt;Dégustation : Robe rouge éclatante ; Nez de fruits mûrs et épicé ; Bouche puissante et complexe aux notes de fruits rouges compotés.&lt;br&gt;Accord mets/vin : viande grillée, gibier.&lt;br&gt;&lt;br&gt;Existe en 75cl.&lt;br&gt;&lt;br&gt;La société Rhône Rive Gauche nous propose les vins de la Cave de Gigondas qui est située au coeur des Dentelles de Montmirail, sur la commune de Gigondas. Le vignoble s’étend sur 260 hectares produisant les crus Gigondas, Vacqueyras, Beaumes de Venise. &lt;br&gt;&lt;br&gt;Créée en 1956 par une poignée de vignerons, dont la volonté était la commercialisation de leur production en bouteilles, et qui compte aujourd’hui 83 adhérents et représente 15% de l’appellation, 128 ha en AOP Gigondas, (260 ha toutes AOP confondues).</v>
      </c>
      <c r="E912" s="4">
        <v>41.4</v>
      </c>
      <c r="F912" s="2" t="s">
        <v>175</v>
      </c>
      <c r="G912" s="19">
        <f>VLOOKUP(F912,frs!$A$2:$B$45,2,FALSE)</f>
        <v>35</v>
      </c>
      <c r="H912" s="2" t="b">
        <v>1</v>
      </c>
      <c r="I912" s="2" t="s">
        <v>4716</v>
      </c>
      <c r="J912" s="19">
        <f>VLOOKUP(I912,Families!$A$2:$B$11,2,FALSE)</f>
        <v>1</v>
      </c>
      <c r="K912" s="2" t="s">
        <v>4829</v>
      </c>
      <c r="L912" s="19">
        <f>IFERROR(VLOOKUP(K912,Appellations!$A$2:$B$80,2,FALSE),"0")</f>
        <v>4</v>
      </c>
      <c r="M912" s="2" t="s">
        <v>4745</v>
      </c>
      <c r="N912" s="19">
        <f>IFERROR(VLOOKUP(M912,Regions!$A$2:$B$44,2,FALSE),"0")</f>
        <v>33</v>
      </c>
      <c r="O912" s="2" t="s">
        <v>4719</v>
      </c>
      <c r="P912" s="19">
        <f>IFERROR(VLOOKUP(O912,Colors!$A$2:$B$11,2,FALSE),"0")</f>
        <v>8</v>
      </c>
      <c r="Q912" s="2" t="s">
        <v>2303</v>
      </c>
      <c r="R912" s="19">
        <f>IFERROR(VLOOKUP(Q912,Contenants!$A$2:$B$21,2,FALSE),"0")</f>
        <v>19</v>
      </c>
      <c r="S912" s="2" t="s">
        <v>5702</v>
      </c>
      <c r="T912" s="50" t="s">
        <v>6453</v>
      </c>
      <c r="U912" s="19" t="str">
        <f t="shared" si="310"/>
        <v>rhone_rive_gauche_beaume_de_venise_terrissimo_rouge.png</v>
      </c>
      <c r="V912" s="19">
        <f t="shared" si="311"/>
        <v>1</v>
      </c>
      <c r="W912" s="20" t="str">
        <f t="shared" si="312"/>
        <v>("00923", "Terrissimo RRG Rouge Magnum", "Un Beaume de Venise puissant et gourmand. Idéal sur une côtes de boeuf grillée.&lt;br&gt;&lt;br&gt;Encépagement : Grenache, Syrah&lt;br&gt;&lt;br&gt;Dégustation : Robe rouge éclatante ; Nez de fruits mûrs et épicé ; Bouche puissante et complexe aux notes de fruits rouges compotés.&lt;br&gt;Accord mets/vin : viande grillée, gibier.&lt;br&gt;&lt;br&gt;Existe en 75cl.&lt;br&gt;&lt;br&gt;La société Rhône Rive Gauche nous propose les vins de la Cave de Gigondas qui est située au coeur des Dentelles de Montmirail, sur la commune de Gigondas. Le vignoble s’étend sur 260 hectares produisant les crus Gigondas, Vacqueyras, Beaumes de Venise. &lt;br&gt;&lt;br&gt;Créée en 1956 par une poignée de vignerons, dont la volonté était la commercialisation de leur production en bouteilles, et qui compte aujourd’hui 83 adhérents et représente 15% de l’appellation, 128 ha en AOP Gigondas, (260 ha toutes AOP confondues).", "35", "1", "4", "33","8", "19", "rhone_rive_gauche_beaume_de_venise_terrissimo_rouge.png", "1"),</v>
      </c>
    </row>
    <row r="913" spans="1:23" s="29" customFormat="1" hidden="1" x14ac:dyDescent="0.25">
      <c r="A913" s="2" t="s">
        <v>3583</v>
      </c>
      <c r="B913" s="2" t="s">
        <v>3584</v>
      </c>
      <c r="C913" s="3"/>
      <c r="D913" s="27" t="str">
        <f t="shared" si="301"/>
        <v/>
      </c>
      <c r="E913" s="4">
        <v>39.299999999999997</v>
      </c>
      <c r="F913" s="2" t="s">
        <v>175</v>
      </c>
      <c r="G913" s="28">
        <f>VLOOKUP(F913,frs!$A$2:$E$41,2,FALSE)</f>
        <v>35</v>
      </c>
      <c r="H913" s="2" t="b">
        <v>0</v>
      </c>
      <c r="I913" s="2" t="s">
        <v>4716</v>
      </c>
      <c r="J913" s="28">
        <f>VLOOKUP(I913,Families!$A$2:$B$11,2,FALSE)</f>
        <v>1</v>
      </c>
      <c r="K913" s="2" t="s">
        <v>4847</v>
      </c>
      <c r="L913" s="28" t="str">
        <f>IFERROR(VLOOKUP(K913,Appellations!$A$3:$B$77,3,FALSE),"")</f>
        <v/>
      </c>
      <c r="M913" s="2" t="s">
        <v>4745</v>
      </c>
      <c r="N913" s="28">
        <f>IFERROR(VLOOKUP(M913,Regions!$A$3:$B$41,2,FALSE),"")</f>
        <v>33</v>
      </c>
      <c r="O913" s="2" t="s">
        <v>4719</v>
      </c>
      <c r="P913" s="28">
        <f>IFERROR(VLOOKUP(O913,Colors!$A$3:$B$11,2,FALSE),"")</f>
        <v>8</v>
      </c>
      <c r="Q913" s="2" t="s">
        <v>2303</v>
      </c>
      <c r="R913" s="28">
        <f>IFERROR(VLOOKUP(Q913,Contenants!$A$3:$B$21,2,FALSE),"")</f>
        <v>19</v>
      </c>
      <c r="S913" s="2"/>
      <c r="T913" s="8" t="s">
        <v>1806</v>
      </c>
      <c r="U913" s="30" t="str">
        <f t="shared" ref="U913:U923" si="314">SUBSTITUTE(SUBSTITUTE(SUBSTITUTE(SUBSTITUTE(SUBSTITUTE(SUBSTITUTE(SUBSTITUTE(SUBSTITUTE(SUBSTITUTE(SUBSTITUTE(SUBSTITUTE(SUBSTITUTE(S913,"C:\Users\Admin\OneDrive\Site Internet\",""),"BAG-IN-BOX\",""),"BOURGOGNE\",""),"BEAUJOLAIS\",""),"CHAMPAGNE ET EFFERVESCENTS\",""),"LANGUEDOC\",""),"LOIRE\",""),"PROVENCE\",""),"RHONE NORD\",""),"RHONE SUD\",""),"SPIRITUEUX\",""),"SUD OUEST\","")</f>
        <v/>
      </c>
      <c r="V913" s="30"/>
      <c r="W913" s="29" t="e">
        <f>$X$1&amp;A913&amp;$Y$1&amp;T913&amp;$Z$1&amp;C913&amp;$AA$1&amp;E913&amp;#REF!&amp;G913&amp;$AB$1&amp;J913&amp;$AC$1&amp;#REF!&amp;$AD$1&amp;L913&amp;$AE$1&amp;P913&amp;$AF$1&amp;R913&amp;$AF$1&amp;#REF!&amp;$AG$1</f>
        <v>#REF!</v>
      </c>
    </row>
    <row r="914" spans="1:23" s="20" customFormat="1" ht="409.6" x14ac:dyDescent="0.25">
      <c r="A914" s="2" t="s">
        <v>1959</v>
      </c>
      <c r="B914" s="2" t="s">
        <v>1960</v>
      </c>
      <c r="C914" s="3" t="s">
        <v>5461</v>
      </c>
      <c r="D914" s="18" t="str">
        <f t="shared" si="301"/>
        <v xml:space="preserve">Un Vacqueyras généreux et épicé. Idéal sur un magret de canard légèrement relevé.&lt;br&gt;&lt;br&gt;Encépagement : Grenache, Mourvèdre, Syrah, Cinsault, Counoise&lt;br&gt;&lt;br&gt;Dégustation : Robe rouge intense ; Nez généreux, complexe et épicé ; Bouche fruitée aux notes de fruits noirs avec une belle structure et des tannins élégants.&lt;br&gt;Accord mets/vin : viande grillée, gibier.&lt;br&gt;&lt;br&gt;Existe en 75cl.&lt;br&gt;&lt;br&gt;La société Rhône Rive Gauche nous propose les vins de la Cave de Gigondas qui est située au coeur des Dentelles de Montmirail, sur la commune de Gigondas. Le vignoble s’étend sur 260 hectares produisant les crus Gigondas, Vacqueyras, Beaumes de Venise. &lt;br&gt;&lt;br&gt;Créée en 1956 par une poignée de vignerons, dont la volonté était la commercialisation de leur production en bouteilles, et qui compte aujourd’hui 83 adhérents et représente 15% de l’appellation, 128 ha en AOP Gigondas, (260 ha toutes AOP confondues). </v>
      </c>
      <c r="E914" s="4">
        <v>49.6</v>
      </c>
      <c r="F914" s="2" t="s">
        <v>175</v>
      </c>
      <c r="G914" s="19">
        <f>VLOOKUP(F914,frs!$A$2:$B$45,2,FALSE)</f>
        <v>35</v>
      </c>
      <c r="H914" s="2" t="b">
        <v>1</v>
      </c>
      <c r="I914" s="2" t="s">
        <v>4716</v>
      </c>
      <c r="J914" s="19">
        <f>VLOOKUP(I914,Families!$A$2:$B$11,2,FALSE)</f>
        <v>1</v>
      </c>
      <c r="K914" s="2" t="s">
        <v>4853</v>
      </c>
      <c r="L914" s="19">
        <f>IFERROR(VLOOKUP(K914,Appellations!$A$2:$B$80,2,FALSE),"0")</f>
        <v>77</v>
      </c>
      <c r="M914" s="2" t="s">
        <v>4745</v>
      </c>
      <c r="N914" s="19">
        <f>IFERROR(VLOOKUP(M914,Regions!$A$2:$B$44,2,FALSE),"0")</f>
        <v>33</v>
      </c>
      <c r="O914" s="2" t="s">
        <v>4719</v>
      </c>
      <c r="P914" s="19">
        <f>IFERROR(VLOOKUP(O914,Colors!$A$3:$B$11,2,FALSE),"")</f>
        <v>8</v>
      </c>
      <c r="Q914" s="2" t="s">
        <v>2303</v>
      </c>
      <c r="R914" s="19">
        <f>IFERROR(VLOOKUP(Q914,Contenants!$A$3:$B$21,2,FALSE),"")</f>
        <v>19</v>
      </c>
      <c r="S914" s="2" t="s">
        <v>5726</v>
      </c>
      <c r="T914" s="50" t="s">
        <v>6454</v>
      </c>
      <c r="U914" s="19" t="str">
        <f>SUBSTITUTE(S914,"C:\Users\Admin\OneDrive\Site Internet\","")</f>
        <v>rhone_rive_gauche_vacqueyras_beaumirail_rouge.png</v>
      </c>
      <c r="V914" s="19">
        <f>IF(U914="",0,1)</f>
        <v>1</v>
      </c>
      <c r="W914" s="20" t="str">
        <f t="shared" ref="W914" si="315">$X$1&amp;A914&amp;$Y$1&amp;T914&amp;$Z$1&amp;D914&amp;$AA$1&amp;G914&amp;$AB$1&amp;J914&amp;$AC$1&amp;L914&amp;$AD$1&amp;N914&amp;$AE$1&amp;P914&amp;$AF$1&amp;R914&amp;$AG$1&amp;U914&amp;$AH$1&amp;V914&amp;$AI$1</f>
        <v>("00925", "Beaumirail RRG Rouge Magnum", "Un Vacqueyras généreux et épicé. Idéal sur un magret de canard légèrement relevé.&lt;br&gt;&lt;br&gt;Encépagement : Grenache, Mourvèdre, Syrah, Cinsault, Counoise&lt;br&gt;&lt;br&gt;Dégustation : Robe rouge intense ; Nez généreux, complexe et épicé ; Bouche fruitée aux notes de fruits noirs avec une belle structure et des tannins élégants.&lt;br&gt;Accord mets/vin : viande grillée, gibier.&lt;br&gt;&lt;br&gt;Existe en 75cl.&lt;br&gt;&lt;br&gt;La société Rhône Rive Gauche nous propose les vins de la Cave de Gigondas qui est située au coeur des Dentelles de Montmirail, sur la commune de Gigondas. Le vignoble s’étend sur 260 hectares produisant les crus Gigondas, Vacqueyras, Beaumes de Venise. &lt;br&gt;&lt;br&gt;Créée en 1956 par une poignée de vignerons, dont la volonté était la commercialisation de leur production en bouteilles, et qui compte aujourd’hui 83 adhérents et représente 15% de l’appellation, 128 ha en AOP Gigondas, (260 ha toutes AOP confondues). ", "35", "1", "77", "33","8", "19", "rhone_rive_gauche_vacqueyras_beaumirail_rouge.png", "1"),</v>
      </c>
    </row>
    <row r="915" spans="1:23" s="20" customFormat="1" hidden="1" x14ac:dyDescent="0.25">
      <c r="A915" s="2" t="s">
        <v>3106</v>
      </c>
      <c r="B915" s="2" t="s">
        <v>3107</v>
      </c>
      <c r="C915" s="3"/>
      <c r="D915" s="18" t="str">
        <f t="shared" si="301"/>
        <v/>
      </c>
      <c r="E915" s="4">
        <v>15.55</v>
      </c>
      <c r="F915" s="2" t="s">
        <v>2896</v>
      </c>
      <c r="G915" s="19" t="e">
        <f>VLOOKUP(F915,frs!$A$2:$E$41,2,FALSE)</f>
        <v>#N/A</v>
      </c>
      <c r="H915" s="2" t="b">
        <v>0</v>
      </c>
      <c r="I915" s="2" t="s">
        <v>4716</v>
      </c>
      <c r="J915" s="19">
        <f>VLOOKUP(I915,Families!$A$2:$B$11,2,FALSE)</f>
        <v>1</v>
      </c>
      <c r="K915" s="2" t="s">
        <v>4923</v>
      </c>
      <c r="L915" s="19" t="str">
        <f>IFERROR(VLOOKUP(K915,Appellations!$A$3:$B$77,3,FALSE),"")</f>
        <v/>
      </c>
      <c r="M915" s="2" t="s">
        <v>4745</v>
      </c>
      <c r="N915" s="19">
        <f>IFERROR(VLOOKUP(M915,Regions!$A$3:$B$41,2,FALSE),"")</f>
        <v>33</v>
      </c>
      <c r="O915" s="2" t="s">
        <v>4719</v>
      </c>
      <c r="P915" s="19">
        <f>IFERROR(VLOOKUP(O915,Colors!$A$3:$B$11,2,FALSE),"")</f>
        <v>8</v>
      </c>
      <c r="Q915" s="2" t="s">
        <v>4688</v>
      </c>
      <c r="R915" s="19">
        <f>IFERROR(VLOOKUP(Q915,Contenants!$A$3:$B$21,2,FALSE),"")</f>
        <v>16</v>
      </c>
      <c r="S915" s="2"/>
      <c r="T915" s="8" t="s">
        <v>1644</v>
      </c>
      <c r="U915" s="21" t="str">
        <f t="shared" si="314"/>
        <v/>
      </c>
      <c r="V915" s="21"/>
      <c r="W915" s="20" t="e">
        <f>$X$1&amp;A915&amp;$Y$1&amp;T915&amp;$Z$1&amp;C915&amp;$AA$1&amp;E915&amp;#REF!&amp;G915&amp;$AB$1&amp;J915&amp;$AC$1&amp;#REF!&amp;$AD$1&amp;L915&amp;$AE$1&amp;P915&amp;$AF$1&amp;R915&amp;$AF$1&amp;#REF!&amp;$AG$1</f>
        <v>#REF!</v>
      </c>
    </row>
    <row r="916" spans="1:23" s="20" customFormat="1" hidden="1" x14ac:dyDescent="0.25">
      <c r="A916" s="2" t="s">
        <v>3112</v>
      </c>
      <c r="B916" s="2" t="s">
        <v>3113</v>
      </c>
      <c r="C916" s="3"/>
      <c r="D916" s="18" t="str">
        <f t="shared" si="301"/>
        <v/>
      </c>
      <c r="E916" s="4">
        <v>10.45</v>
      </c>
      <c r="F916" s="2" t="s">
        <v>2896</v>
      </c>
      <c r="G916" s="19" t="e">
        <f>VLOOKUP(F916,frs!$A$2:$E$41,2,FALSE)</f>
        <v>#N/A</v>
      </c>
      <c r="H916" s="2" t="b">
        <v>0</v>
      </c>
      <c r="I916" s="2" t="s">
        <v>4716</v>
      </c>
      <c r="J916" s="19">
        <f>VLOOKUP(I916,Families!$A$2:$B$11,2,FALSE)</f>
        <v>1</v>
      </c>
      <c r="K916" s="2" t="s">
        <v>4923</v>
      </c>
      <c r="L916" s="19" t="str">
        <f>IFERROR(VLOOKUP(K916,Appellations!$A$3:$B$77,3,FALSE),"")</f>
        <v/>
      </c>
      <c r="M916" s="2" t="s">
        <v>4745</v>
      </c>
      <c r="N916" s="19">
        <f>IFERROR(VLOOKUP(M916,Regions!$A$3:$B$41,2,FALSE),"")</f>
        <v>33</v>
      </c>
      <c r="O916" s="2" t="s">
        <v>4719</v>
      </c>
      <c r="P916" s="19">
        <f>IFERROR(VLOOKUP(O916,Colors!$A$3:$B$11,2,FALSE),"")</f>
        <v>8</v>
      </c>
      <c r="Q916" s="2" t="s">
        <v>4688</v>
      </c>
      <c r="R916" s="19">
        <f>IFERROR(VLOOKUP(Q916,Contenants!$A$3:$B$21,2,FALSE),"")</f>
        <v>16</v>
      </c>
      <c r="S916" s="2"/>
      <c r="T916" s="8" t="s">
        <v>1607</v>
      </c>
      <c r="U916" s="21" t="str">
        <f t="shared" si="314"/>
        <v/>
      </c>
      <c r="V916" s="21"/>
      <c r="W916" s="20" t="e">
        <f>$X$1&amp;A916&amp;$Y$1&amp;T916&amp;$Z$1&amp;C916&amp;$AA$1&amp;E916&amp;#REF!&amp;G916&amp;$AB$1&amp;J916&amp;$AC$1&amp;#REF!&amp;$AD$1&amp;L916&amp;$AE$1&amp;P916&amp;$AF$1&amp;R916&amp;$AF$1&amp;#REF!&amp;$AG$1</f>
        <v>#REF!</v>
      </c>
    </row>
    <row r="917" spans="1:23" s="20" customFormat="1" hidden="1" x14ac:dyDescent="0.25">
      <c r="A917" s="2" t="s">
        <v>3108</v>
      </c>
      <c r="B917" s="2" t="s">
        <v>3109</v>
      </c>
      <c r="C917" s="3"/>
      <c r="D917" s="40" t="str">
        <f t="shared" si="301"/>
        <v/>
      </c>
      <c r="E917" s="4">
        <v>8.65</v>
      </c>
      <c r="F917" s="2" t="s">
        <v>2896</v>
      </c>
      <c r="G917" s="41" t="e">
        <f>VLOOKUP(F917,frs!$A$2:$E$41,2,FALSE)</f>
        <v>#N/A</v>
      </c>
      <c r="H917" s="2" t="b">
        <v>0</v>
      </c>
      <c r="I917" s="2" t="s">
        <v>4709</v>
      </c>
      <c r="J917" s="41">
        <f>VLOOKUP(I917,Families!$A$2:$B$11,2,FALSE)</f>
        <v>2</v>
      </c>
      <c r="K917" s="2" t="s">
        <v>4923</v>
      </c>
      <c r="L917" s="41" t="str">
        <f>IFERROR(VLOOKUP(K917,Appellations!$A$3:$B$77,3,FALSE),"")</f>
        <v/>
      </c>
      <c r="M917" s="2" t="s">
        <v>4745</v>
      </c>
      <c r="N917" s="41">
        <f>IFERROR(VLOOKUP(M917,Regions!$A$3:$B$41,2,FALSE),"")</f>
        <v>33</v>
      </c>
      <c r="O917" s="2" t="s">
        <v>4689</v>
      </c>
      <c r="P917" s="41">
        <f>IFERROR(VLOOKUP(O917,Colors!$A$3:$B$11,2,FALSE),"")</f>
        <v>2</v>
      </c>
      <c r="Q917" s="2" t="s">
        <v>4688</v>
      </c>
      <c r="R917" s="41">
        <f>IFERROR(VLOOKUP(Q917,Contenants!$A$3:$B$21,2,FALSE),"")</f>
        <v>16</v>
      </c>
      <c r="S917" s="2"/>
      <c r="T917" s="8" t="s">
        <v>1124</v>
      </c>
      <c r="U917" s="43" t="str">
        <f t="shared" si="314"/>
        <v/>
      </c>
      <c r="V917" s="43"/>
      <c r="W917" s="42" t="e">
        <f>$X$1&amp;A917&amp;$Y$1&amp;T917&amp;$Z$1&amp;C917&amp;$AA$1&amp;E917&amp;#REF!&amp;G917&amp;$AB$1&amp;J917&amp;$AC$1&amp;#REF!&amp;$AD$1&amp;L917&amp;$AE$1&amp;P917&amp;$AF$1&amp;R917&amp;$AF$1&amp;#REF!&amp;$AG$1</f>
        <v>#REF!</v>
      </c>
    </row>
    <row r="918" spans="1:23" hidden="1" x14ac:dyDescent="0.25">
      <c r="A918" s="2" t="s">
        <v>3110</v>
      </c>
      <c r="B918" s="2" t="s">
        <v>3111</v>
      </c>
      <c r="C918" s="3"/>
      <c r="D918" s="23" t="str">
        <f>SUBSTITUTE(SUBSTITUTE(SUBSTITUTE(C918,CHAR(13),""),CHAR(10),"&lt;br&gt;"),". &amp;car(10)",".")</f>
        <v/>
      </c>
      <c r="E918" s="4">
        <v>8.65</v>
      </c>
      <c r="F918" s="2" t="s">
        <v>2896</v>
      </c>
      <c r="G918" s="19" t="e">
        <f>VLOOKUP(F918,frs!$A$2:$E$41,2,FALSE)</f>
        <v>#N/A</v>
      </c>
      <c r="H918" s="2" t="b">
        <v>0</v>
      </c>
      <c r="I918" s="2" t="s">
        <v>4716</v>
      </c>
      <c r="J918" s="19">
        <f>VLOOKUP(I918,Families!$A$2:$B$11,2,FALSE)</f>
        <v>1</v>
      </c>
      <c r="K918" s="2" t="s">
        <v>4923</v>
      </c>
      <c r="L918" s="19" t="str">
        <f>IFERROR(VLOOKUP(K918,Appellations!$A$2:$B$77,2,FALSE),"0")</f>
        <v>0</v>
      </c>
      <c r="M918" s="2" t="s">
        <v>4745</v>
      </c>
      <c r="N918" s="19">
        <f>IFERROR(VLOOKUP(M918,Regions!$A$2:$B$41,2,FALSE),"0")</f>
        <v>33</v>
      </c>
      <c r="O918" s="2" t="s">
        <v>4719</v>
      </c>
      <c r="P918" s="19">
        <f>IFERROR(VLOOKUP(O918,Colors!$A$2:$B$11,2,FALSE),"0")</f>
        <v>8</v>
      </c>
      <c r="Q918" s="2" t="s">
        <v>4688</v>
      </c>
      <c r="R918" s="19">
        <f>IFERROR(VLOOKUP(Q918,Contenants!$A$2:$B$21,2,FALSE),"0")</f>
        <v>16</v>
      </c>
      <c r="S918" s="2"/>
      <c r="T918" s="50" t="str">
        <f>PROPER(B918)</f>
        <v>Cdr Visan Grande Reserve Rouge</v>
      </c>
      <c r="U918" s="19" t="str">
        <f t="shared" si="314"/>
        <v/>
      </c>
      <c r="V918" s="19" t="e">
        <f>IF(#REF!="",0,1)</f>
        <v>#REF!</v>
      </c>
      <c r="W918" s="20" t="e">
        <f>$X$1&amp;A918&amp;$Y$1&amp;T918&amp;$Z$1&amp;D918&amp;$AA$1&amp;E918&amp;#REF!&amp;G918&amp;$AB$1&amp;J918&amp;$AC$1&amp;L918&amp;$AD$1&amp;N918&amp;$AE$1&amp;P918&amp;$AF$1&amp;R918&amp;$AG$1&amp;#REF!&amp;$AI$1</f>
        <v>#REF!</v>
      </c>
    </row>
    <row r="919" spans="1:23" s="29" customFormat="1" hidden="1" x14ac:dyDescent="0.25">
      <c r="A919" s="2" t="s">
        <v>4041</v>
      </c>
      <c r="B919" s="2" t="s">
        <v>4042</v>
      </c>
      <c r="C919" s="3"/>
      <c r="D919" s="27" t="str">
        <f t="shared" si="301"/>
        <v/>
      </c>
      <c r="E919" s="4">
        <v>11.3</v>
      </c>
      <c r="F919" s="2" t="s">
        <v>2896</v>
      </c>
      <c r="G919" s="28" t="e">
        <f>VLOOKUP(F919,frs!$A$2:$E$41,2,FALSE)</f>
        <v>#N/A</v>
      </c>
      <c r="H919" s="2" t="b">
        <v>0</v>
      </c>
      <c r="I919" s="2" t="s">
        <v>4716</v>
      </c>
      <c r="J919" s="28">
        <f>VLOOKUP(I919,Families!$A$2:$B$11,2,FALSE)</f>
        <v>1</v>
      </c>
      <c r="K919" s="2" t="s">
        <v>4834</v>
      </c>
      <c r="L919" s="28" t="str">
        <f>IFERROR(VLOOKUP(K919,Appellations!$A$3:$B$77,3,FALSE),"")</f>
        <v/>
      </c>
      <c r="M919" s="2" t="s">
        <v>4745</v>
      </c>
      <c r="N919" s="28">
        <f>IFERROR(VLOOKUP(M919,Regions!$A$3:$B$41,2,FALSE),"")</f>
        <v>33</v>
      </c>
      <c r="O919" s="2" t="s">
        <v>4719</v>
      </c>
      <c r="P919" s="28">
        <f>IFERROR(VLOOKUP(O919,Colors!$A$3:$B$11,2,FALSE),"")</f>
        <v>8</v>
      </c>
      <c r="Q919" s="2" t="s">
        <v>4688</v>
      </c>
      <c r="R919" s="28">
        <f>IFERROR(VLOOKUP(Q919,Contenants!$A$3:$B$21,2,FALSE),"")</f>
        <v>16</v>
      </c>
      <c r="S919" s="2"/>
      <c r="T919" s="8" t="s">
        <v>693</v>
      </c>
      <c r="U919" s="30" t="str">
        <f t="shared" si="314"/>
        <v/>
      </c>
      <c r="V919" s="30"/>
      <c r="W919" s="29" t="e">
        <f>$X$1&amp;A919&amp;$Y$1&amp;T919&amp;$Z$1&amp;C919&amp;$AA$1&amp;E919&amp;#REF!&amp;G919&amp;$AB$1&amp;J919&amp;$AC$1&amp;#REF!&amp;$AD$1&amp;L919&amp;$AE$1&amp;P919&amp;$AF$1&amp;R919&amp;$AF$1&amp;#REF!&amp;$AG$1</f>
        <v>#REF!</v>
      </c>
    </row>
    <row r="920" spans="1:23" s="20" customFormat="1" ht="409.6" x14ac:dyDescent="0.25">
      <c r="A920" s="2" t="s">
        <v>2049</v>
      </c>
      <c r="B920" s="2" t="s">
        <v>2050</v>
      </c>
      <c r="C920" s="3" t="s">
        <v>5474</v>
      </c>
      <c r="D920" s="18" t="str">
        <f t="shared" si="301"/>
        <v>Un vin blanc légèrement sucré. Idéal en apéritif ou sur des fromages bleus.&lt;br&gt;&lt;br&gt;Encépagement : Gros Manseng et Sauvignon Blanc.&lt;br&gt;&lt;br&gt;Dégustation : robe jaune or, nez floral et notes de fruits exotiques, bouche gourmande, fruité et légèrement sucrée.&lt;br&gt;Accord mets/vin : apéritif, foie gras, fromage bleu, cuisine exotique, desserts.&lt;br&gt;&lt;br&gt;Sous l'impulsion de Lionel est née «Lionel Osmin et Cie» pour porter haut et fort la découverte des cépages et des terroirs uniques de région du Sud-Ouest.&lt;br&gt;De Jurançon à Cahors, de Gaillac à Bergerac en passant par Marcillac, Lionel Osmin et Cie devient la seule signature transversale des vins du Sud-Ouest, ces vignobles dont tous les secrets n'ont pas été mis à jour...</v>
      </c>
      <c r="E920" s="4">
        <v>12.95</v>
      </c>
      <c r="F920" s="2" t="s">
        <v>2246</v>
      </c>
      <c r="G920" s="19">
        <f>VLOOKUP(F920,frs!$A$2:$B$45,2,FALSE)</f>
        <v>22</v>
      </c>
      <c r="H920" s="2" t="b">
        <v>1</v>
      </c>
      <c r="I920" s="2" t="s">
        <v>4709</v>
      </c>
      <c r="J920" s="19">
        <f>VLOOKUP(I920,Families!$A$2:$B$11,2,FALSE)</f>
        <v>2</v>
      </c>
      <c r="K920" s="2" t="s">
        <v>4924</v>
      </c>
      <c r="L920" s="19">
        <f>IFERROR(VLOOKUP(K920,Appellations!$A$2:$B$80,2,FALSE),"0")</f>
        <v>37</v>
      </c>
      <c r="M920" s="2" t="s">
        <v>4857</v>
      </c>
      <c r="N920" s="19">
        <f>IFERROR(VLOOKUP(M920,Regions!$A$2:$B$44,2,FALSE),"0")</f>
        <v>36</v>
      </c>
      <c r="O920" s="2" t="s">
        <v>4689</v>
      </c>
      <c r="P920" s="19">
        <f>IFERROR(VLOOKUP(O920,Colors!$A$3:$B$11,2,FALSE),"")</f>
        <v>2</v>
      </c>
      <c r="Q920" s="2" t="s">
        <v>4688</v>
      </c>
      <c r="R920" s="19">
        <f>IFERROR(VLOOKUP(Q920,Contenants!$A$3:$B$21,2,FALSE),"")</f>
        <v>16</v>
      </c>
      <c r="S920" s="2" t="s">
        <v>5870</v>
      </c>
      <c r="T920" s="50" t="s">
        <v>6237</v>
      </c>
      <c r="U920" s="19" t="str">
        <f>SUBSTITUTE(S920,"C:\Users\Admin\OneDrive\Site Internet\","")</f>
        <v>lionel_osmin_chambre_amour_blanc.png</v>
      </c>
      <c r="V920" s="19">
        <f>IF(U920="",0,1)</f>
        <v>1</v>
      </c>
      <c r="W920" s="20" t="str">
        <f t="shared" ref="W920" si="316">$X$1&amp;A920&amp;$Y$1&amp;T920&amp;$Z$1&amp;D920&amp;$AA$1&amp;G920&amp;$AB$1&amp;J920&amp;$AC$1&amp;L920&amp;$AD$1&amp;N920&amp;$AE$1&amp;P920&amp;$AF$1&amp;R920&amp;$AG$1&amp;U920&amp;$AH$1&amp;V920&amp;$AI$1</f>
        <v>("00931", "Villa Chambre d'Amour Lionel Osmin Blanc", "Un vin blanc légèrement sucré. Idéal en apéritif ou sur des fromages bleus.&lt;br&gt;&lt;br&gt;Encépagement : Gros Manseng et Sauvignon Blanc.&lt;br&gt;&lt;br&gt;Dégustation : robe jaune or, nez floral et notes de fruits exotiques, bouche gourmande, fruité et légèrement sucrée.&lt;br&gt;Accord mets/vin : apéritif, foie gras, fromage bleu, cuisine exotique, desserts.&lt;br&gt;&lt;br&gt;Sous l'impulsion de Lionel est née «Lionel Osmin et Cie» pour porter haut et fort la découverte des cépages et des terroirs uniques de région du Sud-Ouest.&lt;br&gt;De Jurançon à Cahors, de Gaillac à Bergerac en passant par Marcillac, Lionel Osmin et Cie devient la seule signature transversale des vins du Sud-Ouest, ces vignobles dont tous les secrets n'ont pas été mis à jour...", "22", "2", "37", "36","2", "16", "lionel_osmin_chambre_amour_blanc.png", "1"),</v>
      </c>
    </row>
    <row r="921" spans="1:23" s="20" customFormat="1" hidden="1" x14ac:dyDescent="0.25">
      <c r="A921" s="2" t="s">
        <v>4498</v>
      </c>
      <c r="B921" s="2" t="s">
        <v>4499</v>
      </c>
      <c r="C921" s="3"/>
      <c r="D921" s="40" t="str">
        <f t="shared" si="301"/>
        <v/>
      </c>
      <c r="E921" s="4">
        <v>8.9</v>
      </c>
      <c r="F921" s="2" t="s">
        <v>2246</v>
      </c>
      <c r="G921" s="41">
        <f>VLOOKUP(F921,frs!$A$2:$E$41,2,FALSE)</f>
        <v>22</v>
      </c>
      <c r="H921" s="2" t="b">
        <v>0</v>
      </c>
      <c r="I921" s="2" t="s">
        <v>4709</v>
      </c>
      <c r="J921" s="41">
        <f>VLOOKUP(I921,Families!$A$2:$B$11,2,FALSE)</f>
        <v>2</v>
      </c>
      <c r="K921" s="2"/>
      <c r="L921" s="41" t="str">
        <f>IFERROR(VLOOKUP(K921,Appellations!$A$3:$B$77,3,FALSE),"")</f>
        <v/>
      </c>
      <c r="M921" s="2" t="s">
        <v>4857</v>
      </c>
      <c r="N921" s="41">
        <f>IFERROR(VLOOKUP(M921,Regions!$A$3:$B$41,2,FALSE),"")</f>
        <v>36</v>
      </c>
      <c r="O921" s="2" t="s">
        <v>4689</v>
      </c>
      <c r="P921" s="41">
        <f>IFERROR(VLOOKUP(O921,Colors!$A$3:$B$11,2,FALSE),"")</f>
        <v>2</v>
      </c>
      <c r="Q921" s="2" t="s">
        <v>4688</v>
      </c>
      <c r="R921" s="41">
        <f>IFERROR(VLOOKUP(Q921,Contenants!$A$3:$B$21,2,FALSE),"")</f>
        <v>16</v>
      </c>
      <c r="S921" s="2"/>
      <c r="T921" s="8" t="s">
        <v>420</v>
      </c>
      <c r="U921" s="43" t="str">
        <f t="shared" si="314"/>
        <v/>
      </c>
      <c r="V921" s="43"/>
      <c r="W921" s="42" t="e">
        <f>$X$1&amp;A921&amp;$Y$1&amp;T921&amp;$Z$1&amp;C921&amp;$AA$1&amp;E921&amp;#REF!&amp;G921&amp;$AB$1&amp;J921&amp;$AC$1&amp;#REF!&amp;$AD$1&amp;L921&amp;$AE$1&amp;P921&amp;$AF$1&amp;R921&amp;$AF$1&amp;#REF!&amp;$AG$1</f>
        <v>#REF!</v>
      </c>
    </row>
    <row r="922" spans="1:23" hidden="1" x14ac:dyDescent="0.25">
      <c r="A922" s="2" t="s">
        <v>2471</v>
      </c>
      <c r="B922" s="2" t="s">
        <v>2472</v>
      </c>
      <c r="C922" s="3"/>
      <c r="D922" s="23" t="str">
        <f t="shared" ref="D922:D925" si="317">SUBSTITUTE(SUBSTITUTE(SUBSTITUTE(C922,CHAR(13),""),CHAR(10),"&lt;br&gt;"),". &amp;car(10)",".")</f>
        <v/>
      </c>
      <c r="E922" s="4">
        <v>11.25</v>
      </c>
      <c r="F922" s="2" t="s">
        <v>2246</v>
      </c>
      <c r="G922" s="19">
        <f>VLOOKUP(F922,frs!$A$2:$E$41,2,FALSE)</f>
        <v>22</v>
      </c>
      <c r="H922" s="2" t="b">
        <v>0</v>
      </c>
      <c r="I922" s="2" t="s">
        <v>4709</v>
      </c>
      <c r="J922" s="19">
        <f>VLOOKUP(I922,Families!$A$2:$B$11,2,FALSE)</f>
        <v>2</v>
      </c>
      <c r="K922" s="2" t="s">
        <v>4925</v>
      </c>
      <c r="L922" s="19" t="str">
        <f>IFERROR(VLOOKUP(K922,Appellations!$A$2:$B$77,2,FALSE),"0")</f>
        <v>0</v>
      </c>
      <c r="M922" s="2" t="s">
        <v>4857</v>
      </c>
      <c r="N922" s="19">
        <f>IFERROR(VLOOKUP(M922,Regions!$A$2:$B$41,2,FALSE),"0")</f>
        <v>36</v>
      </c>
      <c r="O922" s="2" t="s">
        <v>4689</v>
      </c>
      <c r="P922" s="19">
        <f>IFERROR(VLOOKUP(O922,Colors!$A$2:$B$11,2,FALSE),"0")</f>
        <v>2</v>
      </c>
      <c r="Q922" s="2" t="s">
        <v>4688</v>
      </c>
      <c r="R922" s="19">
        <f>IFERROR(VLOOKUP(Q922,Contenants!$A$2:$B$21,2,FALSE),"0")</f>
        <v>16</v>
      </c>
      <c r="S922" s="2"/>
      <c r="T922" s="50" t="str">
        <f t="shared" ref="T922:T925" si="318">PROPER(B922)</f>
        <v>Bergerac Sec Osmin Blanc</v>
      </c>
      <c r="U922" s="19" t="str">
        <f t="shared" si="314"/>
        <v/>
      </c>
      <c r="V922" s="19" t="e">
        <f>IF(#REF!="",0,1)</f>
        <v>#REF!</v>
      </c>
      <c r="W922" s="20" t="e">
        <f>$X$1&amp;A922&amp;$Y$1&amp;T922&amp;$Z$1&amp;D922&amp;$AA$1&amp;E922&amp;#REF!&amp;G922&amp;$AB$1&amp;J922&amp;$AC$1&amp;L922&amp;$AD$1&amp;N922&amp;$AE$1&amp;P922&amp;$AF$1&amp;R922&amp;$AG$1&amp;#REF!&amp;$AI$1</f>
        <v>#REF!</v>
      </c>
    </row>
    <row r="923" spans="1:23" hidden="1" x14ac:dyDescent="0.25">
      <c r="A923" s="2" t="s">
        <v>2832</v>
      </c>
      <c r="B923" s="2" t="s">
        <v>2833</v>
      </c>
      <c r="C923" s="3"/>
      <c r="D923" s="23" t="str">
        <f t="shared" si="317"/>
        <v/>
      </c>
      <c r="E923" s="4">
        <v>10.6</v>
      </c>
      <c r="F923" s="2" t="s">
        <v>2246</v>
      </c>
      <c r="G923" s="19">
        <f>VLOOKUP(F923,frs!$A$2:$E$41,2,FALSE)</f>
        <v>22</v>
      </c>
      <c r="H923" s="2" t="b">
        <v>0</v>
      </c>
      <c r="I923" s="2" t="s">
        <v>4716</v>
      </c>
      <c r="J923" s="19">
        <f>VLOOKUP(I923,Families!$A$2:$B$11,2,FALSE)</f>
        <v>1</v>
      </c>
      <c r="K923" s="2" t="s">
        <v>4926</v>
      </c>
      <c r="L923" s="19" t="str">
        <f>IFERROR(VLOOKUP(K923,Appellations!$A$2:$B$77,2,FALSE),"0")</f>
        <v>0</v>
      </c>
      <c r="M923" s="2" t="s">
        <v>4857</v>
      </c>
      <c r="N923" s="19">
        <f>IFERROR(VLOOKUP(M923,Regions!$A$2:$B$41,2,FALSE),"0")</f>
        <v>36</v>
      </c>
      <c r="O923" s="2" t="s">
        <v>4719</v>
      </c>
      <c r="P923" s="19">
        <f>IFERROR(VLOOKUP(O923,Colors!$A$2:$B$11,2,FALSE),"0")</f>
        <v>8</v>
      </c>
      <c r="Q923" s="2" t="s">
        <v>4688</v>
      </c>
      <c r="R923" s="19">
        <f>IFERROR(VLOOKUP(Q923,Contenants!$A$2:$B$21,2,FALSE),"0")</f>
        <v>16</v>
      </c>
      <c r="S923" s="2"/>
      <c r="T923" s="50" t="str">
        <f t="shared" si="318"/>
        <v>Buzet Osmin Rouge</v>
      </c>
      <c r="U923" s="19" t="str">
        <f t="shared" si="314"/>
        <v/>
      </c>
      <c r="V923" s="19" t="e">
        <f>IF(#REF!="",0,1)</f>
        <v>#REF!</v>
      </c>
      <c r="W923" s="20" t="e">
        <f>$X$1&amp;A923&amp;$Y$1&amp;T923&amp;$Z$1&amp;D923&amp;$AA$1&amp;E923&amp;#REF!&amp;G923&amp;$AB$1&amp;J923&amp;$AC$1&amp;L923&amp;$AD$1&amp;N923&amp;$AE$1&amp;P923&amp;$AF$1&amp;R923&amp;$AG$1&amp;#REF!&amp;$AI$1</f>
        <v>#REF!</v>
      </c>
    </row>
    <row r="924" spans="1:23" ht="409.5" x14ac:dyDescent="0.25">
      <c r="A924" s="2" t="s">
        <v>1531</v>
      </c>
      <c r="B924" s="2" t="s">
        <v>1532</v>
      </c>
      <c r="C924" s="3" t="s">
        <v>5381</v>
      </c>
      <c r="D924" s="23" t="str">
        <f t="shared" si="317"/>
        <v>Un Marcillac rouge ample, fruité et passe partout. Idéal pour un apéritif ou un plateau de charcuterie/fromages&lt;br&gt;&lt;br&gt;Encépagement : Mansois.&lt;br&gt;&lt;br&gt;Dégustation : robe rubis, nez frais, fruité aux notes de violettes, bouche ronde et gourmande.&lt;br&gt;Accord mets/vin : volaille, veau, tartiflette, raclette, couscous.&lt;br&gt;&lt;br&gt;Sous l'impulsion de Lionel est née «Lionel Osmin et Cie» pour porter haut et fort la découverte des cépages et des terroirs uniques de région du Sud-Ouest.&lt;br&gt;De Jurançon à Cahors, de Gaillac à Bergerac en passant par Marcillac, Lionel Osmin et Cie devient la seule signature transversale des vins du Sud-Ouest, ces vignobles dont tous les secrets n'ont pas été mis à jour...</v>
      </c>
      <c r="E924" s="4">
        <v>15.6</v>
      </c>
      <c r="F924" s="2" t="s">
        <v>2246</v>
      </c>
      <c r="G924" s="19">
        <f>VLOOKUP(F924,frs!$A$2:$B$45,2,FALSE)</f>
        <v>22</v>
      </c>
      <c r="H924" s="2" t="b">
        <v>1</v>
      </c>
      <c r="I924" s="2" t="s">
        <v>4716</v>
      </c>
      <c r="J924" s="19">
        <f>VLOOKUP(I924,Families!$A$2:$B$11,2,FALSE)</f>
        <v>1</v>
      </c>
      <c r="K924" s="2" t="s">
        <v>4927</v>
      </c>
      <c r="L924" s="19">
        <f>IFERROR(VLOOKUP(K924,Appellations!$A$2:$B$80,2,FALSE),"0")</f>
        <v>49</v>
      </c>
      <c r="M924" s="2" t="s">
        <v>4857</v>
      </c>
      <c r="N924" s="19">
        <f>IFERROR(VLOOKUP(M924,Regions!$A$2:$B$44,2,FALSE),"0")</f>
        <v>36</v>
      </c>
      <c r="O924" s="2" t="s">
        <v>4719</v>
      </c>
      <c r="P924" s="19">
        <f>IFERROR(VLOOKUP(O924,Colors!$A$2:$B$11,2,FALSE),"0")</f>
        <v>8</v>
      </c>
      <c r="Q924" s="2" t="s">
        <v>4688</v>
      </c>
      <c r="R924" s="19">
        <f>IFERROR(VLOOKUP(Q924,Contenants!$A$2:$B$21,2,FALSE),"0")</f>
        <v>16</v>
      </c>
      <c r="S924" s="2" t="s">
        <v>5871</v>
      </c>
      <c r="T924" s="50" t="s">
        <v>6238</v>
      </c>
      <c r="U924" s="19" t="str">
        <f>SUBSTITUTE(S924,"C:\Users\Admin\OneDrive\Site Internet\","")</f>
        <v>lionel_osmin_marcillac_fer_de_soif_rouge.png</v>
      </c>
      <c r="V924" s="19">
        <f t="shared" ref="V924:V927" si="319">IF(U924="",0,1)</f>
        <v>1</v>
      </c>
      <c r="W924" s="20" t="str">
        <f t="shared" ref="W924" si="320">$X$1&amp;A924&amp;$Y$1&amp;T924&amp;$Z$1&amp;D924&amp;$AA$1&amp;G924&amp;$AB$1&amp;J924&amp;$AC$1&amp;L924&amp;$AD$1&amp;N924&amp;$AE$1&amp;P924&amp;$AF$1&amp;R924&amp;$AG$1&amp;U924&amp;$AH$1&amp;V924&amp;$AI$1</f>
        <v>("00935", "Marcillac Ferd de Soif Lionel Osmin Rouge ", "Un Marcillac rouge ample, fruité et passe partout. Idéal pour un apéritif ou un plateau de charcuterie/fromages&lt;br&gt;&lt;br&gt;Encépagement : Mansois.&lt;br&gt;&lt;br&gt;Dégustation : robe rubis, nez frais, fruité aux notes de violettes, bouche ronde et gourmande.&lt;br&gt;Accord mets/vin : volaille, veau, tartiflette, raclette, couscous.&lt;br&gt;&lt;br&gt;Sous l'impulsion de Lionel est née «Lionel Osmin et Cie» pour porter haut et fort la découverte des cépages et des terroirs uniques de région du Sud-Ouest.&lt;br&gt;De Jurançon à Cahors, de Gaillac à Bergerac en passant par Marcillac, Lionel Osmin et Cie devient la seule signature transversale des vins du Sud-Ouest, ces vignobles dont tous les secrets n'ont pas été mis à jour...", "22", "1", "49", "36","8", "16", "lionel_osmin_marcillac_fer_de_soif_rouge.png", "1"),</v>
      </c>
    </row>
    <row r="925" spans="1:23" hidden="1" x14ac:dyDescent="0.25">
      <c r="A925" s="2" t="s">
        <v>1588</v>
      </c>
      <c r="B925" s="2" t="s">
        <v>1589</v>
      </c>
      <c r="C925" s="3"/>
      <c r="D925" s="23" t="str">
        <f t="shared" si="317"/>
        <v/>
      </c>
      <c r="E925" s="4">
        <v>14.25</v>
      </c>
      <c r="F925" s="2" t="s">
        <v>2246</v>
      </c>
      <c r="G925" s="19">
        <f>VLOOKUP(F925,frs!$A$2:$E$41,2,FALSE)</f>
        <v>22</v>
      </c>
      <c r="H925" s="2" t="b">
        <v>1</v>
      </c>
      <c r="I925" s="2" t="s">
        <v>4709</v>
      </c>
      <c r="J925" s="19">
        <f>VLOOKUP(I925,Families!$A$2:$B$11,2,FALSE)</f>
        <v>2</v>
      </c>
      <c r="K925" s="2" t="s">
        <v>4928</v>
      </c>
      <c r="L925" s="19" t="str">
        <f>IFERROR(VLOOKUP(K925,Appellations!$A$2:$B$77,2,FALSE),"0")</f>
        <v>0</v>
      </c>
      <c r="M925" s="2" t="s">
        <v>4857</v>
      </c>
      <c r="N925" s="19">
        <f>IFERROR(VLOOKUP(M925,Regions!$A$2:$B$41,2,FALSE),"0")</f>
        <v>36</v>
      </c>
      <c r="O925" s="2" t="s">
        <v>4689</v>
      </c>
      <c r="P925" s="19">
        <f>IFERROR(VLOOKUP(O925,Colors!$A$2:$B$11,2,FALSE),"0")</f>
        <v>2</v>
      </c>
      <c r="Q925" s="2" t="s">
        <v>4688</v>
      </c>
      <c r="R925" s="19">
        <f>IFERROR(VLOOKUP(Q925,Contenants!$A$2:$B$21,2,FALSE),"0")</f>
        <v>16</v>
      </c>
      <c r="S925" s="2"/>
      <c r="T925" s="50" t="str">
        <f t="shared" si="318"/>
        <v>Pacherenc Vb Sec Pierres Gres Osmin Blc</v>
      </c>
      <c r="U925" s="19" t="str">
        <f t="shared" ref="U925:U962" si="321">SUBSTITUTE(SUBSTITUTE(SUBSTITUTE(SUBSTITUTE(SUBSTITUTE(SUBSTITUTE(SUBSTITUTE(SUBSTITUTE(SUBSTITUTE(SUBSTITUTE(SUBSTITUTE(SUBSTITUTE(S925,"C:\Users\Admin\OneDrive\Site Internet\",""),"BAG-IN-BOX\",""),"BOURGOGNE\",""),"BEAUJOLAIS\",""),"CHAMPAGNE ET EFFERVESCENTS\",""),"LANGUEDOC\",""),"LOIRE\",""),"PROVENCE\",""),"RHONE NORD\",""),"RHONE SUD\",""),"SPIRITUEUX\",""),"SUD OUEST\","")</f>
        <v/>
      </c>
      <c r="V925" s="19">
        <f t="shared" si="319"/>
        <v>0</v>
      </c>
      <c r="W925" s="20" t="e">
        <f>$X$1&amp;A925&amp;$Y$1&amp;T925&amp;$Z$1&amp;D925&amp;$AA$1&amp;E925&amp;#REF!&amp;G925&amp;$AB$1&amp;J925&amp;$AC$1&amp;L925&amp;$AD$1&amp;N925&amp;$AE$1&amp;P925&amp;$AF$1&amp;R925&amp;$AG$1&amp;#REF!&amp;$AI$1</f>
        <v>#REF!</v>
      </c>
    </row>
    <row r="926" spans="1:23" s="29" customFormat="1" hidden="1" x14ac:dyDescent="0.25">
      <c r="A926" s="2" t="s">
        <v>1586</v>
      </c>
      <c r="B926" s="2" t="s">
        <v>1587</v>
      </c>
      <c r="C926" s="3"/>
      <c r="D926" s="27" t="str">
        <f t="shared" si="301"/>
        <v/>
      </c>
      <c r="E926" s="4">
        <v>19.45</v>
      </c>
      <c r="F926" s="2" t="s">
        <v>2246</v>
      </c>
      <c r="G926" s="28">
        <f>VLOOKUP(F926,frs!$A$2:$E$41,2,FALSE)</f>
        <v>22</v>
      </c>
      <c r="H926" s="2" t="b">
        <v>1</v>
      </c>
      <c r="I926" s="2" t="s">
        <v>4709</v>
      </c>
      <c r="J926" s="28">
        <f>VLOOKUP(I926,Families!$A$2:$B$11,2,FALSE)</f>
        <v>2</v>
      </c>
      <c r="K926" s="2" t="s">
        <v>4928</v>
      </c>
      <c r="L926" s="28" t="str">
        <f>IFERROR(VLOOKUP(K926,Appellations!$A$3:$B$77,3,FALSE),"")</f>
        <v/>
      </c>
      <c r="M926" s="2" t="s">
        <v>4857</v>
      </c>
      <c r="N926" s="28">
        <f>IFERROR(VLOOKUP(M926,Regions!$A$3:$B$41,2,FALSE),"")</f>
        <v>36</v>
      </c>
      <c r="O926" s="2" t="s">
        <v>4689</v>
      </c>
      <c r="P926" s="28">
        <f>IFERROR(VLOOKUP(O926,Colors!$A$3:$B$11,2,FALSE),"")</f>
        <v>2</v>
      </c>
      <c r="Q926" s="2" t="s">
        <v>4688</v>
      </c>
      <c r="R926" s="28">
        <f>IFERROR(VLOOKUP(Q926,Contenants!$A$3:$B$21,2,FALSE),"")</f>
        <v>16</v>
      </c>
      <c r="S926" s="2"/>
      <c r="T926" s="8" t="s">
        <v>921</v>
      </c>
      <c r="U926" s="30" t="str">
        <f t="shared" si="321"/>
        <v/>
      </c>
      <c r="V926" s="19">
        <f t="shared" si="319"/>
        <v>0</v>
      </c>
      <c r="W926" s="29" t="e">
        <f>$X$1&amp;A926&amp;$Y$1&amp;T926&amp;$Z$1&amp;C926&amp;$AA$1&amp;E926&amp;#REF!&amp;G926&amp;$AB$1&amp;J926&amp;$AC$1&amp;#REF!&amp;$AD$1&amp;L926&amp;$AE$1&amp;P926&amp;$AF$1&amp;R926&amp;$AF$1&amp;#REF!&amp;$AG$1</f>
        <v>#REF!</v>
      </c>
    </row>
    <row r="927" spans="1:23" s="20" customFormat="1" hidden="1" x14ac:dyDescent="0.25">
      <c r="A927" s="2" t="s">
        <v>1398</v>
      </c>
      <c r="B927" s="2" t="s">
        <v>1399</v>
      </c>
      <c r="C927" s="3"/>
      <c r="D927" s="40" t="str">
        <f t="shared" si="301"/>
        <v/>
      </c>
      <c r="E927" s="4">
        <v>20.55</v>
      </c>
      <c r="F927" s="2" t="s">
        <v>2246</v>
      </c>
      <c r="G927" s="41">
        <f>VLOOKUP(F927,frs!$A$2:$E$41,2,FALSE)</f>
        <v>22</v>
      </c>
      <c r="H927" s="2" t="b">
        <v>1</v>
      </c>
      <c r="I927" s="2" t="s">
        <v>4709</v>
      </c>
      <c r="J927" s="41">
        <f>VLOOKUP(I927,Families!$A$2:$B$11,2,FALSE)</f>
        <v>2</v>
      </c>
      <c r="K927" s="2" t="s">
        <v>4929</v>
      </c>
      <c r="L927" s="41" t="str">
        <f>IFERROR(VLOOKUP(K927,Appellations!$A$3:$B$77,3,FALSE),"")</f>
        <v/>
      </c>
      <c r="M927" s="2" t="s">
        <v>4857</v>
      </c>
      <c r="N927" s="41">
        <f>IFERROR(VLOOKUP(M927,Regions!$A$3:$B$41,2,FALSE),"")</f>
        <v>36</v>
      </c>
      <c r="O927" s="2" t="s">
        <v>4689</v>
      </c>
      <c r="P927" s="41">
        <f>IFERROR(VLOOKUP(O927,Colors!$A$3:$B$11,2,FALSE),"")</f>
        <v>2</v>
      </c>
      <c r="Q927" s="2" t="s">
        <v>4688</v>
      </c>
      <c r="R927" s="41">
        <f>IFERROR(VLOOKUP(Q927,Contenants!$A$3:$B$21,2,FALSE),"")</f>
        <v>16</v>
      </c>
      <c r="S927" s="2"/>
      <c r="T927" s="8" t="s">
        <v>2038</v>
      </c>
      <c r="U927" s="43" t="str">
        <f t="shared" si="321"/>
        <v/>
      </c>
      <c r="V927" s="19">
        <f t="shared" si="319"/>
        <v>0</v>
      </c>
      <c r="W927" s="42" t="e">
        <f>$X$1&amp;A927&amp;$Y$1&amp;T927&amp;$Z$1&amp;C927&amp;$AA$1&amp;E927&amp;#REF!&amp;G927&amp;$AB$1&amp;J927&amp;$AC$1&amp;#REF!&amp;$AD$1&amp;L927&amp;$AE$1&amp;P927&amp;$AF$1&amp;R927&amp;$AF$1&amp;#REF!&amp;$AG$1</f>
        <v>#REF!</v>
      </c>
    </row>
    <row r="928" spans="1:23" hidden="1" x14ac:dyDescent="0.25">
      <c r="A928" s="2" t="s">
        <v>3672</v>
      </c>
      <c r="B928" s="2" t="s">
        <v>3673</v>
      </c>
      <c r="C928" s="3"/>
      <c r="D928" s="23" t="str">
        <f>SUBSTITUTE(SUBSTITUTE(SUBSTITUTE(C928,CHAR(13),""),CHAR(10),"&lt;br&gt;"),". &amp;car(10)",".")</f>
        <v/>
      </c>
      <c r="E928" s="4">
        <v>17.649999999999999</v>
      </c>
      <c r="F928" s="2" t="s">
        <v>2251</v>
      </c>
      <c r="G928" s="19" t="e">
        <f>VLOOKUP(F928,frs!$A$2:$E$41,2,FALSE)</f>
        <v>#N/A</v>
      </c>
      <c r="H928" s="2" t="b">
        <v>0</v>
      </c>
      <c r="I928" s="2" t="s">
        <v>4709</v>
      </c>
      <c r="J928" s="19">
        <f>VLOOKUP(I928,Families!$A$2:$B$11,2,FALSE)</f>
        <v>2</v>
      </c>
      <c r="K928" s="2" t="s">
        <v>263</v>
      </c>
      <c r="L928" s="19">
        <f>IFERROR(VLOOKUP(K928,Appellations!$A$2:$B$77,2,FALSE),"0")</f>
        <v>42</v>
      </c>
      <c r="M928" s="2" t="s">
        <v>4743</v>
      </c>
      <c r="N928" s="19">
        <f>IFERROR(VLOOKUP(M928,Regions!$A$2:$B$41,2,FALSE),"0")</f>
        <v>24</v>
      </c>
      <c r="O928" s="2" t="s">
        <v>4689</v>
      </c>
      <c r="P928" s="19">
        <f>IFERROR(VLOOKUP(O928,Colors!$A$2:$B$11,2,FALSE),"0")</f>
        <v>2</v>
      </c>
      <c r="Q928" s="2" t="s">
        <v>4688</v>
      </c>
      <c r="R928" s="19">
        <f>IFERROR(VLOOKUP(Q928,Contenants!$A$2:$B$21,2,FALSE),"0")</f>
        <v>16</v>
      </c>
      <c r="S928" s="2"/>
      <c r="T928" s="50" t="str">
        <f>PROPER(B928)</f>
        <v>Igp Oc Gewurztraminer Dom.Aigle G.B. Blc</v>
      </c>
      <c r="U928" s="19" t="str">
        <f t="shared" si="321"/>
        <v/>
      </c>
      <c r="V928" s="19" t="e">
        <f>IF(#REF!="",0,1)</f>
        <v>#REF!</v>
      </c>
      <c r="W928" s="20" t="e">
        <f>$X$1&amp;A928&amp;$Y$1&amp;T928&amp;$Z$1&amp;D928&amp;$AA$1&amp;E928&amp;#REF!&amp;G928&amp;$AB$1&amp;J928&amp;$AC$1&amp;L928&amp;$AD$1&amp;N928&amp;$AE$1&amp;P928&amp;$AF$1&amp;R928&amp;$AG$1&amp;#REF!&amp;$AI$1</f>
        <v>#REF!</v>
      </c>
    </row>
    <row r="929" spans="1:23" s="29" customFormat="1" hidden="1" x14ac:dyDescent="0.25">
      <c r="A929" s="2" t="s">
        <v>2870</v>
      </c>
      <c r="B929" s="2" t="s">
        <v>2871</v>
      </c>
      <c r="C929" s="3"/>
      <c r="D929" s="27" t="str">
        <f t="shared" si="301"/>
        <v/>
      </c>
      <c r="E929" s="4">
        <v>29.15</v>
      </c>
      <c r="F929" s="2" t="s">
        <v>2251</v>
      </c>
      <c r="G929" s="28" t="e">
        <f>VLOOKUP(F929,frs!$A$2:$E$41,2,FALSE)</f>
        <v>#N/A</v>
      </c>
      <c r="H929" s="2" t="b">
        <v>0</v>
      </c>
      <c r="I929" s="2" t="s">
        <v>4716</v>
      </c>
      <c r="J929" s="28">
        <f>VLOOKUP(I929,Families!$A$2:$B$11,2,FALSE)</f>
        <v>1</v>
      </c>
      <c r="K929" s="2" t="s">
        <v>4930</v>
      </c>
      <c r="L929" s="28" t="str">
        <f>IFERROR(VLOOKUP(K929,Appellations!$A$3:$B$77,3,FALSE),"")</f>
        <v/>
      </c>
      <c r="M929" s="2" t="s">
        <v>4743</v>
      </c>
      <c r="N929" s="28">
        <f>IFERROR(VLOOKUP(M929,Regions!$A$3:$B$41,2,FALSE),"")</f>
        <v>24</v>
      </c>
      <c r="O929" s="2" t="s">
        <v>4719</v>
      </c>
      <c r="P929" s="28">
        <f>IFERROR(VLOOKUP(O929,Colors!$A$3:$B$11,2,FALSE),"")</f>
        <v>8</v>
      </c>
      <c r="Q929" s="2" t="s">
        <v>4688</v>
      </c>
      <c r="R929" s="28">
        <f>IFERROR(VLOOKUP(Q929,Contenants!$A$3:$B$21,2,FALSE),"")</f>
        <v>16</v>
      </c>
      <c r="S929" s="2"/>
      <c r="T929" s="8" t="s">
        <v>1514</v>
      </c>
      <c r="U929" s="30" t="str">
        <f t="shared" si="321"/>
        <v/>
      </c>
      <c r="V929" s="30"/>
      <c r="W929" s="29" t="e">
        <f>$X$1&amp;A929&amp;$Y$1&amp;T929&amp;$Z$1&amp;C929&amp;$AA$1&amp;E929&amp;#REF!&amp;G929&amp;$AB$1&amp;J929&amp;$AC$1&amp;#REF!&amp;$AD$1&amp;L929&amp;$AE$1&amp;P929&amp;$AF$1&amp;R929&amp;$AF$1&amp;#REF!&amp;$AG$1</f>
        <v>#REF!</v>
      </c>
    </row>
    <row r="930" spans="1:23" s="20" customFormat="1" hidden="1" x14ac:dyDescent="0.25">
      <c r="A930" s="2" t="s">
        <v>1240</v>
      </c>
      <c r="B930" s="2" t="s">
        <v>1241</v>
      </c>
      <c r="C930" s="3"/>
      <c r="D930" s="18" t="str">
        <f t="shared" si="301"/>
        <v/>
      </c>
      <c r="E930" s="4">
        <v>35.65</v>
      </c>
      <c r="F930" s="2" t="s">
        <v>2251</v>
      </c>
      <c r="G930" s="19" t="e">
        <f>VLOOKUP(F930,frs!$A$2:$E$41,2,FALSE)</f>
        <v>#N/A</v>
      </c>
      <c r="H930" s="2" t="b">
        <v>1</v>
      </c>
      <c r="I930" s="2" t="s">
        <v>4709</v>
      </c>
      <c r="J930" s="19">
        <f>VLOOKUP(I930,Families!$A$2:$B$11,2,FALSE)</f>
        <v>2</v>
      </c>
      <c r="K930" s="2" t="s">
        <v>4878</v>
      </c>
      <c r="L930" s="19" t="str">
        <f>IFERROR(VLOOKUP(K930,Appellations!$A$3:$B$77,3,FALSE),"")</f>
        <v/>
      </c>
      <c r="M930" s="2" t="s">
        <v>4743</v>
      </c>
      <c r="N930" s="19">
        <f>IFERROR(VLOOKUP(M930,Regions!$A$3:$B$41,2,FALSE),"")</f>
        <v>24</v>
      </c>
      <c r="O930" s="2" t="s">
        <v>4689</v>
      </c>
      <c r="P930" s="19">
        <f>IFERROR(VLOOKUP(O930,Colors!$A$3:$B$11,2,FALSE),"")</f>
        <v>2</v>
      </c>
      <c r="Q930" s="2" t="s">
        <v>4688</v>
      </c>
      <c r="R930" s="19">
        <f>IFERROR(VLOOKUP(Q930,Contenants!$A$3:$B$21,2,FALSE),"")</f>
        <v>16</v>
      </c>
      <c r="S930" s="2"/>
      <c r="T930" s="8" t="s">
        <v>1508</v>
      </c>
      <c r="U930" s="21" t="str">
        <f t="shared" si="321"/>
        <v/>
      </c>
      <c r="V930" s="19">
        <f>IF(U930="",0,1)</f>
        <v>0</v>
      </c>
      <c r="W930" s="20" t="e">
        <f>$X$1&amp;A930&amp;$Y$1&amp;T930&amp;$Z$1&amp;C930&amp;$AA$1&amp;E930&amp;#REF!&amp;G930&amp;$AB$1&amp;J930&amp;$AC$1&amp;#REF!&amp;$AD$1&amp;L930&amp;$AE$1&amp;P930&amp;$AF$1&amp;R930&amp;$AF$1&amp;#REF!&amp;$AG$1</f>
        <v>#REF!</v>
      </c>
    </row>
    <row r="931" spans="1:23" s="20" customFormat="1" hidden="1" x14ac:dyDescent="0.25">
      <c r="A931" s="2" t="s">
        <v>3638</v>
      </c>
      <c r="B931" s="2" t="s">
        <v>3639</v>
      </c>
      <c r="C931" s="3"/>
      <c r="D931" s="18" t="str">
        <f t="shared" si="301"/>
        <v/>
      </c>
      <c r="E931" s="4">
        <v>35</v>
      </c>
      <c r="F931" s="2" t="s">
        <v>2251</v>
      </c>
      <c r="G931" s="19" t="e">
        <f>VLOOKUP(F931,frs!$A$2:$E$41,2,FALSE)</f>
        <v>#N/A</v>
      </c>
      <c r="H931" s="2" t="b">
        <v>0</v>
      </c>
      <c r="I931" s="2" t="s">
        <v>4716</v>
      </c>
      <c r="J931" s="19">
        <f>VLOOKUP(I931,Families!$A$2:$B$11,2,FALSE)</f>
        <v>1</v>
      </c>
      <c r="K931" s="2" t="s">
        <v>4878</v>
      </c>
      <c r="L931" s="19" t="str">
        <f>IFERROR(VLOOKUP(K931,Appellations!$A$3:$B$77,3,FALSE),"")</f>
        <v/>
      </c>
      <c r="M931" s="2" t="s">
        <v>4743</v>
      </c>
      <c r="N931" s="19">
        <f>IFERROR(VLOOKUP(M931,Regions!$A$3:$B$41,2,FALSE),"")</f>
        <v>24</v>
      </c>
      <c r="O931" s="2" t="s">
        <v>4719</v>
      </c>
      <c r="P931" s="19">
        <f>IFERROR(VLOOKUP(O931,Colors!$A$3:$B$11,2,FALSE),"")</f>
        <v>8</v>
      </c>
      <c r="Q931" s="2" t="s">
        <v>4688</v>
      </c>
      <c r="R931" s="19">
        <f>IFERROR(VLOOKUP(Q931,Contenants!$A$3:$B$21,2,FALSE),"")</f>
        <v>16</v>
      </c>
      <c r="S931" s="2"/>
      <c r="T931" s="8" t="s">
        <v>1898</v>
      </c>
      <c r="U931" s="21" t="str">
        <f t="shared" si="321"/>
        <v/>
      </c>
      <c r="V931" s="21"/>
      <c r="W931" s="20" t="e">
        <f>$X$1&amp;A931&amp;$Y$1&amp;T931&amp;$Z$1&amp;C931&amp;$AA$1&amp;E931&amp;#REF!&amp;G931&amp;$AB$1&amp;J931&amp;$AC$1&amp;#REF!&amp;$AD$1&amp;L931&amp;$AE$1&amp;P931&amp;$AF$1&amp;R931&amp;$AF$1&amp;#REF!&amp;$AG$1</f>
        <v>#REF!</v>
      </c>
    </row>
    <row r="932" spans="1:23" s="20" customFormat="1" hidden="1" x14ac:dyDescent="0.25">
      <c r="A932" s="2" t="s">
        <v>2868</v>
      </c>
      <c r="B932" s="2" t="s">
        <v>2869</v>
      </c>
      <c r="C932" s="3"/>
      <c r="D932" s="18" t="str">
        <f t="shared" si="301"/>
        <v/>
      </c>
      <c r="E932" s="4">
        <v>34.549999999999997</v>
      </c>
      <c r="F932" s="2" t="s">
        <v>2251</v>
      </c>
      <c r="G932" s="19" t="e">
        <f>VLOOKUP(F932,frs!$A$2:$E$41,2,FALSE)</f>
        <v>#N/A</v>
      </c>
      <c r="H932" s="2" t="b">
        <v>0</v>
      </c>
      <c r="I932" s="2" t="s">
        <v>4716</v>
      </c>
      <c r="J932" s="19">
        <f>VLOOKUP(I932,Families!$A$2:$B$11,2,FALSE)</f>
        <v>1</v>
      </c>
      <c r="K932" s="2" t="s">
        <v>4930</v>
      </c>
      <c r="L932" s="19" t="str">
        <f>IFERROR(VLOOKUP(K932,Appellations!$A$3:$B$77,3,FALSE),"")</f>
        <v/>
      </c>
      <c r="M932" s="2" t="s">
        <v>4743</v>
      </c>
      <c r="N932" s="19">
        <f>IFERROR(VLOOKUP(M932,Regions!$A$3:$B$41,2,FALSE),"")</f>
        <v>24</v>
      </c>
      <c r="O932" s="2" t="s">
        <v>4719</v>
      </c>
      <c r="P932" s="19">
        <f>IFERROR(VLOOKUP(O932,Colors!$A$3:$B$11,2,FALSE),"")</f>
        <v>8</v>
      </c>
      <c r="Q932" s="2" t="s">
        <v>4688</v>
      </c>
      <c r="R932" s="19">
        <f>IFERROR(VLOOKUP(Q932,Contenants!$A$3:$B$21,2,FALSE),"")</f>
        <v>16</v>
      </c>
      <c r="S932" s="2"/>
      <c r="T932" s="8" t="s">
        <v>717</v>
      </c>
      <c r="U932" s="21" t="str">
        <f t="shared" si="321"/>
        <v/>
      </c>
      <c r="V932" s="21"/>
      <c r="W932" s="20" t="e">
        <f>$X$1&amp;A932&amp;$Y$1&amp;T932&amp;$Z$1&amp;C932&amp;$AA$1&amp;E932&amp;#REF!&amp;G932&amp;$AB$1&amp;J932&amp;$AC$1&amp;#REF!&amp;$AD$1&amp;L932&amp;$AE$1&amp;P932&amp;$AF$1&amp;R932&amp;$AF$1&amp;#REF!&amp;$AG$1</f>
        <v>#REF!</v>
      </c>
    </row>
    <row r="933" spans="1:23" s="20" customFormat="1" hidden="1" x14ac:dyDescent="0.25">
      <c r="A933" s="2" t="s">
        <v>3859</v>
      </c>
      <c r="B933" s="2" t="s">
        <v>3860</v>
      </c>
      <c r="C933" s="3"/>
      <c r="D933" s="18" t="str">
        <f t="shared" si="301"/>
        <v/>
      </c>
      <c r="E933" s="4">
        <v>16.149999999999999</v>
      </c>
      <c r="F933" s="2" t="s">
        <v>2251</v>
      </c>
      <c r="G933" s="19" t="e">
        <f>VLOOKUP(F933,frs!$A$2:$E$41,2,FALSE)</f>
        <v>#N/A</v>
      </c>
      <c r="H933" s="2" t="b">
        <v>0</v>
      </c>
      <c r="I933" s="2" t="s">
        <v>4716</v>
      </c>
      <c r="J933" s="19">
        <f>VLOOKUP(I933,Families!$A$2:$B$11,2,FALSE)</f>
        <v>1</v>
      </c>
      <c r="K933" s="2" t="s">
        <v>4860</v>
      </c>
      <c r="L933" s="19" t="str">
        <f>IFERROR(VLOOKUP(K933,Appellations!$A$3:$B$77,3,FALSE),"")</f>
        <v/>
      </c>
      <c r="M933" s="2" t="s">
        <v>4743</v>
      </c>
      <c r="N933" s="19">
        <f>IFERROR(VLOOKUP(M933,Regions!$A$3:$B$41,2,FALSE),"")</f>
        <v>24</v>
      </c>
      <c r="O933" s="2" t="s">
        <v>4719</v>
      </c>
      <c r="P933" s="19">
        <f>IFERROR(VLOOKUP(O933,Colors!$A$3:$B$11,2,FALSE),"")</f>
        <v>8</v>
      </c>
      <c r="Q933" s="2" t="s">
        <v>4688</v>
      </c>
      <c r="R933" s="19">
        <f>IFERROR(VLOOKUP(Q933,Contenants!$A$3:$B$21,2,FALSE),"")</f>
        <v>16</v>
      </c>
      <c r="S933" s="2"/>
      <c r="T933" s="8" t="s">
        <v>1233</v>
      </c>
      <c r="U933" s="21" t="str">
        <f t="shared" si="321"/>
        <v/>
      </c>
      <c r="V933" s="21"/>
      <c r="W933" s="20" t="e">
        <f>$X$1&amp;A933&amp;$Y$1&amp;T933&amp;$Z$1&amp;C933&amp;$AA$1&amp;E933&amp;#REF!&amp;G933&amp;$AB$1&amp;J933&amp;$AC$1&amp;#REF!&amp;$AD$1&amp;L933&amp;$AE$1&amp;P933&amp;$AF$1&amp;R933&amp;$AF$1&amp;#REF!&amp;$AG$1</f>
        <v>#REF!</v>
      </c>
    </row>
    <row r="934" spans="1:23" s="20" customFormat="1" hidden="1" x14ac:dyDescent="0.25">
      <c r="A934" s="2" t="s">
        <v>2887</v>
      </c>
      <c r="B934" s="2" t="s">
        <v>2888</v>
      </c>
      <c r="C934" s="3"/>
      <c r="D934" s="40" t="str">
        <f t="shared" si="301"/>
        <v/>
      </c>
      <c r="E934" s="4">
        <v>25.7</v>
      </c>
      <c r="F934" s="2" t="s">
        <v>2251</v>
      </c>
      <c r="G934" s="41" t="e">
        <f>VLOOKUP(F934,frs!$A$2:$E$41,2,FALSE)</f>
        <v>#N/A</v>
      </c>
      <c r="H934" s="2" t="b">
        <v>0</v>
      </c>
      <c r="I934" s="2" t="s">
        <v>4716</v>
      </c>
      <c r="J934" s="41">
        <f>VLOOKUP(I934,Families!$A$2:$B$11,2,FALSE)</f>
        <v>1</v>
      </c>
      <c r="K934" s="2" t="s">
        <v>4931</v>
      </c>
      <c r="L934" s="41" t="str">
        <f>IFERROR(VLOOKUP(K934,Appellations!$A$3:$B$77,3,FALSE),"")</f>
        <v/>
      </c>
      <c r="M934" s="2" t="s">
        <v>4743</v>
      </c>
      <c r="N934" s="41">
        <f>IFERROR(VLOOKUP(M934,Regions!$A$3:$B$41,2,FALSE),"")</f>
        <v>24</v>
      </c>
      <c r="O934" s="2" t="s">
        <v>4719</v>
      </c>
      <c r="P934" s="41">
        <f>IFERROR(VLOOKUP(O934,Colors!$A$3:$B$11,2,FALSE),"")</f>
        <v>8</v>
      </c>
      <c r="Q934" s="2" t="s">
        <v>4688</v>
      </c>
      <c r="R934" s="41">
        <f>IFERROR(VLOOKUP(Q934,Contenants!$A$3:$B$21,2,FALSE),"")</f>
        <v>16</v>
      </c>
      <c r="S934" s="2"/>
      <c r="T934" s="8" t="s">
        <v>817</v>
      </c>
      <c r="U934" s="43" t="str">
        <f t="shared" si="321"/>
        <v/>
      </c>
      <c r="V934" s="43"/>
      <c r="W934" s="42" t="e">
        <f>$X$1&amp;A934&amp;$Y$1&amp;T934&amp;$Z$1&amp;C934&amp;$AA$1&amp;E934&amp;#REF!&amp;G934&amp;$AB$1&amp;J934&amp;$AC$1&amp;#REF!&amp;$AD$1&amp;L934&amp;$AE$1&amp;P934&amp;$AF$1&amp;R934&amp;$AF$1&amp;#REF!&amp;$AG$1</f>
        <v>#REF!</v>
      </c>
    </row>
    <row r="935" spans="1:23" hidden="1" x14ac:dyDescent="0.25">
      <c r="A935" s="2" t="s">
        <v>3743</v>
      </c>
      <c r="B935" s="2" t="s">
        <v>3744</v>
      </c>
      <c r="C935" s="3"/>
      <c r="D935" s="23" t="str">
        <f t="shared" ref="D935:D950" si="322">SUBSTITUTE(SUBSTITUTE(SUBSTITUTE(C935,CHAR(13),""),CHAR(10),"&lt;br&gt;"),". &amp;car(10)",".")</f>
        <v/>
      </c>
      <c r="E935" s="4">
        <v>16.7</v>
      </c>
      <c r="F935" s="2" t="s">
        <v>2251</v>
      </c>
      <c r="G935" s="19" t="e">
        <f>VLOOKUP(F935,frs!$A$2:$E$41,2,FALSE)</f>
        <v>#N/A</v>
      </c>
      <c r="H935" s="2" t="b">
        <v>0</v>
      </c>
      <c r="I935" s="2" t="s">
        <v>4709</v>
      </c>
      <c r="J935" s="19">
        <f>VLOOKUP(I935,Families!$A$2:$B$11,2,FALSE)</f>
        <v>2</v>
      </c>
      <c r="K935" s="2" t="s">
        <v>4932</v>
      </c>
      <c r="L935" s="19" t="str">
        <f>IFERROR(VLOOKUP(K935,Appellations!$A$2:$B$77,2,FALSE),"0")</f>
        <v>0</v>
      </c>
      <c r="M935" s="2" t="s">
        <v>4743</v>
      </c>
      <c r="N935" s="19">
        <f>IFERROR(VLOOKUP(M935,Regions!$A$2:$B$41,2,FALSE),"0")</f>
        <v>24</v>
      </c>
      <c r="O935" s="2" t="s">
        <v>4689</v>
      </c>
      <c r="P935" s="19">
        <f>IFERROR(VLOOKUP(O935,Colors!$A$2:$B$11,2,FALSE),"0")</f>
        <v>2</v>
      </c>
      <c r="Q935" s="2" t="s">
        <v>4688</v>
      </c>
      <c r="R935" s="19">
        <f>IFERROR(VLOOKUP(Q935,Contenants!$A$2:$B$21,2,FALSE),"0")</f>
        <v>16</v>
      </c>
      <c r="S935" s="2"/>
      <c r="T935" s="50" t="str">
        <f t="shared" ref="T935:T950" si="323">PROPER(B935)</f>
        <v>Limoux Dom. L'Aigle Chardonnay G.B. Blc</v>
      </c>
      <c r="U935" s="19" t="str">
        <f t="shared" si="321"/>
        <v/>
      </c>
      <c r="V935" s="19" t="e">
        <f>IF(#REF!="",0,1)</f>
        <v>#REF!</v>
      </c>
      <c r="W935" s="20" t="e">
        <f>$X$1&amp;A935&amp;$Y$1&amp;T935&amp;$Z$1&amp;D935&amp;$AA$1&amp;E935&amp;#REF!&amp;G935&amp;$AB$1&amp;J935&amp;$AC$1&amp;L935&amp;$AD$1&amp;N935&amp;$AE$1&amp;P935&amp;$AF$1&amp;R935&amp;$AG$1&amp;#REF!&amp;$AI$1</f>
        <v>#REF!</v>
      </c>
    </row>
    <row r="936" spans="1:23" hidden="1" x14ac:dyDescent="0.25">
      <c r="A936" s="2" t="s">
        <v>3632</v>
      </c>
      <c r="B936" s="2" t="s">
        <v>3633</v>
      </c>
      <c r="C936" s="3"/>
      <c r="D936" s="23" t="str">
        <f t="shared" si="322"/>
        <v/>
      </c>
      <c r="E936" s="4">
        <v>17.649999999999999</v>
      </c>
      <c r="F936" s="2" t="s">
        <v>2251</v>
      </c>
      <c r="G936" s="19" t="e">
        <f>VLOOKUP(F936,frs!$A$2:$E$41,2,FALSE)</f>
        <v>#N/A</v>
      </c>
      <c r="H936" s="2" t="b">
        <v>0</v>
      </c>
      <c r="I936" s="2" t="s">
        <v>4716</v>
      </c>
      <c r="J936" s="19">
        <f>VLOOKUP(I936,Families!$A$2:$B$11,2,FALSE)</f>
        <v>1</v>
      </c>
      <c r="K936" s="2" t="s">
        <v>4933</v>
      </c>
      <c r="L936" s="19" t="str">
        <f>IFERROR(VLOOKUP(K936,Appellations!$A$2:$B$77,2,FALSE),"0")</f>
        <v>0</v>
      </c>
      <c r="M936" s="2" t="s">
        <v>4743</v>
      </c>
      <c r="N936" s="19">
        <f>IFERROR(VLOOKUP(M936,Regions!$A$2:$B$41,2,FALSE),"0")</f>
        <v>24</v>
      </c>
      <c r="O936" s="2" t="s">
        <v>4719</v>
      </c>
      <c r="P936" s="19">
        <f>IFERROR(VLOOKUP(O936,Colors!$A$2:$B$11,2,FALSE),"0")</f>
        <v>8</v>
      </c>
      <c r="Q936" s="2" t="s">
        <v>4688</v>
      </c>
      <c r="R936" s="19">
        <f>IFERROR(VLOOKUP(Q936,Contenants!$A$2:$B$21,2,FALSE),"0")</f>
        <v>16</v>
      </c>
      <c r="S936" s="2"/>
      <c r="T936" s="50" t="str">
        <f t="shared" si="323"/>
        <v>Ht.Val.Aude Dom.Aigle Pinot Noir G.B Rge</v>
      </c>
      <c r="U936" s="19" t="str">
        <f t="shared" si="321"/>
        <v/>
      </c>
      <c r="V936" s="19" t="e">
        <f>IF(#REF!="",0,1)</f>
        <v>#REF!</v>
      </c>
      <c r="W936" s="20" t="e">
        <f>$X$1&amp;A936&amp;$Y$1&amp;T936&amp;$Z$1&amp;D936&amp;$AA$1&amp;E936&amp;#REF!&amp;G936&amp;$AB$1&amp;J936&amp;$AC$1&amp;L936&amp;$AD$1&amp;N936&amp;$AE$1&amp;P936&amp;$AF$1&amp;R936&amp;$AG$1&amp;#REF!&amp;$AI$1</f>
        <v>#REF!</v>
      </c>
    </row>
    <row r="937" spans="1:23" hidden="1" x14ac:dyDescent="0.25">
      <c r="A937" s="2" t="s">
        <v>1384</v>
      </c>
      <c r="B937" s="2" t="s">
        <v>1385</v>
      </c>
      <c r="C937" s="3"/>
      <c r="D937" s="23" t="str">
        <f t="shared" si="322"/>
        <v/>
      </c>
      <c r="E937" s="4">
        <v>3.05</v>
      </c>
      <c r="F937" s="2" t="s">
        <v>2252</v>
      </c>
      <c r="G937" s="19" t="e">
        <f>VLOOKUP(F937,frs!$A$2:$E$41,2,FALSE)</f>
        <v>#N/A</v>
      </c>
      <c r="H937" s="2" t="b">
        <v>0</v>
      </c>
      <c r="I937" s="2" t="s">
        <v>4686</v>
      </c>
      <c r="J937" s="19">
        <f>VLOOKUP(I937,Families!$A$2:$B$11,2,FALSE)</f>
        <v>9</v>
      </c>
      <c r="K937" s="2"/>
      <c r="L937" s="19" t="str">
        <f>IFERROR(VLOOKUP(K937,Appellations!$A$2:$B$77,2,FALSE),"0")</f>
        <v>0</v>
      </c>
      <c r="M937" s="2" t="s">
        <v>4934</v>
      </c>
      <c r="N937" s="19" t="str">
        <f>IFERROR(VLOOKUP(M937,Regions!$A$2:$B$41,2,FALSE),"0")</f>
        <v>0</v>
      </c>
      <c r="O937" s="2"/>
      <c r="P937" s="19" t="str">
        <f>IFERROR(VLOOKUP(O937,Colors!$A$2:$B$11,2,FALSE),"0")</f>
        <v>0</v>
      </c>
      <c r="Q937" s="2" t="s">
        <v>4935</v>
      </c>
      <c r="R937" s="19">
        <f>IFERROR(VLOOKUP(Q937,Contenants!$A$2:$B$21,2,FALSE),"0")</f>
        <v>4</v>
      </c>
      <c r="S937" s="2"/>
      <c r="T937" s="50" t="str">
        <f t="shared" si="323"/>
        <v>Jdf Pomme Brut Bio 25 Cl</v>
      </c>
      <c r="U937" s="19" t="str">
        <f t="shared" si="321"/>
        <v/>
      </c>
      <c r="V937" s="19">
        <f t="shared" ref="V937:V952" si="324">IF(U937="",0,1)</f>
        <v>0</v>
      </c>
      <c r="W937" s="20" t="e">
        <f>$X$1&amp;A937&amp;$Y$1&amp;T937&amp;$Z$1&amp;D937&amp;$AA$1&amp;E937&amp;#REF!&amp;G937&amp;$AB$1&amp;J937&amp;$AC$1&amp;L937&amp;$AD$1&amp;N937&amp;$AE$1&amp;P937&amp;$AF$1&amp;R937&amp;$AG$1&amp;#REF!&amp;$AI$1</f>
        <v>#REF!</v>
      </c>
    </row>
    <row r="938" spans="1:23" hidden="1" x14ac:dyDescent="0.25">
      <c r="A938" s="2" t="s">
        <v>1348</v>
      </c>
      <c r="B938" s="2" t="s">
        <v>1349</v>
      </c>
      <c r="C938" s="3"/>
      <c r="D938" s="23" t="str">
        <f t="shared" si="322"/>
        <v/>
      </c>
      <c r="E938" s="4">
        <v>3.05</v>
      </c>
      <c r="F938" s="2" t="s">
        <v>2252</v>
      </c>
      <c r="G938" s="19" t="e">
        <f>VLOOKUP(F938,frs!$A$2:$E$41,2,FALSE)</f>
        <v>#N/A</v>
      </c>
      <c r="H938" s="2" t="b">
        <v>0</v>
      </c>
      <c r="I938" s="2" t="s">
        <v>4686</v>
      </c>
      <c r="J938" s="19">
        <f>VLOOKUP(I938,Families!$A$2:$B$11,2,FALSE)</f>
        <v>9</v>
      </c>
      <c r="K938" s="2"/>
      <c r="L938" s="19" t="str">
        <f>IFERROR(VLOOKUP(K938,Appellations!$A$2:$B$77,2,FALSE),"0")</f>
        <v>0</v>
      </c>
      <c r="M938" s="2" t="s">
        <v>4934</v>
      </c>
      <c r="N938" s="19" t="str">
        <f>IFERROR(VLOOKUP(M938,Regions!$A$2:$B$41,2,FALSE),"0")</f>
        <v>0</v>
      </c>
      <c r="O938" s="2"/>
      <c r="P938" s="19" t="str">
        <f>IFERROR(VLOOKUP(O938,Colors!$A$2:$B$11,2,FALSE),"0")</f>
        <v>0</v>
      </c>
      <c r="Q938" s="2" t="s">
        <v>4935</v>
      </c>
      <c r="R938" s="19">
        <f>IFERROR(VLOOKUP(Q938,Contenants!$A$2:$B$21,2,FALSE),"0")</f>
        <v>4</v>
      </c>
      <c r="S938" s="2"/>
      <c r="T938" s="50" t="str">
        <f t="shared" si="323"/>
        <v>Jdf Abricot 25 Cl</v>
      </c>
      <c r="U938" s="19" t="str">
        <f t="shared" si="321"/>
        <v/>
      </c>
      <c r="V938" s="19">
        <f t="shared" si="324"/>
        <v>0</v>
      </c>
      <c r="W938" s="20" t="e">
        <f>$X$1&amp;A938&amp;$Y$1&amp;T938&amp;$Z$1&amp;D938&amp;$AA$1&amp;E938&amp;#REF!&amp;G938&amp;$AB$1&amp;J938&amp;$AC$1&amp;L938&amp;$AD$1&amp;N938&amp;$AE$1&amp;P938&amp;$AF$1&amp;R938&amp;$AG$1&amp;#REF!&amp;$AI$1</f>
        <v>#REF!</v>
      </c>
    </row>
    <row r="939" spans="1:23" hidden="1" x14ac:dyDescent="0.25">
      <c r="A939" s="2" t="s">
        <v>1394</v>
      </c>
      <c r="B939" s="2" t="s">
        <v>1395</v>
      </c>
      <c r="C939" s="3"/>
      <c r="D939" s="23" t="str">
        <f t="shared" si="322"/>
        <v/>
      </c>
      <c r="E939" s="4">
        <v>3.45</v>
      </c>
      <c r="F939" s="2" t="s">
        <v>2252</v>
      </c>
      <c r="G939" s="19" t="e">
        <f>VLOOKUP(F939,frs!$A$2:$E$41,2,FALSE)</f>
        <v>#N/A</v>
      </c>
      <c r="H939" s="2" t="b">
        <v>0</v>
      </c>
      <c r="I939" s="2" t="s">
        <v>4686</v>
      </c>
      <c r="J939" s="19">
        <f>VLOOKUP(I939,Families!$A$2:$B$11,2,FALSE)</f>
        <v>9</v>
      </c>
      <c r="K939" s="2"/>
      <c r="L939" s="19" t="str">
        <f>IFERROR(VLOOKUP(K939,Appellations!$A$2:$B$77,2,FALSE),"0")</f>
        <v>0</v>
      </c>
      <c r="M939" s="2" t="s">
        <v>4934</v>
      </c>
      <c r="N939" s="19" t="str">
        <f>IFERROR(VLOOKUP(M939,Regions!$A$2:$B$41,2,FALSE),"0")</f>
        <v>0</v>
      </c>
      <c r="O939" s="2"/>
      <c r="P939" s="19" t="str">
        <f>IFERROR(VLOOKUP(O939,Colors!$A$2:$B$11,2,FALSE),"0")</f>
        <v>0</v>
      </c>
      <c r="Q939" s="2" t="s">
        <v>4935</v>
      </c>
      <c r="R939" s="19">
        <f>IFERROR(VLOOKUP(Q939,Contenants!$A$2:$B$21,2,FALSE),"0")</f>
        <v>4</v>
      </c>
      <c r="S939" s="2"/>
      <c r="T939" s="50" t="str">
        <f t="shared" si="323"/>
        <v>Jdf Tomate Rouge 25 Cl</v>
      </c>
      <c r="U939" s="19" t="str">
        <f t="shared" si="321"/>
        <v/>
      </c>
      <c r="V939" s="19">
        <f t="shared" si="324"/>
        <v>0</v>
      </c>
      <c r="W939" s="20" t="e">
        <f>$X$1&amp;A939&amp;$Y$1&amp;T939&amp;$Z$1&amp;D939&amp;$AA$1&amp;E939&amp;#REF!&amp;G939&amp;$AB$1&amp;J939&amp;$AC$1&amp;L939&amp;$AD$1&amp;N939&amp;$AE$1&amp;P939&amp;$AF$1&amp;R939&amp;$AG$1&amp;#REF!&amp;$AI$1</f>
        <v>#REF!</v>
      </c>
    </row>
    <row r="940" spans="1:23" hidden="1" x14ac:dyDescent="0.25">
      <c r="A940" s="2" t="s">
        <v>1392</v>
      </c>
      <c r="B940" s="2" t="s">
        <v>1393</v>
      </c>
      <c r="C940" s="3"/>
      <c r="D940" s="23" t="str">
        <f t="shared" si="322"/>
        <v/>
      </c>
      <c r="E940" s="4">
        <v>3.4</v>
      </c>
      <c r="F940" s="2" t="s">
        <v>2252</v>
      </c>
      <c r="G940" s="19" t="e">
        <f>VLOOKUP(F940,frs!$A$2:$E$41,2,FALSE)</f>
        <v>#N/A</v>
      </c>
      <c r="H940" s="2" t="b">
        <v>0</v>
      </c>
      <c r="I940" s="2" t="s">
        <v>4686</v>
      </c>
      <c r="J940" s="19">
        <f>VLOOKUP(I940,Families!$A$2:$B$11,2,FALSE)</f>
        <v>9</v>
      </c>
      <c r="K940" s="2"/>
      <c r="L940" s="19" t="str">
        <f>IFERROR(VLOOKUP(K940,Appellations!$A$2:$B$77,2,FALSE),"0")</f>
        <v>0</v>
      </c>
      <c r="M940" s="2" t="s">
        <v>4934</v>
      </c>
      <c r="N940" s="19" t="str">
        <f>IFERROR(VLOOKUP(M940,Regions!$A$2:$B$41,2,FALSE),"0")</f>
        <v>0</v>
      </c>
      <c r="O940" s="2"/>
      <c r="P940" s="19" t="str">
        <f>IFERROR(VLOOKUP(O940,Colors!$A$2:$B$11,2,FALSE),"0")</f>
        <v>0</v>
      </c>
      <c r="Q940" s="2" t="s">
        <v>4935</v>
      </c>
      <c r="R940" s="19">
        <f>IFERROR(VLOOKUP(Q940,Contenants!$A$2:$B$21,2,FALSE),"0")</f>
        <v>4</v>
      </c>
      <c r="S940" s="2"/>
      <c r="T940" s="50" t="str">
        <f t="shared" si="323"/>
        <v>Jdf Raisin Blanc 25 Cl</v>
      </c>
      <c r="U940" s="19" t="str">
        <f t="shared" si="321"/>
        <v/>
      </c>
      <c r="V940" s="19">
        <f t="shared" si="324"/>
        <v>0</v>
      </c>
      <c r="W940" s="20" t="e">
        <f>$X$1&amp;A940&amp;$Y$1&amp;T940&amp;$Z$1&amp;D940&amp;$AA$1&amp;E940&amp;#REF!&amp;G940&amp;$AB$1&amp;J940&amp;$AC$1&amp;L940&amp;$AD$1&amp;N940&amp;$AE$1&amp;P940&amp;$AF$1&amp;R940&amp;$AG$1&amp;#REF!&amp;$AI$1</f>
        <v>#REF!</v>
      </c>
    </row>
    <row r="941" spans="1:23" hidden="1" x14ac:dyDescent="0.25">
      <c r="A941" s="2" t="s">
        <v>1376</v>
      </c>
      <c r="B941" s="2" t="s">
        <v>1377</v>
      </c>
      <c r="C941" s="3"/>
      <c r="D941" s="23" t="str">
        <f t="shared" si="322"/>
        <v/>
      </c>
      <c r="E941" s="4">
        <v>3.45</v>
      </c>
      <c r="F941" s="2" t="s">
        <v>2252</v>
      </c>
      <c r="G941" s="19" t="e">
        <f>VLOOKUP(F941,frs!$A$2:$E$41,2,FALSE)</f>
        <v>#N/A</v>
      </c>
      <c r="H941" s="2" t="b">
        <v>0</v>
      </c>
      <c r="I941" s="2" t="s">
        <v>4686</v>
      </c>
      <c r="J941" s="19">
        <f>VLOOKUP(I941,Families!$A$2:$B$11,2,FALSE)</f>
        <v>9</v>
      </c>
      <c r="K941" s="2"/>
      <c r="L941" s="19" t="str">
        <f>IFERROR(VLOOKUP(K941,Appellations!$A$2:$B$77,2,FALSE),"0")</f>
        <v>0</v>
      </c>
      <c r="M941" s="2" t="s">
        <v>4934</v>
      </c>
      <c r="N941" s="19" t="str">
        <f>IFERROR(VLOOKUP(M941,Regions!$A$2:$B$41,2,FALSE),"0")</f>
        <v>0</v>
      </c>
      <c r="O941" s="2"/>
      <c r="P941" s="19" t="str">
        <f>IFERROR(VLOOKUP(O941,Colors!$A$2:$B$11,2,FALSE),"0")</f>
        <v>0</v>
      </c>
      <c r="Q941" s="2" t="s">
        <v>4935</v>
      </c>
      <c r="R941" s="19">
        <f>IFERROR(VLOOKUP(Q941,Contenants!$A$2:$B$21,2,FALSE),"0")</f>
        <v>4</v>
      </c>
      <c r="S941" s="2"/>
      <c r="T941" s="50" t="str">
        <f t="shared" si="323"/>
        <v>Jdf Peche De Vigne 25 Cl</v>
      </c>
      <c r="U941" s="19" t="str">
        <f t="shared" si="321"/>
        <v/>
      </c>
      <c r="V941" s="19">
        <f t="shared" si="324"/>
        <v>0</v>
      </c>
      <c r="W941" s="20" t="e">
        <f>$X$1&amp;A941&amp;$Y$1&amp;T941&amp;$Z$1&amp;D941&amp;$AA$1&amp;E941&amp;#REF!&amp;G941&amp;$AB$1&amp;J941&amp;$AC$1&amp;L941&amp;$AD$1&amp;N941&amp;$AE$1&amp;P941&amp;$AF$1&amp;R941&amp;$AG$1&amp;#REF!&amp;$AI$1</f>
        <v>#REF!</v>
      </c>
    </row>
    <row r="942" spans="1:23" hidden="1" x14ac:dyDescent="0.25">
      <c r="A942" s="2" t="s">
        <v>1360</v>
      </c>
      <c r="B942" s="2" t="s">
        <v>1361</v>
      </c>
      <c r="C942" s="3"/>
      <c r="D942" s="23" t="str">
        <f t="shared" si="322"/>
        <v/>
      </c>
      <c r="E942" s="4">
        <v>3.55</v>
      </c>
      <c r="F942" s="2" t="s">
        <v>2252</v>
      </c>
      <c r="G942" s="19" t="e">
        <f>VLOOKUP(F942,frs!$A$2:$E$41,2,FALSE)</f>
        <v>#N/A</v>
      </c>
      <c r="H942" s="2" t="b">
        <v>0</v>
      </c>
      <c r="I942" s="2" t="s">
        <v>4686</v>
      </c>
      <c r="J942" s="19">
        <f>VLOOKUP(I942,Families!$A$2:$B$11,2,FALSE)</f>
        <v>9</v>
      </c>
      <c r="K942" s="2"/>
      <c r="L942" s="19" t="str">
        <f>IFERROR(VLOOKUP(K942,Appellations!$A$2:$B$77,2,FALSE),"0")</f>
        <v>0</v>
      </c>
      <c r="M942" s="2" t="s">
        <v>4934</v>
      </c>
      <c r="N942" s="19" t="str">
        <f>IFERROR(VLOOKUP(M942,Regions!$A$2:$B$41,2,FALSE),"0")</f>
        <v>0</v>
      </c>
      <c r="O942" s="2"/>
      <c r="P942" s="19" t="str">
        <f>IFERROR(VLOOKUP(O942,Colors!$A$2:$B$11,2,FALSE),"0")</f>
        <v>0</v>
      </c>
      <c r="Q942" s="2" t="s">
        <v>4935</v>
      </c>
      <c r="R942" s="19">
        <f>IFERROR(VLOOKUP(Q942,Contenants!$A$2:$B$21,2,FALSE),"0")</f>
        <v>4</v>
      </c>
      <c r="S942" s="2"/>
      <c r="T942" s="50" t="str">
        <f t="shared" si="323"/>
        <v>Jdf Fraise 25 Cl</v>
      </c>
      <c r="U942" s="19" t="str">
        <f t="shared" si="321"/>
        <v/>
      </c>
      <c r="V942" s="19">
        <f t="shared" si="324"/>
        <v>0</v>
      </c>
      <c r="W942" s="20" t="e">
        <f>$X$1&amp;A942&amp;$Y$1&amp;T942&amp;$Z$1&amp;D942&amp;$AA$1&amp;E942&amp;#REF!&amp;G942&amp;$AB$1&amp;J942&amp;$AC$1&amp;L942&amp;$AD$1&amp;N942&amp;$AE$1&amp;P942&amp;$AF$1&amp;R942&amp;$AG$1&amp;#REF!&amp;$AI$1</f>
        <v>#REF!</v>
      </c>
    </row>
    <row r="943" spans="1:23" hidden="1" x14ac:dyDescent="0.25">
      <c r="A943" s="2" t="s">
        <v>1368</v>
      </c>
      <c r="B943" s="2" t="s">
        <v>1369</v>
      </c>
      <c r="C943" s="3"/>
      <c r="D943" s="23" t="str">
        <f t="shared" si="322"/>
        <v/>
      </c>
      <c r="E943" s="4">
        <v>4.2</v>
      </c>
      <c r="F943" s="2" t="s">
        <v>2252</v>
      </c>
      <c r="G943" s="19" t="e">
        <f>VLOOKUP(F943,frs!$A$2:$E$41,2,FALSE)</f>
        <v>#N/A</v>
      </c>
      <c r="H943" s="2" t="b">
        <v>0</v>
      </c>
      <c r="I943" s="2" t="s">
        <v>4686</v>
      </c>
      <c r="J943" s="19">
        <f>VLOOKUP(I943,Families!$A$2:$B$11,2,FALSE)</f>
        <v>9</v>
      </c>
      <c r="K943" s="2"/>
      <c r="L943" s="19" t="str">
        <f>IFERROR(VLOOKUP(K943,Appellations!$A$2:$B$77,2,FALSE),"0")</f>
        <v>0</v>
      </c>
      <c r="M943" s="2" t="s">
        <v>4934</v>
      </c>
      <c r="N943" s="19" t="str">
        <f>IFERROR(VLOOKUP(M943,Regions!$A$2:$B$41,2,FALSE),"0")</f>
        <v>0</v>
      </c>
      <c r="O943" s="2"/>
      <c r="P943" s="19" t="str">
        <f>IFERROR(VLOOKUP(O943,Colors!$A$2:$B$11,2,FALSE),"0")</f>
        <v>0</v>
      </c>
      <c r="Q943" s="2" t="s">
        <v>4935</v>
      </c>
      <c r="R943" s="19">
        <f>IFERROR(VLOOKUP(Q943,Contenants!$A$2:$B$21,2,FALSE),"0")</f>
        <v>4</v>
      </c>
      <c r="S943" s="2"/>
      <c r="T943" s="50" t="str">
        <f t="shared" si="323"/>
        <v>Jdf Mangue Bio 25 Cl</v>
      </c>
      <c r="U943" s="19" t="str">
        <f t="shared" si="321"/>
        <v/>
      </c>
      <c r="V943" s="19">
        <f t="shared" si="324"/>
        <v>0</v>
      </c>
      <c r="W943" s="20" t="e">
        <f>$X$1&amp;A943&amp;$Y$1&amp;T943&amp;$Z$1&amp;D943&amp;$AA$1&amp;E943&amp;#REF!&amp;G943&amp;$AB$1&amp;J943&amp;$AC$1&amp;L943&amp;$AD$1&amp;N943&amp;$AE$1&amp;P943&amp;$AF$1&amp;R943&amp;$AG$1&amp;#REF!&amp;$AI$1</f>
        <v>#REF!</v>
      </c>
    </row>
    <row r="944" spans="1:23" hidden="1" x14ac:dyDescent="0.25">
      <c r="A944" s="2" t="s">
        <v>1356</v>
      </c>
      <c r="B944" s="2" t="s">
        <v>1357</v>
      </c>
      <c r="C944" s="3"/>
      <c r="D944" s="23" t="str">
        <f t="shared" si="322"/>
        <v/>
      </c>
      <c r="E944" s="4">
        <v>3.55</v>
      </c>
      <c r="F944" s="2" t="s">
        <v>2252</v>
      </c>
      <c r="G944" s="19" t="e">
        <f>VLOOKUP(F944,frs!$A$2:$E$41,2,FALSE)</f>
        <v>#N/A</v>
      </c>
      <c r="H944" s="2" t="b">
        <v>0</v>
      </c>
      <c r="I944" s="2" t="s">
        <v>4686</v>
      </c>
      <c r="J944" s="19">
        <f>VLOOKUP(I944,Families!$A$2:$B$11,2,FALSE)</f>
        <v>9</v>
      </c>
      <c r="K944" s="2"/>
      <c r="L944" s="19" t="str">
        <f>IFERROR(VLOOKUP(K944,Appellations!$A$2:$B$77,2,FALSE),"0")</f>
        <v>0</v>
      </c>
      <c r="M944" s="2" t="s">
        <v>4934</v>
      </c>
      <c r="N944" s="19" t="str">
        <f>IFERROR(VLOOKUP(M944,Regions!$A$2:$B$41,2,FALSE),"0")</f>
        <v>0</v>
      </c>
      <c r="O944" s="2"/>
      <c r="P944" s="19" t="str">
        <f>IFERROR(VLOOKUP(O944,Colors!$A$2:$B$11,2,FALSE),"0")</f>
        <v>0</v>
      </c>
      <c r="Q944" s="2" t="s">
        <v>4935</v>
      </c>
      <c r="R944" s="19">
        <f>IFERROR(VLOOKUP(Q944,Contenants!$A$2:$B$21,2,FALSE),"0")</f>
        <v>4</v>
      </c>
      <c r="S944" s="2"/>
      <c r="T944" s="50" t="str">
        <f t="shared" si="323"/>
        <v>Jdf Citron 25 Cl</v>
      </c>
      <c r="U944" s="19" t="str">
        <f t="shared" si="321"/>
        <v/>
      </c>
      <c r="V944" s="19">
        <f t="shared" si="324"/>
        <v>0</v>
      </c>
      <c r="W944" s="20" t="e">
        <f>$X$1&amp;A944&amp;$Y$1&amp;T944&amp;$Z$1&amp;D944&amp;$AA$1&amp;E944&amp;#REF!&amp;G944&amp;$AB$1&amp;J944&amp;$AC$1&amp;L944&amp;$AD$1&amp;N944&amp;$AE$1&amp;P944&amp;$AF$1&amp;R944&amp;$AG$1&amp;#REF!&amp;$AI$1</f>
        <v>#REF!</v>
      </c>
    </row>
    <row r="945" spans="1:23" hidden="1" x14ac:dyDescent="0.25">
      <c r="A945" s="2" t="s">
        <v>1380</v>
      </c>
      <c r="B945" s="2" t="s">
        <v>1381</v>
      </c>
      <c r="C945" s="3"/>
      <c r="D945" s="23" t="str">
        <f t="shared" si="322"/>
        <v/>
      </c>
      <c r="E945" s="4">
        <v>3.45</v>
      </c>
      <c r="F945" s="2" t="s">
        <v>2252</v>
      </c>
      <c r="G945" s="19" t="e">
        <f>VLOOKUP(F945,frs!$A$2:$E$41,2,FALSE)</f>
        <v>#N/A</v>
      </c>
      <c r="H945" s="2" t="b">
        <v>0</v>
      </c>
      <c r="I945" s="2" t="s">
        <v>4686</v>
      </c>
      <c r="J945" s="19">
        <f>VLOOKUP(I945,Families!$A$2:$B$11,2,FALSE)</f>
        <v>9</v>
      </c>
      <c r="K945" s="2"/>
      <c r="L945" s="19" t="str">
        <f>IFERROR(VLOOKUP(K945,Appellations!$A$2:$B$77,2,FALSE),"0")</f>
        <v>0</v>
      </c>
      <c r="M945" s="2" t="s">
        <v>4934</v>
      </c>
      <c r="N945" s="19" t="str">
        <f>IFERROR(VLOOKUP(M945,Regions!$A$2:$B$41,2,FALSE),"0")</f>
        <v>0</v>
      </c>
      <c r="O945" s="2"/>
      <c r="P945" s="19" t="str">
        <f>IFERROR(VLOOKUP(O945,Colors!$A$2:$B$11,2,FALSE),"0")</f>
        <v>0</v>
      </c>
      <c r="Q945" s="2" t="s">
        <v>4935</v>
      </c>
      <c r="R945" s="19">
        <f>IFERROR(VLOOKUP(Q945,Contenants!$A$2:$B$21,2,FALSE),"0")</f>
        <v>4</v>
      </c>
      <c r="S945" s="2"/>
      <c r="T945" s="50" t="str">
        <f t="shared" si="323"/>
        <v>Jdf Poire William'S 25 Cl</v>
      </c>
      <c r="U945" s="19" t="str">
        <f t="shared" si="321"/>
        <v/>
      </c>
      <c r="V945" s="19">
        <f t="shared" si="324"/>
        <v>0</v>
      </c>
      <c r="W945" s="20" t="e">
        <f>$X$1&amp;A945&amp;$Y$1&amp;T945&amp;$Z$1&amp;D945&amp;$AA$1&amp;E945&amp;#REF!&amp;G945&amp;$AB$1&amp;J945&amp;$AC$1&amp;L945&amp;$AD$1&amp;N945&amp;$AE$1&amp;P945&amp;$AF$1&amp;R945&amp;$AG$1&amp;#REF!&amp;$AI$1</f>
        <v>#REF!</v>
      </c>
    </row>
    <row r="946" spans="1:23" hidden="1" x14ac:dyDescent="0.25">
      <c r="A946" s="2" t="s">
        <v>1372</v>
      </c>
      <c r="B946" s="2" t="s">
        <v>1373</v>
      </c>
      <c r="C946" s="3"/>
      <c r="D946" s="23" t="str">
        <f t="shared" si="322"/>
        <v/>
      </c>
      <c r="E946" s="4">
        <v>3.55</v>
      </c>
      <c r="F946" s="2" t="s">
        <v>2252</v>
      </c>
      <c r="G946" s="19" t="e">
        <f>VLOOKUP(F946,frs!$A$2:$E$41,2,FALSE)</f>
        <v>#N/A</v>
      </c>
      <c r="H946" s="2" t="b">
        <v>0</v>
      </c>
      <c r="I946" s="2" t="s">
        <v>4686</v>
      </c>
      <c r="J946" s="19">
        <f>VLOOKUP(I946,Families!$A$2:$B$11,2,FALSE)</f>
        <v>9</v>
      </c>
      <c r="K946" s="2"/>
      <c r="L946" s="19" t="str">
        <f>IFERROR(VLOOKUP(K946,Appellations!$A$2:$B$77,2,FALSE),"0")</f>
        <v>0</v>
      </c>
      <c r="M946" s="2" t="s">
        <v>4934</v>
      </c>
      <c r="N946" s="19" t="str">
        <f>IFERROR(VLOOKUP(M946,Regions!$A$2:$B$41,2,FALSE),"0")</f>
        <v>0</v>
      </c>
      <c r="O946" s="2"/>
      <c r="P946" s="19" t="str">
        <f>IFERROR(VLOOKUP(O946,Colors!$A$2:$B$11,2,FALSE),"0")</f>
        <v>0</v>
      </c>
      <c r="Q946" s="2" t="s">
        <v>4935</v>
      </c>
      <c r="R946" s="19">
        <f>IFERROR(VLOOKUP(Q946,Contenants!$A$2:$B$21,2,FALSE),"0")</f>
        <v>4</v>
      </c>
      <c r="S946" s="2"/>
      <c r="T946" s="50" t="str">
        <f t="shared" si="323"/>
        <v>Jdf Pamplemousse Rose 25 Cl</v>
      </c>
      <c r="U946" s="19" t="str">
        <f t="shared" si="321"/>
        <v/>
      </c>
      <c r="V946" s="19">
        <f t="shared" si="324"/>
        <v>0</v>
      </c>
      <c r="W946" s="20" t="e">
        <f>$X$1&amp;A946&amp;$Y$1&amp;T946&amp;$Z$1&amp;D946&amp;$AA$1&amp;E946&amp;#REF!&amp;G946&amp;$AB$1&amp;J946&amp;$AC$1&amp;L946&amp;$AD$1&amp;N946&amp;$AE$1&amp;P946&amp;$AF$1&amp;R946&amp;$AG$1&amp;#REF!&amp;$AI$1</f>
        <v>#REF!</v>
      </c>
    </row>
    <row r="947" spans="1:23" hidden="1" x14ac:dyDescent="0.25">
      <c r="A947" s="2" t="s">
        <v>1390</v>
      </c>
      <c r="B947" s="2" t="s">
        <v>1391</v>
      </c>
      <c r="C947" s="3"/>
      <c r="D947" s="23" t="str">
        <f t="shared" si="322"/>
        <v/>
      </c>
      <c r="E947" s="4">
        <v>5.95</v>
      </c>
      <c r="F947" s="2" t="s">
        <v>2252</v>
      </c>
      <c r="G947" s="19" t="e">
        <f>VLOOKUP(F947,frs!$A$2:$E$41,2,FALSE)</f>
        <v>#N/A</v>
      </c>
      <c r="H947" s="2" t="b">
        <v>0</v>
      </c>
      <c r="I947" s="2" t="s">
        <v>4686</v>
      </c>
      <c r="J947" s="19">
        <f>VLOOKUP(I947,Families!$A$2:$B$11,2,FALSE)</f>
        <v>9</v>
      </c>
      <c r="K947" s="2"/>
      <c r="L947" s="19" t="str">
        <f>IFERROR(VLOOKUP(K947,Appellations!$A$2:$B$77,2,FALSE),"0")</f>
        <v>0</v>
      </c>
      <c r="M947" s="2" t="s">
        <v>4934</v>
      </c>
      <c r="N947" s="19" t="str">
        <f>IFERROR(VLOOKUP(M947,Regions!$A$2:$B$41,2,FALSE),"0")</f>
        <v>0</v>
      </c>
      <c r="O947" s="2"/>
      <c r="P947" s="19" t="str">
        <f>IFERROR(VLOOKUP(O947,Colors!$A$2:$B$11,2,FALSE),"0")</f>
        <v>0</v>
      </c>
      <c r="Q947" s="2" t="s">
        <v>574</v>
      </c>
      <c r="R947" s="19">
        <f>IFERROR(VLOOKUP(Q947,Contenants!$A$2:$B$21,2,FALSE),"0")</f>
        <v>1</v>
      </c>
      <c r="S947" s="2"/>
      <c r="T947" s="50" t="str">
        <f t="shared" si="323"/>
        <v>Jdf Raisin Blanc 1 L</v>
      </c>
      <c r="U947" s="19" t="str">
        <f t="shared" si="321"/>
        <v/>
      </c>
      <c r="V947" s="19">
        <f t="shared" si="324"/>
        <v>0</v>
      </c>
      <c r="W947" s="20" t="e">
        <f>$X$1&amp;A947&amp;$Y$1&amp;T947&amp;$Z$1&amp;D947&amp;$AA$1&amp;E947&amp;#REF!&amp;G947&amp;$AB$1&amp;J947&amp;$AC$1&amp;L947&amp;$AD$1&amp;N947&amp;$AE$1&amp;P947&amp;$AF$1&amp;R947&amp;$AG$1&amp;#REF!&amp;$AI$1</f>
        <v>#REF!</v>
      </c>
    </row>
    <row r="948" spans="1:23" hidden="1" x14ac:dyDescent="0.25">
      <c r="A948" s="2" t="s">
        <v>1374</v>
      </c>
      <c r="B948" s="2" t="s">
        <v>1375</v>
      </c>
      <c r="C948" s="3"/>
      <c r="D948" s="23" t="str">
        <f t="shared" si="322"/>
        <v/>
      </c>
      <c r="E948" s="4">
        <v>6.1</v>
      </c>
      <c r="F948" s="2" t="s">
        <v>2252</v>
      </c>
      <c r="G948" s="19" t="e">
        <f>VLOOKUP(F948,frs!$A$2:$E$41,2,FALSE)</f>
        <v>#N/A</v>
      </c>
      <c r="H948" s="2" t="b">
        <v>0</v>
      </c>
      <c r="I948" s="2" t="s">
        <v>4686</v>
      </c>
      <c r="J948" s="19">
        <f>VLOOKUP(I948,Families!$A$2:$B$11,2,FALSE)</f>
        <v>9</v>
      </c>
      <c r="K948" s="2"/>
      <c r="L948" s="19" t="str">
        <f>IFERROR(VLOOKUP(K948,Appellations!$A$2:$B$77,2,FALSE),"0")</f>
        <v>0</v>
      </c>
      <c r="M948" s="2" t="s">
        <v>4934</v>
      </c>
      <c r="N948" s="19" t="str">
        <f>IFERROR(VLOOKUP(M948,Regions!$A$2:$B$41,2,FALSE),"0")</f>
        <v>0</v>
      </c>
      <c r="O948" s="2"/>
      <c r="P948" s="19" t="str">
        <f>IFERROR(VLOOKUP(O948,Colors!$A$2:$B$11,2,FALSE),"0")</f>
        <v>0</v>
      </c>
      <c r="Q948" s="2" t="s">
        <v>574</v>
      </c>
      <c r="R948" s="19">
        <f>IFERROR(VLOOKUP(Q948,Contenants!$A$2:$B$21,2,FALSE),"0")</f>
        <v>1</v>
      </c>
      <c r="S948" s="2"/>
      <c r="T948" s="50" t="str">
        <f t="shared" si="323"/>
        <v>Jdf Peche De Vigne 1 L</v>
      </c>
      <c r="U948" s="19" t="str">
        <f t="shared" si="321"/>
        <v/>
      </c>
      <c r="V948" s="19">
        <f t="shared" si="324"/>
        <v>0</v>
      </c>
      <c r="W948" s="20" t="e">
        <f>$X$1&amp;A948&amp;$Y$1&amp;T948&amp;$Z$1&amp;D948&amp;$AA$1&amp;E948&amp;#REF!&amp;G948&amp;$AB$1&amp;J948&amp;$AC$1&amp;L948&amp;$AD$1&amp;N948&amp;$AE$1&amp;P948&amp;$AF$1&amp;R948&amp;$AG$1&amp;#REF!&amp;$AI$1</f>
        <v>#REF!</v>
      </c>
    </row>
    <row r="949" spans="1:23" hidden="1" x14ac:dyDescent="0.25">
      <c r="A949" s="2" t="s">
        <v>1358</v>
      </c>
      <c r="B949" s="2" t="s">
        <v>1359</v>
      </c>
      <c r="C949" s="3"/>
      <c r="D949" s="23" t="str">
        <f t="shared" si="322"/>
        <v/>
      </c>
      <c r="E949" s="4">
        <v>6.9</v>
      </c>
      <c r="F949" s="2" t="s">
        <v>2252</v>
      </c>
      <c r="G949" s="19" t="e">
        <f>VLOOKUP(F949,frs!$A$2:$E$41,2,FALSE)</f>
        <v>#N/A</v>
      </c>
      <c r="H949" s="2" t="b">
        <v>0</v>
      </c>
      <c r="I949" s="2" t="s">
        <v>4686</v>
      </c>
      <c r="J949" s="19">
        <f>VLOOKUP(I949,Families!$A$2:$B$11,2,FALSE)</f>
        <v>9</v>
      </c>
      <c r="K949" s="2"/>
      <c r="L949" s="19" t="str">
        <f>IFERROR(VLOOKUP(K949,Appellations!$A$2:$B$77,2,FALSE),"0")</f>
        <v>0</v>
      </c>
      <c r="M949" s="2" t="s">
        <v>4934</v>
      </c>
      <c r="N949" s="19" t="str">
        <f>IFERROR(VLOOKUP(M949,Regions!$A$2:$B$41,2,FALSE),"0")</f>
        <v>0</v>
      </c>
      <c r="O949" s="2"/>
      <c r="P949" s="19" t="str">
        <f>IFERROR(VLOOKUP(O949,Colors!$A$2:$B$11,2,FALSE),"0")</f>
        <v>0</v>
      </c>
      <c r="Q949" s="2" t="s">
        <v>574</v>
      </c>
      <c r="R949" s="19">
        <f>IFERROR(VLOOKUP(Q949,Contenants!$A$2:$B$21,2,FALSE),"0")</f>
        <v>1</v>
      </c>
      <c r="S949" s="2"/>
      <c r="T949" s="50" t="str">
        <f t="shared" si="323"/>
        <v>Jdf Fraise 1 L</v>
      </c>
      <c r="U949" s="19" t="str">
        <f t="shared" si="321"/>
        <v/>
      </c>
      <c r="V949" s="19">
        <f t="shared" si="324"/>
        <v>0</v>
      </c>
      <c r="W949" s="20" t="e">
        <f>$X$1&amp;A949&amp;$Y$1&amp;T949&amp;$Z$1&amp;D949&amp;$AA$1&amp;E949&amp;#REF!&amp;G949&amp;$AB$1&amp;J949&amp;$AC$1&amp;L949&amp;$AD$1&amp;N949&amp;$AE$1&amp;P949&amp;$AF$1&amp;R949&amp;$AG$1&amp;#REF!&amp;$AI$1</f>
        <v>#REF!</v>
      </c>
    </row>
    <row r="950" spans="1:23" hidden="1" x14ac:dyDescent="0.25">
      <c r="A950" s="2" t="s">
        <v>1382</v>
      </c>
      <c r="B950" s="2" t="s">
        <v>1383</v>
      </c>
      <c r="C950" s="3"/>
      <c r="D950" s="23" t="str">
        <f t="shared" si="322"/>
        <v/>
      </c>
      <c r="E950" s="4">
        <v>5.3</v>
      </c>
      <c r="F950" s="2" t="s">
        <v>2252</v>
      </c>
      <c r="G950" s="19" t="e">
        <f>VLOOKUP(F950,frs!$A$2:$E$41,2,FALSE)</f>
        <v>#N/A</v>
      </c>
      <c r="H950" s="2" t="b">
        <v>0</v>
      </c>
      <c r="I950" s="2" t="s">
        <v>4686</v>
      </c>
      <c r="J950" s="19">
        <f>VLOOKUP(I950,Families!$A$2:$B$11,2,FALSE)</f>
        <v>9</v>
      </c>
      <c r="K950" s="2"/>
      <c r="L950" s="19" t="str">
        <f>IFERROR(VLOOKUP(K950,Appellations!$A$2:$B$77,2,FALSE),"0")</f>
        <v>0</v>
      </c>
      <c r="M950" s="2" t="s">
        <v>4934</v>
      </c>
      <c r="N950" s="19" t="str">
        <f>IFERROR(VLOOKUP(M950,Regions!$A$2:$B$41,2,FALSE),"0")</f>
        <v>0</v>
      </c>
      <c r="O950" s="2"/>
      <c r="P950" s="19" t="str">
        <f>IFERROR(VLOOKUP(O950,Colors!$A$2:$B$11,2,FALSE),"0")</f>
        <v>0</v>
      </c>
      <c r="Q950" s="2" t="s">
        <v>574</v>
      </c>
      <c r="R950" s="19">
        <f>IFERROR(VLOOKUP(Q950,Contenants!$A$2:$B$21,2,FALSE),"0")</f>
        <v>1</v>
      </c>
      <c r="S950" s="2"/>
      <c r="T950" s="50" t="str">
        <f t="shared" si="323"/>
        <v>Jdf Pomme Brut Bio 1 L</v>
      </c>
      <c r="U950" s="19" t="str">
        <f t="shared" si="321"/>
        <v/>
      </c>
      <c r="V950" s="19">
        <f t="shared" si="324"/>
        <v>0</v>
      </c>
      <c r="W950" s="20" t="e">
        <f>$X$1&amp;A950&amp;$Y$1&amp;T950&amp;$Z$1&amp;D950&amp;$AA$1&amp;E950&amp;#REF!&amp;G950&amp;$AB$1&amp;J950&amp;$AC$1&amp;L950&amp;$AD$1&amp;N950&amp;$AE$1&amp;P950&amp;$AF$1&amp;R950&amp;$AG$1&amp;#REF!&amp;$AI$1</f>
        <v>#REF!</v>
      </c>
    </row>
    <row r="951" spans="1:23" s="29" customFormat="1" hidden="1" x14ac:dyDescent="0.25">
      <c r="A951" s="2" t="s">
        <v>1366</v>
      </c>
      <c r="B951" s="2" t="s">
        <v>1367</v>
      </c>
      <c r="C951" s="3"/>
      <c r="D951" s="27" t="str">
        <f t="shared" si="301"/>
        <v/>
      </c>
      <c r="E951" s="4">
        <v>8.9</v>
      </c>
      <c r="F951" s="2" t="s">
        <v>2252</v>
      </c>
      <c r="G951" s="28" t="e">
        <f>VLOOKUP(F951,frs!$A$2:$E$41,2,FALSE)</f>
        <v>#N/A</v>
      </c>
      <c r="H951" s="2" t="b">
        <v>0</v>
      </c>
      <c r="I951" s="2" t="s">
        <v>4686</v>
      </c>
      <c r="J951" s="28">
        <f>VLOOKUP(I951,Families!$A$2:$B$11,2,FALSE)</f>
        <v>9</v>
      </c>
      <c r="K951" s="2"/>
      <c r="L951" s="28" t="str">
        <f>IFERROR(VLOOKUP(K951,Appellations!$A$3:$B$77,3,FALSE),"")</f>
        <v/>
      </c>
      <c r="M951" s="2" t="s">
        <v>4934</v>
      </c>
      <c r="N951" s="28" t="str">
        <f>IFERROR(VLOOKUP(M951,Regions!$A$3:$B$41,2,FALSE),"")</f>
        <v/>
      </c>
      <c r="O951" s="2"/>
      <c r="P951" s="28" t="str">
        <f>IFERROR(VLOOKUP(O951,Colors!$A$3:$B$11,2,FALSE),"")</f>
        <v/>
      </c>
      <c r="Q951" s="2" t="s">
        <v>574</v>
      </c>
      <c r="R951" s="28">
        <f>IFERROR(VLOOKUP(Q951,Contenants!$A$3:$B$21,2,FALSE),"")</f>
        <v>1</v>
      </c>
      <c r="S951" s="2"/>
      <c r="T951" s="8" t="s">
        <v>1642</v>
      </c>
      <c r="U951" s="30" t="str">
        <f t="shared" si="321"/>
        <v/>
      </c>
      <c r="V951" s="19">
        <f t="shared" si="324"/>
        <v>0</v>
      </c>
      <c r="W951" s="29" t="e">
        <f>$X$1&amp;A951&amp;$Y$1&amp;T951&amp;$Z$1&amp;C951&amp;$AA$1&amp;E951&amp;#REF!&amp;G951&amp;$AB$1&amp;J951&amp;$AC$1&amp;#REF!&amp;$AD$1&amp;L951&amp;$AE$1&amp;P951&amp;$AF$1&amp;R951&amp;$AF$1&amp;#REF!&amp;$AG$1</f>
        <v>#REF!</v>
      </c>
    </row>
    <row r="952" spans="1:23" s="20" customFormat="1" hidden="1" x14ac:dyDescent="0.25">
      <c r="A952" s="2" t="s">
        <v>1346</v>
      </c>
      <c r="B952" s="2" t="s">
        <v>1347</v>
      </c>
      <c r="C952" s="3"/>
      <c r="D952" s="18" t="str">
        <f t="shared" si="301"/>
        <v/>
      </c>
      <c r="E952" s="4">
        <v>5.3</v>
      </c>
      <c r="F952" s="2" t="s">
        <v>2252</v>
      </c>
      <c r="G952" s="19" t="e">
        <f>VLOOKUP(F952,frs!$A$2:$E$41,2,FALSE)</f>
        <v>#N/A</v>
      </c>
      <c r="H952" s="2" t="b">
        <v>0</v>
      </c>
      <c r="I952" s="2" t="s">
        <v>4686</v>
      </c>
      <c r="J952" s="19">
        <f>VLOOKUP(I952,Families!$A$2:$B$11,2,FALSE)</f>
        <v>9</v>
      </c>
      <c r="K952" s="2"/>
      <c r="L952" s="19" t="str">
        <f>IFERROR(VLOOKUP(K952,Appellations!$A$3:$B$77,3,FALSE),"")</f>
        <v/>
      </c>
      <c r="M952" s="2" t="s">
        <v>4934</v>
      </c>
      <c r="N952" s="19" t="str">
        <f>IFERROR(VLOOKUP(M952,Regions!$A$3:$B$41,2,FALSE),"")</f>
        <v/>
      </c>
      <c r="O952" s="2"/>
      <c r="P952" s="19" t="str">
        <f>IFERROR(VLOOKUP(O952,Colors!$A$3:$B$11,2,FALSE),"")</f>
        <v/>
      </c>
      <c r="Q952" s="2" t="s">
        <v>574</v>
      </c>
      <c r="R952" s="19">
        <f>IFERROR(VLOOKUP(Q952,Contenants!$A$3:$B$21,2,FALSE),"")</f>
        <v>1</v>
      </c>
      <c r="S952" s="2"/>
      <c r="T952" s="8" t="s">
        <v>1581</v>
      </c>
      <c r="U952" s="21" t="str">
        <f t="shared" si="321"/>
        <v/>
      </c>
      <c r="V952" s="19">
        <f t="shared" si="324"/>
        <v>0</v>
      </c>
      <c r="W952" s="20" t="e">
        <f>$X$1&amp;A952&amp;$Y$1&amp;T952&amp;$Z$1&amp;C952&amp;$AA$1&amp;E952&amp;#REF!&amp;G952&amp;$AB$1&amp;J952&amp;$AC$1&amp;#REF!&amp;$AD$1&amp;L952&amp;$AE$1&amp;P952&amp;$AF$1&amp;R952&amp;$AF$1&amp;#REF!&amp;$AG$1</f>
        <v>#REF!</v>
      </c>
    </row>
    <row r="953" spans="1:23" s="20" customFormat="1" hidden="1" x14ac:dyDescent="0.25">
      <c r="A953" s="2" t="s">
        <v>3613</v>
      </c>
      <c r="B953" s="2" t="s">
        <v>3614</v>
      </c>
      <c r="C953" s="3"/>
      <c r="D953" s="18" t="str">
        <f t="shared" si="301"/>
        <v/>
      </c>
      <c r="E953" s="4">
        <v>79.5</v>
      </c>
      <c r="F953" s="2" t="s">
        <v>2222</v>
      </c>
      <c r="G953" s="19">
        <f>VLOOKUP(F953,frs!$A$2:$E$41,2,FALSE)</f>
        <v>9</v>
      </c>
      <c r="H953" s="2" t="b">
        <v>0</v>
      </c>
      <c r="I953" s="2" t="s">
        <v>4716</v>
      </c>
      <c r="J953" s="19">
        <f>VLOOKUP(I953,Families!$A$2:$B$11,2,FALSE)</f>
        <v>1</v>
      </c>
      <c r="K953" s="2" t="s">
        <v>4725</v>
      </c>
      <c r="L953" s="19" t="str">
        <f>IFERROR(VLOOKUP(K953,Appellations!$A$3:$B$77,3,FALSE),"")</f>
        <v/>
      </c>
      <c r="M953" s="2" t="s">
        <v>4718</v>
      </c>
      <c r="N953" s="19">
        <f>IFERROR(VLOOKUP(M953,Regions!$A$3:$B$41,2,FALSE),"")</f>
        <v>8</v>
      </c>
      <c r="O953" s="2" t="s">
        <v>4719</v>
      </c>
      <c r="P953" s="19">
        <f>IFERROR(VLOOKUP(O953,Colors!$A$3:$B$11,2,FALSE),"")</f>
        <v>8</v>
      </c>
      <c r="Q953" s="2" t="s">
        <v>4688</v>
      </c>
      <c r="R953" s="19">
        <f>IFERROR(VLOOKUP(Q953,Contenants!$A$3:$B$21,2,FALSE),"")</f>
        <v>16</v>
      </c>
      <c r="S953" s="2"/>
      <c r="T953" s="8" t="s">
        <v>1189</v>
      </c>
      <c r="U953" s="21" t="str">
        <f t="shared" si="321"/>
        <v/>
      </c>
      <c r="V953" s="21"/>
      <c r="W953" s="20" t="e">
        <f>$X$1&amp;A953&amp;$Y$1&amp;T953&amp;$Z$1&amp;C953&amp;$AA$1&amp;E953&amp;#REF!&amp;G953&amp;$AB$1&amp;J953&amp;$AC$1&amp;#REF!&amp;$AD$1&amp;L953&amp;$AE$1&amp;P953&amp;$AF$1&amp;R953&amp;$AF$1&amp;#REF!&amp;$AG$1</f>
        <v>#REF!</v>
      </c>
    </row>
    <row r="954" spans="1:23" s="20" customFormat="1" hidden="1" x14ac:dyDescent="0.25">
      <c r="A954" s="2" t="s">
        <v>3619</v>
      </c>
      <c r="B954" s="2" t="s">
        <v>3620</v>
      </c>
      <c r="C954" s="3"/>
      <c r="D954" s="18" t="str">
        <f t="shared" si="301"/>
        <v/>
      </c>
      <c r="E954" s="4">
        <v>21.7</v>
      </c>
      <c r="F954" s="2" t="s">
        <v>2222</v>
      </c>
      <c r="G954" s="19">
        <f>VLOOKUP(F954,frs!$A$2:$E$41,2,FALSE)</f>
        <v>9</v>
      </c>
      <c r="H954" s="2" t="b">
        <v>0</v>
      </c>
      <c r="I954" s="2" t="s">
        <v>4716</v>
      </c>
      <c r="J954" s="19">
        <f>VLOOKUP(I954,Families!$A$2:$B$11,2,FALSE)</f>
        <v>1</v>
      </c>
      <c r="K954" s="2" t="s">
        <v>4725</v>
      </c>
      <c r="L954" s="19" t="str">
        <f>IFERROR(VLOOKUP(K954,Appellations!$A$3:$B$77,3,FALSE),"")</f>
        <v/>
      </c>
      <c r="M954" s="2" t="s">
        <v>4718</v>
      </c>
      <c r="N954" s="19">
        <f>IFERROR(VLOOKUP(M954,Regions!$A$3:$B$41,2,FALSE),"")</f>
        <v>8</v>
      </c>
      <c r="O954" s="2" t="s">
        <v>4719</v>
      </c>
      <c r="P954" s="19">
        <f>IFERROR(VLOOKUP(O954,Colors!$A$3:$B$11,2,FALSE),"")</f>
        <v>8</v>
      </c>
      <c r="Q954" s="2" t="s">
        <v>4688</v>
      </c>
      <c r="R954" s="19">
        <f>IFERROR(VLOOKUP(Q954,Contenants!$A$3:$B$21,2,FALSE),"")</f>
        <v>16</v>
      </c>
      <c r="S954" s="2"/>
      <c r="T954" s="8" t="s">
        <v>1790</v>
      </c>
      <c r="U954" s="21" t="str">
        <f t="shared" si="321"/>
        <v/>
      </c>
      <c r="V954" s="21"/>
      <c r="W954" s="20" t="e">
        <f>$X$1&amp;A954&amp;$Y$1&amp;T954&amp;$Z$1&amp;C954&amp;$AA$1&amp;E954&amp;#REF!&amp;G954&amp;$AB$1&amp;J954&amp;$AC$1&amp;#REF!&amp;$AD$1&amp;L954&amp;$AE$1&amp;P954&amp;$AF$1&amp;R954&amp;$AF$1&amp;#REF!&amp;$AG$1</f>
        <v>#REF!</v>
      </c>
    </row>
    <row r="955" spans="1:23" s="20" customFormat="1" hidden="1" x14ac:dyDescent="0.25">
      <c r="A955" s="2" t="s">
        <v>3936</v>
      </c>
      <c r="B955" s="2" t="s">
        <v>3937</v>
      </c>
      <c r="C955" s="3"/>
      <c r="D955" s="18" t="str">
        <f t="shared" si="301"/>
        <v/>
      </c>
      <c r="E955" s="4">
        <v>65.95</v>
      </c>
      <c r="F955" s="2" t="s">
        <v>2222</v>
      </c>
      <c r="G955" s="19">
        <f>VLOOKUP(F955,frs!$A$2:$E$41,2,FALSE)</f>
        <v>9</v>
      </c>
      <c r="H955" s="2" t="b">
        <v>0</v>
      </c>
      <c r="I955" s="2" t="s">
        <v>4716</v>
      </c>
      <c r="J955" s="19">
        <f>VLOOKUP(I955,Families!$A$2:$B$11,2,FALSE)</f>
        <v>1</v>
      </c>
      <c r="K955" s="2" t="s">
        <v>4732</v>
      </c>
      <c r="L955" s="19" t="str">
        <f>IFERROR(VLOOKUP(K955,Appellations!$A$3:$B$77,3,FALSE),"")</f>
        <v/>
      </c>
      <c r="M955" s="2" t="s">
        <v>4718</v>
      </c>
      <c r="N955" s="19">
        <f>IFERROR(VLOOKUP(M955,Regions!$A$3:$B$41,2,FALSE),"")</f>
        <v>8</v>
      </c>
      <c r="O955" s="2" t="s">
        <v>4719</v>
      </c>
      <c r="P955" s="19">
        <f>IFERROR(VLOOKUP(O955,Colors!$A$3:$B$11,2,FALSE),"")</f>
        <v>8</v>
      </c>
      <c r="Q955" s="2" t="s">
        <v>4688</v>
      </c>
      <c r="R955" s="19">
        <f>IFERROR(VLOOKUP(Q955,Contenants!$A$3:$B$21,2,FALSE),"")</f>
        <v>16</v>
      </c>
      <c r="S955" s="2"/>
      <c r="T955" s="8" t="s">
        <v>485</v>
      </c>
      <c r="U955" s="21" t="str">
        <f t="shared" si="321"/>
        <v/>
      </c>
      <c r="V955" s="21"/>
      <c r="W955" s="20" t="e">
        <f>$X$1&amp;A955&amp;$Y$1&amp;T955&amp;$Z$1&amp;C955&amp;$AA$1&amp;E955&amp;#REF!&amp;G955&amp;$AB$1&amp;J955&amp;$AC$1&amp;#REF!&amp;$AD$1&amp;L955&amp;$AE$1&amp;P955&amp;$AF$1&amp;R955&amp;$AF$1&amp;#REF!&amp;$AG$1</f>
        <v>#REF!</v>
      </c>
    </row>
    <row r="956" spans="1:23" s="20" customFormat="1" hidden="1" x14ac:dyDescent="0.25">
      <c r="A956" s="2" t="s">
        <v>4225</v>
      </c>
      <c r="B956" s="2" t="s">
        <v>4226</v>
      </c>
      <c r="C956" s="3"/>
      <c r="D956" s="18" t="str">
        <f t="shared" si="301"/>
        <v/>
      </c>
      <c r="E956" s="4">
        <v>29.05</v>
      </c>
      <c r="F956" s="2" t="s">
        <v>2222</v>
      </c>
      <c r="G956" s="19">
        <f>VLOOKUP(F956,frs!$A$2:$E$41,2,FALSE)</f>
        <v>9</v>
      </c>
      <c r="H956" s="2" t="b">
        <v>0</v>
      </c>
      <c r="I956" s="2" t="s">
        <v>4716</v>
      </c>
      <c r="J956" s="19">
        <f>VLOOKUP(I956,Families!$A$2:$B$11,2,FALSE)</f>
        <v>1</v>
      </c>
      <c r="K956" s="2" t="s">
        <v>4737</v>
      </c>
      <c r="L956" s="19" t="str">
        <f>IFERROR(VLOOKUP(K956,Appellations!$A$3:$B$77,3,FALSE),"")</f>
        <v/>
      </c>
      <c r="M956" s="2" t="s">
        <v>4718</v>
      </c>
      <c r="N956" s="19">
        <f>IFERROR(VLOOKUP(M956,Regions!$A$3:$B$41,2,FALSE),"")</f>
        <v>8</v>
      </c>
      <c r="O956" s="2" t="s">
        <v>4719</v>
      </c>
      <c r="P956" s="19">
        <f>IFERROR(VLOOKUP(O956,Colors!$A$3:$B$11,2,FALSE),"")</f>
        <v>8</v>
      </c>
      <c r="Q956" s="2" t="s">
        <v>4688</v>
      </c>
      <c r="R956" s="19">
        <f>IFERROR(VLOOKUP(Q956,Contenants!$A$3:$B$21,2,FALSE),"")</f>
        <v>16</v>
      </c>
      <c r="S956" s="2"/>
      <c r="T956" s="8" t="s">
        <v>944</v>
      </c>
      <c r="U956" s="21" t="str">
        <f t="shared" si="321"/>
        <v/>
      </c>
      <c r="V956" s="21"/>
      <c r="W956" s="20" t="e">
        <f>$X$1&amp;A956&amp;$Y$1&amp;T956&amp;$Z$1&amp;C956&amp;$AA$1&amp;E956&amp;#REF!&amp;G956&amp;$AB$1&amp;J956&amp;$AC$1&amp;#REF!&amp;$AD$1&amp;L956&amp;$AE$1&amp;P956&amp;$AF$1&amp;R956&amp;$AF$1&amp;#REF!&amp;$AG$1</f>
        <v>#REF!</v>
      </c>
    </row>
    <row r="957" spans="1:23" s="20" customFormat="1" hidden="1" x14ac:dyDescent="0.25">
      <c r="A957" s="2" t="s">
        <v>4223</v>
      </c>
      <c r="B957" s="2" t="s">
        <v>4224</v>
      </c>
      <c r="C957" s="3"/>
      <c r="D957" s="18" t="str">
        <f t="shared" si="301"/>
        <v/>
      </c>
      <c r="E957" s="4">
        <v>55.8</v>
      </c>
      <c r="F957" s="2" t="s">
        <v>2222</v>
      </c>
      <c r="G957" s="19">
        <f>VLOOKUP(F957,frs!$A$2:$E$41,2,FALSE)</f>
        <v>9</v>
      </c>
      <c r="H957" s="2" t="b">
        <v>0</v>
      </c>
      <c r="I957" s="2" t="s">
        <v>4716</v>
      </c>
      <c r="J957" s="19">
        <f>VLOOKUP(I957,Families!$A$2:$B$11,2,FALSE)</f>
        <v>1</v>
      </c>
      <c r="K957" s="2" t="s">
        <v>4737</v>
      </c>
      <c r="L957" s="19" t="str">
        <f>IFERROR(VLOOKUP(K957,Appellations!$A$3:$B$77,3,FALSE),"")</f>
        <v/>
      </c>
      <c r="M957" s="2" t="s">
        <v>4718</v>
      </c>
      <c r="N957" s="19">
        <f>IFERROR(VLOOKUP(M957,Regions!$A$3:$B$41,2,FALSE),"")</f>
        <v>8</v>
      </c>
      <c r="O957" s="2" t="s">
        <v>4719</v>
      </c>
      <c r="P957" s="19">
        <f>IFERROR(VLOOKUP(O957,Colors!$A$3:$B$11,2,FALSE),"")</f>
        <v>8</v>
      </c>
      <c r="Q957" s="2" t="s">
        <v>4688</v>
      </c>
      <c r="R957" s="19">
        <f>IFERROR(VLOOKUP(Q957,Contenants!$A$3:$B$21,2,FALSE),"")</f>
        <v>16</v>
      </c>
      <c r="S957" s="2"/>
      <c r="T957" s="8" t="s">
        <v>946</v>
      </c>
      <c r="U957" s="21" t="str">
        <f t="shared" si="321"/>
        <v/>
      </c>
      <c r="V957" s="21"/>
      <c r="W957" s="20" t="e">
        <f>$X$1&amp;A957&amp;$Y$1&amp;T957&amp;$Z$1&amp;C957&amp;$AA$1&amp;E957&amp;#REF!&amp;G957&amp;$AB$1&amp;J957&amp;$AC$1&amp;#REF!&amp;$AD$1&amp;L957&amp;$AE$1&amp;P957&amp;$AF$1&amp;R957&amp;$AF$1&amp;#REF!&amp;$AG$1</f>
        <v>#REF!</v>
      </c>
    </row>
    <row r="958" spans="1:23" s="20" customFormat="1" hidden="1" x14ac:dyDescent="0.25">
      <c r="A958" s="2" t="s">
        <v>4249</v>
      </c>
      <c r="B958" s="2" t="s">
        <v>4250</v>
      </c>
      <c r="C958" s="3"/>
      <c r="D958" s="18" t="str">
        <f t="shared" si="301"/>
        <v/>
      </c>
      <c r="E958" s="4">
        <v>148.94999999999999</v>
      </c>
      <c r="F958" s="2" t="s">
        <v>2222</v>
      </c>
      <c r="G958" s="19">
        <f>VLOOKUP(F958,frs!$A$2:$E$41,2,FALSE)</f>
        <v>9</v>
      </c>
      <c r="H958" s="2" t="b">
        <v>0</v>
      </c>
      <c r="I958" s="2" t="s">
        <v>4716</v>
      </c>
      <c r="J958" s="19">
        <f>VLOOKUP(I958,Families!$A$2:$B$11,2,FALSE)</f>
        <v>1</v>
      </c>
      <c r="K958" s="2" t="s">
        <v>4936</v>
      </c>
      <c r="L958" s="19" t="str">
        <f>IFERROR(VLOOKUP(K958,Appellations!$A$3:$B$77,3,FALSE),"")</f>
        <v/>
      </c>
      <c r="M958" s="2" t="s">
        <v>4718</v>
      </c>
      <c r="N958" s="19">
        <f>IFERROR(VLOOKUP(M958,Regions!$A$3:$B$41,2,FALSE),"")</f>
        <v>8</v>
      </c>
      <c r="O958" s="2" t="s">
        <v>4719</v>
      </c>
      <c r="P958" s="19">
        <f>IFERROR(VLOOKUP(O958,Colors!$A$3:$B$11,2,FALSE),"")</f>
        <v>8</v>
      </c>
      <c r="Q958" s="2" t="s">
        <v>4688</v>
      </c>
      <c r="R958" s="19">
        <f>IFERROR(VLOOKUP(Q958,Contenants!$A$3:$B$21,2,FALSE),"")</f>
        <v>16</v>
      </c>
      <c r="S958" s="2"/>
      <c r="T958" s="8" t="s">
        <v>1712</v>
      </c>
      <c r="U958" s="21" t="str">
        <f t="shared" si="321"/>
        <v/>
      </c>
      <c r="V958" s="21"/>
      <c r="W958" s="20" t="e">
        <f>$X$1&amp;A958&amp;$Y$1&amp;T958&amp;$Z$1&amp;C958&amp;$AA$1&amp;E958&amp;#REF!&amp;G958&amp;$AB$1&amp;J958&amp;$AC$1&amp;#REF!&amp;$AD$1&amp;L958&amp;$AE$1&amp;P958&amp;$AF$1&amp;R958&amp;$AF$1&amp;#REF!&amp;$AG$1</f>
        <v>#REF!</v>
      </c>
    </row>
    <row r="959" spans="1:23" s="20" customFormat="1" hidden="1" x14ac:dyDescent="0.25">
      <c r="A959" s="2" t="s">
        <v>3815</v>
      </c>
      <c r="B959" s="2" t="s">
        <v>3816</v>
      </c>
      <c r="C959" s="3"/>
      <c r="D959" s="40" t="str">
        <f t="shared" ref="D959:D1022" si="325">SUBSTITUTE(SUBSTITUTE(C959,CHAR(13),""),CHAR(10),"&lt;br&gt;")</f>
        <v/>
      </c>
      <c r="E959" s="4">
        <v>79.650000000000006</v>
      </c>
      <c r="F959" s="2" t="s">
        <v>2222</v>
      </c>
      <c r="G959" s="41">
        <f>VLOOKUP(F959,frs!$A$2:$E$41,2,FALSE)</f>
        <v>9</v>
      </c>
      <c r="H959" s="2" t="b">
        <v>0</v>
      </c>
      <c r="I959" s="2" t="s">
        <v>4716</v>
      </c>
      <c r="J959" s="41">
        <f>VLOOKUP(I959,Families!$A$2:$B$11,2,FALSE)</f>
        <v>1</v>
      </c>
      <c r="K959" s="2" t="s">
        <v>4727</v>
      </c>
      <c r="L959" s="41" t="str">
        <f>IFERROR(VLOOKUP(K959,Appellations!$A$3:$B$77,3,FALSE),"")</f>
        <v/>
      </c>
      <c r="M959" s="2" t="s">
        <v>4718</v>
      </c>
      <c r="N959" s="41">
        <f>IFERROR(VLOOKUP(M959,Regions!$A$3:$B$41,2,FALSE),"")</f>
        <v>8</v>
      </c>
      <c r="O959" s="2" t="s">
        <v>4719</v>
      </c>
      <c r="P959" s="41">
        <f>IFERROR(VLOOKUP(O959,Colors!$A$3:$B$11,2,FALSE),"")</f>
        <v>8</v>
      </c>
      <c r="Q959" s="2" t="s">
        <v>4688</v>
      </c>
      <c r="R959" s="41">
        <f>IFERROR(VLOOKUP(Q959,Contenants!$A$3:$B$21,2,FALSE),"")</f>
        <v>16</v>
      </c>
      <c r="S959" s="2"/>
      <c r="T959" s="8" t="s">
        <v>1710</v>
      </c>
      <c r="U959" s="43" t="str">
        <f t="shared" si="321"/>
        <v/>
      </c>
      <c r="V959" s="43"/>
      <c r="W959" s="42" t="e">
        <f>$X$1&amp;A959&amp;$Y$1&amp;T959&amp;$Z$1&amp;C959&amp;$AA$1&amp;E959&amp;#REF!&amp;G959&amp;$AB$1&amp;J959&amp;$AC$1&amp;#REF!&amp;$AD$1&amp;L959&amp;$AE$1&amp;P959&amp;$AF$1&amp;R959&amp;$AF$1&amp;#REF!&amp;$AG$1</f>
        <v>#REF!</v>
      </c>
    </row>
    <row r="960" spans="1:23" hidden="1" x14ac:dyDescent="0.25">
      <c r="A960" s="2" t="s">
        <v>4235</v>
      </c>
      <c r="B960" s="2" t="s">
        <v>4236</v>
      </c>
      <c r="C960" s="3"/>
      <c r="D960" s="23" t="str">
        <f t="shared" ref="D960:D963" si="326">SUBSTITUTE(SUBSTITUTE(SUBSTITUTE(C960,CHAR(13),""),CHAR(10),"&lt;br&gt;"),". &amp;car(10)",".")</f>
        <v/>
      </c>
      <c r="E960" s="4">
        <v>63.5</v>
      </c>
      <c r="F960" s="2" t="s">
        <v>2222</v>
      </c>
      <c r="G960" s="19">
        <f>VLOOKUP(F960,frs!$A$2:$E$41,2,FALSE)</f>
        <v>9</v>
      </c>
      <c r="H960" s="2" t="b">
        <v>0</v>
      </c>
      <c r="I960" s="2" t="s">
        <v>4716</v>
      </c>
      <c r="J960" s="19">
        <f>VLOOKUP(I960,Families!$A$2:$B$11,2,FALSE)</f>
        <v>1</v>
      </c>
      <c r="K960" s="2" t="s">
        <v>4739</v>
      </c>
      <c r="L960" s="19">
        <f>IFERROR(VLOOKUP(K960,Appellations!$A$2:$B$77,2,FALSE),"0")</f>
        <v>73</v>
      </c>
      <c r="M960" s="2" t="s">
        <v>4718</v>
      </c>
      <c r="N960" s="19">
        <f>IFERROR(VLOOKUP(M960,Regions!$A$2:$B$41,2,FALSE),"0")</f>
        <v>8</v>
      </c>
      <c r="O960" s="2" t="s">
        <v>4719</v>
      </c>
      <c r="P960" s="19">
        <f>IFERROR(VLOOKUP(O960,Colors!$A$2:$B$11,2,FALSE),"0")</f>
        <v>8</v>
      </c>
      <c r="Q960" s="2" t="s">
        <v>4688</v>
      </c>
      <c r="R960" s="19">
        <f>IFERROR(VLOOKUP(Q960,Contenants!$A$2:$B$21,2,FALSE),"0")</f>
        <v>16</v>
      </c>
      <c r="S960" s="2"/>
      <c r="T960" s="50" t="str">
        <f t="shared" ref="T960:T962" si="327">PROPER(B960)</f>
        <v>St Estephe Lafon-Rochet 4Gcc Rouge 2012</v>
      </c>
      <c r="U960" s="19" t="str">
        <f t="shared" si="321"/>
        <v/>
      </c>
      <c r="V960" s="19" t="e">
        <f>IF(#REF!="",0,1)</f>
        <v>#REF!</v>
      </c>
      <c r="W960" s="20" t="e">
        <f>$X$1&amp;A960&amp;$Y$1&amp;T960&amp;$Z$1&amp;D960&amp;$AA$1&amp;E960&amp;#REF!&amp;G960&amp;$AB$1&amp;J960&amp;$AC$1&amp;L960&amp;$AD$1&amp;N960&amp;$AE$1&amp;P960&amp;$AF$1&amp;R960&amp;$AG$1&amp;#REF!&amp;$AI$1</f>
        <v>#REF!</v>
      </c>
    </row>
    <row r="961" spans="1:23" hidden="1" x14ac:dyDescent="0.25">
      <c r="A961" s="2" t="s">
        <v>4247</v>
      </c>
      <c r="B961" s="2" t="s">
        <v>4248</v>
      </c>
      <c r="C961" s="3"/>
      <c r="D961" s="23" t="str">
        <f t="shared" si="326"/>
        <v/>
      </c>
      <c r="E961" s="4">
        <v>290</v>
      </c>
      <c r="F961" s="2" t="s">
        <v>2222</v>
      </c>
      <c r="G961" s="19">
        <f>VLOOKUP(F961,frs!$A$2:$E$41,2,FALSE)</f>
        <v>9</v>
      </c>
      <c r="H961" s="2" t="b">
        <v>0</v>
      </c>
      <c r="I961" s="2" t="s">
        <v>4716</v>
      </c>
      <c r="J961" s="19">
        <f>VLOOKUP(I961,Families!$A$2:$B$11,2,FALSE)</f>
        <v>1</v>
      </c>
      <c r="K961" s="2" t="s">
        <v>4936</v>
      </c>
      <c r="L961" s="19" t="str">
        <f>IFERROR(VLOOKUP(K961,Appellations!$A$2:$B$77,2,FALSE),"0")</f>
        <v>0</v>
      </c>
      <c r="M961" s="2" t="s">
        <v>4718</v>
      </c>
      <c r="N961" s="19">
        <f>IFERROR(VLOOKUP(M961,Regions!$A$2:$B$41,2,FALSE),"0")</f>
        <v>8</v>
      </c>
      <c r="O961" s="2" t="s">
        <v>4719</v>
      </c>
      <c r="P961" s="19">
        <f>IFERROR(VLOOKUP(O961,Colors!$A$2:$B$11,2,FALSE),"0")</f>
        <v>8</v>
      </c>
      <c r="Q961" s="2" t="s">
        <v>4688</v>
      </c>
      <c r="R961" s="19">
        <f>IFERROR(VLOOKUP(Q961,Contenants!$A$2:$B$21,2,FALSE),"0")</f>
        <v>16</v>
      </c>
      <c r="S961" s="2"/>
      <c r="T961" s="50" t="str">
        <f t="shared" si="327"/>
        <v>St Julien Ducru Beaucaillou 2Gcc Rge 86</v>
      </c>
      <c r="U961" s="19" t="str">
        <f t="shared" si="321"/>
        <v/>
      </c>
      <c r="V961" s="19" t="e">
        <f>IF(#REF!="",0,1)</f>
        <v>#REF!</v>
      </c>
      <c r="W961" s="20" t="e">
        <f>$X$1&amp;A961&amp;$Y$1&amp;T961&amp;$Z$1&amp;D961&amp;$AA$1&amp;E961&amp;#REF!&amp;G961&amp;$AB$1&amp;J961&amp;$AC$1&amp;L961&amp;$AD$1&amp;N961&amp;$AE$1&amp;P961&amp;$AF$1&amp;R961&amp;$AG$1&amp;#REF!&amp;$AI$1</f>
        <v>#REF!</v>
      </c>
    </row>
    <row r="962" spans="1:23" hidden="1" x14ac:dyDescent="0.25">
      <c r="A962" s="2" t="s">
        <v>1481</v>
      </c>
      <c r="B962" s="2" t="s">
        <v>1482</v>
      </c>
      <c r="C962" s="3"/>
      <c r="D962" s="23" t="str">
        <f t="shared" si="326"/>
        <v/>
      </c>
      <c r="E962" s="4">
        <v>18.7</v>
      </c>
      <c r="F962" s="2" t="s">
        <v>2222</v>
      </c>
      <c r="G962" s="19">
        <f>VLOOKUP(F962,frs!$A$2:$E$41,2,FALSE)</f>
        <v>9</v>
      </c>
      <c r="H962" s="2" t="b">
        <v>1</v>
      </c>
      <c r="I962" s="2" t="s">
        <v>4709</v>
      </c>
      <c r="J962" s="19">
        <f>VLOOKUP(I962,Families!$A$2:$B$11,2,FALSE)</f>
        <v>2</v>
      </c>
      <c r="K962" s="2" t="s">
        <v>4937</v>
      </c>
      <c r="L962" s="19" t="str">
        <f>IFERROR(VLOOKUP(K962,Appellations!$A$2:$B$77,2,FALSE),"0")</f>
        <v>0</v>
      </c>
      <c r="M962" s="2" t="s">
        <v>4718</v>
      </c>
      <c r="N962" s="19">
        <f>IFERROR(VLOOKUP(M962,Regions!$A$2:$B$41,2,FALSE),"0")</f>
        <v>8</v>
      </c>
      <c r="O962" s="2" t="s">
        <v>4689</v>
      </c>
      <c r="P962" s="19">
        <f>IFERROR(VLOOKUP(O962,Colors!$A$2:$B$11,2,FALSE),"0")</f>
        <v>2</v>
      </c>
      <c r="Q962" s="2" t="s">
        <v>4688</v>
      </c>
      <c r="R962" s="19">
        <f>IFERROR(VLOOKUP(Q962,Contenants!$A$2:$B$21,2,FALSE),"0")</f>
        <v>16</v>
      </c>
      <c r="S962" s="2"/>
      <c r="T962" s="50" t="str">
        <f t="shared" si="327"/>
        <v>Loupiac Cht Ricaud Blanc 2017</v>
      </c>
      <c r="U962" s="19" t="str">
        <f t="shared" si="321"/>
        <v/>
      </c>
      <c r="V962" s="19">
        <f t="shared" ref="V962:V965" si="328">IF(U962="",0,1)</f>
        <v>0</v>
      </c>
      <c r="W962" s="20" t="e">
        <f>$X$1&amp;A962&amp;$Y$1&amp;T962&amp;$Z$1&amp;D962&amp;$AA$1&amp;E962&amp;#REF!&amp;G962&amp;$AB$1&amp;J962&amp;$AC$1&amp;L962&amp;$AD$1&amp;N962&amp;$AE$1&amp;P962&amp;$AF$1&amp;R962&amp;$AG$1&amp;#REF!&amp;$AI$1</f>
        <v>#REF!</v>
      </c>
    </row>
    <row r="963" spans="1:23" ht="409.5" x14ac:dyDescent="0.25">
      <c r="A963" s="2" t="s">
        <v>939</v>
      </c>
      <c r="B963" s="2" t="s">
        <v>940</v>
      </c>
      <c r="C963" s="3" t="s">
        <v>6150</v>
      </c>
      <c r="D963" s="23" t="str">
        <f t="shared" si="326"/>
        <v>Un vin rouge Argentin avec beaucoup de caractère et de fruits. Idéal sur une daube provençale ou une côte de boeuf maturée.&lt;br&gt;&lt;br&gt;Encépagement : Malbec, Merlot, Cabernet Sauvignon, Syrah, Petit Verdot&lt;br&gt;&lt;br&gt;Dégustation : Robe violacée profond ; Nez intense et complexe aux notes de fruits rouges/noirs ; Bouche puissante, ample et veloutée aux saveurs de fruits noirs confiturés et aux tanins soyeux.&lt;br&gt;Accord mets/vin : viandes rouges, gibier.&lt;br&gt;&lt;br&gt;La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963" s="4">
        <v>20.8</v>
      </c>
      <c r="F963" s="2" t="s">
        <v>2222</v>
      </c>
      <c r="G963" s="19">
        <f>VLOOKUP(F963,frs!$A$2:$B$45,2,FALSE)</f>
        <v>9</v>
      </c>
      <c r="H963" s="2" t="b">
        <v>1</v>
      </c>
      <c r="I963" s="2" t="s">
        <v>4716</v>
      </c>
      <c r="J963" s="19">
        <f>VLOOKUP(I963,Families!$A$2:$B$11,2,FALSE)</f>
        <v>1</v>
      </c>
      <c r="K963" s="2"/>
      <c r="L963" s="19" t="str">
        <f>IFERROR(VLOOKUP(K963,Appellations!$A$2:$B$80,2,FALSE),"0")</f>
        <v>0</v>
      </c>
      <c r="M963" s="2" t="s">
        <v>4913</v>
      </c>
      <c r="N963" s="19">
        <f>IFERROR(VLOOKUP(M963,Regions!$A$2:$B$44,2,FALSE),"0")</f>
        <v>3</v>
      </c>
      <c r="O963" s="2" t="s">
        <v>4719</v>
      </c>
      <c r="P963" s="19">
        <f>IFERROR(VLOOKUP(O963,Colors!$A$2:$B$11,2,FALSE),"0")</f>
        <v>8</v>
      </c>
      <c r="Q963" s="2" t="s">
        <v>4688</v>
      </c>
      <c r="R963" s="19">
        <f>IFERROR(VLOOKUP(Q963,Contenants!$A$2:$B$21,2,FALSE),"0")</f>
        <v>16</v>
      </c>
      <c r="S963" s="2" t="s">
        <v>5644</v>
      </c>
      <c r="T963" s="50" t="s">
        <v>5999</v>
      </c>
      <c r="U963" s="19" t="str">
        <f t="shared" ref="U963:U965" si="329">SUBSTITUTE(S963,"C:\Users\Admin\OneDrive\Site Internet\","")</f>
        <v>argentine_clos_de_los_siete_rouge.png</v>
      </c>
      <c r="V963" s="19">
        <f t="shared" si="328"/>
        <v>1</v>
      </c>
      <c r="W963" s="20" t="str">
        <f t="shared" ref="W963:W965" si="330">$X$1&amp;A963&amp;$Y$1&amp;T963&amp;$Z$1&amp;D963&amp;$AA$1&amp;G963&amp;$AB$1&amp;J963&amp;$AC$1&amp;L963&amp;$AD$1&amp;N963&amp;$AE$1&amp;P963&amp;$AF$1&amp;R963&amp;$AG$1&amp;U963&amp;$AH$1&amp;V963&amp;$AI$1</f>
        <v>("00975", "Clos de Los Siete Rouge", "Un vin rouge Argentin avec beaucoup de caractère et de fruits. Idéal sur une daube provençale ou une côte de boeuf maturée.&lt;br&gt;&lt;br&gt;Encépagement : Malbec, Merlot, Cabernet Sauvignon, Syrah, Petit Verdot&lt;br&gt;&lt;br&gt;Dégustation : Robe violacée profond ; Nez intense et complexe aux notes de fruits rouges/noirs ; Bouche puissante, ample et veloutée aux saveurs de fruits noirs confiturés et aux tanins soyeux.&lt;br&gt;Accord mets/vin : viandes rouges, gibier.&lt;br&gt;&lt;br&gt;La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"9", "1", "0", "3","8", "16", "argentine_clos_de_los_siete_rouge.png", "1"),</v>
      </c>
    </row>
    <row r="964" spans="1:23" s="29" customFormat="1" ht="409.6" x14ac:dyDescent="0.25">
      <c r="A964" s="2" t="s">
        <v>834</v>
      </c>
      <c r="B964" s="2" t="s">
        <v>835</v>
      </c>
      <c r="C964" s="3" t="s">
        <v>4938</v>
      </c>
      <c r="D964" s="27" t="str">
        <f t="shared" si="325"/>
        <v>Un champagne fin et aromatique pour l'apéritif ou un dessert aux fruits frais. &lt;br&gt;&lt;br&gt;Encépagement : Chardonnay, Pinot noir, Pinot meunier&lt;br&gt;&lt;br&gt;Dégustation : Bulles fines, nez aux notes de fruits jaunes et exotiques ; bouche ample aux notes de fruits frais.&lt;br&gt;&lt;br&gt;Victor est tonnelier, Léonie est fille de vigneron… ils fondent en 1868 la Maison de Champagne éponyme, Canard-Duchêne. Au cœur de la Montagne de Reims, le village de Ludes jouit d’un emplacement unique. Sur ce plateau dominant la plaine champenoise, le paysage se partage entre forêts d’essences rares et vignes en pente douce.</v>
      </c>
      <c r="E964" s="4">
        <v>36.700000000000003</v>
      </c>
      <c r="F964" s="2" t="s">
        <v>2222</v>
      </c>
      <c r="G964" s="19">
        <f>VLOOKUP(F964,frs!$A$2:$B$45,2,FALSE)</f>
        <v>9</v>
      </c>
      <c r="H964" s="2" t="b">
        <v>1</v>
      </c>
      <c r="I964" s="2" t="s">
        <v>4805</v>
      </c>
      <c r="J964" s="28">
        <f>VLOOKUP(I964,Families!$A$2:$B$11,2,FALSE)</f>
        <v>5</v>
      </c>
      <c r="K964" s="2" t="s">
        <v>4806</v>
      </c>
      <c r="L964" s="19">
        <f>IFERROR(VLOOKUP(K964,Appellations!$A$2:$B$80,2,FALSE),"0")</f>
        <v>16</v>
      </c>
      <c r="M964" s="2" t="s">
        <v>4806</v>
      </c>
      <c r="N964" s="19">
        <f>IFERROR(VLOOKUP(M964,Regions!$A$2:$B$44,2,FALSE),"0")</f>
        <v>12</v>
      </c>
      <c r="O964" s="2"/>
      <c r="P964" s="28" t="str">
        <f>IFERROR(VLOOKUP(O964,Colors!$A$3:$B$11,2,FALSE),"")</f>
        <v/>
      </c>
      <c r="Q964" s="2" t="s">
        <v>4688</v>
      </c>
      <c r="R964" s="28">
        <f>IFERROR(VLOOKUP(Q964,Contenants!$A$3:$B$21,2,FALSE),"")</f>
        <v>16</v>
      </c>
      <c r="S964" s="2" t="s">
        <v>5840</v>
      </c>
      <c r="T964" s="50" t="s">
        <v>6239</v>
      </c>
      <c r="U964" s="19" t="str">
        <f t="shared" si="329"/>
        <v>champagne_canard_duchene_leonie.png</v>
      </c>
      <c r="V964" s="19">
        <f t="shared" si="328"/>
        <v>1</v>
      </c>
      <c r="W964" s="20" t="str">
        <f t="shared" si="330"/>
        <v>("00976", "Champagne Canard Duchêne Léonie", "Un champagne fin et aromatique pour l'apéritif ou un dessert aux fruits frais. &lt;br&gt;&lt;br&gt;Encépagement : Chardonnay, Pinot noir, Pinot meunier&lt;br&gt;&lt;br&gt;Dégustation : Bulles fines, nez aux notes de fruits jaunes et exotiques ; bouche ample aux notes de fruits frais.&lt;br&gt;&lt;br&gt;Victor est tonnelier, Léonie est fille de vigneron… ils fondent en 1868 la Maison de Champagne éponyme, Canard-Duchêne. Au cœur de la Montagne de Reims, le village de Ludes jouit d’un emplacement unique. Sur ce plateau dominant la plaine champenoise, le paysage se partage entre forêts d’essences rares et vignes en pente douce.", "9", "5", "16", "12","", "16", "champagne_canard_duchene_leonie.png", "1"),</v>
      </c>
    </row>
    <row r="965" spans="1:23" s="20" customFormat="1" ht="409.6" x14ac:dyDescent="0.25">
      <c r="A965" s="2" t="s">
        <v>1875</v>
      </c>
      <c r="B965" s="2" t="s">
        <v>1876</v>
      </c>
      <c r="C965" s="3" t="s">
        <v>5450</v>
      </c>
      <c r="D965" s="40" t="str">
        <f t="shared" si="325"/>
        <v>Un Saint Estèphe Cru Bourgeois riche, puissant et fruité. Parfait un carré d’agneau grillé au four.&lt;br&gt;&lt;br&gt;Encépagement : Merlot, Cabernet sauvignon, Petit verdot&lt;br&gt;&lt;br&gt;Dégustation : Robe rouge foncée ; Nez fruité et boisé avec un touche épicée ; Bouche souple et ronde aux notes de fruits noirs mûrs. Un vin riche avec une belle longueur en bouche, fraîche et des tannins fins et soyeux.  &lt;br&gt;&lt;br&gt;Accord mets/vin : viande rouge, gibier.&lt;br&gt;&lt;br&gt;Le Château Le Boscq fait partie des grands classiques de l’appellation Saint-Estèphe. Le grand vin, Château Le Boscq, Cru Bourgeois, est un Saint-Estèphe de caractère qui allie avec élégance la puissance des Cabernet-Sauvignon et des Petit-Verdot à la finesse du Merlot, originale sur cette appellation. Fin et équilibré, il possède un très beau potentiel de garde.</v>
      </c>
      <c r="E965" s="4">
        <v>39.950000000000003</v>
      </c>
      <c r="F965" s="2" t="s">
        <v>2222</v>
      </c>
      <c r="G965" s="19">
        <f>VLOOKUP(F965,frs!$A$2:$B$45,2,FALSE)</f>
        <v>9</v>
      </c>
      <c r="H965" s="2" t="b">
        <v>1</v>
      </c>
      <c r="I965" s="2" t="s">
        <v>4716</v>
      </c>
      <c r="J965" s="41">
        <f>VLOOKUP(I965,Families!$A$2:$B$11,2,FALSE)</f>
        <v>1</v>
      </c>
      <c r="K965" s="2" t="s">
        <v>4739</v>
      </c>
      <c r="L965" s="19">
        <f>IFERROR(VLOOKUP(K965,Appellations!$A$2:$B$80,2,FALSE),"0")</f>
        <v>73</v>
      </c>
      <c r="M965" s="2" t="s">
        <v>4718</v>
      </c>
      <c r="N965" s="19">
        <f>IFERROR(VLOOKUP(M965,Regions!$A$2:$B$44,2,FALSE),"0")</f>
        <v>8</v>
      </c>
      <c r="O965" s="2" t="s">
        <v>4719</v>
      </c>
      <c r="P965" s="41">
        <f>IFERROR(VLOOKUP(O965,Colors!$A$3:$B$11,2,FALSE),"")</f>
        <v>8</v>
      </c>
      <c r="Q965" s="2" t="s">
        <v>4688</v>
      </c>
      <c r="R965" s="41">
        <f>IFERROR(VLOOKUP(Q965,Contenants!$A$3:$B$21,2,FALSE),"")</f>
        <v>16</v>
      </c>
      <c r="S965" s="2" t="s">
        <v>5608</v>
      </c>
      <c r="T965" s="50" t="s">
        <v>6240</v>
      </c>
      <c r="U965" s="19" t="str">
        <f t="shared" si="329"/>
        <v>chateau_le_boscq_saint_estephe_rouge.png</v>
      </c>
      <c r="V965" s="19">
        <f t="shared" si="328"/>
        <v>1</v>
      </c>
      <c r="W965" s="20" t="str">
        <f t="shared" si="330"/>
        <v>("00977", "Château Le Boscq Rouge", "Un Saint Estèphe Cru Bourgeois riche, puissant et fruité. Parfait un carré d’agneau grillé au four.&lt;br&gt;&lt;br&gt;Encépagement : Merlot, Cabernet sauvignon, Petit verdot&lt;br&gt;&lt;br&gt;Dégustation : Robe rouge foncée ; Nez fruité et boisé avec un touche épicée ; Bouche souple et ronde aux notes de fruits noirs mûrs. Un vin riche avec une belle longueur en bouche, fraîche et des tannins fins et soyeux.  &lt;br&gt;&lt;br&gt;Accord mets/vin : viande rouge, gibier.&lt;br&gt;&lt;br&gt;Le Château Le Boscq fait partie des grands classiques de l’appellation Saint-Estèphe. Le grand vin, Château Le Boscq, Cru Bourgeois, est un Saint-Estèphe de caractère qui allie avec élégance la puissance des Cabernet-Sauvignon et des Petit-Verdot à la finesse du Merlot, originale sur cette appellation. Fin et équilibré, il possède un très beau potentiel de garde.", "9", "1", "73", "8","8", "16", "chateau_le_boscq_saint_estephe_rouge.png", "1"),</v>
      </c>
    </row>
    <row r="966" spans="1:23" hidden="1" x14ac:dyDescent="0.25">
      <c r="A966" s="2" t="s">
        <v>4381</v>
      </c>
      <c r="B966" s="2" t="s">
        <v>4382</v>
      </c>
      <c r="C966" s="3"/>
      <c r="D966" s="23" t="str">
        <f t="shared" ref="D966:D969" si="331">SUBSTITUTE(SUBSTITUTE(SUBSTITUTE(C966,CHAR(13),""),CHAR(10),"&lt;br&gt;"),". &amp;car(10)",".")</f>
        <v/>
      </c>
      <c r="E966" s="4">
        <v>69.099999999999994</v>
      </c>
      <c r="F966" s="2" t="s">
        <v>2230</v>
      </c>
      <c r="G966" s="19">
        <f>VLOOKUP(F966,frs!$A$2:$E$41,2,FALSE)</f>
        <v>17</v>
      </c>
      <c r="H966" s="2" t="b">
        <v>0</v>
      </c>
      <c r="I966" s="2" t="s">
        <v>4716</v>
      </c>
      <c r="J966" s="19">
        <f>VLOOKUP(I966,Families!$A$2:$B$11,2,FALSE)</f>
        <v>1</v>
      </c>
      <c r="K966" s="2" t="s">
        <v>4751</v>
      </c>
      <c r="L966" s="19" t="str">
        <f>IFERROR(VLOOKUP(K966,Appellations!$A$2:$B$77,2,FALSE),"0")</f>
        <v>0</v>
      </c>
      <c r="M966" s="2" t="s">
        <v>4752</v>
      </c>
      <c r="N966" s="19">
        <f>IFERROR(VLOOKUP(M966,Regions!$A$2:$B$41,2,FALSE),"0")</f>
        <v>20</v>
      </c>
      <c r="O966" s="2" t="s">
        <v>4719</v>
      </c>
      <c r="P966" s="19">
        <f>IFERROR(VLOOKUP(O966,Colors!$A$2:$B$11,2,FALSE),"0")</f>
        <v>8</v>
      </c>
      <c r="Q966" s="2" t="s">
        <v>4688</v>
      </c>
      <c r="R966" s="19">
        <f>IFERROR(VLOOKUP(Q966,Contenants!$A$2:$B$21,2,FALSE),"0")</f>
        <v>16</v>
      </c>
      <c r="S966" s="2"/>
      <c r="T966" s="50" t="str">
        <f t="shared" ref="T966:T969" si="332">PROPER(B966)</f>
        <v>Vdf Chretienne L'Indomptable N19 Rge Mag</v>
      </c>
      <c r="U966" s="19" t="str">
        <f t="shared" ref="U966:U992" si="333">SUBSTITUTE(SUBSTITUTE(SUBSTITUTE(SUBSTITUTE(SUBSTITUTE(SUBSTITUTE(SUBSTITUTE(SUBSTITUTE(SUBSTITUTE(SUBSTITUTE(SUBSTITUTE(SUBSTITUTE(S966,"C:\Users\Admin\OneDrive\Site Internet\",""),"BAG-IN-BOX\",""),"BOURGOGNE\",""),"BEAUJOLAIS\",""),"CHAMPAGNE ET EFFERVESCENTS\",""),"LANGUEDOC\",""),"LOIRE\",""),"PROVENCE\",""),"RHONE NORD\",""),"RHONE SUD\",""),"SPIRITUEUX\",""),"SUD OUEST\","")</f>
        <v/>
      </c>
      <c r="V966" s="19" t="e">
        <f>IF(#REF!="",0,1)</f>
        <v>#REF!</v>
      </c>
      <c r="W966" s="20" t="e">
        <f>$X$1&amp;A966&amp;$Y$1&amp;T966&amp;$Z$1&amp;D966&amp;$AA$1&amp;E966&amp;#REF!&amp;G966&amp;$AB$1&amp;J966&amp;$AC$1&amp;L966&amp;$AD$1&amp;N966&amp;$AE$1&amp;P966&amp;$AF$1&amp;R966&amp;$AG$1&amp;#REF!&amp;$AI$1</f>
        <v>#REF!</v>
      </c>
    </row>
    <row r="967" spans="1:23" hidden="1" x14ac:dyDescent="0.25">
      <c r="A967" s="2" t="s">
        <v>3346</v>
      </c>
      <c r="B967" s="2" t="s">
        <v>3347</v>
      </c>
      <c r="C967" s="3"/>
      <c r="D967" s="23" t="str">
        <f t="shared" si="331"/>
        <v/>
      </c>
      <c r="E967" s="4">
        <v>38.75</v>
      </c>
      <c r="F967" s="2" t="s">
        <v>2237</v>
      </c>
      <c r="G967" s="19">
        <f>VLOOKUP(F967,frs!$A$2:$E$41,2,FALSE)</f>
        <v>21</v>
      </c>
      <c r="H967" s="2" t="b">
        <v>0</v>
      </c>
      <c r="I967" s="2" t="s">
        <v>4716</v>
      </c>
      <c r="J967" s="19">
        <f>VLOOKUP(I967,Families!$A$2:$B$11,2,FALSE)</f>
        <v>1</v>
      </c>
      <c r="K967" s="2" t="s">
        <v>4859</v>
      </c>
      <c r="L967" s="19">
        <f>IFERROR(VLOOKUP(K967,Appellations!$A$2:$B$77,2,FALSE),"0")</f>
        <v>21</v>
      </c>
      <c r="M967" s="2" t="s">
        <v>4743</v>
      </c>
      <c r="N967" s="19">
        <f>IFERROR(VLOOKUP(M967,Regions!$A$2:$B$41,2,FALSE),"0")</f>
        <v>24</v>
      </c>
      <c r="O967" s="2" t="s">
        <v>4719</v>
      </c>
      <c r="P967" s="19">
        <f>IFERROR(VLOOKUP(O967,Colors!$A$2:$B$11,2,FALSE),"0")</f>
        <v>8</v>
      </c>
      <c r="Q967" s="2" t="s">
        <v>4688</v>
      </c>
      <c r="R967" s="19">
        <f>IFERROR(VLOOKUP(Q967,Contenants!$A$2:$B$21,2,FALSE),"0")</f>
        <v>16</v>
      </c>
      <c r="S967" s="2"/>
      <c r="T967" s="50" t="str">
        <f t="shared" si="332"/>
        <v>Corbieres Boutenac F.Gasparet Rge Mag Cb</v>
      </c>
      <c r="U967" s="19" t="str">
        <f t="shared" si="333"/>
        <v/>
      </c>
      <c r="V967" s="19" t="e">
        <f>IF(#REF!="",0,1)</f>
        <v>#REF!</v>
      </c>
      <c r="W967" s="20" t="e">
        <f>$X$1&amp;A967&amp;$Y$1&amp;T967&amp;$Z$1&amp;D967&amp;$AA$1&amp;E967&amp;#REF!&amp;G967&amp;$AB$1&amp;J967&amp;$AC$1&amp;L967&amp;$AD$1&amp;N967&amp;$AE$1&amp;P967&amp;$AF$1&amp;R967&amp;$AG$1&amp;#REF!&amp;$AI$1</f>
        <v>#REF!</v>
      </c>
    </row>
    <row r="968" spans="1:23" hidden="1" x14ac:dyDescent="0.25">
      <c r="A968" s="2" t="s">
        <v>606</v>
      </c>
      <c r="B968" s="2" t="s">
        <v>607</v>
      </c>
      <c r="C968" s="3"/>
      <c r="D968" s="23" t="str">
        <f t="shared" si="331"/>
        <v/>
      </c>
      <c r="E968" s="4">
        <v>82</v>
      </c>
      <c r="F968" s="2" t="s">
        <v>2253</v>
      </c>
      <c r="G968" s="19" t="e">
        <f>VLOOKUP(F968,frs!$A$2:$E$41,2,FALSE)</f>
        <v>#N/A</v>
      </c>
      <c r="H968" s="2" t="b">
        <v>1</v>
      </c>
      <c r="I968" s="2" t="s">
        <v>4686</v>
      </c>
      <c r="J968" s="19">
        <f>VLOOKUP(I968,Families!$A$2:$B$11,2,FALSE)</f>
        <v>9</v>
      </c>
      <c r="K968" s="2"/>
      <c r="L968" s="19" t="str">
        <f>IFERROR(VLOOKUP(K968,Appellations!$A$2:$B$77,2,FALSE),"0")</f>
        <v>0</v>
      </c>
      <c r="M968" s="2" t="s">
        <v>4690</v>
      </c>
      <c r="N968" s="19" t="str">
        <f>IFERROR(VLOOKUP(M968,Regions!$A$2:$B$41,2,FALSE),"0")</f>
        <v>0</v>
      </c>
      <c r="O968" s="2"/>
      <c r="P968" s="19" t="str">
        <f>IFERROR(VLOOKUP(O968,Colors!$A$2:$B$11,2,FALSE),"0")</f>
        <v>0</v>
      </c>
      <c r="Q968" s="2" t="s">
        <v>4939</v>
      </c>
      <c r="R968" s="19" t="str">
        <f>IFERROR(VLOOKUP(Q968,Contenants!$A$2:$B$21,2,FALSE),"0")</f>
        <v>0</v>
      </c>
      <c r="S968" s="2"/>
      <c r="T968" s="50" t="str">
        <f t="shared" si="332"/>
        <v>Caviar Diva 30 Gr</v>
      </c>
      <c r="U968" s="19" t="str">
        <f t="shared" si="333"/>
        <v/>
      </c>
      <c r="V968" s="19">
        <f t="shared" ref="V968:V971" si="334">IF(U968="",0,1)</f>
        <v>0</v>
      </c>
      <c r="W968" s="20" t="e">
        <f>$X$1&amp;A968&amp;$Y$1&amp;T968&amp;$Z$1&amp;D968&amp;$AA$1&amp;E968&amp;#REF!&amp;G968&amp;$AB$1&amp;J968&amp;$AC$1&amp;L968&amp;$AD$1&amp;N968&amp;$AE$1&amp;P968&amp;$AF$1&amp;R968&amp;$AG$1&amp;#REF!&amp;$AI$1</f>
        <v>#REF!</v>
      </c>
    </row>
    <row r="969" spans="1:23" hidden="1" x14ac:dyDescent="0.25">
      <c r="A969" s="2" t="s">
        <v>608</v>
      </c>
      <c r="B969" s="2" t="s">
        <v>609</v>
      </c>
      <c r="C969" s="3"/>
      <c r="D969" s="23" t="str">
        <f t="shared" si="331"/>
        <v/>
      </c>
      <c r="E969" s="4">
        <v>125</v>
      </c>
      <c r="F969" s="2" t="s">
        <v>2253</v>
      </c>
      <c r="G969" s="19" t="e">
        <f>VLOOKUP(F969,frs!$A$2:$E$41,2,FALSE)</f>
        <v>#N/A</v>
      </c>
      <c r="H969" s="2" t="b">
        <v>1</v>
      </c>
      <c r="I969" s="2" t="s">
        <v>4686</v>
      </c>
      <c r="J969" s="19">
        <f>VLOOKUP(I969,Families!$A$2:$B$11,2,FALSE)</f>
        <v>9</v>
      </c>
      <c r="K969" s="2"/>
      <c r="L969" s="19" t="str">
        <f>IFERROR(VLOOKUP(K969,Appellations!$A$2:$B$77,2,FALSE),"0")</f>
        <v>0</v>
      </c>
      <c r="M969" s="2" t="s">
        <v>4690</v>
      </c>
      <c r="N969" s="19" t="str">
        <f>IFERROR(VLOOKUP(M969,Regions!$A$2:$B$41,2,FALSE),"0")</f>
        <v>0</v>
      </c>
      <c r="O969" s="2"/>
      <c r="P969" s="19" t="str">
        <f>IFERROR(VLOOKUP(O969,Colors!$A$2:$B$11,2,FALSE),"0")</f>
        <v>0</v>
      </c>
      <c r="Q969" s="2" t="s">
        <v>4940</v>
      </c>
      <c r="R969" s="19" t="str">
        <f>IFERROR(VLOOKUP(Q969,Contenants!$A$2:$B$21,2,FALSE),"0")</f>
        <v>0</v>
      </c>
      <c r="S969" s="2"/>
      <c r="T969" s="50" t="str">
        <f t="shared" si="332"/>
        <v>Caviar Diva 50 Gr</v>
      </c>
      <c r="U969" s="19" t="str">
        <f t="shared" si="333"/>
        <v/>
      </c>
      <c r="V969" s="19">
        <f t="shared" si="334"/>
        <v>0</v>
      </c>
      <c r="W969" s="20" t="e">
        <f>$X$1&amp;A969&amp;$Y$1&amp;T969&amp;$Z$1&amp;D969&amp;$AA$1&amp;E969&amp;#REF!&amp;G969&amp;$AB$1&amp;J969&amp;$AC$1&amp;L969&amp;$AD$1&amp;N969&amp;$AE$1&amp;P969&amp;$AF$1&amp;R969&amp;$AG$1&amp;#REF!&amp;$AI$1</f>
        <v>#REF!</v>
      </c>
    </row>
    <row r="970" spans="1:23" s="29" customFormat="1" hidden="1" x14ac:dyDescent="0.25">
      <c r="A970" s="2" t="s">
        <v>614</v>
      </c>
      <c r="B970" s="2" t="s">
        <v>615</v>
      </c>
      <c r="C970" s="3"/>
      <c r="D970" s="27" t="str">
        <f t="shared" si="325"/>
        <v/>
      </c>
      <c r="E970" s="4">
        <v>96</v>
      </c>
      <c r="F970" s="2" t="s">
        <v>2253</v>
      </c>
      <c r="G970" s="28" t="e">
        <f>VLOOKUP(F970,frs!$A$2:$E$41,2,FALSE)</f>
        <v>#N/A</v>
      </c>
      <c r="H970" s="2" t="b">
        <v>1</v>
      </c>
      <c r="I970" s="2" t="s">
        <v>4686</v>
      </c>
      <c r="J970" s="28">
        <f>VLOOKUP(I970,Families!$A$2:$B$11,2,FALSE)</f>
        <v>9</v>
      </c>
      <c r="K970" s="2"/>
      <c r="L970" s="28" t="str">
        <f>IFERROR(VLOOKUP(K970,Appellations!$A$3:$B$77,3,FALSE),"")</f>
        <v/>
      </c>
      <c r="M970" s="2" t="s">
        <v>4690</v>
      </c>
      <c r="N970" s="28" t="str">
        <f>IFERROR(VLOOKUP(M970,Regions!$A$3:$B$41,2,FALSE),"")</f>
        <v/>
      </c>
      <c r="O970" s="2"/>
      <c r="P970" s="28" t="str">
        <f>IFERROR(VLOOKUP(O970,Colors!$A$3:$B$11,2,FALSE),"")</f>
        <v/>
      </c>
      <c r="Q970" s="2" t="s">
        <v>4939</v>
      </c>
      <c r="R970" s="28" t="str">
        <f>IFERROR(VLOOKUP(Q970,Contenants!$A$3:$B$21,2,FALSE),"")</f>
        <v/>
      </c>
      <c r="S970" s="2"/>
      <c r="T970" s="8" t="s">
        <v>456</v>
      </c>
      <c r="U970" s="30" t="str">
        <f t="shared" si="333"/>
        <v/>
      </c>
      <c r="V970" s="19">
        <f t="shared" si="334"/>
        <v>0</v>
      </c>
      <c r="W970" s="29" t="e">
        <f>$X$1&amp;A970&amp;$Y$1&amp;T970&amp;$Z$1&amp;C970&amp;$AA$1&amp;E970&amp;#REF!&amp;G970&amp;$AB$1&amp;J970&amp;$AC$1&amp;#REF!&amp;$AD$1&amp;L970&amp;$AE$1&amp;P970&amp;$AF$1&amp;R970&amp;$AF$1&amp;#REF!&amp;$AG$1</f>
        <v>#REF!</v>
      </c>
    </row>
    <row r="971" spans="1:23" s="20" customFormat="1" hidden="1" x14ac:dyDescent="0.25">
      <c r="A971" s="2" t="s">
        <v>616</v>
      </c>
      <c r="B971" s="2" t="s">
        <v>617</v>
      </c>
      <c r="C971" s="3"/>
      <c r="D971" s="18" t="str">
        <f t="shared" si="325"/>
        <v/>
      </c>
      <c r="E971" s="4">
        <v>147</v>
      </c>
      <c r="F971" s="2" t="s">
        <v>2253</v>
      </c>
      <c r="G971" s="19" t="e">
        <f>VLOOKUP(F971,frs!$A$2:$E$41,2,FALSE)</f>
        <v>#N/A</v>
      </c>
      <c r="H971" s="2" t="b">
        <v>1</v>
      </c>
      <c r="I971" s="2" t="s">
        <v>4686</v>
      </c>
      <c r="J971" s="19">
        <f>VLOOKUP(I971,Families!$A$2:$B$11,2,FALSE)</f>
        <v>9</v>
      </c>
      <c r="K971" s="2"/>
      <c r="L971" s="19" t="str">
        <f>IFERROR(VLOOKUP(K971,Appellations!$A$3:$B$77,3,FALSE),"")</f>
        <v/>
      </c>
      <c r="M971" s="2" t="s">
        <v>4690</v>
      </c>
      <c r="N971" s="19" t="str">
        <f>IFERROR(VLOOKUP(M971,Regions!$A$3:$B$41,2,FALSE),"")</f>
        <v/>
      </c>
      <c r="O971" s="2"/>
      <c r="P971" s="19" t="str">
        <f>IFERROR(VLOOKUP(O971,Colors!$A$3:$B$11,2,FALSE),"")</f>
        <v/>
      </c>
      <c r="Q971" s="2" t="s">
        <v>4940</v>
      </c>
      <c r="R971" s="19" t="str">
        <f>IFERROR(VLOOKUP(Q971,Contenants!$A$3:$B$21,2,FALSE),"")</f>
        <v/>
      </c>
      <c r="S971" s="2"/>
      <c r="T971" s="8" t="s">
        <v>452</v>
      </c>
      <c r="U971" s="21" t="str">
        <f t="shared" si="333"/>
        <v/>
      </c>
      <c r="V971" s="19">
        <f t="shared" si="334"/>
        <v>0</v>
      </c>
      <c r="W971" s="20" t="e">
        <f>$X$1&amp;A971&amp;$Y$1&amp;T971&amp;$Z$1&amp;C971&amp;$AA$1&amp;E971&amp;#REF!&amp;G971&amp;$AB$1&amp;J971&amp;$AC$1&amp;#REF!&amp;$AD$1&amp;L971&amp;$AE$1&amp;P971&amp;$AF$1&amp;R971&amp;$AF$1&amp;#REF!&amp;$AG$1</f>
        <v>#REF!</v>
      </c>
    </row>
    <row r="972" spans="1:23" s="20" customFormat="1" hidden="1" x14ac:dyDescent="0.25">
      <c r="A972" s="2" t="s">
        <v>3522</v>
      </c>
      <c r="B972" s="2" t="s">
        <v>3523</v>
      </c>
      <c r="C972" s="3"/>
      <c r="D972" s="18" t="str">
        <f t="shared" si="325"/>
        <v/>
      </c>
      <c r="E972" s="4">
        <v>43</v>
      </c>
      <c r="F972" s="2" t="s">
        <v>2253</v>
      </c>
      <c r="G972" s="19" t="e">
        <f>VLOOKUP(F972,frs!$A$2:$E$41,2,FALSE)</f>
        <v>#N/A</v>
      </c>
      <c r="H972" s="2" t="b">
        <v>0</v>
      </c>
      <c r="I972" s="2" t="s">
        <v>4686</v>
      </c>
      <c r="J972" s="19">
        <f>VLOOKUP(I972,Families!$A$2:$B$11,2,FALSE)</f>
        <v>9</v>
      </c>
      <c r="K972" s="2"/>
      <c r="L972" s="19" t="str">
        <f>IFERROR(VLOOKUP(K972,Appellations!$A$3:$B$77,3,FALSE),"")</f>
        <v/>
      </c>
      <c r="M972" s="2" t="s">
        <v>4690</v>
      </c>
      <c r="N972" s="19" t="str">
        <f>IFERROR(VLOOKUP(M972,Regions!$A$3:$B$41,2,FALSE),"")</f>
        <v/>
      </c>
      <c r="O972" s="2"/>
      <c r="P972" s="19" t="str">
        <f>IFERROR(VLOOKUP(O972,Colors!$A$3:$B$11,2,FALSE),"")</f>
        <v/>
      </c>
      <c r="Q972" s="2"/>
      <c r="R972" s="19" t="str">
        <f>IFERROR(VLOOKUP(Q972,Contenants!$A$3:$B$21,2,FALSE),"")</f>
        <v/>
      </c>
      <c r="S972" s="2"/>
      <c r="T972" s="8" t="s">
        <v>2181</v>
      </c>
      <c r="U972" s="21" t="str">
        <f t="shared" si="333"/>
        <v/>
      </c>
      <c r="V972" s="21"/>
      <c r="W972" s="20" t="e">
        <f>$X$1&amp;A972&amp;$Y$1&amp;T972&amp;$Z$1&amp;C972&amp;$AA$1&amp;E972&amp;#REF!&amp;G972&amp;$AB$1&amp;J972&amp;$AC$1&amp;#REF!&amp;$AD$1&amp;L972&amp;$AE$1&amp;P972&amp;$AF$1&amp;R972&amp;$AF$1&amp;#REF!&amp;$AG$1</f>
        <v>#REF!</v>
      </c>
    </row>
    <row r="973" spans="1:23" s="20" customFormat="1" hidden="1" x14ac:dyDescent="0.25">
      <c r="A973" s="2" t="s">
        <v>3526</v>
      </c>
      <c r="B973" s="2" t="s">
        <v>3527</v>
      </c>
      <c r="C973" s="3"/>
      <c r="D973" s="18" t="str">
        <f t="shared" si="325"/>
        <v/>
      </c>
      <c r="E973" s="4">
        <v>43</v>
      </c>
      <c r="F973" s="2" t="s">
        <v>2253</v>
      </c>
      <c r="G973" s="19" t="e">
        <f>VLOOKUP(F973,frs!$A$2:$E$41,2,FALSE)</f>
        <v>#N/A</v>
      </c>
      <c r="H973" s="2" t="b">
        <v>0</v>
      </c>
      <c r="I973" s="2" t="s">
        <v>4686</v>
      </c>
      <c r="J973" s="19">
        <f>VLOOKUP(I973,Families!$A$2:$B$11,2,FALSE)</f>
        <v>9</v>
      </c>
      <c r="K973" s="2"/>
      <c r="L973" s="19" t="str">
        <f>IFERROR(VLOOKUP(K973,Appellations!$A$3:$B$77,3,FALSE),"")</f>
        <v/>
      </c>
      <c r="M973" s="2" t="s">
        <v>4690</v>
      </c>
      <c r="N973" s="19" t="str">
        <f>IFERROR(VLOOKUP(M973,Regions!$A$3:$B$41,2,FALSE),"")</f>
        <v/>
      </c>
      <c r="O973" s="2"/>
      <c r="P973" s="19" t="str">
        <f>IFERROR(VLOOKUP(O973,Colors!$A$3:$B$11,2,FALSE),"")</f>
        <v/>
      </c>
      <c r="Q973" s="2"/>
      <c r="R973" s="19" t="str">
        <f>IFERROR(VLOOKUP(Q973,Contenants!$A$3:$B$21,2,FALSE),"")</f>
        <v/>
      </c>
      <c r="S973" s="2"/>
      <c r="T973" s="8" t="s">
        <v>1615</v>
      </c>
      <c r="U973" s="21" t="str">
        <f t="shared" si="333"/>
        <v/>
      </c>
      <c r="V973" s="21"/>
      <c r="W973" s="20" t="e">
        <f>$X$1&amp;A973&amp;$Y$1&amp;T973&amp;$Z$1&amp;C973&amp;$AA$1&amp;E973&amp;#REF!&amp;G973&amp;$AB$1&amp;J973&amp;$AC$1&amp;#REF!&amp;$AD$1&amp;L973&amp;$AE$1&amp;P973&amp;$AF$1&amp;R973&amp;$AF$1&amp;#REF!&amp;$AG$1</f>
        <v>#REF!</v>
      </c>
    </row>
    <row r="974" spans="1:23" s="20" customFormat="1" hidden="1" x14ac:dyDescent="0.25">
      <c r="A974" s="2" t="s">
        <v>3520</v>
      </c>
      <c r="B974" s="2" t="s">
        <v>3521</v>
      </c>
      <c r="C974" s="3"/>
      <c r="D974" s="18" t="str">
        <f t="shared" si="325"/>
        <v/>
      </c>
      <c r="E974" s="4">
        <v>43</v>
      </c>
      <c r="F974" s="2" t="s">
        <v>2253</v>
      </c>
      <c r="G974" s="19" t="e">
        <f>VLOOKUP(F974,frs!$A$2:$E$41,2,FALSE)</f>
        <v>#N/A</v>
      </c>
      <c r="H974" s="2" t="b">
        <v>0</v>
      </c>
      <c r="I974" s="2" t="s">
        <v>4686</v>
      </c>
      <c r="J974" s="19">
        <f>VLOOKUP(I974,Families!$A$2:$B$11,2,FALSE)</f>
        <v>9</v>
      </c>
      <c r="K974" s="2"/>
      <c r="L974" s="19" t="str">
        <f>IFERROR(VLOOKUP(K974,Appellations!$A$3:$B$77,3,FALSE),"")</f>
        <v/>
      </c>
      <c r="M974" s="2" t="s">
        <v>4690</v>
      </c>
      <c r="N974" s="19" t="str">
        <f>IFERROR(VLOOKUP(M974,Regions!$A$3:$B$41,2,FALSE),"")</f>
        <v/>
      </c>
      <c r="O974" s="2"/>
      <c r="P974" s="19" t="str">
        <f>IFERROR(VLOOKUP(O974,Colors!$A$3:$B$11,2,FALSE),"")</f>
        <v/>
      </c>
      <c r="Q974" s="2"/>
      <c r="R974" s="19" t="str">
        <f>IFERROR(VLOOKUP(Q974,Contenants!$A$3:$B$21,2,FALSE),"")</f>
        <v/>
      </c>
      <c r="S974" s="2"/>
      <c r="T974" s="8" t="s">
        <v>719</v>
      </c>
      <c r="U974" s="21" t="str">
        <f t="shared" si="333"/>
        <v/>
      </c>
      <c r="V974" s="21"/>
      <c r="W974" s="20" t="e">
        <f>$X$1&amp;A974&amp;$Y$1&amp;T974&amp;$Z$1&amp;C974&amp;$AA$1&amp;E974&amp;#REF!&amp;G974&amp;$AB$1&amp;J974&amp;$AC$1&amp;#REF!&amp;$AD$1&amp;L974&amp;$AE$1&amp;P974&amp;$AF$1&amp;R974&amp;$AF$1&amp;#REF!&amp;$AG$1</f>
        <v>#REF!</v>
      </c>
    </row>
    <row r="975" spans="1:23" s="20" customFormat="1" hidden="1" x14ac:dyDescent="0.25">
      <c r="A975" s="2" t="s">
        <v>3528</v>
      </c>
      <c r="B975" s="2" t="s">
        <v>3529</v>
      </c>
      <c r="C975" s="3"/>
      <c r="D975" s="18" t="str">
        <f t="shared" si="325"/>
        <v/>
      </c>
      <c r="E975" s="4">
        <v>43</v>
      </c>
      <c r="F975" s="2" t="s">
        <v>2253</v>
      </c>
      <c r="G975" s="19" t="e">
        <f>VLOOKUP(F975,frs!$A$2:$E$41,2,FALSE)</f>
        <v>#N/A</v>
      </c>
      <c r="H975" s="2" t="b">
        <v>0</v>
      </c>
      <c r="I975" s="2" t="s">
        <v>4686</v>
      </c>
      <c r="J975" s="19">
        <f>VLOOKUP(I975,Families!$A$2:$B$11,2,FALSE)</f>
        <v>9</v>
      </c>
      <c r="K975" s="2"/>
      <c r="L975" s="19" t="str">
        <f>IFERROR(VLOOKUP(K975,Appellations!$A$3:$B$77,3,FALSE),"")</f>
        <v/>
      </c>
      <c r="M975" s="2" t="s">
        <v>4690</v>
      </c>
      <c r="N975" s="19" t="str">
        <f>IFERROR(VLOOKUP(M975,Regions!$A$3:$B$41,2,FALSE),"")</f>
        <v/>
      </c>
      <c r="O975" s="2"/>
      <c r="P975" s="19" t="str">
        <f>IFERROR(VLOOKUP(O975,Colors!$A$3:$B$11,2,FALSE),"")</f>
        <v/>
      </c>
      <c r="Q975" s="2"/>
      <c r="R975" s="19" t="str">
        <f>IFERROR(VLOOKUP(Q975,Contenants!$A$3:$B$21,2,FALSE),"")</f>
        <v/>
      </c>
      <c r="S975" s="2"/>
      <c r="T975" s="8" t="s">
        <v>305</v>
      </c>
      <c r="U975" s="21" t="str">
        <f t="shared" si="333"/>
        <v/>
      </c>
      <c r="V975" s="21"/>
      <c r="W975" s="20" t="e">
        <f>$X$1&amp;A975&amp;$Y$1&amp;T975&amp;$Z$1&amp;C975&amp;$AA$1&amp;E975&amp;#REF!&amp;G975&amp;$AB$1&amp;J975&amp;$AC$1&amp;#REF!&amp;$AD$1&amp;L975&amp;$AE$1&amp;P975&amp;$AF$1&amp;R975&amp;$AF$1&amp;#REF!&amp;$AG$1</f>
        <v>#REF!</v>
      </c>
    </row>
    <row r="976" spans="1:23" s="20" customFormat="1" hidden="1" x14ac:dyDescent="0.25">
      <c r="A976" s="2" t="s">
        <v>3524</v>
      </c>
      <c r="B976" s="2" t="s">
        <v>3525</v>
      </c>
      <c r="C976" s="3"/>
      <c r="D976" s="18" t="str">
        <f t="shared" si="325"/>
        <v/>
      </c>
      <c r="E976" s="4">
        <v>43</v>
      </c>
      <c r="F976" s="2" t="s">
        <v>2253</v>
      </c>
      <c r="G976" s="19" t="e">
        <f>VLOOKUP(F976,frs!$A$2:$E$41,2,FALSE)</f>
        <v>#N/A</v>
      </c>
      <c r="H976" s="2" t="b">
        <v>0</v>
      </c>
      <c r="I976" s="2" t="s">
        <v>4686</v>
      </c>
      <c r="J976" s="19">
        <f>VLOOKUP(I976,Families!$A$2:$B$11,2,FALSE)</f>
        <v>9</v>
      </c>
      <c r="K976" s="2"/>
      <c r="L976" s="19" t="str">
        <f>IFERROR(VLOOKUP(K976,Appellations!$A$3:$B$77,3,FALSE),"")</f>
        <v/>
      </c>
      <c r="M976" s="2" t="s">
        <v>4690</v>
      </c>
      <c r="N976" s="19" t="str">
        <f>IFERROR(VLOOKUP(M976,Regions!$A$3:$B$41,2,FALSE),"")</f>
        <v/>
      </c>
      <c r="O976" s="2"/>
      <c r="P976" s="19" t="str">
        <f>IFERROR(VLOOKUP(O976,Colors!$A$3:$B$11,2,FALSE),"")</f>
        <v/>
      </c>
      <c r="Q976" s="2"/>
      <c r="R976" s="19" t="str">
        <f>IFERROR(VLOOKUP(Q976,Contenants!$A$3:$B$21,2,FALSE),"")</f>
        <v/>
      </c>
      <c r="S976" s="2"/>
      <c r="T976" s="8" t="s">
        <v>303</v>
      </c>
      <c r="U976" s="21" t="str">
        <f t="shared" si="333"/>
        <v/>
      </c>
      <c r="V976" s="21"/>
      <c r="W976" s="20" t="e">
        <f>$X$1&amp;A976&amp;$Y$1&amp;T976&amp;$Z$1&amp;C976&amp;$AA$1&amp;E976&amp;#REF!&amp;G976&amp;$AB$1&amp;J976&amp;$AC$1&amp;#REF!&amp;$AD$1&amp;L976&amp;$AE$1&amp;P976&amp;$AF$1&amp;R976&amp;$AF$1&amp;#REF!&amp;$AG$1</f>
        <v>#REF!</v>
      </c>
    </row>
    <row r="977" spans="1:23" s="20" customFormat="1" hidden="1" x14ac:dyDescent="0.25">
      <c r="A977" s="2" t="s">
        <v>2329</v>
      </c>
      <c r="B977" s="2" t="s">
        <v>2330</v>
      </c>
      <c r="C977" s="3"/>
      <c r="D977" s="18" t="str">
        <f t="shared" si="325"/>
        <v/>
      </c>
      <c r="E977" s="4">
        <v>18.600000000000001</v>
      </c>
      <c r="F977" s="2" t="s">
        <v>2328</v>
      </c>
      <c r="G977" s="19" t="e">
        <f>VLOOKUP(F977,frs!$A$2:$E$41,2,FALSE)</f>
        <v>#N/A</v>
      </c>
      <c r="H977" s="2" t="b">
        <v>0</v>
      </c>
      <c r="I977" s="2" t="s">
        <v>4709</v>
      </c>
      <c r="J977" s="19">
        <f>VLOOKUP(I977,Families!$A$2:$B$11,2,FALSE)</f>
        <v>2</v>
      </c>
      <c r="K977" s="2" t="s">
        <v>4910</v>
      </c>
      <c r="L977" s="19" t="str">
        <f>IFERROR(VLOOKUP(K977,Appellations!$A$3:$B$77,3,FALSE),"")</f>
        <v/>
      </c>
      <c r="M977" s="2" t="s">
        <v>4710</v>
      </c>
      <c r="N977" s="19" t="str">
        <f>IFERROR(VLOOKUP(M977,Regions!$A$3:$B$41,2,FALSE),"")</f>
        <v/>
      </c>
      <c r="O977" s="2" t="s">
        <v>4689</v>
      </c>
      <c r="P977" s="19">
        <f>IFERROR(VLOOKUP(O977,Colors!$A$3:$B$11,2,FALSE),"")</f>
        <v>2</v>
      </c>
      <c r="Q977" s="2" t="s">
        <v>4688</v>
      </c>
      <c r="R977" s="19">
        <f>IFERROR(VLOOKUP(Q977,Contenants!$A$3:$B$21,2,FALSE),"")</f>
        <v>16</v>
      </c>
      <c r="S977" s="2"/>
      <c r="T977" s="8" t="s">
        <v>220</v>
      </c>
      <c r="U977" s="21" t="str">
        <f t="shared" si="333"/>
        <v/>
      </c>
      <c r="V977" s="21"/>
      <c r="W977" s="20" t="e">
        <f>$X$1&amp;A977&amp;$Y$1&amp;T977&amp;$Z$1&amp;C977&amp;$AA$1&amp;E977&amp;#REF!&amp;G977&amp;$AB$1&amp;J977&amp;$AC$1&amp;#REF!&amp;$AD$1&amp;L977&amp;$AE$1&amp;P977&amp;$AF$1&amp;R977&amp;$AF$1&amp;#REF!&amp;$AG$1</f>
        <v>#REF!</v>
      </c>
    </row>
    <row r="978" spans="1:23" s="20" customFormat="1" hidden="1" x14ac:dyDescent="0.25">
      <c r="A978" s="2" t="s">
        <v>2824</v>
      </c>
      <c r="B978" s="2" t="s">
        <v>2825</v>
      </c>
      <c r="C978" s="3"/>
      <c r="D978" s="18" t="str">
        <f t="shared" si="325"/>
        <v/>
      </c>
      <c r="E978" s="4">
        <v>1.4</v>
      </c>
      <c r="F978" s="2"/>
      <c r="G978" s="19" t="e">
        <f>VLOOKUP(F978,frs!$A$2:$E$41,2,FALSE)</f>
        <v>#N/A</v>
      </c>
      <c r="H978" s="2" t="b">
        <v>0</v>
      </c>
      <c r="I978" s="2" t="s">
        <v>4691</v>
      </c>
      <c r="J978" s="19">
        <f>VLOOKUP(I978,Families!$A$2:$B$11,2,FALSE)</f>
        <v>10</v>
      </c>
      <c r="K978" s="2"/>
      <c r="L978" s="19" t="str">
        <f>IFERROR(VLOOKUP(K978,Appellations!$A$3:$B$77,3,FALSE),"")</f>
        <v/>
      </c>
      <c r="M978" s="2" t="s">
        <v>4855</v>
      </c>
      <c r="N978" s="19">
        <f>IFERROR(VLOOKUP(M978,Regions!$A$3:$B$41,2,FALSE),"")</f>
        <v>9</v>
      </c>
      <c r="O978" s="2"/>
      <c r="P978" s="19" t="str">
        <f>IFERROR(VLOOKUP(O978,Colors!$A$3:$B$11,2,FALSE),"")</f>
        <v/>
      </c>
      <c r="Q978" s="2"/>
      <c r="R978" s="19" t="str">
        <f>IFERROR(VLOOKUP(Q978,Contenants!$A$3:$B$21,2,FALSE),"")</f>
        <v/>
      </c>
      <c r="S978" s="2"/>
      <c r="T978" s="8" t="s">
        <v>2030</v>
      </c>
      <c r="U978" s="21" t="str">
        <f t="shared" si="333"/>
        <v/>
      </c>
      <c r="V978" s="21"/>
      <c r="W978" s="20" t="e">
        <f>$X$1&amp;A978&amp;$Y$1&amp;T978&amp;$Z$1&amp;C978&amp;$AA$1&amp;E978&amp;#REF!&amp;G978&amp;$AB$1&amp;J978&amp;$AC$1&amp;#REF!&amp;$AD$1&amp;L978&amp;$AE$1&amp;P978&amp;$AF$1&amp;R978&amp;$AF$1&amp;#REF!&amp;$AG$1</f>
        <v>#REF!</v>
      </c>
    </row>
    <row r="979" spans="1:23" s="20" customFormat="1" hidden="1" x14ac:dyDescent="0.25">
      <c r="A979" s="2" t="s">
        <v>2314</v>
      </c>
      <c r="B979" s="2" t="s">
        <v>2315</v>
      </c>
      <c r="C979" s="3"/>
      <c r="D979" s="18" t="str">
        <f t="shared" si="325"/>
        <v/>
      </c>
      <c r="E979" s="4">
        <v>2.8</v>
      </c>
      <c r="F979" s="2"/>
      <c r="G979" s="19" t="e">
        <f>VLOOKUP(F979,frs!$A$2:$E$41,2,FALSE)</f>
        <v>#N/A</v>
      </c>
      <c r="H979" s="2" t="b">
        <v>0</v>
      </c>
      <c r="I979" s="2" t="s">
        <v>4691</v>
      </c>
      <c r="J979" s="19">
        <f>VLOOKUP(I979,Families!$A$2:$B$11,2,FALSE)</f>
        <v>10</v>
      </c>
      <c r="K979" s="2"/>
      <c r="L979" s="19" t="str">
        <f>IFERROR(VLOOKUP(K979,Appellations!$A$3:$B$77,3,FALSE),"")</f>
        <v/>
      </c>
      <c r="M979" s="2" t="s">
        <v>4855</v>
      </c>
      <c r="N979" s="19">
        <f>IFERROR(VLOOKUP(M979,Regions!$A$3:$B$41,2,FALSE),"")</f>
        <v>9</v>
      </c>
      <c r="O979" s="2"/>
      <c r="P979" s="19" t="str">
        <f>IFERROR(VLOOKUP(O979,Colors!$A$3:$B$11,2,FALSE),"")</f>
        <v/>
      </c>
      <c r="Q979" s="2"/>
      <c r="R979" s="19" t="str">
        <f>IFERROR(VLOOKUP(Q979,Contenants!$A$3:$B$21,2,FALSE),"")</f>
        <v/>
      </c>
      <c r="S979" s="2"/>
      <c r="T979" s="8" t="s">
        <v>2022</v>
      </c>
      <c r="U979" s="21" t="str">
        <f t="shared" si="333"/>
        <v/>
      </c>
      <c r="V979" s="21"/>
      <c r="W979" s="20" t="e">
        <f>$X$1&amp;A979&amp;$Y$1&amp;T979&amp;$Z$1&amp;C979&amp;$AA$1&amp;E979&amp;#REF!&amp;G979&amp;$AB$1&amp;J979&amp;$AC$1&amp;#REF!&amp;$AD$1&amp;L979&amp;$AE$1&amp;P979&amp;$AF$1&amp;R979&amp;$AF$1&amp;#REF!&amp;$AG$1</f>
        <v>#REF!</v>
      </c>
    </row>
    <row r="980" spans="1:23" s="20" customFormat="1" hidden="1" x14ac:dyDescent="0.25">
      <c r="A980" s="2" t="s">
        <v>2822</v>
      </c>
      <c r="B980" s="2" t="s">
        <v>2823</v>
      </c>
      <c r="C980" s="3"/>
      <c r="D980" s="18" t="str">
        <f t="shared" si="325"/>
        <v/>
      </c>
      <c r="E980" s="4">
        <v>1.3</v>
      </c>
      <c r="F980" s="2"/>
      <c r="G980" s="19" t="e">
        <f>VLOOKUP(F980,frs!$A$2:$E$41,2,FALSE)</f>
        <v>#N/A</v>
      </c>
      <c r="H980" s="2" t="b">
        <v>0</v>
      </c>
      <c r="I980" s="2" t="s">
        <v>4691</v>
      </c>
      <c r="J980" s="19">
        <f>VLOOKUP(I980,Families!$A$2:$B$11,2,FALSE)</f>
        <v>10</v>
      </c>
      <c r="K980" s="2"/>
      <c r="L980" s="19" t="str">
        <f>IFERROR(VLOOKUP(K980,Appellations!$A$3:$B$77,3,FALSE),"")</f>
        <v/>
      </c>
      <c r="M980" s="2" t="s">
        <v>4855</v>
      </c>
      <c r="N980" s="19">
        <f>IFERROR(VLOOKUP(M980,Regions!$A$3:$B$41,2,FALSE),"")</f>
        <v>9</v>
      </c>
      <c r="O980" s="2"/>
      <c r="P980" s="19" t="str">
        <f>IFERROR(VLOOKUP(O980,Colors!$A$3:$B$11,2,FALSE),"")</f>
        <v/>
      </c>
      <c r="Q980" s="2"/>
      <c r="R980" s="19" t="str">
        <f>IFERROR(VLOOKUP(Q980,Contenants!$A$3:$B$21,2,FALSE),"")</f>
        <v/>
      </c>
      <c r="S980" s="2"/>
      <c r="T980" s="8" t="s">
        <v>1257</v>
      </c>
      <c r="U980" s="21" t="str">
        <f t="shared" si="333"/>
        <v/>
      </c>
      <c r="V980" s="21"/>
      <c r="W980" s="20" t="e">
        <f>$X$1&amp;A980&amp;$Y$1&amp;T980&amp;$Z$1&amp;C980&amp;$AA$1&amp;E980&amp;#REF!&amp;G980&amp;$AB$1&amp;J980&amp;$AC$1&amp;#REF!&amp;$AD$1&amp;L980&amp;$AE$1&amp;P980&amp;$AF$1&amp;R980&amp;$AF$1&amp;#REF!&amp;$AG$1</f>
        <v>#REF!</v>
      </c>
    </row>
    <row r="981" spans="1:23" s="20" customFormat="1" hidden="1" x14ac:dyDescent="0.25">
      <c r="A981" s="2" t="s">
        <v>2826</v>
      </c>
      <c r="B981" s="2" t="s">
        <v>2827</v>
      </c>
      <c r="C981" s="3"/>
      <c r="D981" s="18" t="str">
        <f t="shared" si="325"/>
        <v/>
      </c>
      <c r="E981" s="4">
        <v>1.8</v>
      </c>
      <c r="F981" s="2"/>
      <c r="G981" s="19" t="e">
        <f>VLOOKUP(F981,frs!$A$2:$E$41,2,FALSE)</f>
        <v>#N/A</v>
      </c>
      <c r="H981" s="2" t="b">
        <v>0</v>
      </c>
      <c r="I981" s="2" t="s">
        <v>4691</v>
      </c>
      <c r="J981" s="19">
        <f>VLOOKUP(I981,Families!$A$2:$B$11,2,FALSE)</f>
        <v>10</v>
      </c>
      <c r="K981" s="2"/>
      <c r="L981" s="19" t="str">
        <f>IFERROR(VLOOKUP(K981,Appellations!$A$3:$B$77,3,FALSE),"")</f>
        <v/>
      </c>
      <c r="M981" s="2" t="s">
        <v>4855</v>
      </c>
      <c r="N981" s="19">
        <f>IFERROR(VLOOKUP(M981,Regions!$A$3:$B$41,2,FALSE),"")</f>
        <v>9</v>
      </c>
      <c r="O981" s="2"/>
      <c r="P981" s="19" t="str">
        <f>IFERROR(VLOOKUP(O981,Colors!$A$3:$B$11,2,FALSE),"")</f>
        <v/>
      </c>
      <c r="Q981" s="2"/>
      <c r="R981" s="19" t="str">
        <f>IFERROR(VLOOKUP(Q981,Contenants!$A$3:$B$21,2,FALSE),"")</f>
        <v/>
      </c>
      <c r="S981" s="2"/>
      <c r="T981" s="8" t="s">
        <v>709</v>
      </c>
      <c r="U981" s="21" t="str">
        <f t="shared" si="333"/>
        <v/>
      </c>
      <c r="V981" s="21"/>
      <c r="W981" s="20" t="e">
        <f>$X$1&amp;A981&amp;$Y$1&amp;T981&amp;$Z$1&amp;C981&amp;$AA$1&amp;E981&amp;#REF!&amp;G981&amp;$AB$1&amp;J981&amp;$AC$1&amp;#REF!&amp;$AD$1&amp;L981&amp;$AE$1&amp;P981&amp;$AF$1&amp;R981&amp;$AF$1&amp;#REF!&amp;$AG$1</f>
        <v>#REF!</v>
      </c>
    </row>
    <row r="982" spans="1:23" s="20" customFormat="1" hidden="1" x14ac:dyDescent="0.25">
      <c r="A982" s="2" t="s">
        <v>4245</v>
      </c>
      <c r="B982" s="2" t="s">
        <v>4246</v>
      </c>
      <c r="C982" s="3"/>
      <c r="D982" s="18" t="str">
        <f t="shared" si="325"/>
        <v/>
      </c>
      <c r="E982" s="4">
        <v>41.65</v>
      </c>
      <c r="F982" s="2" t="s">
        <v>2311</v>
      </c>
      <c r="G982" s="19" t="e">
        <f>VLOOKUP(F982,frs!$A$2:$E$41,2,FALSE)</f>
        <v>#N/A</v>
      </c>
      <c r="H982" s="2" t="b">
        <v>0</v>
      </c>
      <c r="I982" s="2" t="s">
        <v>4716</v>
      </c>
      <c r="J982" s="19">
        <f>VLOOKUP(I982,Families!$A$2:$B$11,2,FALSE)</f>
        <v>1</v>
      </c>
      <c r="K982" s="2" t="s">
        <v>4936</v>
      </c>
      <c r="L982" s="19" t="str">
        <f>IFERROR(VLOOKUP(K982,Appellations!$A$3:$B$77,3,FALSE),"")</f>
        <v/>
      </c>
      <c r="M982" s="2" t="s">
        <v>4718</v>
      </c>
      <c r="N982" s="19">
        <f>IFERROR(VLOOKUP(M982,Regions!$A$3:$B$41,2,FALSE),"")</f>
        <v>8</v>
      </c>
      <c r="O982" s="2" t="s">
        <v>4719</v>
      </c>
      <c r="P982" s="19">
        <f>IFERROR(VLOOKUP(O982,Colors!$A$3:$B$11,2,FALSE),"")</f>
        <v>8</v>
      </c>
      <c r="Q982" s="2" t="s">
        <v>4688</v>
      </c>
      <c r="R982" s="19">
        <f>IFERROR(VLOOKUP(Q982,Contenants!$A$3:$B$21,2,FALSE),"")</f>
        <v>16</v>
      </c>
      <c r="S982" s="2"/>
      <c r="T982" s="8" t="s">
        <v>1474</v>
      </c>
      <c r="U982" s="21" t="str">
        <f t="shared" si="333"/>
        <v/>
      </c>
      <c r="V982" s="21"/>
      <c r="W982" s="20" t="e">
        <f>$X$1&amp;A982&amp;$Y$1&amp;T982&amp;$Z$1&amp;C982&amp;$AA$1&amp;E982&amp;#REF!&amp;G982&amp;$AB$1&amp;J982&amp;$AC$1&amp;#REF!&amp;$AD$1&amp;L982&amp;$AE$1&amp;P982&amp;$AF$1&amp;R982&amp;$AF$1&amp;#REF!&amp;$AG$1</f>
        <v>#REF!</v>
      </c>
    </row>
    <row r="983" spans="1:23" s="20" customFormat="1" hidden="1" x14ac:dyDescent="0.25">
      <c r="A983" s="2" t="s">
        <v>3970</v>
      </c>
      <c r="B983" s="2" t="s">
        <v>3971</v>
      </c>
      <c r="C983" s="3"/>
      <c r="D983" s="18" t="str">
        <f t="shared" si="325"/>
        <v/>
      </c>
      <c r="E983" s="4">
        <v>38.950000000000003</v>
      </c>
      <c r="F983" s="2" t="s">
        <v>2311</v>
      </c>
      <c r="G983" s="19" t="e">
        <f>VLOOKUP(F983,frs!$A$2:$E$41,2,FALSE)</f>
        <v>#N/A</v>
      </c>
      <c r="H983" s="2" t="b">
        <v>0</v>
      </c>
      <c r="I983" s="2" t="s">
        <v>4716</v>
      </c>
      <c r="J983" s="19">
        <f>VLOOKUP(I983,Families!$A$2:$B$11,2,FALSE)</f>
        <v>1</v>
      </c>
      <c r="K983" s="2" t="s">
        <v>4733</v>
      </c>
      <c r="L983" s="19" t="str">
        <f>IFERROR(VLOOKUP(K983,Appellations!$A$3:$B$77,3,FALSE),"")</f>
        <v/>
      </c>
      <c r="M983" s="2" t="s">
        <v>4718</v>
      </c>
      <c r="N983" s="19">
        <f>IFERROR(VLOOKUP(M983,Regions!$A$3:$B$41,2,FALSE),"")</f>
        <v>8</v>
      </c>
      <c r="O983" s="2" t="s">
        <v>4719</v>
      </c>
      <c r="P983" s="19">
        <f>IFERROR(VLOOKUP(O983,Colors!$A$3:$B$11,2,FALSE),"")</f>
        <v>8</v>
      </c>
      <c r="Q983" s="2" t="s">
        <v>4688</v>
      </c>
      <c r="R983" s="19">
        <f>IFERROR(VLOOKUP(Q983,Contenants!$A$3:$B$21,2,FALSE),"")</f>
        <v>16</v>
      </c>
      <c r="S983" s="2"/>
      <c r="T983" s="8" t="s">
        <v>815</v>
      </c>
      <c r="U983" s="21" t="str">
        <f t="shared" si="333"/>
        <v/>
      </c>
      <c r="V983" s="21"/>
      <c r="W983" s="20" t="e">
        <f>$X$1&amp;A983&amp;$Y$1&amp;T983&amp;$Z$1&amp;C983&amp;$AA$1&amp;E983&amp;#REF!&amp;G983&amp;$AB$1&amp;J983&amp;$AC$1&amp;#REF!&amp;$AD$1&amp;L983&amp;$AE$1&amp;P983&amp;$AF$1&amp;R983&amp;$AF$1&amp;#REF!&amp;$AG$1</f>
        <v>#REF!</v>
      </c>
    </row>
    <row r="984" spans="1:23" s="20" customFormat="1" hidden="1" x14ac:dyDescent="0.25">
      <c r="A984" s="2" t="s">
        <v>2467</v>
      </c>
      <c r="B984" s="2" t="s">
        <v>2468</v>
      </c>
      <c r="C984" s="3"/>
      <c r="D984" s="18" t="str">
        <f t="shared" si="325"/>
        <v/>
      </c>
      <c r="E984" s="4">
        <v>39.65</v>
      </c>
      <c r="F984" s="2" t="s">
        <v>2323</v>
      </c>
      <c r="G984" s="19" t="e">
        <f>VLOOKUP(F984,frs!$A$2:$E$41,2,FALSE)</f>
        <v>#N/A</v>
      </c>
      <c r="H984" s="2" t="b">
        <v>0</v>
      </c>
      <c r="I984" s="2" t="s">
        <v>4716</v>
      </c>
      <c r="J984" s="19">
        <f>VLOOKUP(I984,Families!$A$2:$B$11,2,FALSE)</f>
        <v>1</v>
      </c>
      <c r="K984" s="2" t="s">
        <v>4902</v>
      </c>
      <c r="L984" s="19" t="str">
        <f>IFERROR(VLOOKUP(K984,Appellations!$A$3:$B$77,3,FALSE),"")</f>
        <v/>
      </c>
      <c r="M984" s="2" t="s">
        <v>4762</v>
      </c>
      <c r="N984" s="19">
        <f>IFERROR(VLOOKUP(M984,Regions!$A$3:$B$41,2,FALSE),"")</f>
        <v>10</v>
      </c>
      <c r="O984" s="2" t="s">
        <v>4719</v>
      </c>
      <c r="P984" s="19">
        <f>IFERROR(VLOOKUP(O984,Colors!$A$3:$B$11,2,FALSE),"")</f>
        <v>8</v>
      </c>
      <c r="Q984" s="2" t="s">
        <v>4688</v>
      </c>
      <c r="R984" s="19">
        <f>IFERROR(VLOOKUP(Q984,Contenants!$A$3:$B$21,2,FALSE),"")</f>
        <v>16</v>
      </c>
      <c r="S984" s="2"/>
      <c r="T984" s="8" t="s">
        <v>811</v>
      </c>
      <c r="U984" s="21" t="str">
        <f t="shared" si="333"/>
        <v/>
      </c>
      <c r="V984" s="21"/>
      <c r="W984" s="20" t="e">
        <f>$X$1&amp;A984&amp;$Y$1&amp;T984&amp;$Z$1&amp;C984&amp;$AA$1&amp;E984&amp;#REF!&amp;G984&amp;$AB$1&amp;J984&amp;$AC$1&amp;#REF!&amp;$AD$1&amp;L984&amp;$AE$1&amp;P984&amp;$AF$1&amp;R984&amp;$AF$1&amp;#REF!&amp;$AG$1</f>
        <v>#REF!</v>
      </c>
    </row>
    <row r="985" spans="1:23" s="20" customFormat="1" hidden="1" x14ac:dyDescent="0.25">
      <c r="A985" s="2" t="s">
        <v>2469</v>
      </c>
      <c r="B985" s="2" t="s">
        <v>2470</v>
      </c>
      <c r="C985" s="3"/>
      <c r="D985" s="18" t="str">
        <f t="shared" si="325"/>
        <v/>
      </c>
      <c r="E985" s="4">
        <v>82.05</v>
      </c>
      <c r="F985" s="2" t="s">
        <v>2323</v>
      </c>
      <c r="G985" s="19" t="e">
        <f>VLOOKUP(F985,frs!$A$2:$E$41,2,FALSE)</f>
        <v>#N/A</v>
      </c>
      <c r="H985" s="2" t="b">
        <v>0</v>
      </c>
      <c r="I985" s="2" t="s">
        <v>4716</v>
      </c>
      <c r="J985" s="19">
        <f>VLOOKUP(I985,Families!$A$2:$B$11,2,FALSE)</f>
        <v>1</v>
      </c>
      <c r="K985" s="2" t="s">
        <v>4902</v>
      </c>
      <c r="L985" s="19" t="str">
        <f>IFERROR(VLOOKUP(K985,Appellations!$A$3:$B$77,3,FALSE),"")</f>
        <v/>
      </c>
      <c r="M985" s="2" t="s">
        <v>4762</v>
      </c>
      <c r="N985" s="19">
        <f>IFERROR(VLOOKUP(M985,Regions!$A$3:$B$41,2,FALSE),"")</f>
        <v>10</v>
      </c>
      <c r="O985" s="2" t="s">
        <v>4719</v>
      </c>
      <c r="P985" s="19">
        <f>IFERROR(VLOOKUP(O985,Colors!$A$3:$B$11,2,FALSE),"")</f>
        <v>8</v>
      </c>
      <c r="Q985" s="2" t="s">
        <v>4688</v>
      </c>
      <c r="R985" s="19">
        <f>IFERROR(VLOOKUP(Q985,Contenants!$A$3:$B$21,2,FALSE),"")</f>
        <v>16</v>
      </c>
      <c r="S985" s="2"/>
      <c r="T985" s="8" t="s">
        <v>809</v>
      </c>
      <c r="U985" s="21" t="str">
        <f t="shared" si="333"/>
        <v/>
      </c>
      <c r="V985" s="21"/>
      <c r="W985" s="20" t="e">
        <f>$X$1&amp;A985&amp;$Y$1&amp;T985&amp;$Z$1&amp;C985&amp;$AA$1&amp;E985&amp;#REF!&amp;G985&amp;$AB$1&amp;J985&amp;$AC$1&amp;#REF!&amp;$AD$1&amp;L985&amp;$AE$1&amp;P985&amp;$AF$1&amp;R985&amp;$AF$1&amp;#REF!&amp;$AG$1</f>
        <v>#REF!</v>
      </c>
    </row>
    <row r="986" spans="1:23" s="20" customFormat="1" hidden="1" x14ac:dyDescent="0.25">
      <c r="A986" s="2" t="s">
        <v>4164</v>
      </c>
      <c r="B986" s="2" t="s">
        <v>4165</v>
      </c>
      <c r="C986" s="3"/>
      <c r="D986" s="18" t="str">
        <f t="shared" si="325"/>
        <v/>
      </c>
      <c r="E986" s="4">
        <v>34.5</v>
      </c>
      <c r="F986" s="2" t="s">
        <v>2323</v>
      </c>
      <c r="G986" s="19" t="e">
        <f>VLOOKUP(F986,frs!$A$2:$E$41,2,FALSE)</f>
        <v>#N/A</v>
      </c>
      <c r="H986" s="2" t="b">
        <v>0</v>
      </c>
      <c r="I986" s="2" t="s">
        <v>4716</v>
      </c>
      <c r="J986" s="19">
        <f>VLOOKUP(I986,Families!$A$2:$B$11,2,FALSE)</f>
        <v>1</v>
      </c>
      <c r="K986" s="2" t="s">
        <v>4801</v>
      </c>
      <c r="L986" s="19" t="str">
        <f>IFERROR(VLOOKUP(K986,Appellations!$A$3:$B$77,3,FALSE),"")</f>
        <v/>
      </c>
      <c r="M986" s="2" t="s">
        <v>4762</v>
      </c>
      <c r="N986" s="19">
        <f>IFERROR(VLOOKUP(M986,Regions!$A$3:$B$41,2,FALSE),"")</f>
        <v>10</v>
      </c>
      <c r="O986" s="2" t="s">
        <v>4719</v>
      </c>
      <c r="P986" s="19">
        <f>IFERROR(VLOOKUP(O986,Colors!$A$3:$B$11,2,FALSE),"")</f>
        <v>8</v>
      </c>
      <c r="Q986" s="2" t="s">
        <v>4688</v>
      </c>
      <c r="R986" s="19">
        <f>IFERROR(VLOOKUP(Q986,Contenants!$A$3:$B$21,2,FALSE),"")</f>
        <v>16</v>
      </c>
      <c r="S986" s="2"/>
      <c r="T986" s="8" t="s">
        <v>805</v>
      </c>
      <c r="U986" s="21" t="str">
        <f t="shared" si="333"/>
        <v/>
      </c>
      <c r="V986" s="21"/>
      <c r="W986" s="20" t="e">
        <f>$X$1&amp;A986&amp;$Y$1&amp;T986&amp;$Z$1&amp;C986&amp;$AA$1&amp;E986&amp;#REF!&amp;G986&amp;$AB$1&amp;J986&amp;$AC$1&amp;#REF!&amp;$AD$1&amp;L986&amp;$AE$1&amp;P986&amp;$AF$1&amp;R986&amp;$AF$1&amp;#REF!&amp;$AG$1</f>
        <v>#REF!</v>
      </c>
    </row>
    <row r="987" spans="1:23" s="20" customFormat="1" hidden="1" x14ac:dyDescent="0.25">
      <c r="A987" s="2" t="s">
        <v>3450</v>
      </c>
      <c r="B987" s="2" t="s">
        <v>3451</v>
      </c>
      <c r="C987" s="3"/>
      <c r="D987" s="18" t="str">
        <f t="shared" si="325"/>
        <v/>
      </c>
      <c r="E987" s="4">
        <v>24.3</v>
      </c>
      <c r="F987" s="2" t="s">
        <v>2323</v>
      </c>
      <c r="G987" s="19" t="e">
        <f>VLOOKUP(F987,frs!$A$2:$E$41,2,FALSE)</f>
        <v>#N/A</v>
      </c>
      <c r="H987" s="2" t="b">
        <v>0</v>
      </c>
      <c r="I987" s="2" t="s">
        <v>4709</v>
      </c>
      <c r="J987" s="19">
        <f>VLOOKUP(I987,Families!$A$2:$B$11,2,FALSE)</f>
        <v>2</v>
      </c>
      <c r="K987" s="2" t="s">
        <v>4778</v>
      </c>
      <c r="L987" s="19" t="str">
        <f>IFERROR(VLOOKUP(K987,Appellations!$A$3:$B$77,3,FALSE),"")</f>
        <v/>
      </c>
      <c r="M987" s="2" t="s">
        <v>4762</v>
      </c>
      <c r="N987" s="19">
        <f>IFERROR(VLOOKUP(M987,Regions!$A$3:$B$41,2,FALSE),"")</f>
        <v>10</v>
      </c>
      <c r="O987" s="2" t="s">
        <v>4689</v>
      </c>
      <c r="P987" s="19">
        <f>IFERROR(VLOOKUP(O987,Colors!$A$3:$B$11,2,FALSE),"")</f>
        <v>2</v>
      </c>
      <c r="Q987" s="2" t="s">
        <v>4688</v>
      </c>
      <c r="R987" s="19">
        <f>IFERROR(VLOOKUP(Q987,Contenants!$A$3:$B$21,2,FALSE),"")</f>
        <v>16</v>
      </c>
      <c r="S987" s="2"/>
      <c r="T987" s="8" t="s">
        <v>803</v>
      </c>
      <c r="U987" s="21" t="str">
        <f t="shared" si="333"/>
        <v/>
      </c>
      <c r="V987" s="21"/>
      <c r="W987" s="20" t="e">
        <f>$X$1&amp;A987&amp;$Y$1&amp;T987&amp;$Z$1&amp;C987&amp;$AA$1&amp;E987&amp;#REF!&amp;G987&amp;$AB$1&amp;J987&amp;$AC$1&amp;#REF!&amp;$AD$1&amp;L987&amp;$AE$1&amp;P987&amp;$AF$1&amp;R987&amp;$AF$1&amp;#REF!&amp;$AG$1</f>
        <v>#REF!</v>
      </c>
    </row>
    <row r="988" spans="1:23" s="20" customFormat="1" hidden="1" x14ac:dyDescent="0.25">
      <c r="A988" s="2" t="s">
        <v>3982</v>
      </c>
      <c r="B988" s="2" t="s">
        <v>3983</v>
      </c>
      <c r="C988" s="3"/>
      <c r="D988" s="18" t="str">
        <f t="shared" si="325"/>
        <v/>
      </c>
      <c r="E988" s="4">
        <v>99.35</v>
      </c>
      <c r="F988" s="2" t="s">
        <v>2323</v>
      </c>
      <c r="G988" s="19" t="e">
        <f>VLOOKUP(F988,frs!$A$2:$E$41,2,FALSE)</f>
        <v>#N/A</v>
      </c>
      <c r="H988" s="2" t="b">
        <v>0</v>
      </c>
      <c r="I988" s="2" t="s">
        <v>4716</v>
      </c>
      <c r="J988" s="19">
        <f>VLOOKUP(I988,Families!$A$2:$B$11,2,FALSE)</f>
        <v>1</v>
      </c>
      <c r="K988" s="2" t="s">
        <v>4796</v>
      </c>
      <c r="L988" s="19" t="str">
        <f>IFERROR(VLOOKUP(K988,Appellations!$A$3:$B$77,3,FALSE),"")</f>
        <v/>
      </c>
      <c r="M988" s="2" t="s">
        <v>4762</v>
      </c>
      <c r="N988" s="19">
        <f>IFERROR(VLOOKUP(M988,Regions!$A$3:$B$41,2,FALSE),"")</f>
        <v>10</v>
      </c>
      <c r="O988" s="2" t="s">
        <v>4719</v>
      </c>
      <c r="P988" s="19">
        <f>IFERROR(VLOOKUP(O988,Colors!$A$3:$B$11,2,FALSE),"")</f>
        <v>8</v>
      </c>
      <c r="Q988" s="2" t="s">
        <v>4688</v>
      </c>
      <c r="R988" s="19">
        <f>IFERROR(VLOOKUP(Q988,Contenants!$A$3:$B$21,2,FALSE),"")</f>
        <v>16</v>
      </c>
      <c r="S988" s="2"/>
      <c r="T988" s="8" t="s">
        <v>801</v>
      </c>
      <c r="U988" s="21" t="str">
        <f t="shared" si="333"/>
        <v/>
      </c>
      <c r="V988" s="21"/>
      <c r="W988" s="20" t="e">
        <f>$X$1&amp;A988&amp;$Y$1&amp;T988&amp;$Z$1&amp;C988&amp;$AA$1&amp;E988&amp;#REF!&amp;G988&amp;$AB$1&amp;J988&amp;$AC$1&amp;#REF!&amp;$AD$1&amp;L988&amp;$AE$1&amp;P988&amp;$AF$1&amp;R988&amp;$AF$1&amp;#REF!&amp;$AG$1</f>
        <v>#REF!</v>
      </c>
    </row>
    <row r="989" spans="1:23" s="20" customFormat="1" hidden="1" x14ac:dyDescent="0.25">
      <c r="A989" s="2" t="s">
        <v>2589</v>
      </c>
      <c r="B989" s="2" t="s">
        <v>2590</v>
      </c>
      <c r="C989" s="3"/>
      <c r="D989" s="18" t="str">
        <f t="shared" si="325"/>
        <v/>
      </c>
      <c r="E989" s="4">
        <v>15.7</v>
      </c>
      <c r="F989" s="2" t="s">
        <v>2588</v>
      </c>
      <c r="G989" s="19" t="e">
        <f>VLOOKUP(F989,frs!$A$2:$E$41,2,FALSE)</f>
        <v>#N/A</v>
      </c>
      <c r="H989" s="2" t="b">
        <v>0</v>
      </c>
      <c r="I989" s="2" t="s">
        <v>2301</v>
      </c>
      <c r="J989" s="19">
        <f>VLOOKUP(I989,Families!$A$2:$B$11,2,FALSE)</f>
        <v>4</v>
      </c>
      <c r="K989" s="2" t="s">
        <v>4748</v>
      </c>
      <c r="L989" s="19" t="str">
        <f>IFERROR(VLOOKUP(K989,Appellations!$A$3:$B$77,3,FALSE),"")</f>
        <v/>
      </c>
      <c r="M989" s="2" t="s">
        <v>4743</v>
      </c>
      <c r="N989" s="19">
        <f>IFERROR(VLOOKUP(M989,Regions!$A$3:$B$41,2,FALSE),"")</f>
        <v>24</v>
      </c>
      <c r="O989" s="2" t="s">
        <v>4719</v>
      </c>
      <c r="P989" s="19">
        <f>IFERROR(VLOOKUP(O989,Colors!$A$3:$B$11,2,FALSE),"")</f>
        <v>8</v>
      </c>
      <c r="Q989" s="2"/>
      <c r="R989" s="19" t="str">
        <f>IFERROR(VLOOKUP(Q989,Contenants!$A$3:$B$21,2,FALSE),"")</f>
        <v/>
      </c>
      <c r="S989" s="2"/>
      <c r="T989" s="8" t="s">
        <v>799</v>
      </c>
      <c r="U989" s="21" t="str">
        <f t="shared" si="333"/>
        <v/>
      </c>
      <c r="V989" s="21"/>
      <c r="W989" s="20" t="e">
        <f>$X$1&amp;A989&amp;$Y$1&amp;T989&amp;$Z$1&amp;C989&amp;$AA$1&amp;E989&amp;#REF!&amp;G989&amp;$AB$1&amp;J989&amp;$AC$1&amp;#REF!&amp;$AD$1&amp;L989&amp;$AE$1&amp;P989&amp;$AF$1&amp;R989&amp;$AF$1&amp;#REF!&amp;$AG$1</f>
        <v>#REF!</v>
      </c>
    </row>
    <row r="990" spans="1:23" s="20" customFormat="1" hidden="1" x14ac:dyDescent="0.25">
      <c r="A990" s="2" t="s">
        <v>4207</v>
      </c>
      <c r="B990" s="2" t="s">
        <v>4208</v>
      </c>
      <c r="C990" s="3"/>
      <c r="D990" s="40" t="str">
        <f t="shared" si="325"/>
        <v/>
      </c>
      <c r="E990" s="4">
        <v>6.75</v>
      </c>
      <c r="F990" s="2" t="s">
        <v>2588</v>
      </c>
      <c r="G990" s="41" t="e">
        <f>VLOOKUP(F990,frs!$A$2:$E$41,2,FALSE)</f>
        <v>#N/A</v>
      </c>
      <c r="H990" s="2" t="b">
        <v>0</v>
      </c>
      <c r="I990" s="2" t="s">
        <v>4716</v>
      </c>
      <c r="J990" s="41">
        <f>VLOOKUP(I990,Families!$A$2:$B$11,2,FALSE)</f>
        <v>1</v>
      </c>
      <c r="K990" s="2" t="s">
        <v>4742</v>
      </c>
      <c r="L990" s="41" t="str">
        <f>IFERROR(VLOOKUP(K990,Appellations!$A$3:$B$77,3,FALSE),"")</f>
        <v/>
      </c>
      <c r="M990" s="2" t="s">
        <v>4743</v>
      </c>
      <c r="N990" s="41">
        <f>IFERROR(VLOOKUP(M990,Regions!$A$3:$B$41,2,FALSE),"")</f>
        <v>24</v>
      </c>
      <c r="O990" s="2" t="s">
        <v>4719</v>
      </c>
      <c r="P990" s="41">
        <f>IFERROR(VLOOKUP(O990,Colors!$A$3:$B$11,2,FALSE),"")</f>
        <v>8</v>
      </c>
      <c r="Q990" s="2" t="s">
        <v>4688</v>
      </c>
      <c r="R990" s="41">
        <f>IFERROR(VLOOKUP(Q990,Contenants!$A$3:$B$21,2,FALSE),"")</f>
        <v>16</v>
      </c>
      <c r="S990" s="2"/>
      <c r="T990" s="8" t="s">
        <v>797</v>
      </c>
      <c r="U990" s="43" t="str">
        <f t="shared" si="333"/>
        <v/>
      </c>
      <c r="V990" s="43"/>
      <c r="W990" s="42" t="e">
        <f>$X$1&amp;A990&amp;$Y$1&amp;T990&amp;$Z$1&amp;C990&amp;$AA$1&amp;E990&amp;#REF!&amp;G990&amp;$AB$1&amp;J990&amp;$AC$1&amp;#REF!&amp;$AD$1&amp;L990&amp;$AE$1&amp;P990&amp;$AF$1&amp;R990&amp;$AF$1&amp;#REF!&amp;$AG$1</f>
        <v>#REF!</v>
      </c>
    </row>
    <row r="991" spans="1:23" hidden="1" x14ac:dyDescent="0.25">
      <c r="A991" s="2" t="s">
        <v>4209</v>
      </c>
      <c r="B991" s="2" t="s">
        <v>4210</v>
      </c>
      <c r="C991" s="3"/>
      <c r="D991" s="23" t="str">
        <f t="shared" ref="D991:D994" si="335">SUBSTITUTE(SUBSTITUTE(SUBSTITUTE(C991,CHAR(13),""),CHAR(10),"&lt;br&gt;"),". &amp;car(10)",".")</f>
        <v/>
      </c>
      <c r="E991" s="4">
        <v>8.1</v>
      </c>
      <c r="F991" s="2" t="s">
        <v>2588</v>
      </c>
      <c r="G991" s="19" t="e">
        <f>VLOOKUP(F991,frs!$A$2:$E$41,2,FALSE)</f>
        <v>#N/A</v>
      </c>
      <c r="H991" s="2" t="b">
        <v>0</v>
      </c>
      <c r="I991" s="2" t="s">
        <v>4716</v>
      </c>
      <c r="J991" s="19">
        <f>VLOOKUP(I991,Families!$A$2:$B$11,2,FALSE)</f>
        <v>1</v>
      </c>
      <c r="K991" s="2" t="s">
        <v>4742</v>
      </c>
      <c r="L991" s="19" t="str">
        <f>IFERROR(VLOOKUP(K991,Appellations!$A$2:$B$77,2,FALSE),"0")</f>
        <v>0</v>
      </c>
      <c r="M991" s="2" t="s">
        <v>4743</v>
      </c>
      <c r="N991" s="19">
        <f>IFERROR(VLOOKUP(M991,Regions!$A$2:$B$41,2,FALSE),"0")</f>
        <v>24</v>
      </c>
      <c r="O991" s="2" t="s">
        <v>4719</v>
      </c>
      <c r="P991" s="19">
        <f>IFERROR(VLOOKUP(O991,Colors!$A$2:$B$11,2,FALSE),"0")</f>
        <v>8</v>
      </c>
      <c r="Q991" s="2" t="s">
        <v>4688</v>
      </c>
      <c r="R991" s="19">
        <f>IFERROR(VLOOKUP(Q991,Contenants!$A$2:$B$21,2,FALSE),"0")</f>
        <v>16</v>
      </c>
      <c r="S991" s="2"/>
      <c r="T991" s="50" t="str">
        <f t="shared" ref="T991:T992" si="336">PROPER(B991)</f>
        <v>St Chinian Terroir Calisso Berlou Rouge</v>
      </c>
      <c r="U991" s="19" t="str">
        <f t="shared" si="333"/>
        <v/>
      </c>
      <c r="V991" s="19" t="e">
        <f>IF(#REF!="",0,1)</f>
        <v>#REF!</v>
      </c>
      <c r="W991" s="20" t="e">
        <f>$X$1&amp;A991&amp;$Y$1&amp;T991&amp;$Z$1&amp;D991&amp;$AA$1&amp;E991&amp;#REF!&amp;G991&amp;$AB$1&amp;J991&amp;$AC$1&amp;L991&amp;$AD$1&amp;N991&amp;$AE$1&amp;P991&amp;$AF$1&amp;R991&amp;$AG$1&amp;#REF!&amp;$AI$1</f>
        <v>#REF!</v>
      </c>
    </row>
    <row r="992" spans="1:23" hidden="1" x14ac:dyDescent="0.25">
      <c r="A992" s="2" t="s">
        <v>4194</v>
      </c>
      <c r="B992" s="2" t="s">
        <v>4195</v>
      </c>
      <c r="C992" s="3"/>
      <c r="D992" s="23" t="str">
        <f t="shared" si="335"/>
        <v/>
      </c>
      <c r="E992" s="4">
        <v>10.4</v>
      </c>
      <c r="F992" s="2" t="s">
        <v>2588</v>
      </c>
      <c r="G992" s="19" t="e">
        <f>VLOOKUP(F992,frs!$A$2:$E$41,2,FALSE)</f>
        <v>#N/A</v>
      </c>
      <c r="H992" s="2" t="b">
        <v>0</v>
      </c>
      <c r="I992" s="2" t="s">
        <v>4716</v>
      </c>
      <c r="J992" s="19">
        <f>VLOOKUP(I992,Families!$A$2:$B$11,2,FALSE)</f>
        <v>1</v>
      </c>
      <c r="K992" s="2" t="s">
        <v>4742</v>
      </c>
      <c r="L992" s="19" t="str">
        <f>IFERROR(VLOOKUP(K992,Appellations!$A$2:$B$77,2,FALSE),"0")</f>
        <v>0</v>
      </c>
      <c r="M992" s="2" t="s">
        <v>4743</v>
      </c>
      <c r="N992" s="19">
        <f>IFERROR(VLOOKUP(M992,Regions!$A$2:$B$41,2,FALSE),"0")</f>
        <v>24</v>
      </c>
      <c r="O992" s="2" t="s">
        <v>4719</v>
      </c>
      <c r="P992" s="19">
        <f>IFERROR(VLOOKUP(O992,Colors!$A$2:$B$11,2,FALSE),"0")</f>
        <v>8</v>
      </c>
      <c r="Q992" s="2" t="s">
        <v>4688</v>
      </c>
      <c r="R992" s="19">
        <f>IFERROR(VLOOKUP(Q992,Contenants!$A$2:$B$21,2,FALSE),"0")</f>
        <v>16</v>
      </c>
      <c r="S992" s="2"/>
      <c r="T992" s="50" t="str">
        <f t="shared" si="336"/>
        <v>St Chinian Cht Des Albieres Berlou Rouge</v>
      </c>
      <c r="U992" s="19" t="str">
        <f t="shared" si="333"/>
        <v/>
      </c>
      <c r="V992" s="19" t="e">
        <f>IF(#REF!="",0,1)</f>
        <v>#REF!</v>
      </c>
      <c r="W992" s="20" t="e">
        <f>$X$1&amp;A992&amp;$Y$1&amp;T992&amp;$Z$1&amp;D992&amp;$AA$1&amp;E992&amp;#REF!&amp;G992&amp;$AB$1&amp;J992&amp;$AC$1&amp;L992&amp;$AD$1&amp;N992&amp;$AE$1&amp;P992&amp;$AF$1&amp;R992&amp;$AG$1&amp;#REF!&amp;$AI$1</f>
        <v>#REF!</v>
      </c>
    </row>
    <row r="993" spans="1:23" ht="409.5" x14ac:dyDescent="0.25">
      <c r="A993" s="2" t="s">
        <v>1889</v>
      </c>
      <c r="B993" s="2" t="s">
        <v>1890</v>
      </c>
      <c r="C993" s="3" t="s">
        <v>5454</v>
      </c>
      <c r="D993" s="23" t="str">
        <f t="shared" si="335"/>
        <v>Un Saint Joseph rouge structuré et fruité qui accompagnera à merveille un rougail saucisses.&lt;br&gt;&lt;br&gt;Encépagement : Syrah&lt;br&gt;&lt;br&gt;Dégustation :  Le nez révèle des arômes intenses de fruits rouges frais tels que la framboise et la cerise, accompagnés de notes épicées et de légères nuances florales.&lt;br&gt;En bouche, ce vin se distingue par sa finesse et son équilibre. Les tanins sont présents, mais délicats, offrant une texture soyeuse. On retrouve les fruits rouges perçus au nez, ainsi que des touches d'épices douces et de réglisse, qui ajoutent de la complexité à l'ensemble.&lt;br&gt;Accord mets/vin : viandes grillées, fromages affinés, plats mijotés.&lt;br&gt;&lt;br&gt;Existe en 75cl.&lt;br&gt;&lt;br&gt;Philippe Faury a créé ce domaine en 1979 à Chavanay, dans le hameau de la Ribaudy, Berceau de la famille. Son plus jeune fils, Lionel, s'est installé en 2005, après une expérience en Australie.&lt;br&gt;&lt;br&gt;Domaine de 17Ha, Lionel Faury s'atèle à produire des vins qui expriment la diversité des terroirs en appellations Condrieu, Saint Joseph, Côte-Rôtie, et en IGP Rhodanienne.</v>
      </c>
      <c r="E993" s="4">
        <v>46.5</v>
      </c>
      <c r="F993" s="2" t="s">
        <v>953</v>
      </c>
      <c r="G993" s="19">
        <f>VLOOKUP(F993,frs!$A$2:$B$45,2,FALSE)</f>
        <v>30</v>
      </c>
      <c r="H993" s="2" t="b">
        <v>1</v>
      </c>
      <c r="I993" s="2" t="s">
        <v>4716</v>
      </c>
      <c r="J993" s="19">
        <f>VLOOKUP(I993,Families!$A$2:$B$11,2,FALSE)</f>
        <v>1</v>
      </c>
      <c r="K993" s="2" t="s">
        <v>4869</v>
      </c>
      <c r="L993" s="19">
        <f>IFERROR(VLOOKUP(K993,Appellations!$A$2:$B$80,2,FALSE),"0")</f>
        <v>74</v>
      </c>
      <c r="M993" s="2" t="s">
        <v>4745</v>
      </c>
      <c r="N993" s="19">
        <f>IFERROR(VLOOKUP(M993,Regions!$A$2:$B$44,2,FALSE),"0")</f>
        <v>33</v>
      </c>
      <c r="O993" s="2" t="s">
        <v>4719</v>
      </c>
      <c r="P993" s="19">
        <f>IFERROR(VLOOKUP(O993,Colors!$A$2:$B$11,2,FALSE),"0")</f>
        <v>8</v>
      </c>
      <c r="Q993" s="2" t="s">
        <v>2303</v>
      </c>
      <c r="R993" s="19">
        <f>IFERROR(VLOOKUP(Q993,Contenants!$A$2:$B$21,2,FALSE),"0")</f>
        <v>19</v>
      </c>
      <c r="S993" s="2" t="s">
        <v>5810</v>
      </c>
      <c r="T993" s="50" t="s">
        <v>6241</v>
      </c>
      <c r="U993" s="19" t="str">
        <f t="shared" ref="U993:U996" si="337">SUBSTITUTE(S993,"C:\Users\Admin\OneDrive\Site Internet\","")</f>
        <v>domaine_lionel_faury_saint_joseph_ribaude_rouge.png</v>
      </c>
      <c r="V993" s="19">
        <f t="shared" ref="V993:V996" si="338">IF(U993="",0,1)</f>
        <v>1</v>
      </c>
      <c r="W993" s="20" t="str">
        <f t="shared" ref="W993:W996" si="339">$X$1&amp;A993&amp;$Y$1&amp;T993&amp;$Z$1&amp;D993&amp;$AA$1&amp;G993&amp;$AB$1&amp;J993&amp;$AC$1&amp;L993&amp;$AD$1&amp;N993&amp;$AE$1&amp;P993&amp;$AF$1&amp;R993&amp;$AG$1&amp;U993&amp;$AH$1&amp;V993&amp;$AI$1</f>
        <v>("01005", "Les Ribaudes Lionel Faury Rouge Magnum  ", "Un Saint Joseph rouge structuré et fruité qui accompagnera à merveille un rougail saucisses.&lt;br&gt;&lt;br&gt;Encépagement : Syrah&lt;br&gt;&lt;br&gt;Dégustation :  Le nez révèle des arômes intenses de fruits rouges frais tels que la framboise et la cerise, accompagnés de notes épicées et de légères nuances florales.&lt;br&gt;En bouche, ce vin se distingue par sa finesse et son équilibre. Les tanins sont présents, mais délicats, offrant une texture soyeuse. On retrouve les fruits rouges perçus au nez, ainsi que des touches d'épices douces et de réglisse, qui ajoutent de la complexité à l'ensemble.&lt;br&gt;Accord mets/vin : viandes grillées, fromages affinés, plats mijotés.&lt;br&gt;&lt;br&gt;Existe en 75cl.&lt;br&gt;&lt;br&gt;Philippe Faury a créé ce domaine en 1979 à Chavanay, dans le hameau de la Ribaudy, Berceau de la famille. Son plus jeune fils, Lionel, s'est installé en 2005, après une expérience en Australie.&lt;br&gt;&lt;br&gt;Domaine de 17Ha, Lionel Faury s'atèle à produire des vins qui expriment la diversité des terroirs en appellations Condrieu, Saint Joseph, Côte-Rôtie, et en IGP Rhodanienne.", "30", "1", "74", "33","8", "19", "domaine_lionel_faury_saint_joseph_ribaude_rouge.png", "1"),</v>
      </c>
    </row>
    <row r="994" spans="1:23" ht="409.5" x14ac:dyDescent="0.25">
      <c r="A994" s="2" t="s">
        <v>1079</v>
      </c>
      <c r="B994" s="2" t="s">
        <v>1080</v>
      </c>
      <c r="C994" s="3" t="s">
        <v>5296</v>
      </c>
      <c r="D994" s="23" t="str">
        <f t="shared" si="335"/>
        <v>Un Côte Rotie puissant et charnue s'alliant à merveille sur une daube de sanglier.&lt;br&gt;&lt;br&gt;Encépagement : Syrah &lt;br&gt;&lt;br&gt;Dégustation : Robe rouge rubis sombre ; Nez aux notes de fruits noirs/rouges avec des notes de violette ; Bouche fruitée avec des tanins fins et soyeux. Vin de garde.&lt;br&gt;Accord mets/vin : viande rouge, gibier.&lt;br&gt;&lt;br&gt;Existe en Magnum.&lt;br&gt;&lt;br&gt;Philippe Faury a créé ce domaine en 1979 à Chavanay, dans le hameau de la Ribaudy, Berceau de la famille. Son plus jeune fils, Lionel, s'est installé en 2005, après une expérience en Australie.&lt;br&gt;&lt;br&gt;Domaine de 17Ha, Lionel Faury s'atèle à produire des vins qui expriment la diversité des terroirs en appellations Condrieu, Saint Joseph, Côte-Rôtie, et en IGP Rhodanienne.</v>
      </c>
      <c r="E994" s="4">
        <v>50.8</v>
      </c>
      <c r="F994" s="2" t="s">
        <v>953</v>
      </c>
      <c r="G994" s="19">
        <f>VLOOKUP(F994,frs!$A$2:$B$45,2,FALSE)</f>
        <v>30</v>
      </c>
      <c r="H994" s="2" t="b">
        <v>1</v>
      </c>
      <c r="I994" s="2" t="s">
        <v>4716</v>
      </c>
      <c r="J994" s="19">
        <f>VLOOKUP(I994,Families!$A$2:$B$11,2,FALSE)</f>
        <v>1</v>
      </c>
      <c r="K994" s="2" t="s">
        <v>4941</v>
      </c>
      <c r="L994" s="19">
        <f>IFERROR(VLOOKUP(K994,Appellations!$A$2:$B$80,2,FALSE),"0")</f>
        <v>22</v>
      </c>
      <c r="M994" s="2" t="s">
        <v>4745</v>
      </c>
      <c r="N994" s="19">
        <f>IFERROR(VLOOKUP(M994,Regions!$A$2:$B$44,2,FALSE),"0")</f>
        <v>33</v>
      </c>
      <c r="O994" s="2" t="s">
        <v>4719</v>
      </c>
      <c r="P994" s="19">
        <f>IFERROR(VLOOKUP(O994,Colors!$A$2:$B$11,2,FALSE),"0")</f>
        <v>8</v>
      </c>
      <c r="Q994" s="2" t="s">
        <v>4688</v>
      </c>
      <c r="R994" s="19">
        <f>IFERROR(VLOOKUP(Q994,Contenants!$A$2:$B$21,2,FALSE),"0")</f>
        <v>16</v>
      </c>
      <c r="S994" s="2" t="s">
        <v>5909</v>
      </c>
      <c r="T994" s="50" t="s">
        <v>6242</v>
      </c>
      <c r="U994" s="19" t="str">
        <f t="shared" si="337"/>
        <v>domaine_lionel_faury_cote_rotie_les_3_brunes_rouge.png</v>
      </c>
      <c r="V994" s="19">
        <f t="shared" si="338"/>
        <v>1</v>
      </c>
      <c r="W994" s="20" t="str">
        <f t="shared" si="339"/>
        <v>("01006", "Les 3 Brunes Lionel Faury  Rouge ", "Un Côte Rotie puissant et charnue s'alliant à merveille sur une daube de sanglier.&lt;br&gt;&lt;br&gt;Encépagement : Syrah &lt;br&gt;&lt;br&gt;Dégustation : Robe rouge rubis sombre ; Nez aux notes de fruits noirs/rouges avec des notes de violette ; Bouche fruitée avec des tanins fins et soyeux. Vin de garde.&lt;br&gt;Accord mets/vin : viande rouge, gibier.&lt;br&gt;&lt;br&gt;Existe en Magnum.&lt;br&gt;&lt;br&gt;Philippe Faury a créé ce domaine en 1979 à Chavanay, dans le hameau de la Ribaudy, Berceau de la famille. Son plus jeune fils, Lionel, s'est installé en 2005, après une expérience en Australie.&lt;br&gt;&lt;br&gt;Domaine de 17Ha, Lionel Faury s'atèle à produire des vins qui expriment la diversité des terroirs en appellations Condrieu, Saint Joseph, Côte-Rôtie, et en IGP Rhodanienne.", "30", "1", "22", "33","8", "16", "domaine_lionel_faury_cote_rotie_les_3_brunes_rouge.png", "1"),</v>
      </c>
    </row>
    <row r="995" spans="1:23" s="29" customFormat="1" ht="409.6" x14ac:dyDescent="0.25">
      <c r="A995" s="2" t="s">
        <v>1077</v>
      </c>
      <c r="B995" s="2" t="s">
        <v>1078</v>
      </c>
      <c r="C995" s="3" t="s">
        <v>5295</v>
      </c>
      <c r="D995" s="36" t="str">
        <f t="shared" si="325"/>
        <v>Un Côte Rotie puissant et charnue s'alliant à merveille sur une daube de sanglier.&lt;br&gt;&lt;br&gt;Encépagement : Syrah &lt;br&gt;&lt;br&gt;Dégustation : Robe rouge rubis sombre ; Nez aux notes de fruits noirs/rouges avec des notes de violette ; Bouche fruitée avec des tanins fins et soyeux. Vin de garde.&lt;br&gt;Accord mets/vin : viande rouge, gibier.&lt;br&gt;&lt;br&gt;Existe en 75cl.&lt;br&gt;&lt;br&gt;Philippe Faury a créé ce domaine en 1979 à Chavanay, dans le hameau de la Ribaudy, Berceau de la famille. Son plus jeune fils, Lionel, s'est installé en 2005, après une expérience en Australie.&lt;br&gt;&lt;br&gt;Domaine de 17Ha, Lionel Faury s'atèle à produire des vins qui expriment la diversité des terroirs en appellations Condrieu, Saint Joseph, Côte-Rôtie, et en IGP Rhodanienne.</v>
      </c>
      <c r="E995" s="4">
        <v>101.55</v>
      </c>
      <c r="F995" s="2" t="s">
        <v>953</v>
      </c>
      <c r="G995" s="19">
        <f>VLOOKUP(F995,frs!$A$2:$B$45,2,FALSE)</f>
        <v>30</v>
      </c>
      <c r="H995" s="2" t="b">
        <v>1</v>
      </c>
      <c r="I995" s="2" t="s">
        <v>4716</v>
      </c>
      <c r="J995" s="37">
        <f>VLOOKUP(I995,Families!$A$2:$B$11,2,FALSE)</f>
        <v>1</v>
      </c>
      <c r="K995" s="2" t="s">
        <v>4941</v>
      </c>
      <c r="L995" s="19">
        <f>IFERROR(VLOOKUP(K995,Appellations!$A$2:$B$80,2,FALSE),"0")</f>
        <v>22</v>
      </c>
      <c r="M995" s="2" t="s">
        <v>4745</v>
      </c>
      <c r="N995" s="19">
        <f>IFERROR(VLOOKUP(M995,Regions!$A$2:$B$44,2,FALSE),"0")</f>
        <v>33</v>
      </c>
      <c r="O995" s="2" t="s">
        <v>4719</v>
      </c>
      <c r="P995" s="37">
        <f>IFERROR(VLOOKUP(O995,Colors!$A$3:$B$11,2,FALSE),"")</f>
        <v>8</v>
      </c>
      <c r="Q995" s="2" t="s">
        <v>2303</v>
      </c>
      <c r="R995" s="37">
        <f>IFERROR(VLOOKUP(Q995,Contenants!$A$3:$B$21,2,FALSE),"")</f>
        <v>19</v>
      </c>
      <c r="S995" s="2" t="s">
        <v>5909</v>
      </c>
      <c r="T995" s="50" t="s">
        <v>6455</v>
      </c>
      <c r="U995" s="19" t="str">
        <f t="shared" si="337"/>
        <v>domaine_lionel_faury_cote_rotie_les_3_brunes_rouge.png</v>
      </c>
      <c r="V995" s="19">
        <f t="shared" si="338"/>
        <v>1</v>
      </c>
      <c r="W995" s="20" t="str">
        <f t="shared" si="339"/>
        <v>("01007", "Les 3 Brunes Lionel Faury  Rouge Magnum", "Un Côte Rotie puissant et charnue s'alliant à merveille sur une daube de sanglier.&lt;br&gt;&lt;br&gt;Encépagement : Syrah &lt;br&gt;&lt;br&gt;Dégustation : Robe rouge rubis sombre ; Nez aux notes de fruits noirs/rouges avec des notes de violette ; Bouche fruitée avec des tanins fins et soyeux. Vin de garde.&lt;br&gt;Accord mets/vin : viande rouge, gibier.&lt;br&gt;&lt;br&gt;Existe en 75cl.&lt;br&gt;&lt;br&gt;Philippe Faury a créé ce domaine en 1979 à Chavanay, dans le hameau de la Ribaudy, Berceau de la famille. Son plus jeune fils, Lionel, s'est installé en 2005, après une expérience en Australie.&lt;br&gt;&lt;br&gt;Domaine de 17Ha, Lionel Faury s'atèle à produire des vins qui expriment la diversité des terroirs en appellations Condrieu, Saint Joseph, Côte-Rôtie, et en IGP Rhodanienne.", "30", "1", "22", "33","8", "19", "domaine_lionel_faury_cote_rotie_les_3_brunes_rouge.png", "1"),</v>
      </c>
    </row>
    <row r="996" spans="1:23" ht="409.5" x14ac:dyDescent="0.25">
      <c r="A996" s="2" t="s">
        <v>1727</v>
      </c>
      <c r="B996" s="2" t="s">
        <v>1728</v>
      </c>
      <c r="C996" s="3" t="s">
        <v>5423</v>
      </c>
      <c r="D996" s="23" t="str">
        <f>SUBSTITUTE(SUBSTITUTE(SUBSTITUTE(C996,CHAR(13),""),CHAR(10),"&lt;br&gt;"),". &amp;car(10)",".")</f>
        <v>Un Rhum Blanc Agricole martiniquais plein de fraîcheur et de complexité aromatique. Idéal en apéritif ou digestif.&lt;br&gt;&lt;br&gt;Provenance : Martinique&lt;br&gt;&lt;br&gt;Dégustation : Robe transparente ; Nez d’agrumes et de fleur d’oranger ; Bouche épicée de cannelle, poivre, anis et de tabac.&lt;br&gt;&lt;br&gt;Rhum emblématique de la Martinique, Rhum Clément a été fondé en 1887 par Homère Clément. A l’Est de l’île au niveau du François, Rhum Clément fabrique des Rhums Agricoles blancs et vieux sous AOC, ainsi qu’une gamme de liqueurs. Protecteur du patrimoine martiniquais, l’Habitation Clément est inscrit aux Monuments Historiques depuis 1996. Elle y abrite la Fondation Clément, l’un des plus grands lieux d’exposition d’art contemporain des Caraïbes.</v>
      </c>
      <c r="E996" s="4">
        <v>47.7</v>
      </c>
      <c r="F996" s="2" t="s">
        <v>469</v>
      </c>
      <c r="G996" s="19">
        <f>VLOOKUP(F996,frs!$A$2:$B$45,2,FALSE)</f>
        <v>24</v>
      </c>
      <c r="H996" s="2" t="b">
        <v>1</v>
      </c>
      <c r="I996" s="2" t="s">
        <v>4693</v>
      </c>
      <c r="J996" s="19">
        <f>VLOOKUP(I996,Families!$A$2:$B$11,2,FALSE)</f>
        <v>7</v>
      </c>
      <c r="K996" s="2"/>
      <c r="L996" s="19" t="str">
        <f>IFERROR(VLOOKUP(K996,Appellations!$A$2:$B$80,2,FALSE),"0")</f>
        <v>0</v>
      </c>
      <c r="M996" s="2" t="s">
        <v>4703</v>
      </c>
      <c r="N996" s="19">
        <f>IFERROR(VLOOKUP(M996,Regions!$A$2:$B$44,2,FALSE),"0")</f>
        <v>34</v>
      </c>
      <c r="O996" s="2"/>
      <c r="P996" s="19" t="str">
        <f>IFERROR(VLOOKUP(O996,Colors!$A$2:$B$11,2,FALSE),"0")</f>
        <v>0</v>
      </c>
      <c r="Q996" s="2" t="s">
        <v>4696</v>
      </c>
      <c r="R996" s="19">
        <f>IFERROR(VLOOKUP(Q996,Contenants!$A$2:$B$21,2,FALSE),"0")</f>
        <v>15</v>
      </c>
      <c r="S996" s="2" t="s">
        <v>5837</v>
      </c>
      <c r="T996" s="50" t="s">
        <v>6000</v>
      </c>
      <c r="U996" s="19" t="str">
        <f t="shared" si="337"/>
        <v>rhum_clement_blanc_canne_bleue.png</v>
      </c>
      <c r="V996" s="19">
        <f t="shared" si="338"/>
        <v>1</v>
      </c>
      <c r="W996" s="20" t="str">
        <f t="shared" si="339"/>
        <v>("01008", "Rhum Clément Blanc Canne Bleue 50°", "Un Rhum Blanc Agricole martiniquais plein de fraîcheur et de complexité aromatique. Idéal en apéritif ou digestif.&lt;br&gt;&lt;br&gt;Provenance : Martinique&lt;br&gt;&lt;br&gt;Dégustation : Robe transparente ; Nez d’agrumes et de fleur d’oranger ; Bouche épicée de cannelle, poivre, anis et de tabac.&lt;br&gt;&lt;br&gt;Rhum emblématique de la Martinique, Rhum Clément a été fondé en 1887 par Homère Clément. A l’Est de l’île au niveau du François, Rhum Clément fabrique des Rhums Agricoles blancs et vieux sous AOC, ainsi qu’une gamme de liqueurs. Protecteur du patrimoine martiniquais, l’Habitation Clément est inscrit aux Monuments Historiques depuis 1996. Elle y abrite la Fondation Clément, l’un des plus grands lieux d’exposition d’art contemporain des Caraïbes.", "24", "7", "0", "34","0", "15", "rhum_clement_blanc_canne_bleue.png", "1"),</v>
      </c>
    </row>
    <row r="997" spans="1:23" s="29" customFormat="1" hidden="1" x14ac:dyDescent="0.25">
      <c r="A997" s="2" t="s">
        <v>4073</v>
      </c>
      <c r="B997" s="2" t="s">
        <v>4074</v>
      </c>
      <c r="C997" s="3"/>
      <c r="D997" s="27" t="str">
        <f t="shared" si="325"/>
        <v/>
      </c>
      <c r="E997" s="4">
        <v>45.3</v>
      </c>
      <c r="F997" s="2" t="s">
        <v>469</v>
      </c>
      <c r="G997" s="28">
        <f>VLOOKUP(F997,frs!$A$2:$E$41,2,FALSE)</f>
        <v>24</v>
      </c>
      <c r="H997" s="2" t="b">
        <v>0</v>
      </c>
      <c r="I997" s="2" t="s">
        <v>4693</v>
      </c>
      <c r="J997" s="28">
        <f>VLOOKUP(I997,Families!$A$2:$B$11,2,FALSE)</f>
        <v>7</v>
      </c>
      <c r="K997" s="2"/>
      <c r="L997" s="28" t="str">
        <f>IFERROR(VLOOKUP(K997,Appellations!$A$3:$B$77,3,FALSE),"")</f>
        <v/>
      </c>
      <c r="M997" s="2" t="s">
        <v>4703</v>
      </c>
      <c r="N997" s="28">
        <f>IFERROR(VLOOKUP(M997,Regions!$A$3:$B$41,2,FALSE),"")</f>
        <v>34</v>
      </c>
      <c r="O997" s="2"/>
      <c r="P997" s="28" t="str">
        <f>IFERROR(VLOOKUP(O997,Colors!$A$3:$B$11,2,FALSE),"")</f>
        <v/>
      </c>
      <c r="Q997" s="2" t="s">
        <v>4696</v>
      </c>
      <c r="R997" s="28">
        <f>IFERROR(VLOOKUP(Q997,Contenants!$A$3:$B$21,2,FALSE),"")</f>
        <v>15</v>
      </c>
      <c r="S997" s="2"/>
      <c r="T997" s="8" t="s">
        <v>368</v>
      </c>
      <c r="U997" s="30" t="str">
        <f t="shared" ref="U997:U1025" si="340">SUBSTITUTE(SUBSTITUTE(SUBSTITUTE(SUBSTITUTE(SUBSTITUTE(SUBSTITUTE(SUBSTITUTE(SUBSTITUTE(SUBSTITUTE(SUBSTITUTE(SUBSTITUTE(SUBSTITUTE(S997,"C:\Users\Admin\OneDrive\Site Internet\",""),"BAG-IN-BOX\",""),"BOURGOGNE\",""),"BEAUJOLAIS\",""),"CHAMPAGNE ET EFFERVESCENTS\",""),"LANGUEDOC\",""),"LOIRE\",""),"PROVENCE\",""),"RHONE NORD\",""),"RHONE SUD\",""),"SPIRITUEUX\",""),"SUD OUEST\","")</f>
        <v/>
      </c>
      <c r="V997" s="30"/>
      <c r="W997" s="29" t="e">
        <f>$X$1&amp;A997&amp;$Y$1&amp;T997&amp;$Z$1&amp;C997&amp;$AA$1&amp;E997&amp;#REF!&amp;G997&amp;$AB$1&amp;J997&amp;$AC$1&amp;#REF!&amp;$AD$1&amp;L997&amp;$AE$1&amp;P997&amp;$AF$1&amp;R997&amp;$AF$1&amp;#REF!&amp;$AG$1</f>
        <v>#REF!</v>
      </c>
    </row>
    <row r="998" spans="1:23" s="20" customFormat="1" ht="409.6" x14ac:dyDescent="0.25">
      <c r="A998" s="2" t="s">
        <v>1733</v>
      </c>
      <c r="B998" s="2" t="s">
        <v>1734</v>
      </c>
      <c r="C998" s="3" t="s">
        <v>5425</v>
      </c>
      <c r="D998" s="18" t="str">
        <f t="shared" si="325"/>
        <v>Un Rhum Agricole XO martiniquais élégant, gourmand et d’une grande finesse. Idéal en digestif ou sur un fondant au chocolat.&lt;br&gt;&lt;br&gt;Provenance : Martinique&lt;br&gt;&lt;br&gt;Vieillissement : 10 ans en fûts de chêne (ex Bourbon) avec un assemblage de fûts neufs.&lt;br&gt;&lt;br&gt;Dégustation : Robe orangée ; Nez d’amandes grillées, d’épices et de poivre ; Bouche aux notes boisées, torréfiées, de fruits secs sur une finale longue et grillée.&lt;br&gt;&lt;br&gt;Rhum emblématique de la Martinique, Rhum Clément a été fondé en 1887 par Homère Clément. A l’Est de l’île au niveau du François, Rhum Clément fabrique des Rhums Agricoles blancs et vieux sous AOC, ainsi qu’une gamme de liqueurs. Protecteur du patrimoine martiniquais, l’Habitation Clément est inscrit aux Monuments Historiques depuis 1996. Elle y abrite la Fondation Clément, l’un des plus grands lieux d’exposition d’art contemporain des Caraïbes.</v>
      </c>
      <c r="E998" s="4">
        <v>82.6</v>
      </c>
      <c r="F998" s="2" t="s">
        <v>469</v>
      </c>
      <c r="G998" s="19">
        <f>VLOOKUP(F998,frs!$A$2:$B$45,2,FALSE)</f>
        <v>24</v>
      </c>
      <c r="H998" s="2" t="b">
        <v>1</v>
      </c>
      <c r="I998" s="2" t="s">
        <v>4693</v>
      </c>
      <c r="J998" s="19">
        <f>VLOOKUP(I998,Families!$A$2:$B$11,2,FALSE)</f>
        <v>7</v>
      </c>
      <c r="K998" s="2"/>
      <c r="L998" s="19" t="str">
        <f>IFERROR(VLOOKUP(K998,Appellations!$A$2:$B$80,2,FALSE),"0")</f>
        <v>0</v>
      </c>
      <c r="M998" s="2" t="s">
        <v>4703</v>
      </c>
      <c r="N998" s="19">
        <f>IFERROR(VLOOKUP(M998,Regions!$A$2:$B$44,2,FALSE),"0")</f>
        <v>34</v>
      </c>
      <c r="O998" s="2"/>
      <c r="P998" s="19" t="str">
        <f>IFERROR(VLOOKUP(O998,Colors!$A$3:$B$11,2,FALSE),"")</f>
        <v/>
      </c>
      <c r="Q998" s="2" t="s">
        <v>4696</v>
      </c>
      <c r="R998" s="19">
        <f>IFERROR(VLOOKUP(Q998,Contenants!$A$3:$B$21,2,FALSE),"")</f>
        <v>15</v>
      </c>
      <c r="S998" s="2" t="s">
        <v>5838</v>
      </c>
      <c r="T998" s="50" t="s">
        <v>6001</v>
      </c>
      <c r="U998" s="19" t="str">
        <f>SUBSTITUTE(S998,"C:\Users\Admin\OneDrive\Site Internet\","")</f>
        <v>rhum_clement_xo.png</v>
      </c>
      <c r="V998" s="19">
        <f>IF(U998="",0,1)</f>
        <v>1</v>
      </c>
      <c r="W998" s="20" t="str">
        <f t="shared" ref="W998" si="341">$X$1&amp;A998&amp;$Y$1&amp;T998&amp;$Z$1&amp;D998&amp;$AA$1&amp;G998&amp;$AB$1&amp;J998&amp;$AC$1&amp;L998&amp;$AD$1&amp;N998&amp;$AE$1&amp;P998&amp;$AF$1&amp;R998&amp;$AG$1&amp;U998&amp;$AH$1&amp;V998&amp;$AI$1</f>
        <v>("01010", "Rhum Clément XO", "Un Rhum Agricole XO martiniquais élégant, gourmand et d’une grande finesse. Idéal en digestif ou sur un fondant au chocolat.&lt;br&gt;&lt;br&gt;Provenance : Martinique&lt;br&gt;&lt;br&gt;Vieillissement : 10 ans en fûts de chêne (ex Bourbon) avec un assemblage de fûts neufs.&lt;br&gt;&lt;br&gt;Dégustation : Robe orangée ; Nez d’amandes grillées, d’épices et de poivre ; Bouche aux notes boisées, torréfiées, de fruits secs sur une finale longue et grillée.&lt;br&gt;&lt;br&gt;Rhum emblématique de la Martinique, Rhum Clément a été fondé en 1887 par Homère Clément. A l’Est de l’île au niveau du François, Rhum Clément fabrique des Rhums Agricoles blancs et vieux sous AOC, ainsi qu’une gamme de liqueurs. Protecteur du patrimoine martiniquais, l’Habitation Clément est inscrit aux Monuments Historiques depuis 1996. Elle y abrite la Fondation Clément, l’un des plus grands lieux d’exposition d’art contemporain des Caraïbes.", "24", "7", "0", "34","", "15", "rhum_clement_xo.png", "1"),</v>
      </c>
    </row>
    <row r="999" spans="1:23" s="20" customFormat="1" hidden="1" x14ac:dyDescent="0.25">
      <c r="A999" s="2" t="s">
        <v>4144</v>
      </c>
      <c r="B999" s="2" t="s">
        <v>4145</v>
      </c>
      <c r="C999" s="3"/>
      <c r="D999" s="18" t="str">
        <f t="shared" si="325"/>
        <v/>
      </c>
      <c r="E999" s="4">
        <v>18.55</v>
      </c>
      <c r="F999" s="2" t="s">
        <v>4143</v>
      </c>
      <c r="G999" s="19" t="e">
        <f>VLOOKUP(F999,frs!$A$2:$E$41,2,FALSE)</f>
        <v>#N/A</v>
      </c>
      <c r="H999" s="2" t="b">
        <v>0</v>
      </c>
      <c r="I999" s="2" t="s">
        <v>4709</v>
      </c>
      <c r="J999" s="19">
        <f>VLOOKUP(I999,Families!$A$2:$B$11,2,FALSE)</f>
        <v>2</v>
      </c>
      <c r="K999" s="2" t="s">
        <v>4942</v>
      </c>
      <c r="L999" s="19" t="str">
        <f>IFERROR(VLOOKUP(K999,Appellations!$A$3:$B$77,3,FALSE),"")</f>
        <v/>
      </c>
      <c r="M999" s="2" t="s">
        <v>4822</v>
      </c>
      <c r="N999" s="19">
        <f>IFERROR(VLOOKUP(M999,Regions!$A$3:$B$41,2,FALSE),"")</f>
        <v>27</v>
      </c>
      <c r="O999" s="2" t="s">
        <v>4689</v>
      </c>
      <c r="P999" s="19">
        <f>IFERROR(VLOOKUP(O999,Colors!$A$3:$B$11,2,FALSE),"")</f>
        <v>2</v>
      </c>
      <c r="Q999" s="2" t="s">
        <v>4688</v>
      </c>
      <c r="R999" s="19">
        <f>IFERROR(VLOOKUP(Q999,Contenants!$A$3:$B$21,2,FALSE),"")</f>
        <v>16</v>
      </c>
      <c r="S999" s="2"/>
      <c r="T999" s="8" t="s">
        <v>362</v>
      </c>
      <c r="U999" s="21" t="str">
        <f t="shared" si="340"/>
        <v/>
      </c>
      <c r="V999" s="21"/>
      <c r="W999" s="20" t="e">
        <f>$X$1&amp;A999&amp;$Y$1&amp;T999&amp;$Z$1&amp;C999&amp;$AA$1&amp;E999&amp;#REF!&amp;G999&amp;$AB$1&amp;J999&amp;$AC$1&amp;#REF!&amp;$AD$1&amp;L999&amp;$AE$1&amp;P999&amp;$AF$1&amp;R999&amp;$AF$1&amp;#REF!&amp;$AG$1</f>
        <v>#REF!</v>
      </c>
    </row>
    <row r="1000" spans="1:23" s="20" customFormat="1" hidden="1" x14ac:dyDescent="0.25">
      <c r="A1000" s="2" t="s">
        <v>4146</v>
      </c>
      <c r="B1000" s="2" t="s">
        <v>4147</v>
      </c>
      <c r="C1000" s="3"/>
      <c r="D1000" s="40" t="str">
        <f t="shared" si="325"/>
        <v/>
      </c>
      <c r="E1000" s="4">
        <v>20.55</v>
      </c>
      <c r="F1000" s="2" t="s">
        <v>4143</v>
      </c>
      <c r="G1000" s="41" t="e">
        <f>VLOOKUP(F1000,frs!$A$2:$E$41,2,FALSE)</f>
        <v>#N/A</v>
      </c>
      <c r="H1000" s="2" t="b">
        <v>0</v>
      </c>
      <c r="I1000" s="2" t="s">
        <v>4716</v>
      </c>
      <c r="J1000" s="41">
        <f>VLOOKUP(I1000,Families!$A$2:$B$11,2,FALSE)</f>
        <v>1</v>
      </c>
      <c r="K1000" s="2" t="s">
        <v>4942</v>
      </c>
      <c r="L1000" s="41" t="str">
        <f>IFERROR(VLOOKUP(K1000,Appellations!$A$3:$B$77,3,FALSE),"")</f>
        <v/>
      </c>
      <c r="M1000" s="2" t="s">
        <v>4822</v>
      </c>
      <c r="N1000" s="41">
        <f>IFERROR(VLOOKUP(M1000,Regions!$A$3:$B$41,2,FALSE),"")</f>
        <v>27</v>
      </c>
      <c r="O1000" s="2" t="s">
        <v>4719</v>
      </c>
      <c r="P1000" s="41">
        <f>IFERROR(VLOOKUP(O1000,Colors!$A$3:$B$11,2,FALSE),"")</f>
        <v>8</v>
      </c>
      <c r="Q1000" s="2" t="s">
        <v>4688</v>
      </c>
      <c r="R1000" s="41">
        <f>IFERROR(VLOOKUP(Q1000,Contenants!$A$3:$B$21,2,FALSE),"")</f>
        <v>16</v>
      </c>
      <c r="S1000" s="2"/>
      <c r="T1000" s="8" t="s">
        <v>358</v>
      </c>
      <c r="U1000" s="43" t="str">
        <f t="shared" si="340"/>
        <v/>
      </c>
      <c r="V1000" s="43"/>
      <c r="W1000" s="42" t="e">
        <f>$X$1&amp;A1000&amp;$Y$1&amp;T1000&amp;$Z$1&amp;C1000&amp;$AA$1&amp;E1000&amp;#REF!&amp;G1000&amp;$AB$1&amp;J1000&amp;$AC$1&amp;#REF!&amp;$AD$1&amp;L1000&amp;$AE$1&amp;P1000&amp;$AF$1&amp;R1000&amp;$AF$1&amp;#REF!&amp;$AG$1</f>
        <v>#REF!</v>
      </c>
    </row>
    <row r="1001" spans="1:23" hidden="1" x14ac:dyDescent="0.25">
      <c r="A1001" s="2" t="s">
        <v>4017</v>
      </c>
      <c r="B1001" s="2" t="s">
        <v>4018</v>
      </c>
      <c r="C1001" s="3"/>
      <c r="D1001" s="23" t="str">
        <f t="shared" ref="D1001:D1002" si="342">SUBSTITUTE(SUBSTITUTE(SUBSTITUTE(C1001,CHAR(13),""),CHAR(10),"&lt;br&gt;"),". &amp;car(10)",".")</f>
        <v/>
      </c>
      <c r="E1001" s="4">
        <v>22.1</v>
      </c>
      <c r="F1001" s="2" t="s">
        <v>4019</v>
      </c>
      <c r="G1001" s="19" t="e">
        <f>VLOOKUP(F1001,frs!$A$2:$E$41,2,FALSE)</f>
        <v>#N/A</v>
      </c>
      <c r="H1001" s="2" t="b">
        <v>0</v>
      </c>
      <c r="I1001" s="2" t="s">
        <v>4709</v>
      </c>
      <c r="J1001" s="19">
        <f>VLOOKUP(I1001,Families!$A$2:$B$11,2,FALSE)</f>
        <v>2</v>
      </c>
      <c r="K1001" s="2" t="s">
        <v>4824</v>
      </c>
      <c r="L1001" s="19">
        <f>IFERROR(VLOOKUP(K1001,Appellations!$A$2:$B$77,2,FALSE),"0")</f>
        <v>59</v>
      </c>
      <c r="M1001" s="2" t="s">
        <v>4822</v>
      </c>
      <c r="N1001" s="19">
        <f>IFERROR(VLOOKUP(M1001,Regions!$A$2:$B$41,2,FALSE),"0")</f>
        <v>27</v>
      </c>
      <c r="O1001" s="2" t="s">
        <v>4689</v>
      </c>
      <c r="P1001" s="19">
        <f>IFERROR(VLOOKUP(O1001,Colors!$A$2:$B$11,2,FALSE),"0")</f>
        <v>2</v>
      </c>
      <c r="Q1001" s="2" t="s">
        <v>4688</v>
      </c>
      <c r="R1001" s="19">
        <f>IFERROR(VLOOKUP(Q1001,Contenants!$A$2:$B$21,2,FALSE),"0")</f>
        <v>16</v>
      </c>
      <c r="S1001" s="2"/>
      <c r="T1001" s="50" t="str">
        <f t="shared" ref="T1001:T1002" si="343">PROPER(B1001)</f>
        <v xml:space="preserve">Pouilly Fume Serge Laloue Blanc </v>
      </c>
      <c r="U1001" s="19" t="str">
        <f t="shared" si="340"/>
        <v/>
      </c>
      <c r="V1001" s="19" t="e">
        <f>IF(#REF!="",0,1)</f>
        <v>#REF!</v>
      </c>
      <c r="W1001" s="20" t="e">
        <f>$X$1&amp;A1001&amp;$Y$1&amp;T1001&amp;$Z$1&amp;D1001&amp;$AA$1&amp;E1001&amp;#REF!&amp;G1001&amp;$AB$1&amp;J1001&amp;$AC$1&amp;L1001&amp;$AD$1&amp;N1001&amp;$AE$1&amp;P1001&amp;$AF$1&amp;R1001&amp;$AG$1&amp;#REF!&amp;$AI$1</f>
        <v>#REF!</v>
      </c>
    </row>
    <row r="1002" spans="1:23" hidden="1" x14ac:dyDescent="0.25">
      <c r="A1002" s="2" t="s">
        <v>4141</v>
      </c>
      <c r="B1002" s="2" t="s">
        <v>4142</v>
      </c>
      <c r="C1002" s="3"/>
      <c r="D1002" s="23" t="str">
        <f t="shared" si="342"/>
        <v/>
      </c>
      <c r="E1002" s="4">
        <v>31.6</v>
      </c>
      <c r="F1002" s="2" t="s">
        <v>4143</v>
      </c>
      <c r="G1002" s="19" t="e">
        <f>VLOOKUP(F1002,frs!$A$2:$E$41,2,FALSE)</f>
        <v>#N/A</v>
      </c>
      <c r="H1002" s="2" t="b">
        <v>0</v>
      </c>
      <c r="I1002" s="2" t="s">
        <v>4716</v>
      </c>
      <c r="J1002" s="19">
        <f>VLOOKUP(I1002,Families!$A$2:$B$11,2,FALSE)</f>
        <v>1</v>
      </c>
      <c r="K1002" s="2" t="s">
        <v>4942</v>
      </c>
      <c r="L1002" s="19">
        <f>IFERROR(VLOOKUP(K1002,Appellations!$A$2:$B$77,2,FALSE),"0")</f>
        <v>66</v>
      </c>
      <c r="M1002" s="2" t="s">
        <v>4822</v>
      </c>
      <c r="N1002" s="19">
        <f>IFERROR(VLOOKUP(M1002,Regions!$A$2:$B$41,2,FALSE),"0")</f>
        <v>27</v>
      </c>
      <c r="O1002" s="2" t="s">
        <v>4719</v>
      </c>
      <c r="P1002" s="19">
        <f>IFERROR(VLOOKUP(O1002,Colors!$A$2:$B$11,2,FALSE),"0")</f>
        <v>8</v>
      </c>
      <c r="Q1002" s="2" t="s">
        <v>4688</v>
      </c>
      <c r="R1002" s="19">
        <f>IFERROR(VLOOKUP(Q1002,Contenants!$A$2:$B$21,2,FALSE),"0")</f>
        <v>16</v>
      </c>
      <c r="S1002" s="2"/>
      <c r="T1002" s="50" t="str">
        <f t="shared" si="343"/>
        <v>Sancerre Les Roties Serge Laloue Rouge</v>
      </c>
      <c r="U1002" s="19" t="str">
        <f t="shared" si="340"/>
        <v/>
      </c>
      <c r="V1002" s="19" t="e">
        <f>IF(#REF!="",0,1)</f>
        <v>#REF!</v>
      </c>
      <c r="W1002" s="20" t="e">
        <f>$X$1&amp;A1002&amp;$Y$1&amp;T1002&amp;$Z$1&amp;D1002&amp;$AA$1&amp;E1002&amp;#REF!&amp;G1002&amp;$AB$1&amp;J1002&amp;$AC$1&amp;L1002&amp;$AD$1&amp;N1002&amp;$AE$1&amp;P1002&amp;$AF$1&amp;R1002&amp;$AG$1&amp;#REF!&amp;$AI$1</f>
        <v>#REF!</v>
      </c>
    </row>
    <row r="1003" spans="1:23" s="29" customFormat="1" hidden="1" x14ac:dyDescent="0.25">
      <c r="A1003" s="2" t="s">
        <v>2093</v>
      </c>
      <c r="B1003" s="2" t="s">
        <v>2094</v>
      </c>
      <c r="C1003" s="3"/>
      <c r="D1003" s="27" t="str">
        <f t="shared" si="325"/>
        <v/>
      </c>
      <c r="E1003" s="4">
        <v>73.349999999999994</v>
      </c>
      <c r="F1003" s="2" t="s">
        <v>42</v>
      </c>
      <c r="G1003" s="28" t="e">
        <f>VLOOKUP(F1003,frs!$A$2:$E$41,2,FALSE)</f>
        <v>#N/A</v>
      </c>
      <c r="H1003" s="2" t="b">
        <v>1</v>
      </c>
      <c r="I1003" s="2" t="s">
        <v>4693</v>
      </c>
      <c r="J1003" s="28">
        <f>VLOOKUP(I1003,Families!$A$2:$B$11,2,FALSE)</f>
        <v>7</v>
      </c>
      <c r="K1003" s="2"/>
      <c r="L1003" s="28" t="str">
        <f>IFERROR(VLOOKUP(K1003,Appellations!$A$3:$B$77,3,FALSE),"")</f>
        <v/>
      </c>
      <c r="M1003" s="2" t="s">
        <v>4698</v>
      </c>
      <c r="N1003" s="28" t="str">
        <f>IFERROR(VLOOKUP(M1003,Regions!$A$3:$B$41,2,FALSE),"")</f>
        <v/>
      </c>
      <c r="O1003" s="2"/>
      <c r="P1003" s="28" t="str">
        <f>IFERROR(VLOOKUP(O1003,Colors!$A$3:$B$11,2,FALSE),"")</f>
        <v/>
      </c>
      <c r="Q1003" s="2" t="s">
        <v>4696</v>
      </c>
      <c r="R1003" s="28">
        <f>IFERROR(VLOOKUP(Q1003,Contenants!$A$3:$B$21,2,FALSE),"")</f>
        <v>15</v>
      </c>
      <c r="S1003" s="2"/>
      <c r="T1003" s="8" t="s">
        <v>374</v>
      </c>
      <c r="U1003" s="30" t="str">
        <f t="shared" si="340"/>
        <v/>
      </c>
      <c r="V1003" s="19">
        <f t="shared" ref="V1003:V1004" si="344">IF(U1003="",0,1)</f>
        <v>0</v>
      </c>
      <c r="W1003" s="29" t="e">
        <f>$X$1&amp;A1003&amp;$Y$1&amp;T1003&amp;$Z$1&amp;C1003&amp;$AA$1&amp;E1003&amp;#REF!&amp;G1003&amp;$AB$1&amp;J1003&amp;$AC$1&amp;#REF!&amp;$AD$1&amp;L1003&amp;$AE$1&amp;P1003&amp;$AF$1&amp;R1003&amp;$AF$1&amp;#REF!&amp;$AG$1</f>
        <v>#REF!</v>
      </c>
    </row>
    <row r="1004" spans="1:23" s="20" customFormat="1" hidden="1" x14ac:dyDescent="0.25">
      <c r="A1004" s="2" t="s">
        <v>2166</v>
      </c>
      <c r="B1004" s="2" t="s">
        <v>2167</v>
      </c>
      <c r="C1004" s="3"/>
      <c r="D1004" s="18" t="str">
        <f t="shared" si="325"/>
        <v/>
      </c>
      <c r="E1004" s="4">
        <v>245</v>
      </c>
      <c r="F1004" s="2" t="s">
        <v>42</v>
      </c>
      <c r="G1004" s="19" t="e">
        <f>VLOOKUP(F1004,frs!$A$2:$E$41,2,FALSE)</f>
        <v>#N/A</v>
      </c>
      <c r="H1004" s="2" t="b">
        <v>1</v>
      </c>
      <c r="I1004" s="2" t="s">
        <v>4693</v>
      </c>
      <c r="J1004" s="19">
        <f>VLOOKUP(I1004,Families!$A$2:$B$11,2,FALSE)</f>
        <v>7</v>
      </c>
      <c r="K1004" s="2"/>
      <c r="L1004" s="19" t="str">
        <f>IFERROR(VLOOKUP(K1004,Appellations!$A$3:$B$77,3,FALSE),"")</f>
        <v/>
      </c>
      <c r="M1004" s="2" t="s">
        <v>4698</v>
      </c>
      <c r="N1004" s="19" t="str">
        <f>IFERROR(VLOOKUP(M1004,Regions!$A$3:$B$41,2,FALSE),"")</f>
        <v/>
      </c>
      <c r="O1004" s="2"/>
      <c r="P1004" s="19" t="str">
        <f>IFERROR(VLOOKUP(O1004,Colors!$A$3:$B$11,2,FALSE),"")</f>
        <v/>
      </c>
      <c r="Q1004" s="2" t="s">
        <v>4696</v>
      </c>
      <c r="R1004" s="19">
        <f>IFERROR(VLOOKUP(Q1004,Contenants!$A$3:$B$21,2,FALSE),"")</f>
        <v>15</v>
      </c>
      <c r="S1004" s="2"/>
      <c r="T1004" s="8" t="s">
        <v>350</v>
      </c>
      <c r="U1004" s="21" t="str">
        <f t="shared" si="340"/>
        <v/>
      </c>
      <c r="V1004" s="19">
        <f t="shared" si="344"/>
        <v>0</v>
      </c>
      <c r="W1004" s="20" t="e">
        <f>$X$1&amp;A1004&amp;$Y$1&amp;T1004&amp;$Z$1&amp;C1004&amp;$AA$1&amp;E1004&amp;#REF!&amp;G1004&amp;$AB$1&amp;J1004&amp;$AC$1&amp;#REF!&amp;$AD$1&amp;L1004&amp;$AE$1&amp;P1004&amp;$AF$1&amp;R1004&amp;$AF$1&amp;#REF!&amp;$AG$1</f>
        <v>#REF!</v>
      </c>
    </row>
    <row r="1005" spans="1:23" s="20" customFormat="1" hidden="1" x14ac:dyDescent="0.25">
      <c r="A1005" s="2" t="s">
        <v>4651</v>
      </c>
      <c r="B1005" s="2" t="s">
        <v>4652</v>
      </c>
      <c r="C1005" s="3"/>
      <c r="D1005" s="18" t="str">
        <f t="shared" si="325"/>
        <v/>
      </c>
      <c r="E1005" s="4">
        <v>49</v>
      </c>
      <c r="F1005" s="2" t="s">
        <v>42</v>
      </c>
      <c r="G1005" s="19" t="e">
        <f>VLOOKUP(F1005,frs!$A$2:$E$41,2,FALSE)</f>
        <v>#N/A</v>
      </c>
      <c r="H1005" s="2" t="b">
        <v>0</v>
      </c>
      <c r="I1005" s="2" t="s">
        <v>4693</v>
      </c>
      <c r="J1005" s="19">
        <f>VLOOKUP(I1005,Families!$A$2:$B$11,2,FALSE)</f>
        <v>7</v>
      </c>
      <c r="K1005" s="2"/>
      <c r="L1005" s="19" t="str">
        <f>IFERROR(VLOOKUP(K1005,Appellations!$A$3:$B$77,3,FALSE),"")</f>
        <v/>
      </c>
      <c r="M1005" s="2" t="s">
        <v>4698</v>
      </c>
      <c r="N1005" s="19" t="str">
        <f>IFERROR(VLOOKUP(M1005,Regions!$A$3:$B$41,2,FALSE),"")</f>
        <v/>
      </c>
      <c r="O1005" s="2"/>
      <c r="P1005" s="19" t="str">
        <f>IFERROR(VLOOKUP(O1005,Colors!$A$3:$B$11,2,FALSE),"")</f>
        <v/>
      </c>
      <c r="Q1005" s="2"/>
      <c r="R1005" s="19" t="str">
        <f>IFERROR(VLOOKUP(Q1005,Contenants!$A$3:$B$21,2,FALSE),"")</f>
        <v/>
      </c>
      <c r="S1005" s="2"/>
      <c r="T1005" s="8" t="s">
        <v>629</v>
      </c>
      <c r="U1005" s="21" t="str">
        <f t="shared" si="340"/>
        <v/>
      </c>
      <c r="V1005" s="21"/>
      <c r="W1005" s="20" t="e">
        <f>$X$1&amp;A1005&amp;$Y$1&amp;T1005&amp;$Z$1&amp;C1005&amp;$AA$1&amp;E1005&amp;#REF!&amp;G1005&amp;$AB$1&amp;J1005&amp;$AC$1&amp;#REF!&amp;$AD$1&amp;L1005&amp;$AE$1&amp;P1005&amp;$AF$1&amp;R1005&amp;$AF$1&amp;#REF!&amp;$AG$1</f>
        <v>#REF!</v>
      </c>
    </row>
    <row r="1006" spans="1:23" s="20" customFormat="1" hidden="1" x14ac:dyDescent="0.25">
      <c r="A1006" s="2" t="s">
        <v>4653</v>
      </c>
      <c r="B1006" s="2" t="s">
        <v>4654</v>
      </c>
      <c r="C1006" s="3"/>
      <c r="D1006" s="18" t="str">
        <f t="shared" si="325"/>
        <v/>
      </c>
      <c r="E1006" s="4">
        <v>85.4</v>
      </c>
      <c r="F1006" s="2" t="s">
        <v>42</v>
      </c>
      <c r="G1006" s="19" t="e">
        <f>VLOOKUP(F1006,frs!$A$2:$E$41,2,FALSE)</f>
        <v>#N/A</v>
      </c>
      <c r="H1006" s="2" t="b">
        <v>0</v>
      </c>
      <c r="I1006" s="2" t="s">
        <v>4693</v>
      </c>
      <c r="J1006" s="19">
        <f>VLOOKUP(I1006,Families!$A$2:$B$11,2,FALSE)</f>
        <v>7</v>
      </c>
      <c r="K1006" s="2"/>
      <c r="L1006" s="19" t="str">
        <f>IFERROR(VLOOKUP(K1006,Appellations!$A$3:$B$77,3,FALSE),"")</f>
        <v/>
      </c>
      <c r="M1006" s="2" t="s">
        <v>4698</v>
      </c>
      <c r="N1006" s="19" t="str">
        <f>IFERROR(VLOOKUP(M1006,Regions!$A$3:$B$41,2,FALSE),"")</f>
        <v/>
      </c>
      <c r="O1006" s="2"/>
      <c r="P1006" s="19" t="str">
        <f>IFERROR(VLOOKUP(O1006,Colors!$A$3:$B$11,2,FALSE),"")</f>
        <v/>
      </c>
      <c r="Q1006" s="2"/>
      <c r="R1006" s="19" t="str">
        <f>IFERROR(VLOOKUP(Q1006,Contenants!$A$3:$B$21,2,FALSE),"")</f>
        <v/>
      </c>
      <c r="S1006" s="2"/>
      <c r="T1006" s="8" t="s">
        <v>647</v>
      </c>
      <c r="U1006" s="21" t="str">
        <f t="shared" si="340"/>
        <v/>
      </c>
      <c r="V1006" s="21"/>
      <c r="W1006" s="20" t="e">
        <f>$X$1&amp;A1006&amp;$Y$1&amp;T1006&amp;$Z$1&amp;C1006&amp;$AA$1&amp;E1006&amp;#REF!&amp;G1006&amp;$AB$1&amp;J1006&amp;$AC$1&amp;#REF!&amp;$AD$1&amp;L1006&amp;$AE$1&amp;P1006&amp;$AF$1&amp;R1006&amp;$AF$1&amp;#REF!&amp;$AG$1</f>
        <v>#REF!</v>
      </c>
    </row>
    <row r="1007" spans="1:23" s="20" customFormat="1" hidden="1" x14ac:dyDescent="0.25">
      <c r="A1007" s="2" t="s">
        <v>4645</v>
      </c>
      <c r="B1007" s="2" t="s">
        <v>4646</v>
      </c>
      <c r="C1007" s="3"/>
      <c r="D1007" s="18" t="str">
        <f t="shared" si="325"/>
        <v/>
      </c>
      <c r="E1007" s="4">
        <v>52.6</v>
      </c>
      <c r="F1007" s="2" t="s">
        <v>42</v>
      </c>
      <c r="G1007" s="19" t="e">
        <f>VLOOKUP(F1007,frs!$A$2:$E$41,2,FALSE)</f>
        <v>#N/A</v>
      </c>
      <c r="H1007" s="2" t="b">
        <v>0</v>
      </c>
      <c r="I1007" s="2" t="s">
        <v>4693</v>
      </c>
      <c r="J1007" s="19">
        <f>VLOOKUP(I1007,Families!$A$2:$B$11,2,FALSE)</f>
        <v>7</v>
      </c>
      <c r="K1007" s="2"/>
      <c r="L1007" s="19" t="str">
        <f>IFERROR(VLOOKUP(K1007,Appellations!$A$3:$B$77,3,FALSE),"")</f>
        <v/>
      </c>
      <c r="M1007" s="2" t="s">
        <v>4698</v>
      </c>
      <c r="N1007" s="19" t="str">
        <f>IFERROR(VLOOKUP(M1007,Regions!$A$3:$B$41,2,FALSE),"")</f>
        <v/>
      </c>
      <c r="O1007" s="2"/>
      <c r="P1007" s="19" t="str">
        <f>IFERROR(VLOOKUP(O1007,Colors!$A$3:$B$11,2,FALSE),"")</f>
        <v/>
      </c>
      <c r="Q1007" s="2"/>
      <c r="R1007" s="19" t="str">
        <f>IFERROR(VLOOKUP(Q1007,Contenants!$A$3:$B$21,2,FALSE),"")</f>
        <v/>
      </c>
      <c r="S1007" s="2"/>
      <c r="T1007" s="8" t="s">
        <v>637</v>
      </c>
      <c r="U1007" s="21" t="str">
        <f t="shared" si="340"/>
        <v/>
      </c>
      <c r="V1007" s="21"/>
      <c r="W1007" s="20" t="e">
        <f>$X$1&amp;A1007&amp;$Y$1&amp;T1007&amp;$Z$1&amp;C1007&amp;$AA$1&amp;E1007&amp;#REF!&amp;G1007&amp;$AB$1&amp;J1007&amp;$AC$1&amp;#REF!&amp;$AD$1&amp;L1007&amp;$AE$1&amp;P1007&amp;$AF$1&amp;R1007&amp;$AF$1&amp;#REF!&amp;$AG$1</f>
        <v>#REF!</v>
      </c>
    </row>
    <row r="1008" spans="1:23" s="20" customFormat="1" hidden="1" x14ac:dyDescent="0.25">
      <c r="A1008" s="2" t="s">
        <v>4639</v>
      </c>
      <c r="B1008" s="2" t="s">
        <v>4640</v>
      </c>
      <c r="C1008" s="3"/>
      <c r="D1008" s="40" t="str">
        <f t="shared" si="325"/>
        <v/>
      </c>
      <c r="E1008" s="4">
        <v>35.200000000000003</v>
      </c>
      <c r="F1008" s="2" t="s">
        <v>42</v>
      </c>
      <c r="G1008" s="41" t="e">
        <f>VLOOKUP(F1008,frs!$A$2:$E$41,2,FALSE)</f>
        <v>#N/A</v>
      </c>
      <c r="H1008" s="2" t="b">
        <v>0</v>
      </c>
      <c r="I1008" s="2" t="s">
        <v>4693</v>
      </c>
      <c r="J1008" s="41">
        <f>VLOOKUP(I1008,Families!$A$2:$B$11,2,FALSE)</f>
        <v>7</v>
      </c>
      <c r="K1008" s="2"/>
      <c r="L1008" s="41" t="str">
        <f>IFERROR(VLOOKUP(K1008,Appellations!$A$3:$B$77,3,FALSE),"")</f>
        <v/>
      </c>
      <c r="M1008" s="2" t="s">
        <v>4698</v>
      </c>
      <c r="N1008" s="41" t="str">
        <f>IFERROR(VLOOKUP(M1008,Regions!$A$3:$B$41,2,FALSE),"")</f>
        <v/>
      </c>
      <c r="O1008" s="2"/>
      <c r="P1008" s="41" t="str">
        <f>IFERROR(VLOOKUP(O1008,Colors!$A$3:$B$11,2,FALSE),"")</f>
        <v/>
      </c>
      <c r="Q1008" s="2"/>
      <c r="R1008" s="41" t="str">
        <f>IFERROR(VLOOKUP(Q1008,Contenants!$A$3:$B$21,2,FALSE),"")</f>
        <v/>
      </c>
      <c r="S1008" s="2"/>
      <c r="T1008" s="8" t="s">
        <v>376</v>
      </c>
      <c r="U1008" s="43" t="str">
        <f t="shared" si="340"/>
        <v/>
      </c>
      <c r="V1008" s="43"/>
      <c r="W1008" s="42" t="e">
        <f>$X$1&amp;A1008&amp;$Y$1&amp;T1008&amp;$Z$1&amp;C1008&amp;$AA$1&amp;E1008&amp;#REF!&amp;G1008&amp;$AB$1&amp;J1008&amp;$AC$1&amp;#REF!&amp;$AD$1&amp;L1008&amp;$AE$1&amp;P1008&amp;$AF$1&amp;R1008&amp;$AF$1&amp;#REF!&amp;$AG$1</f>
        <v>#REF!</v>
      </c>
    </row>
    <row r="1009" spans="1:23" hidden="1" x14ac:dyDescent="0.25">
      <c r="A1009" s="2" t="s">
        <v>4619</v>
      </c>
      <c r="B1009" s="2" t="s">
        <v>4620</v>
      </c>
      <c r="C1009" s="3"/>
      <c r="D1009" s="23" t="str">
        <f t="shared" ref="D1009:D1010" si="345">SUBSTITUTE(SUBSTITUTE(SUBSTITUTE(C1009,CHAR(13),""),CHAR(10),"&lt;br&gt;"),". &amp;car(10)",".")</f>
        <v/>
      </c>
      <c r="E1009" s="4">
        <v>65.400000000000006</v>
      </c>
      <c r="F1009" s="2" t="s">
        <v>42</v>
      </c>
      <c r="G1009" s="19" t="e">
        <f>VLOOKUP(F1009,frs!$A$2:$E$41,2,FALSE)</f>
        <v>#N/A</v>
      </c>
      <c r="H1009" s="2" t="b">
        <v>0</v>
      </c>
      <c r="I1009" s="2" t="s">
        <v>4693</v>
      </c>
      <c r="J1009" s="19">
        <f>VLOOKUP(I1009,Families!$A$2:$B$11,2,FALSE)</f>
        <v>7</v>
      </c>
      <c r="K1009" s="2"/>
      <c r="L1009" s="19" t="str">
        <f>IFERROR(VLOOKUP(K1009,Appellations!$A$2:$B$77,2,FALSE),"0")</f>
        <v>0</v>
      </c>
      <c r="M1009" s="2" t="s">
        <v>4698</v>
      </c>
      <c r="N1009" s="19" t="str">
        <f>IFERROR(VLOOKUP(M1009,Regions!$A$2:$B$41,2,FALSE),"0")</f>
        <v>0</v>
      </c>
      <c r="O1009" s="2"/>
      <c r="P1009" s="19" t="str">
        <f>IFERROR(VLOOKUP(O1009,Colors!$A$2:$B$11,2,FALSE),"0")</f>
        <v>0</v>
      </c>
      <c r="Q1009" s="2"/>
      <c r="R1009" s="19" t="str">
        <f>IFERROR(VLOOKUP(Q1009,Contenants!$A$2:$B$21,2,FALSE),"0")</f>
        <v>0</v>
      </c>
      <c r="S1009" s="2"/>
      <c r="T1009" s="50" t="str">
        <f t="shared" ref="T1009:T1010" si="346">PROPER(B1009)</f>
        <v>Whisky Jameson Maker'S Series Cooper'S C</v>
      </c>
      <c r="U1009" s="19" t="str">
        <f t="shared" si="340"/>
        <v/>
      </c>
      <c r="V1009" s="19" t="e">
        <f>IF(#REF!="",0,1)</f>
        <v>#REF!</v>
      </c>
      <c r="W1009" s="20" t="e">
        <f>$X$1&amp;A1009&amp;$Y$1&amp;T1009&amp;$Z$1&amp;D1009&amp;$AA$1&amp;E1009&amp;#REF!&amp;G1009&amp;$AB$1&amp;J1009&amp;$AC$1&amp;L1009&amp;$AD$1&amp;N1009&amp;$AE$1&amp;P1009&amp;$AF$1&amp;R1009&amp;$AG$1&amp;#REF!&amp;$AI$1</f>
        <v>#REF!</v>
      </c>
    </row>
    <row r="1010" spans="1:23" hidden="1" x14ac:dyDescent="0.25">
      <c r="A1010" s="2" t="s">
        <v>4615</v>
      </c>
      <c r="B1010" s="2" t="s">
        <v>4616</v>
      </c>
      <c r="C1010" s="3"/>
      <c r="D1010" s="23" t="str">
        <f t="shared" si="345"/>
        <v/>
      </c>
      <c r="E1010" s="4">
        <v>108</v>
      </c>
      <c r="F1010" s="2" t="s">
        <v>42</v>
      </c>
      <c r="G1010" s="19" t="e">
        <f>VLOOKUP(F1010,frs!$A$2:$E$41,2,FALSE)</f>
        <v>#N/A</v>
      </c>
      <c r="H1010" s="2" t="b">
        <v>0</v>
      </c>
      <c r="I1010" s="2" t="s">
        <v>4693</v>
      </c>
      <c r="J1010" s="19">
        <f>VLOOKUP(I1010,Families!$A$2:$B$11,2,FALSE)</f>
        <v>7</v>
      </c>
      <c r="K1010" s="2"/>
      <c r="L1010" s="19" t="str">
        <f>IFERROR(VLOOKUP(K1010,Appellations!$A$2:$B$77,2,FALSE),"0")</f>
        <v>0</v>
      </c>
      <c r="M1010" s="2" t="s">
        <v>4698</v>
      </c>
      <c r="N1010" s="19" t="str">
        <f>IFERROR(VLOOKUP(M1010,Regions!$A$2:$B$41,2,FALSE),"0")</f>
        <v>0</v>
      </c>
      <c r="O1010" s="2"/>
      <c r="P1010" s="19" t="str">
        <f>IFERROR(VLOOKUP(O1010,Colors!$A$2:$B$11,2,FALSE),"0")</f>
        <v>0</v>
      </c>
      <c r="Q1010" s="2"/>
      <c r="R1010" s="19" t="str">
        <f>IFERROR(VLOOKUP(Q1010,Contenants!$A$2:$B$21,2,FALSE),"0")</f>
        <v>0</v>
      </c>
      <c r="S1010" s="2"/>
      <c r="T1010" s="50" t="str">
        <f t="shared" si="346"/>
        <v>Whisky Jameson 18 Ans</v>
      </c>
      <c r="U1010" s="19" t="str">
        <f t="shared" si="340"/>
        <v/>
      </c>
      <c r="V1010" s="19" t="e">
        <f>IF(#REF!="",0,1)</f>
        <v>#REF!</v>
      </c>
      <c r="W1010" s="20" t="e">
        <f>$X$1&amp;A1010&amp;$Y$1&amp;T1010&amp;$Z$1&amp;D1010&amp;$AA$1&amp;E1010&amp;#REF!&amp;G1010&amp;$AB$1&amp;J1010&amp;$AC$1&amp;L1010&amp;$AD$1&amp;N1010&amp;$AE$1&amp;P1010&amp;$AF$1&amp;R1010&amp;$AG$1&amp;#REF!&amp;$AI$1</f>
        <v>#REF!</v>
      </c>
    </row>
    <row r="1011" spans="1:23" s="29" customFormat="1" hidden="1" x14ac:dyDescent="0.25">
      <c r="A1011" s="2" t="s">
        <v>482</v>
      </c>
      <c r="B1011" s="2" t="s">
        <v>483</v>
      </c>
      <c r="C1011" s="3"/>
      <c r="D1011" s="27" t="str">
        <f t="shared" si="325"/>
        <v/>
      </c>
      <c r="E1011" s="4">
        <v>43</v>
      </c>
      <c r="F1011" s="2" t="s">
        <v>42</v>
      </c>
      <c r="G1011" s="28" t="e">
        <f>VLOOKUP(F1011,frs!$A$2:$E$41,2,FALSE)</f>
        <v>#N/A</v>
      </c>
      <c r="H1011" s="2" t="b">
        <v>1</v>
      </c>
      <c r="I1011" s="2" t="s">
        <v>4693</v>
      </c>
      <c r="J1011" s="28">
        <f>VLOOKUP(I1011,Families!$A$2:$B$11,2,FALSE)</f>
        <v>7</v>
      </c>
      <c r="K1011" s="2"/>
      <c r="L1011" s="28" t="str">
        <f>IFERROR(VLOOKUP(K1011,Appellations!$A$3:$B$77,3,FALSE),"")</f>
        <v/>
      </c>
      <c r="M1011" s="2" t="s">
        <v>4698</v>
      </c>
      <c r="N1011" s="28" t="str">
        <f>IFERROR(VLOOKUP(M1011,Regions!$A$3:$B$41,2,FALSE),"")</f>
        <v/>
      </c>
      <c r="O1011" s="2"/>
      <c r="P1011" s="28" t="str">
        <f>IFERROR(VLOOKUP(O1011,Colors!$A$3:$B$11,2,FALSE),"")</f>
        <v/>
      </c>
      <c r="Q1011" s="2" t="s">
        <v>4696</v>
      </c>
      <c r="R1011" s="28">
        <f>IFERROR(VLOOKUP(Q1011,Contenants!$A$3:$B$21,2,FALSE),"")</f>
        <v>15</v>
      </c>
      <c r="S1011" s="2"/>
      <c r="T1011" s="8" t="s">
        <v>1730</v>
      </c>
      <c r="U1011" s="30" t="str">
        <f t="shared" si="340"/>
        <v/>
      </c>
      <c r="V1011" s="19">
        <f t="shared" ref="V1011:V1012" si="347">IF(U1011="",0,1)</f>
        <v>0</v>
      </c>
      <c r="W1011" s="29" t="e">
        <f>$X$1&amp;A1011&amp;$Y$1&amp;T1011&amp;$Z$1&amp;C1011&amp;$AA$1&amp;E1011&amp;#REF!&amp;G1011&amp;$AB$1&amp;J1011&amp;$AC$1&amp;#REF!&amp;$AD$1&amp;L1011&amp;$AE$1&amp;P1011&amp;$AF$1&amp;R1011&amp;$AF$1&amp;#REF!&amp;$AG$1</f>
        <v>#REF!</v>
      </c>
    </row>
    <row r="1012" spans="1:23" s="20" customFormat="1" hidden="1" x14ac:dyDescent="0.25">
      <c r="A1012" s="2" t="s">
        <v>480</v>
      </c>
      <c r="B1012" s="2" t="s">
        <v>481</v>
      </c>
      <c r="C1012" s="3"/>
      <c r="D1012" s="40" t="str">
        <f t="shared" si="325"/>
        <v/>
      </c>
      <c r="E1012" s="4">
        <v>57.55</v>
      </c>
      <c r="F1012" s="2" t="s">
        <v>42</v>
      </c>
      <c r="G1012" s="41" t="e">
        <f>VLOOKUP(F1012,frs!$A$2:$E$41,2,FALSE)</f>
        <v>#N/A</v>
      </c>
      <c r="H1012" s="2" t="b">
        <v>1</v>
      </c>
      <c r="I1012" s="2" t="s">
        <v>4693</v>
      </c>
      <c r="J1012" s="41">
        <f>VLOOKUP(I1012,Families!$A$2:$B$11,2,FALSE)</f>
        <v>7</v>
      </c>
      <c r="K1012" s="2"/>
      <c r="L1012" s="41" t="str">
        <f>IFERROR(VLOOKUP(K1012,Appellations!$A$3:$B$77,3,FALSE),"")</f>
        <v/>
      </c>
      <c r="M1012" s="2" t="s">
        <v>4698</v>
      </c>
      <c r="N1012" s="41" t="str">
        <f>IFERROR(VLOOKUP(M1012,Regions!$A$3:$B$41,2,FALSE),"")</f>
        <v/>
      </c>
      <c r="O1012" s="2"/>
      <c r="P1012" s="41" t="str">
        <f>IFERROR(VLOOKUP(O1012,Colors!$A$3:$B$11,2,FALSE),"")</f>
        <v/>
      </c>
      <c r="Q1012" s="2" t="s">
        <v>4696</v>
      </c>
      <c r="R1012" s="41">
        <f>IFERROR(VLOOKUP(Q1012,Contenants!$A$3:$B$21,2,FALSE),"")</f>
        <v>15</v>
      </c>
      <c r="S1012" s="2"/>
      <c r="T1012" s="8" t="s">
        <v>142</v>
      </c>
      <c r="U1012" s="43" t="str">
        <f t="shared" si="340"/>
        <v/>
      </c>
      <c r="V1012" s="19">
        <f t="shared" si="347"/>
        <v>0</v>
      </c>
      <c r="W1012" s="42" t="e">
        <f>$X$1&amp;A1012&amp;$Y$1&amp;T1012&amp;$Z$1&amp;C1012&amp;$AA$1&amp;E1012&amp;#REF!&amp;G1012&amp;$AB$1&amp;J1012&amp;$AC$1&amp;#REF!&amp;$AD$1&amp;L1012&amp;$AE$1&amp;P1012&amp;$AF$1&amp;R1012&amp;$AF$1&amp;#REF!&amp;$AG$1</f>
        <v>#REF!</v>
      </c>
    </row>
    <row r="1013" spans="1:23" hidden="1" x14ac:dyDescent="0.25">
      <c r="A1013" s="2" t="s">
        <v>2357</v>
      </c>
      <c r="B1013" s="2" t="s">
        <v>2358</v>
      </c>
      <c r="C1013" s="3"/>
      <c r="D1013" s="23" t="str">
        <f t="shared" ref="D1013:D1014" si="348">SUBSTITUTE(SUBSTITUTE(SUBSTITUTE(C1013,CHAR(13),""),CHAR(10),"&lt;br&gt;"),". &amp;car(10)",".")</f>
        <v/>
      </c>
      <c r="E1013" s="4">
        <v>17.05</v>
      </c>
      <c r="F1013" s="2" t="s">
        <v>42</v>
      </c>
      <c r="G1013" s="19" t="e">
        <f>VLOOKUP(F1013,frs!$A$2:$E$41,2,FALSE)</f>
        <v>#N/A</v>
      </c>
      <c r="H1013" s="2" t="b">
        <v>0</v>
      </c>
      <c r="I1013" s="2" t="s">
        <v>4693</v>
      </c>
      <c r="J1013" s="19">
        <f>VLOOKUP(I1013,Families!$A$2:$B$11,2,FALSE)</f>
        <v>7</v>
      </c>
      <c r="K1013" s="2"/>
      <c r="L1013" s="19" t="str">
        <f>IFERROR(VLOOKUP(K1013,Appellations!$A$2:$B$77,2,FALSE),"0")</f>
        <v>0</v>
      </c>
      <c r="M1013" s="2" t="s">
        <v>4943</v>
      </c>
      <c r="N1013" s="19" t="str">
        <f>IFERROR(VLOOKUP(M1013,Regions!$A$2:$B$41,2,FALSE),"0")</f>
        <v>0</v>
      </c>
      <c r="O1013" s="2"/>
      <c r="P1013" s="19" t="str">
        <f>IFERROR(VLOOKUP(O1013,Colors!$A$2:$B$11,2,FALSE),"0")</f>
        <v>0</v>
      </c>
      <c r="Q1013" s="2"/>
      <c r="R1013" s="19" t="str">
        <f>IFERROR(VLOOKUP(Q1013,Contenants!$A$2:$B$21,2,FALSE),"0")</f>
        <v>0</v>
      </c>
      <c r="S1013" s="2"/>
      <c r="T1013" s="50" t="str">
        <f t="shared" ref="T1013:T1014" si="349">PROPER(B1013)</f>
        <v>Aperitif Lillet Rouge</v>
      </c>
      <c r="U1013" s="19" t="str">
        <f t="shared" si="340"/>
        <v/>
      </c>
      <c r="V1013" s="19" t="e">
        <f>IF(#REF!="",0,1)</f>
        <v>#REF!</v>
      </c>
      <c r="W1013" s="20" t="e">
        <f>$X$1&amp;A1013&amp;$Y$1&amp;T1013&amp;$Z$1&amp;D1013&amp;$AA$1&amp;E1013&amp;#REF!&amp;G1013&amp;$AB$1&amp;J1013&amp;$AC$1&amp;L1013&amp;$AD$1&amp;N1013&amp;$AE$1&amp;P1013&amp;$AF$1&amp;R1013&amp;$AG$1&amp;#REF!&amp;$AI$1</f>
        <v>#REF!</v>
      </c>
    </row>
    <row r="1014" spans="1:23" hidden="1" x14ac:dyDescent="0.25">
      <c r="A1014" s="2" t="s">
        <v>2355</v>
      </c>
      <c r="B1014" s="2" t="s">
        <v>2356</v>
      </c>
      <c r="C1014" s="3"/>
      <c r="D1014" s="23" t="str">
        <f t="shared" si="348"/>
        <v/>
      </c>
      <c r="E1014" s="4">
        <v>17.05</v>
      </c>
      <c r="F1014" s="2" t="s">
        <v>42</v>
      </c>
      <c r="G1014" s="19" t="e">
        <f>VLOOKUP(F1014,frs!$A$2:$E$41,2,FALSE)</f>
        <v>#N/A</v>
      </c>
      <c r="H1014" s="2" t="b">
        <v>0</v>
      </c>
      <c r="I1014" s="2" t="s">
        <v>4693</v>
      </c>
      <c r="J1014" s="19">
        <f>VLOOKUP(I1014,Families!$A$2:$B$11,2,FALSE)</f>
        <v>7</v>
      </c>
      <c r="K1014" s="2"/>
      <c r="L1014" s="19" t="str">
        <f>IFERROR(VLOOKUP(K1014,Appellations!$A$2:$B$77,2,FALSE),"0")</f>
        <v>0</v>
      </c>
      <c r="M1014" s="2" t="s">
        <v>4943</v>
      </c>
      <c r="N1014" s="19" t="str">
        <f>IFERROR(VLOOKUP(M1014,Regions!$A$2:$B$41,2,FALSE),"0")</f>
        <v>0</v>
      </c>
      <c r="O1014" s="2"/>
      <c r="P1014" s="19" t="str">
        <f>IFERROR(VLOOKUP(O1014,Colors!$A$2:$B$11,2,FALSE),"0")</f>
        <v>0</v>
      </c>
      <c r="Q1014" s="2"/>
      <c r="R1014" s="19" t="str">
        <f>IFERROR(VLOOKUP(Q1014,Contenants!$A$2:$B$21,2,FALSE),"0")</f>
        <v>0</v>
      </c>
      <c r="S1014" s="2"/>
      <c r="T1014" s="50" t="str">
        <f t="shared" si="349"/>
        <v>Aperitif Lillet Blanc</v>
      </c>
      <c r="U1014" s="19" t="str">
        <f t="shared" si="340"/>
        <v/>
      </c>
      <c r="V1014" s="19" t="e">
        <f>IF(#REF!="",0,1)</f>
        <v>#REF!</v>
      </c>
      <c r="W1014" s="20" t="e">
        <f>$X$1&amp;A1014&amp;$Y$1&amp;T1014&amp;$Z$1&amp;D1014&amp;$AA$1&amp;E1014&amp;#REF!&amp;G1014&amp;$AB$1&amp;J1014&amp;$AC$1&amp;L1014&amp;$AD$1&amp;N1014&amp;$AE$1&amp;P1014&amp;$AF$1&amp;R1014&amp;$AG$1&amp;#REF!&amp;$AI$1</f>
        <v>#REF!</v>
      </c>
    </row>
    <row r="1015" spans="1:23" s="29" customFormat="1" hidden="1" x14ac:dyDescent="0.25">
      <c r="A1015" s="2" t="s">
        <v>866</v>
      </c>
      <c r="B1015" s="2" t="s">
        <v>867</v>
      </c>
      <c r="C1015" s="3"/>
      <c r="D1015" s="27" t="str">
        <f t="shared" si="325"/>
        <v/>
      </c>
      <c r="E1015" s="4">
        <v>56.5</v>
      </c>
      <c r="F1015" s="2" t="s">
        <v>42</v>
      </c>
      <c r="G1015" s="28" t="e">
        <f>VLOOKUP(F1015,frs!$A$2:$E$41,2,FALSE)</f>
        <v>#N/A</v>
      </c>
      <c r="H1015" s="2" t="b">
        <v>1</v>
      </c>
      <c r="I1015" s="2" t="s">
        <v>4805</v>
      </c>
      <c r="J1015" s="28">
        <f>VLOOKUP(I1015,Families!$A$2:$B$11,2,FALSE)</f>
        <v>5</v>
      </c>
      <c r="K1015" s="2" t="s">
        <v>4806</v>
      </c>
      <c r="L1015" s="28" t="str">
        <f>IFERROR(VLOOKUP(K1015,Appellations!$A$3:$B$77,3,FALSE),"")</f>
        <v/>
      </c>
      <c r="M1015" s="2" t="s">
        <v>4806</v>
      </c>
      <c r="N1015" s="28">
        <f>IFERROR(VLOOKUP(M1015,Regions!$A$3:$B$41,2,FALSE),"")</f>
        <v>12</v>
      </c>
      <c r="O1015" s="2"/>
      <c r="P1015" s="28" t="str">
        <f>IFERROR(VLOOKUP(O1015,Colors!$A$3:$B$11,2,FALSE),"")</f>
        <v/>
      </c>
      <c r="Q1015" s="2" t="s">
        <v>4688</v>
      </c>
      <c r="R1015" s="28">
        <f>IFERROR(VLOOKUP(Q1015,Contenants!$A$3:$B$21,2,FALSE),"")</f>
        <v>16</v>
      </c>
      <c r="S1015" s="2"/>
      <c r="T1015" s="8" t="s">
        <v>1788</v>
      </c>
      <c r="U1015" s="30" t="str">
        <f t="shared" si="340"/>
        <v/>
      </c>
      <c r="V1015" s="19">
        <f t="shared" ref="V1015:V1016" si="350">IF(U1015="",0,1)</f>
        <v>0</v>
      </c>
      <c r="W1015" s="29" t="e">
        <f>$X$1&amp;A1015&amp;$Y$1&amp;T1015&amp;$Z$1&amp;C1015&amp;$AA$1&amp;E1015&amp;#REF!&amp;G1015&amp;$AB$1&amp;J1015&amp;$AC$1&amp;#REF!&amp;$AD$1&amp;L1015&amp;$AE$1&amp;P1015&amp;$AF$1&amp;R1015&amp;$AF$1&amp;#REF!&amp;$AG$1</f>
        <v>#REF!</v>
      </c>
    </row>
    <row r="1016" spans="1:23" s="20" customFormat="1" hidden="1" x14ac:dyDescent="0.25">
      <c r="A1016" s="2" t="s">
        <v>864</v>
      </c>
      <c r="B1016" s="2" t="s">
        <v>865</v>
      </c>
      <c r="C1016" s="3"/>
      <c r="D1016" s="18" t="str">
        <f t="shared" si="325"/>
        <v/>
      </c>
      <c r="E1016" s="4">
        <v>189.2</v>
      </c>
      <c r="F1016" s="2" t="s">
        <v>42</v>
      </c>
      <c r="G1016" s="19" t="e">
        <f>VLOOKUP(F1016,frs!$A$2:$E$41,2,FALSE)</f>
        <v>#N/A</v>
      </c>
      <c r="H1016" s="2" t="b">
        <v>1</v>
      </c>
      <c r="I1016" s="2" t="s">
        <v>4805</v>
      </c>
      <c r="J1016" s="19">
        <f>VLOOKUP(I1016,Families!$A$2:$B$11,2,FALSE)</f>
        <v>5</v>
      </c>
      <c r="K1016" s="2" t="s">
        <v>4806</v>
      </c>
      <c r="L1016" s="19" t="str">
        <f>IFERROR(VLOOKUP(K1016,Appellations!$A$3:$B$77,3,FALSE),"")</f>
        <v/>
      </c>
      <c r="M1016" s="2" t="s">
        <v>4806</v>
      </c>
      <c r="N1016" s="19">
        <f>IFERROR(VLOOKUP(M1016,Regions!$A$3:$B$41,2,FALSE),"")</f>
        <v>12</v>
      </c>
      <c r="O1016" s="2"/>
      <c r="P1016" s="19" t="str">
        <f>IFERROR(VLOOKUP(O1016,Colors!$A$3:$B$11,2,FALSE),"")</f>
        <v/>
      </c>
      <c r="Q1016" s="2" t="s">
        <v>4688</v>
      </c>
      <c r="R1016" s="19">
        <f>IFERROR(VLOOKUP(Q1016,Contenants!$A$3:$B$21,2,FALSE),"")</f>
        <v>16</v>
      </c>
      <c r="S1016" s="2"/>
      <c r="T1016" s="8" t="s">
        <v>2082</v>
      </c>
      <c r="U1016" s="21" t="str">
        <f t="shared" si="340"/>
        <v/>
      </c>
      <c r="V1016" s="19">
        <f t="shared" si="350"/>
        <v>0</v>
      </c>
      <c r="W1016" s="20" t="e">
        <f>$X$1&amp;A1016&amp;$Y$1&amp;T1016&amp;$Z$1&amp;C1016&amp;$AA$1&amp;E1016&amp;#REF!&amp;G1016&amp;$AB$1&amp;J1016&amp;$AC$1&amp;#REF!&amp;$AD$1&amp;L1016&amp;$AE$1&amp;P1016&amp;$AF$1&amp;R1016&amp;$AF$1&amp;#REF!&amp;$AG$1</f>
        <v>#REF!</v>
      </c>
    </row>
    <row r="1017" spans="1:23" s="20" customFormat="1" hidden="1" x14ac:dyDescent="0.25">
      <c r="A1017" s="2" t="s">
        <v>2937</v>
      </c>
      <c r="B1017" s="2" t="s">
        <v>2938</v>
      </c>
      <c r="C1017" s="3"/>
      <c r="D1017" s="18" t="str">
        <f t="shared" si="325"/>
        <v/>
      </c>
      <c r="E1017" s="4">
        <v>7</v>
      </c>
      <c r="F1017" s="2" t="s">
        <v>2254</v>
      </c>
      <c r="G1017" s="19">
        <f>VLOOKUP(F1017,frs!$A$2:$E$41,2,FALSE)</f>
        <v>4</v>
      </c>
      <c r="H1017" s="2" t="b">
        <v>0</v>
      </c>
      <c r="I1017" s="2" t="s">
        <v>4686</v>
      </c>
      <c r="J1017" s="19">
        <f>VLOOKUP(I1017,Families!$A$2:$B$11,2,FALSE)</f>
        <v>9</v>
      </c>
      <c r="K1017" s="2"/>
      <c r="L1017" s="19" t="str">
        <f>IFERROR(VLOOKUP(K1017,Appellations!$A$3:$B$77,3,FALSE),"")</f>
        <v/>
      </c>
      <c r="M1017" s="2"/>
      <c r="N1017" s="19" t="str">
        <f>IFERROR(VLOOKUP(M1017,Regions!$A$3:$B$41,2,FALSE),"")</f>
        <v/>
      </c>
      <c r="O1017" s="2"/>
      <c r="P1017" s="19" t="str">
        <f>IFERROR(VLOOKUP(O1017,Colors!$A$3:$B$11,2,FALSE),"")</f>
        <v/>
      </c>
      <c r="Q1017" s="2"/>
      <c r="R1017" s="19" t="str">
        <f>IFERROR(VLOOKUP(Q1017,Contenants!$A$3:$B$21,2,FALSE),"")</f>
        <v/>
      </c>
      <c r="S1017" s="2"/>
      <c r="T1017" s="8" t="s">
        <v>2078</v>
      </c>
      <c r="U1017" s="21" t="str">
        <f t="shared" si="340"/>
        <v/>
      </c>
      <c r="V1017" s="21"/>
      <c r="W1017" s="20" t="e">
        <f>$X$1&amp;A1017&amp;$Y$1&amp;T1017&amp;$Z$1&amp;C1017&amp;$AA$1&amp;E1017&amp;#REF!&amp;G1017&amp;$AB$1&amp;J1017&amp;$AC$1&amp;#REF!&amp;$AD$1&amp;L1017&amp;$AE$1&amp;P1017&amp;$AF$1&amp;R1017&amp;$AF$1&amp;#REF!&amp;$AG$1</f>
        <v>#REF!</v>
      </c>
    </row>
    <row r="1018" spans="1:23" s="20" customFormat="1" hidden="1" x14ac:dyDescent="0.25">
      <c r="A1018" s="2" t="s">
        <v>3516</v>
      </c>
      <c r="B1018" s="2" t="s">
        <v>3517</v>
      </c>
      <c r="C1018" s="3"/>
      <c r="D1018" s="18" t="str">
        <f t="shared" si="325"/>
        <v/>
      </c>
      <c r="E1018" s="4">
        <v>6.6</v>
      </c>
      <c r="F1018" s="2" t="s">
        <v>2254</v>
      </c>
      <c r="G1018" s="19">
        <f>VLOOKUP(F1018,frs!$A$2:$E$41,2,FALSE)</f>
        <v>4</v>
      </c>
      <c r="H1018" s="2" t="b">
        <v>0</v>
      </c>
      <c r="I1018" s="2" t="s">
        <v>4686</v>
      </c>
      <c r="J1018" s="19">
        <f>VLOOKUP(I1018,Families!$A$2:$B$11,2,FALSE)</f>
        <v>9</v>
      </c>
      <c r="K1018" s="2"/>
      <c r="L1018" s="19" t="str">
        <f>IFERROR(VLOOKUP(K1018,Appellations!$A$3:$B$77,3,FALSE),"")</f>
        <v/>
      </c>
      <c r="M1018" s="2"/>
      <c r="N1018" s="19" t="str">
        <f>IFERROR(VLOOKUP(M1018,Regions!$A$3:$B$41,2,FALSE),"")</f>
        <v/>
      </c>
      <c r="O1018" s="2"/>
      <c r="P1018" s="19" t="str">
        <f>IFERROR(VLOOKUP(O1018,Colors!$A$3:$B$11,2,FALSE),"")</f>
        <v/>
      </c>
      <c r="Q1018" s="2"/>
      <c r="R1018" s="19" t="str">
        <f>IFERROR(VLOOKUP(Q1018,Contenants!$A$3:$B$21,2,FALSE),"")</f>
        <v/>
      </c>
      <c r="S1018" s="2"/>
      <c r="T1018" s="8" t="s">
        <v>2080</v>
      </c>
      <c r="U1018" s="21" t="str">
        <f t="shared" si="340"/>
        <v/>
      </c>
      <c r="V1018" s="21"/>
      <c r="W1018" s="20" t="e">
        <f>$X$1&amp;A1018&amp;$Y$1&amp;T1018&amp;$Z$1&amp;C1018&amp;$AA$1&amp;E1018&amp;#REF!&amp;G1018&amp;$AB$1&amp;J1018&amp;$AC$1&amp;#REF!&amp;$AD$1&amp;L1018&amp;$AE$1&amp;P1018&amp;$AF$1&amp;R1018&amp;$AF$1&amp;#REF!&amp;$AG$1</f>
        <v>#REF!</v>
      </c>
    </row>
    <row r="1019" spans="1:23" s="20" customFormat="1" hidden="1" x14ac:dyDescent="0.25">
      <c r="A1019" s="2" t="s">
        <v>3471</v>
      </c>
      <c r="B1019" s="2" t="s">
        <v>3472</v>
      </c>
      <c r="C1019" s="3"/>
      <c r="D1019" s="18" t="str">
        <f t="shared" si="325"/>
        <v/>
      </c>
      <c r="E1019" s="4">
        <v>6.6</v>
      </c>
      <c r="F1019" s="2" t="s">
        <v>2254</v>
      </c>
      <c r="G1019" s="19">
        <f>VLOOKUP(F1019,frs!$A$2:$E$41,2,FALSE)</f>
        <v>4</v>
      </c>
      <c r="H1019" s="2" t="b">
        <v>0</v>
      </c>
      <c r="I1019" s="2" t="s">
        <v>4686</v>
      </c>
      <c r="J1019" s="19">
        <f>VLOOKUP(I1019,Families!$A$2:$B$11,2,FALSE)</f>
        <v>9</v>
      </c>
      <c r="K1019" s="2"/>
      <c r="L1019" s="19" t="str">
        <f>IFERROR(VLOOKUP(K1019,Appellations!$A$3:$B$77,3,FALSE),"")</f>
        <v/>
      </c>
      <c r="M1019" s="2"/>
      <c r="N1019" s="19" t="str">
        <f>IFERROR(VLOOKUP(M1019,Regions!$A$3:$B$41,2,FALSE),"")</f>
        <v/>
      </c>
      <c r="O1019" s="2"/>
      <c r="P1019" s="19" t="str">
        <f>IFERROR(VLOOKUP(O1019,Colors!$A$3:$B$11,2,FALSE),"")</f>
        <v/>
      </c>
      <c r="Q1019" s="2"/>
      <c r="R1019" s="19" t="str">
        <f>IFERROR(VLOOKUP(Q1019,Contenants!$A$3:$B$21,2,FALSE),"")</f>
        <v/>
      </c>
      <c r="S1019" s="2"/>
      <c r="T1019" s="8" t="s">
        <v>1092</v>
      </c>
      <c r="U1019" s="21" t="str">
        <f t="shared" si="340"/>
        <v/>
      </c>
      <c r="V1019" s="21"/>
      <c r="W1019" s="20" t="e">
        <f>$X$1&amp;A1019&amp;$Y$1&amp;T1019&amp;$Z$1&amp;C1019&amp;$AA$1&amp;E1019&amp;#REF!&amp;G1019&amp;$AB$1&amp;J1019&amp;$AC$1&amp;#REF!&amp;$AD$1&amp;L1019&amp;$AE$1&amp;P1019&amp;$AF$1&amp;R1019&amp;$AF$1&amp;#REF!&amp;$AG$1</f>
        <v>#REF!</v>
      </c>
    </row>
    <row r="1020" spans="1:23" s="20" customFormat="1" hidden="1" x14ac:dyDescent="0.25">
      <c r="A1020" s="2" t="s">
        <v>3518</v>
      </c>
      <c r="B1020" s="2" t="s">
        <v>3519</v>
      </c>
      <c r="C1020" s="3"/>
      <c r="D1020" s="18" t="str">
        <f t="shared" si="325"/>
        <v/>
      </c>
      <c r="E1020" s="4">
        <v>6.45</v>
      </c>
      <c r="F1020" s="2" t="s">
        <v>2254</v>
      </c>
      <c r="G1020" s="19">
        <f>VLOOKUP(F1020,frs!$A$2:$E$41,2,FALSE)</f>
        <v>4</v>
      </c>
      <c r="H1020" s="2" t="b">
        <v>0</v>
      </c>
      <c r="I1020" s="2" t="s">
        <v>4686</v>
      </c>
      <c r="J1020" s="19">
        <f>VLOOKUP(I1020,Families!$A$2:$B$11,2,FALSE)</f>
        <v>9</v>
      </c>
      <c r="K1020" s="2"/>
      <c r="L1020" s="19" t="str">
        <f>IFERROR(VLOOKUP(K1020,Appellations!$A$3:$B$77,3,FALSE),"")</f>
        <v/>
      </c>
      <c r="M1020" s="2"/>
      <c r="N1020" s="19" t="str">
        <f>IFERROR(VLOOKUP(M1020,Regions!$A$3:$B$41,2,FALSE),"")</f>
        <v/>
      </c>
      <c r="O1020" s="2"/>
      <c r="P1020" s="19" t="str">
        <f>IFERROR(VLOOKUP(O1020,Colors!$A$3:$B$11,2,FALSE),"")</f>
        <v/>
      </c>
      <c r="Q1020" s="2"/>
      <c r="R1020" s="19" t="str">
        <f>IFERROR(VLOOKUP(Q1020,Contenants!$A$3:$B$21,2,FALSE),"")</f>
        <v/>
      </c>
      <c r="S1020" s="2"/>
      <c r="T1020" s="8" t="s">
        <v>1023</v>
      </c>
      <c r="U1020" s="21" t="str">
        <f t="shared" si="340"/>
        <v/>
      </c>
      <c r="V1020" s="21"/>
      <c r="W1020" s="20" t="e">
        <f>$X$1&amp;A1020&amp;$Y$1&amp;T1020&amp;$Z$1&amp;C1020&amp;$AA$1&amp;E1020&amp;#REF!&amp;G1020&amp;$AB$1&amp;J1020&amp;$AC$1&amp;#REF!&amp;$AD$1&amp;L1020&amp;$AE$1&amp;P1020&amp;$AF$1&amp;R1020&amp;$AF$1&amp;#REF!&amp;$AG$1</f>
        <v>#REF!</v>
      </c>
    </row>
    <row r="1021" spans="1:23" s="20" customFormat="1" hidden="1" x14ac:dyDescent="0.25">
      <c r="A1021" s="2" t="s">
        <v>4150</v>
      </c>
      <c r="B1021" s="2" t="s">
        <v>4151</v>
      </c>
      <c r="C1021" s="3"/>
      <c r="D1021" s="18" t="str">
        <f t="shared" si="325"/>
        <v/>
      </c>
      <c r="E1021" s="4">
        <v>6.85</v>
      </c>
      <c r="F1021" s="2" t="s">
        <v>2254</v>
      </c>
      <c r="G1021" s="19">
        <f>VLOOKUP(F1021,frs!$A$2:$E$41,2,FALSE)</f>
        <v>4</v>
      </c>
      <c r="H1021" s="2" t="b">
        <v>0</v>
      </c>
      <c r="I1021" s="2" t="s">
        <v>4686</v>
      </c>
      <c r="J1021" s="19">
        <f>VLOOKUP(I1021,Families!$A$2:$B$11,2,FALSE)</f>
        <v>9</v>
      </c>
      <c r="K1021" s="2"/>
      <c r="L1021" s="19" t="str">
        <f>IFERROR(VLOOKUP(K1021,Appellations!$A$3:$B$77,3,FALSE),"")</f>
        <v/>
      </c>
      <c r="M1021" s="2"/>
      <c r="N1021" s="19" t="str">
        <f>IFERROR(VLOOKUP(M1021,Regions!$A$3:$B$41,2,FALSE),"")</f>
        <v/>
      </c>
      <c r="O1021" s="2"/>
      <c r="P1021" s="19" t="str">
        <f>IFERROR(VLOOKUP(O1021,Colors!$A$3:$B$11,2,FALSE),"")</f>
        <v/>
      </c>
      <c r="Q1021" s="2"/>
      <c r="R1021" s="19" t="str">
        <f>IFERROR(VLOOKUP(Q1021,Contenants!$A$3:$B$21,2,FALSE),"")</f>
        <v/>
      </c>
      <c r="S1021" s="2"/>
      <c r="T1021" s="8" t="s">
        <v>2146</v>
      </c>
      <c r="U1021" s="21" t="str">
        <f t="shared" si="340"/>
        <v/>
      </c>
      <c r="V1021" s="21"/>
      <c r="W1021" s="20" t="e">
        <f>$X$1&amp;A1021&amp;$Y$1&amp;T1021&amp;$Z$1&amp;C1021&amp;$AA$1&amp;E1021&amp;#REF!&amp;G1021&amp;$AB$1&amp;J1021&amp;$AC$1&amp;#REF!&amp;$AD$1&amp;L1021&amp;$AE$1&amp;P1021&amp;$AF$1&amp;R1021&amp;$AF$1&amp;#REF!&amp;$AG$1</f>
        <v>#REF!</v>
      </c>
    </row>
    <row r="1022" spans="1:23" s="20" customFormat="1" hidden="1" x14ac:dyDescent="0.25">
      <c r="A1022" s="2" t="s">
        <v>3465</v>
      </c>
      <c r="B1022" s="2" t="s">
        <v>3466</v>
      </c>
      <c r="C1022" s="3"/>
      <c r="D1022" s="18" t="str">
        <f t="shared" si="325"/>
        <v/>
      </c>
      <c r="E1022" s="4">
        <v>7.45</v>
      </c>
      <c r="F1022" s="2" t="s">
        <v>2254</v>
      </c>
      <c r="G1022" s="19">
        <f>VLOOKUP(F1022,frs!$A$2:$E$41,2,FALSE)</f>
        <v>4</v>
      </c>
      <c r="H1022" s="2" t="b">
        <v>0</v>
      </c>
      <c r="I1022" s="2" t="s">
        <v>4686</v>
      </c>
      <c r="J1022" s="19">
        <f>VLOOKUP(I1022,Families!$A$2:$B$11,2,FALSE)</f>
        <v>9</v>
      </c>
      <c r="K1022" s="2"/>
      <c r="L1022" s="19" t="str">
        <f>IFERROR(VLOOKUP(K1022,Appellations!$A$3:$B$77,3,FALSE),"")</f>
        <v/>
      </c>
      <c r="M1022" s="2"/>
      <c r="N1022" s="19" t="str">
        <f>IFERROR(VLOOKUP(M1022,Regions!$A$3:$B$41,2,FALSE),"")</f>
        <v/>
      </c>
      <c r="O1022" s="2"/>
      <c r="P1022" s="19" t="str">
        <f>IFERROR(VLOOKUP(O1022,Colors!$A$3:$B$11,2,FALSE),"")</f>
        <v/>
      </c>
      <c r="Q1022" s="2"/>
      <c r="R1022" s="19" t="str">
        <f>IFERROR(VLOOKUP(Q1022,Contenants!$A$3:$B$21,2,FALSE),"")</f>
        <v/>
      </c>
      <c r="S1022" s="2"/>
      <c r="T1022" s="8" t="s">
        <v>2152</v>
      </c>
      <c r="U1022" s="21" t="str">
        <f t="shared" si="340"/>
        <v/>
      </c>
      <c r="V1022" s="21"/>
      <c r="W1022" s="20" t="e">
        <f>$X$1&amp;A1022&amp;$Y$1&amp;T1022&amp;$Z$1&amp;C1022&amp;$AA$1&amp;E1022&amp;#REF!&amp;G1022&amp;$AB$1&amp;J1022&amp;$AC$1&amp;#REF!&amp;$AD$1&amp;L1022&amp;$AE$1&amp;P1022&amp;$AF$1&amp;R1022&amp;$AF$1&amp;#REF!&amp;$AG$1</f>
        <v>#REF!</v>
      </c>
    </row>
    <row r="1023" spans="1:23" s="20" customFormat="1" hidden="1" x14ac:dyDescent="0.25">
      <c r="A1023" s="2" t="s">
        <v>4258</v>
      </c>
      <c r="B1023" s="2" t="s">
        <v>4259</v>
      </c>
      <c r="C1023" s="3"/>
      <c r="D1023" s="40" t="str">
        <f t="shared" ref="D1023:D1085" si="351">SUBSTITUTE(SUBSTITUTE(C1023,CHAR(13),""),CHAR(10),"&lt;br&gt;")</f>
        <v/>
      </c>
      <c r="E1023" s="4">
        <v>6.1</v>
      </c>
      <c r="F1023" s="2" t="s">
        <v>2254</v>
      </c>
      <c r="G1023" s="41">
        <f>VLOOKUP(F1023,frs!$A$2:$E$41,2,FALSE)</f>
        <v>4</v>
      </c>
      <c r="H1023" s="2" t="b">
        <v>0</v>
      </c>
      <c r="I1023" s="2" t="s">
        <v>4686</v>
      </c>
      <c r="J1023" s="41">
        <f>VLOOKUP(I1023,Families!$A$2:$B$11,2,FALSE)</f>
        <v>9</v>
      </c>
      <c r="K1023" s="2"/>
      <c r="L1023" s="41" t="str">
        <f>IFERROR(VLOOKUP(K1023,Appellations!$A$3:$B$77,3,FALSE),"")</f>
        <v/>
      </c>
      <c r="M1023" s="2"/>
      <c r="N1023" s="41" t="str">
        <f>IFERROR(VLOOKUP(M1023,Regions!$A$3:$B$41,2,FALSE),"")</f>
        <v/>
      </c>
      <c r="O1023" s="2"/>
      <c r="P1023" s="41" t="str">
        <f>IFERROR(VLOOKUP(O1023,Colors!$A$3:$B$11,2,FALSE),"")</f>
        <v/>
      </c>
      <c r="Q1023" s="2"/>
      <c r="R1023" s="41" t="str">
        <f>IFERROR(VLOOKUP(Q1023,Contenants!$A$3:$B$21,2,FALSE),"")</f>
        <v/>
      </c>
      <c r="S1023" s="2"/>
      <c r="T1023" s="8" t="s">
        <v>2179</v>
      </c>
      <c r="U1023" s="43" t="str">
        <f t="shared" si="340"/>
        <v/>
      </c>
      <c r="V1023" s="43"/>
      <c r="W1023" s="42" t="e">
        <f>$X$1&amp;A1023&amp;$Y$1&amp;T1023&amp;$Z$1&amp;C1023&amp;$AA$1&amp;E1023&amp;#REF!&amp;G1023&amp;$AB$1&amp;J1023&amp;$AC$1&amp;#REF!&amp;$AD$1&amp;L1023&amp;$AE$1&amp;P1023&amp;$AF$1&amp;R1023&amp;$AF$1&amp;#REF!&amp;$AG$1</f>
        <v>#REF!</v>
      </c>
    </row>
    <row r="1024" spans="1:23" hidden="1" x14ac:dyDescent="0.25">
      <c r="A1024" s="2" t="s">
        <v>3334</v>
      </c>
      <c r="B1024" s="2" t="s">
        <v>3335</v>
      </c>
      <c r="C1024" s="3"/>
      <c r="D1024" s="23" t="str">
        <f t="shared" ref="D1024:D1032" si="352">SUBSTITUTE(SUBSTITUTE(SUBSTITUTE(C1024,CHAR(13),""),CHAR(10),"&lt;br&gt;"),". &amp;car(10)",".")</f>
        <v/>
      </c>
      <c r="E1024" s="4">
        <v>6.65</v>
      </c>
      <c r="F1024" s="2" t="s">
        <v>2254</v>
      </c>
      <c r="G1024" s="19">
        <f>VLOOKUP(F1024,frs!$A$2:$E$41,2,FALSE)</f>
        <v>4</v>
      </c>
      <c r="H1024" s="2" t="b">
        <v>0</v>
      </c>
      <c r="I1024" s="2" t="s">
        <v>4686</v>
      </c>
      <c r="J1024" s="19">
        <f>VLOOKUP(I1024,Families!$A$2:$B$11,2,FALSE)</f>
        <v>9</v>
      </c>
      <c r="K1024" s="2"/>
      <c r="L1024" s="19" t="str">
        <f>IFERROR(VLOOKUP(K1024,Appellations!$A$2:$B$77,2,FALSE),"0")</f>
        <v>0</v>
      </c>
      <c r="M1024" s="2"/>
      <c r="N1024" s="19" t="str">
        <f>IFERROR(VLOOKUP(M1024,Regions!$A$2:$B$41,2,FALSE),"0")</f>
        <v>0</v>
      </c>
      <c r="O1024" s="2"/>
      <c r="P1024" s="19" t="str">
        <f>IFERROR(VLOOKUP(O1024,Colors!$A$2:$B$11,2,FALSE),"0")</f>
        <v>0</v>
      </c>
      <c r="Q1024" s="2"/>
      <c r="R1024" s="19" t="str">
        <f>IFERROR(VLOOKUP(Q1024,Contenants!$A$2:$B$21,2,FALSE),"0")</f>
        <v>0</v>
      </c>
      <c r="S1024" s="2"/>
      <c r="T1024" s="50" t="str">
        <f t="shared" ref="T1024:T1025" si="353">PROPER(B1024)</f>
        <v>Confit D'Oignons Aux Raisins 190 Gr</v>
      </c>
      <c r="U1024" s="19" t="str">
        <f t="shared" si="340"/>
        <v/>
      </c>
      <c r="V1024" s="19" t="e">
        <f>IF(#REF!="",0,1)</f>
        <v>#REF!</v>
      </c>
      <c r="W1024" s="20" t="e">
        <f>$X$1&amp;A1024&amp;$Y$1&amp;T1024&amp;$Z$1&amp;D1024&amp;$AA$1&amp;E1024&amp;#REF!&amp;G1024&amp;$AB$1&amp;J1024&amp;$AC$1&amp;L1024&amp;$AD$1&amp;N1024&amp;$AE$1&amp;P1024&amp;$AF$1&amp;R1024&amp;$AG$1&amp;#REF!&amp;$AI$1</f>
        <v>#REF!</v>
      </c>
    </row>
    <row r="1025" spans="1:23" hidden="1" x14ac:dyDescent="0.25">
      <c r="A1025" s="2" t="s">
        <v>4264</v>
      </c>
      <c r="B1025" s="2" t="s">
        <v>4265</v>
      </c>
      <c r="C1025" s="3"/>
      <c r="D1025" s="23" t="str">
        <f t="shared" si="352"/>
        <v/>
      </c>
      <c r="E1025" s="4">
        <v>6.85</v>
      </c>
      <c r="F1025" s="2" t="s">
        <v>2254</v>
      </c>
      <c r="G1025" s="19">
        <f>VLOOKUP(F1025,frs!$A$2:$E$41,2,FALSE)</f>
        <v>4</v>
      </c>
      <c r="H1025" s="2" t="b">
        <v>0</v>
      </c>
      <c r="I1025" s="2" t="s">
        <v>4686</v>
      </c>
      <c r="J1025" s="19">
        <f>VLOOKUP(I1025,Families!$A$2:$B$11,2,FALSE)</f>
        <v>9</v>
      </c>
      <c r="K1025" s="2"/>
      <c r="L1025" s="19" t="str">
        <f>IFERROR(VLOOKUP(K1025,Appellations!$A$2:$B$77,2,FALSE),"0")</f>
        <v>0</v>
      </c>
      <c r="M1025" s="2"/>
      <c r="N1025" s="19" t="str">
        <f>IFERROR(VLOOKUP(M1025,Regions!$A$2:$B$41,2,FALSE),"0")</f>
        <v>0</v>
      </c>
      <c r="O1025" s="2"/>
      <c r="P1025" s="19" t="str">
        <f>IFERROR(VLOOKUP(O1025,Colors!$A$2:$B$11,2,FALSE),"0")</f>
        <v>0</v>
      </c>
      <c r="Q1025" s="2"/>
      <c r="R1025" s="19" t="str">
        <f>IFERROR(VLOOKUP(Q1025,Contenants!$A$2:$B$21,2,FALSE),"0")</f>
        <v>0</v>
      </c>
      <c r="S1025" s="2"/>
      <c r="T1025" s="50" t="str">
        <f t="shared" si="353"/>
        <v>Tapenade Verte 180 Gr</v>
      </c>
      <c r="U1025" s="19" t="str">
        <f t="shared" si="340"/>
        <v/>
      </c>
      <c r="V1025" s="19" t="e">
        <f>IF(#REF!="",0,1)</f>
        <v>#REF!</v>
      </c>
      <c r="W1025" s="20" t="e">
        <f>$X$1&amp;A1025&amp;$Y$1&amp;T1025&amp;$Z$1&amp;D1025&amp;$AA$1&amp;E1025&amp;#REF!&amp;G1025&amp;$AB$1&amp;J1025&amp;$AC$1&amp;L1025&amp;$AD$1&amp;N1025&amp;$AE$1&amp;P1025&amp;$AF$1&amp;R1025&amp;$AG$1&amp;#REF!&amp;$AI$1</f>
        <v>#REF!</v>
      </c>
    </row>
    <row r="1026" spans="1:23" ht="409.5" x14ac:dyDescent="0.25">
      <c r="A1026" s="2" t="s">
        <v>600</v>
      </c>
      <c r="B1026" s="2" t="s">
        <v>601</v>
      </c>
      <c r="C1026" s="3" t="s">
        <v>6146</v>
      </c>
      <c r="D1026" s="23" t="str">
        <f t="shared" si="352"/>
        <v>Un caviar d'aubergines savoureux, relevé d'une pointe d'ail et subtilement poivré. Sur toast, en accompagnement d'une viande ou poisson.&lt;br&gt;&lt;br&gt;Des Tartinables fait maison, idéal pour vos apéritifs en toute saison.&lt;br&gt;&lt;br&gt;Tartinables : tapenade verte et noir, piperade au chorizo, sardinade, anchoïade, asperge verte et pleins d’autres saveurs à découvrir.&lt;br&gt;&lt;br&gt;Depuis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v>
      </c>
      <c r="E1026" s="4">
        <v>4.6500000000000004</v>
      </c>
      <c r="F1026" s="2" t="s">
        <v>2254</v>
      </c>
      <c r="G1026" s="19">
        <f>VLOOKUP(F1026,frs!$A$2:$B$45,2,FALSE)</f>
        <v>4</v>
      </c>
      <c r="H1026" s="2" t="b">
        <v>1</v>
      </c>
      <c r="I1026" s="2" t="s">
        <v>4686</v>
      </c>
      <c r="J1026" s="19">
        <f>VLOOKUP(I1026,Families!$A$2:$B$11,2,FALSE)</f>
        <v>9</v>
      </c>
      <c r="K1026" s="2"/>
      <c r="L1026" s="19" t="str">
        <f>IFERROR(VLOOKUP(K1026,Appellations!$A$2:$B$80,2,FALSE),"0")</f>
        <v>0</v>
      </c>
      <c r="M1026" s="2" t="s">
        <v>4944</v>
      </c>
      <c r="N1026" s="19">
        <f>IFERROR(VLOOKUP(M1026,Regions!$A$2:$B$44,2,FALSE),"0")</f>
        <v>37</v>
      </c>
      <c r="O1026" s="2"/>
      <c r="P1026" s="19" t="str">
        <f>IFERROR(VLOOKUP(O1026,Colors!$A$2:$B$11,2,FALSE),"0")</f>
        <v>0</v>
      </c>
      <c r="Q1026" s="2" t="s">
        <v>4945</v>
      </c>
      <c r="R1026" s="19">
        <f>IFERROR(VLOOKUP(Q1026,Contenants!$A$2:$B$21,2,FALSE),"0")</f>
        <v>17</v>
      </c>
      <c r="S1026" s="2" t="s">
        <v>5670</v>
      </c>
      <c r="T1026" s="50" t="s">
        <v>6243</v>
      </c>
      <c r="U1026" s="19" t="str">
        <f t="shared" ref="U1026:U1034" si="354">SUBSTITUTE(S1026,"C:\Users\Admin\OneDrive\Site Internet\","")</f>
        <v>catrice_gourmet_tartinables_huile_olive_vinaigre.png</v>
      </c>
      <c r="V1026" s="19">
        <f t="shared" ref="V1026:V1034" si="355">IF(U1026="",0,1)</f>
        <v>1</v>
      </c>
      <c r="W1026" s="20" t="str">
        <f t="shared" ref="W1026:W1034" si="356">$X$1&amp;A1026&amp;$Y$1&amp;T1026&amp;$Z$1&amp;D1026&amp;$AA$1&amp;G1026&amp;$AB$1&amp;J1026&amp;$AC$1&amp;L1026&amp;$AD$1&amp;N1026&amp;$AE$1&amp;P1026&amp;$AF$1&amp;R1026&amp;$AG$1&amp;U1026&amp;$AH$1&amp;V1026&amp;$AI$1</f>
        <v>("01038", "Caviar d'Aubergines", "Un caviar d'aubergines savoureux, relevé d'une pointe d'ail et subtilement poivré. Sur toast, en accompagnement d'une viande ou poisson.&lt;br&gt;&lt;br&gt;Des Tartinables fait maison, idéal pour vos apéritifs en toute saison.&lt;br&gt;&lt;br&gt;Tartinables : tapenade verte et noir, piperade au chorizo, sardinade, anchoïade, asperge verte et pleins d’autres saveurs à découvrir.&lt;br&gt;&lt;br&gt;Depuis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 "4", "9", "0", "37","0", "17", "catrice_gourmet_tartinables_huile_olive_vinaigre.png", "1"),</v>
      </c>
    </row>
    <row r="1027" spans="1:23" ht="409.5" x14ac:dyDescent="0.25">
      <c r="A1027" s="2" t="s">
        <v>1121</v>
      </c>
      <c r="B1027" s="2" t="s">
        <v>1122</v>
      </c>
      <c r="C1027" s="3" t="s">
        <v>6155</v>
      </c>
      <c r="D1027" s="23" t="str">
        <f t="shared" si="352"/>
        <v>Léger et délicat, ce délice d'artichaut se sert en toast ou dans une base de vinaigrette.&lt;br&gt;&lt;br&gt;Des Tartinables fait maison, idéal pour vos apéritifs en toute saison.&lt;br&gt;&lt;br&gt;Tartinables : tapenade verte et noir, piperade au chorizo, sardinade, anchoïade, asperge verte et pleins d’autres saveurs à découvrir.&lt;br&gt;&lt;br&gt;Depuis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v>
      </c>
      <c r="E1027" s="4">
        <v>4.9000000000000004</v>
      </c>
      <c r="F1027" s="2" t="s">
        <v>2254</v>
      </c>
      <c r="G1027" s="19">
        <f>VLOOKUP(F1027,frs!$A$2:$B$45,2,FALSE)</f>
        <v>4</v>
      </c>
      <c r="H1027" s="2" t="b">
        <v>1</v>
      </c>
      <c r="I1027" s="2" t="s">
        <v>4686</v>
      </c>
      <c r="J1027" s="19">
        <f>VLOOKUP(I1027,Families!$A$2:$B$11,2,FALSE)</f>
        <v>9</v>
      </c>
      <c r="K1027" s="2"/>
      <c r="L1027" s="19" t="str">
        <f>IFERROR(VLOOKUP(K1027,Appellations!$A$2:$B$80,2,FALSE),"0")</f>
        <v>0</v>
      </c>
      <c r="M1027" s="2" t="s">
        <v>4944</v>
      </c>
      <c r="N1027" s="19">
        <f>IFERROR(VLOOKUP(M1027,Regions!$A$2:$B$44,2,FALSE),"0")</f>
        <v>37</v>
      </c>
      <c r="O1027" s="2"/>
      <c r="P1027" s="19" t="str">
        <f>IFERROR(VLOOKUP(O1027,Colors!$A$2:$B$11,2,FALSE),"0")</f>
        <v>0</v>
      </c>
      <c r="Q1027" s="2" t="s">
        <v>4945</v>
      </c>
      <c r="R1027" s="19">
        <f>IFERROR(VLOOKUP(Q1027,Contenants!$A$2:$B$21,2,FALSE),"0")</f>
        <v>17</v>
      </c>
      <c r="S1027" s="2" t="s">
        <v>5670</v>
      </c>
      <c r="T1027" s="50" t="s">
        <v>6244</v>
      </c>
      <c r="U1027" s="19" t="str">
        <f t="shared" si="354"/>
        <v>catrice_gourmet_tartinables_huile_olive_vinaigre.png</v>
      </c>
      <c r="V1027" s="19">
        <f t="shared" si="355"/>
        <v>1</v>
      </c>
      <c r="W1027" s="20" t="str">
        <f t="shared" si="356"/>
        <v>("01039", "Délice d'Artichauts", "Léger et délicat, ce délice d'artichaut se sert en toast ou dans une base de vinaigrette.&lt;br&gt;&lt;br&gt;Des Tartinables fait maison, idéal pour vos apéritifs en toute saison.&lt;br&gt;&lt;br&gt;Tartinables : tapenade verte et noir, piperade au chorizo, sardinade, anchoïade, asperge verte et pleins d’autres saveurs à découvrir.&lt;br&gt;&lt;br&gt;Depuis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 "4", "9", "0", "37","0", "17", "catrice_gourmet_tartinables_huile_olive_vinaigre.png", "1"),</v>
      </c>
    </row>
    <row r="1028" spans="1:23" ht="409.5" x14ac:dyDescent="0.25">
      <c r="A1028" s="2" t="s">
        <v>1101</v>
      </c>
      <c r="B1028" s="2" t="s">
        <v>1102</v>
      </c>
      <c r="C1028" s="3" t="s">
        <v>6153</v>
      </c>
      <c r="D1028" s="23" t="str">
        <f t="shared" si="352"/>
        <v>A base de poivron rouge, relevé d'une pointe de piment, cette tartinable peut être servie sur toast, avec une viande blanche ou dans une sauce pour les pâtes ou le riz.&lt;br&gt;&lt;br&gt;Des Tartinables fait maison, idéal pour vos apéritifs en toute saison.&lt;br&gt;&lt;br&gt;Tartinables : tapenade verte et noir, piperade au chorizo, sardinade, anchoïade, asperge verte et pleins d’autres saveurs à découvrir.&lt;br&gt;&lt;br&gt;Depuis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v>
      </c>
      <c r="E1028" s="4">
        <v>4.55</v>
      </c>
      <c r="F1028" s="2" t="s">
        <v>2254</v>
      </c>
      <c r="G1028" s="19">
        <f>VLOOKUP(F1028,frs!$A$2:$B$45,2,FALSE)</f>
        <v>4</v>
      </c>
      <c r="H1028" s="2" t="b">
        <v>1</v>
      </c>
      <c r="I1028" s="2" t="s">
        <v>4686</v>
      </c>
      <c r="J1028" s="19">
        <f>VLOOKUP(I1028,Families!$A$2:$B$11,2,FALSE)</f>
        <v>9</v>
      </c>
      <c r="K1028" s="2"/>
      <c r="L1028" s="19" t="str">
        <f>IFERROR(VLOOKUP(K1028,Appellations!$A$2:$B$80,2,FALSE),"0")</f>
        <v>0</v>
      </c>
      <c r="M1028" s="2" t="s">
        <v>4944</v>
      </c>
      <c r="N1028" s="19">
        <f>IFERROR(VLOOKUP(M1028,Regions!$A$2:$B$44,2,FALSE),"0")</f>
        <v>37</v>
      </c>
      <c r="O1028" s="2"/>
      <c r="P1028" s="19" t="str">
        <f>IFERROR(VLOOKUP(O1028,Colors!$A$2:$B$11,2,FALSE),"0")</f>
        <v>0</v>
      </c>
      <c r="Q1028" s="2" t="s">
        <v>4945</v>
      </c>
      <c r="R1028" s="19">
        <f>IFERROR(VLOOKUP(Q1028,Contenants!$A$2:$B$21,2,FALSE),"0")</f>
        <v>17</v>
      </c>
      <c r="S1028" s="2" t="s">
        <v>5670</v>
      </c>
      <c r="T1028" s="50" t="s">
        <v>6245</v>
      </c>
      <c r="U1028" s="19" t="str">
        <f t="shared" si="354"/>
        <v>catrice_gourmet_tartinables_huile_olive_vinaigre.png</v>
      </c>
      <c r="V1028" s="19">
        <f t="shared" si="355"/>
        <v>1</v>
      </c>
      <c r="W1028" s="20" t="str">
        <f t="shared" si="356"/>
        <v>("01040", "Crème de Poivrons Rouges", "A base de poivron rouge, relevé d'une pointe de piment, cette tartinable peut être servie sur toast, avec une viande blanche ou dans une sauce pour les pâtes ou le riz.&lt;br&gt;&lt;br&gt;Des Tartinables fait maison, idéal pour vos apéritifs en toute saison.&lt;br&gt;&lt;br&gt;Tartinables : tapenade verte et noir, piperade au chorizo, sardinade, anchoïade, asperge verte et pleins d’autres saveurs à découvrir.&lt;br&gt;&lt;br&gt;Depuis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 "4", "9", "0", "37","0", "17", "catrice_gourmet_tartinables_huile_olive_vinaigre.png", "1"),</v>
      </c>
    </row>
    <row r="1029" spans="1:23" ht="409.5" x14ac:dyDescent="0.25">
      <c r="A1029" s="2" t="s">
        <v>1125</v>
      </c>
      <c r="B1029" s="2" t="s">
        <v>1126</v>
      </c>
      <c r="C1029" s="3" t="s">
        <v>6156</v>
      </c>
      <c r="D1029" s="23" t="str">
        <f t="shared" si="352"/>
        <v>Acidulé et relevé d'une pointe de piment. Se déguste sur des toasts ou en fond de tarte salée avec du thon.&lt;br&gt;&lt;br&gt;Des Tartinables fait maison, idéal pour vos apéritifs en toute saison.&lt;br&gt;&lt;br&gt;Tartinables : tapenade verte et noir, piperade au chorizo, sardinade, anchoïade, asperge verte et pleins d’autres saveurs à découvrir.&lt;br&gt;&lt;br&gt;Depuis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v>
      </c>
      <c r="E1029" s="4">
        <v>4.5999999999999996</v>
      </c>
      <c r="F1029" s="2" t="s">
        <v>2254</v>
      </c>
      <c r="G1029" s="19">
        <f>VLOOKUP(F1029,frs!$A$2:$B$45,2,FALSE)</f>
        <v>4</v>
      </c>
      <c r="H1029" s="2" t="b">
        <v>1</v>
      </c>
      <c r="I1029" s="2" t="s">
        <v>4686</v>
      </c>
      <c r="J1029" s="19">
        <f>VLOOKUP(I1029,Families!$A$2:$B$11,2,FALSE)</f>
        <v>9</v>
      </c>
      <c r="K1029" s="2"/>
      <c r="L1029" s="19" t="str">
        <f>IFERROR(VLOOKUP(K1029,Appellations!$A$2:$B$80,2,FALSE),"0")</f>
        <v>0</v>
      </c>
      <c r="M1029" s="2" t="s">
        <v>4944</v>
      </c>
      <c r="N1029" s="19">
        <f>IFERROR(VLOOKUP(M1029,Regions!$A$2:$B$44,2,FALSE),"0")</f>
        <v>37</v>
      </c>
      <c r="O1029" s="2"/>
      <c r="P1029" s="19" t="str">
        <f>IFERROR(VLOOKUP(O1029,Colors!$A$2:$B$11,2,FALSE),"0")</f>
        <v>0</v>
      </c>
      <c r="Q1029" s="2" t="s">
        <v>4945</v>
      </c>
      <c r="R1029" s="19">
        <f>IFERROR(VLOOKUP(Q1029,Contenants!$A$2:$B$21,2,FALSE),"0")</f>
        <v>17</v>
      </c>
      <c r="S1029" s="2" t="s">
        <v>5670</v>
      </c>
      <c r="T1029" s="50" t="s">
        <v>6246</v>
      </c>
      <c r="U1029" s="19" t="str">
        <f t="shared" si="354"/>
        <v>catrice_gourmet_tartinables_huile_olive_vinaigre.png</v>
      </c>
      <c r="V1029" s="19">
        <f t="shared" si="355"/>
        <v>1</v>
      </c>
      <c r="W1029" s="20" t="str">
        <f t="shared" si="356"/>
        <v>("01041", "Délice de Tomates Séchées", "Acidulé et relevé d'une pointe de piment. Se déguste sur des toasts ou en fond de tarte salée avec du thon.&lt;br&gt;&lt;br&gt;Des Tartinables fait maison, idéal pour vos apéritifs en toute saison.&lt;br&gt;&lt;br&gt;Tartinables : tapenade verte et noir, piperade au chorizo, sardinade, anchoïade, asperge verte et pleins d’autres saveurs à découvrir.&lt;br&gt;&lt;br&gt;Depuis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 "4", "9", "0", "37","0", "17", "catrice_gourmet_tartinables_huile_olive_vinaigre.png", "1"),</v>
      </c>
    </row>
    <row r="1030" spans="1:23" ht="409.5" x14ac:dyDescent="0.25">
      <c r="A1030" s="2" t="s">
        <v>1841</v>
      </c>
      <c r="B1030" s="2" t="s">
        <v>1842</v>
      </c>
      <c r="C1030" s="3" t="s">
        <v>6176</v>
      </c>
      <c r="D1030" s="23" t="str">
        <f t="shared" si="352"/>
        <v>Savoureuse préparation à base de sardines, de câpres et d'olives noires. Sur toasts, avec un avocat ou des champignons.&lt;br&gt;&lt;br&gt;Des Tartinables fait maison, idéal pour vos apéritifs en toute saison.&lt;br&gt;&lt;br&gt;Tartinables : tapenade verte et noir, piperade au chorizo, sardinade, anchoïade, asperge verte et pleins d’autres saveurs à découvrir.&lt;br&gt;&lt;br&gt;Depuis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v>
      </c>
      <c r="E1030" s="4">
        <v>5</v>
      </c>
      <c r="F1030" s="2" t="s">
        <v>2254</v>
      </c>
      <c r="G1030" s="19">
        <f>VLOOKUP(F1030,frs!$A$2:$B$45,2,FALSE)</f>
        <v>4</v>
      </c>
      <c r="H1030" s="2" t="b">
        <v>1</v>
      </c>
      <c r="I1030" s="2" t="s">
        <v>4686</v>
      </c>
      <c r="J1030" s="19">
        <f>VLOOKUP(I1030,Families!$A$2:$B$11,2,FALSE)</f>
        <v>9</v>
      </c>
      <c r="K1030" s="2"/>
      <c r="L1030" s="19" t="str">
        <f>IFERROR(VLOOKUP(K1030,Appellations!$A$2:$B$80,2,FALSE),"0")</f>
        <v>0</v>
      </c>
      <c r="M1030" s="2" t="s">
        <v>4944</v>
      </c>
      <c r="N1030" s="19">
        <f>IFERROR(VLOOKUP(M1030,Regions!$A$2:$B$44,2,FALSE),"0")</f>
        <v>37</v>
      </c>
      <c r="O1030" s="2"/>
      <c r="P1030" s="19" t="str">
        <f>IFERROR(VLOOKUP(O1030,Colors!$A$2:$B$11,2,FALSE),"0")</f>
        <v>0</v>
      </c>
      <c r="Q1030" s="2" t="s">
        <v>4945</v>
      </c>
      <c r="R1030" s="19">
        <f>IFERROR(VLOOKUP(Q1030,Contenants!$A$2:$B$21,2,FALSE),"0")</f>
        <v>17</v>
      </c>
      <c r="S1030" s="2" t="s">
        <v>5670</v>
      </c>
      <c r="T1030" s="50" t="s">
        <v>6247</v>
      </c>
      <c r="U1030" s="19" t="str">
        <f t="shared" si="354"/>
        <v>catrice_gourmet_tartinables_huile_olive_vinaigre.png</v>
      </c>
      <c r="V1030" s="19">
        <f t="shared" si="355"/>
        <v>1</v>
      </c>
      <c r="W1030" s="20" t="str">
        <f t="shared" si="356"/>
        <v>("01042", "Sardinade", "Savoureuse préparation à base de sardines, de câpres et d'olives noires. Sur toasts, avec un avocat ou des champignons.&lt;br&gt;&lt;br&gt;Des Tartinables fait maison, idéal pour vos apéritifs en toute saison.&lt;br&gt;&lt;br&gt;Tartinables : tapenade verte et noir, piperade au chorizo, sardinade, anchoïade, asperge verte et pleins d’autres saveurs à découvrir.&lt;br&gt;&lt;br&gt;Depuis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 "4", "9", "0", "37","0", "17", "catrice_gourmet_tartinables_huile_olive_vinaigre.png", "1"),</v>
      </c>
    </row>
    <row r="1031" spans="1:23" ht="409.5" x14ac:dyDescent="0.25">
      <c r="A1031" s="2" t="s">
        <v>1119</v>
      </c>
      <c r="B1031" s="2" t="s">
        <v>1120</v>
      </c>
      <c r="C1031" s="3" t="s">
        <v>6154</v>
      </c>
      <c r="D1031" s="23" t="str">
        <f t="shared" si="352"/>
        <v>Un délice d'anchois mixés finement, monté avec du vinaigre, onctueux et savoureux. A consommer en tartinable ou avec des légumes à la croque.&lt;br&gt;&lt;br&gt;Des Tartinables fait maison, idéal pour vos apéritifs en toute saison.&lt;br&gt;&lt;br&gt;Tartinables : tapenade verte et noir, piperade au chorizo, sardinade, anchoïade, asperge verte et pleins d’autres saveurs à découvrir.&lt;br&gt;&lt;br&gt;Depuis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v>
      </c>
      <c r="E1031" s="4">
        <v>5.5</v>
      </c>
      <c r="F1031" s="2" t="s">
        <v>2254</v>
      </c>
      <c r="G1031" s="19">
        <f>VLOOKUP(F1031,frs!$A$2:$B$45,2,FALSE)</f>
        <v>4</v>
      </c>
      <c r="H1031" s="2" t="b">
        <v>1</v>
      </c>
      <c r="I1031" s="2" t="s">
        <v>4686</v>
      </c>
      <c r="J1031" s="19">
        <f>VLOOKUP(I1031,Families!$A$2:$B$11,2,FALSE)</f>
        <v>9</v>
      </c>
      <c r="K1031" s="2"/>
      <c r="L1031" s="19" t="str">
        <f>IFERROR(VLOOKUP(K1031,Appellations!$A$2:$B$80,2,FALSE),"0")</f>
        <v>0</v>
      </c>
      <c r="M1031" s="2" t="s">
        <v>4944</v>
      </c>
      <c r="N1031" s="19">
        <f>IFERROR(VLOOKUP(M1031,Regions!$A$2:$B$44,2,FALSE),"0")</f>
        <v>37</v>
      </c>
      <c r="O1031" s="2"/>
      <c r="P1031" s="19" t="str">
        <f>IFERROR(VLOOKUP(O1031,Colors!$A$2:$B$11,2,FALSE),"0")</f>
        <v>0</v>
      </c>
      <c r="Q1031" s="2" t="s">
        <v>4945</v>
      </c>
      <c r="R1031" s="19">
        <f>IFERROR(VLOOKUP(Q1031,Contenants!$A$2:$B$21,2,FALSE),"0")</f>
        <v>17</v>
      </c>
      <c r="S1031" s="2" t="s">
        <v>5670</v>
      </c>
      <c r="T1031" s="50" t="s">
        <v>6248</v>
      </c>
      <c r="U1031" s="19" t="str">
        <f t="shared" si="354"/>
        <v>catrice_gourmet_tartinables_huile_olive_vinaigre.png</v>
      </c>
      <c r="V1031" s="19">
        <f t="shared" si="355"/>
        <v>1</v>
      </c>
      <c r="W1031" s="20" t="str">
        <f t="shared" si="356"/>
        <v>("01043", "Délice d'Anchois L'Anchoyade", "Un délice d'anchois mixés finement, monté avec du vinaigre, onctueux et savoureux. A consommer en tartinable ou avec des légumes à la croque.&lt;br&gt;&lt;br&gt;Des Tartinables fait maison, idéal pour vos apéritifs en toute saison.&lt;br&gt;&lt;br&gt;Tartinables : tapenade verte et noir, piperade au chorizo, sardinade, anchoïade, asperge verte et pleins d’autres saveurs à découvrir.&lt;br&gt;&lt;br&gt;Depuis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 "4", "9", "0", "37","0", "17", "catrice_gourmet_tartinables_huile_olive_vinaigre.png", "1"),</v>
      </c>
    </row>
    <row r="1032" spans="1:23" ht="409.5" x14ac:dyDescent="0.25">
      <c r="A1032" s="2" t="s">
        <v>1909</v>
      </c>
      <c r="B1032" s="2" t="s">
        <v>1910</v>
      </c>
      <c r="C1032" s="3" t="s">
        <v>6177</v>
      </c>
      <c r="D1032" s="23" t="str">
        <f t="shared" si="352"/>
        <v>Une Tapenade Noire faie d'olives noires mixées avec  des câpres, de la crème d'anchois et de l'huile d'olive. A l'apéritif ou dans un feuilleté.&lt;br&gt;&lt;br&gt;Des Tartinables fait maison, idéal pour vos apéritifs en toute saison.&lt;br&gt;&lt;br&gt;Tartinables : tapenade verte et noir, piperade au chorizo, sardinade, anchoïade, asperge verte et pleins d’autres saveurs à découvrir.&lt;br&gt;&lt;br&gt;Depuis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v>
      </c>
      <c r="E1032" s="4">
        <v>5</v>
      </c>
      <c r="F1032" s="2" t="s">
        <v>2254</v>
      </c>
      <c r="G1032" s="19">
        <f>VLOOKUP(F1032,frs!$A$2:$B$45,2,FALSE)</f>
        <v>4</v>
      </c>
      <c r="H1032" s="2" t="b">
        <v>1</v>
      </c>
      <c r="I1032" s="2" t="s">
        <v>4686</v>
      </c>
      <c r="J1032" s="19">
        <f>VLOOKUP(I1032,Families!$A$2:$B$11,2,FALSE)</f>
        <v>9</v>
      </c>
      <c r="K1032" s="2"/>
      <c r="L1032" s="19" t="str">
        <f>IFERROR(VLOOKUP(K1032,Appellations!$A$2:$B$80,2,FALSE),"0")</f>
        <v>0</v>
      </c>
      <c r="M1032" s="2" t="s">
        <v>4944</v>
      </c>
      <c r="N1032" s="19">
        <f>IFERROR(VLOOKUP(M1032,Regions!$A$2:$B$44,2,FALSE),"0")</f>
        <v>37</v>
      </c>
      <c r="O1032" s="2"/>
      <c r="P1032" s="19" t="str">
        <f>IFERROR(VLOOKUP(O1032,Colors!$A$2:$B$11,2,FALSE),"0")</f>
        <v>0</v>
      </c>
      <c r="Q1032" s="2" t="s">
        <v>4945</v>
      </c>
      <c r="R1032" s="19">
        <f>IFERROR(VLOOKUP(Q1032,Contenants!$A$2:$B$21,2,FALSE),"0")</f>
        <v>17</v>
      </c>
      <c r="S1032" s="2" t="s">
        <v>5670</v>
      </c>
      <c r="T1032" s="50" t="s">
        <v>6249</v>
      </c>
      <c r="U1032" s="19" t="str">
        <f t="shared" si="354"/>
        <v>catrice_gourmet_tartinables_huile_olive_vinaigre.png</v>
      </c>
      <c r="V1032" s="19">
        <f t="shared" si="355"/>
        <v>1</v>
      </c>
      <c r="W1032" s="20" t="str">
        <f t="shared" si="356"/>
        <v>("01044", "Tapenade noire", "Une Tapenade Noire faie d'olives noires mixées avec  des câpres, de la crème d'anchois et de l'huile d'olive. A l'apéritif ou dans un feuilleté.&lt;br&gt;&lt;br&gt;Des Tartinables fait maison, idéal pour vos apéritifs en toute saison.&lt;br&gt;&lt;br&gt;Tartinables : tapenade verte et noir, piperade au chorizo, sardinade, anchoïade, asperge verte et pleins d’autres saveurs à découvrir.&lt;br&gt;&lt;br&gt;Depuis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 "4", "9", "0", "37","0", "17", "catrice_gourmet_tartinables_huile_olive_vinaigre.png", "1"),</v>
      </c>
    </row>
    <row r="1033" spans="1:23" s="29" customFormat="1" ht="409.6" x14ac:dyDescent="0.25">
      <c r="A1033" s="2" t="s">
        <v>956</v>
      </c>
      <c r="B1033" s="2" t="s">
        <v>957</v>
      </c>
      <c r="C1033" s="3" t="s">
        <v>6151</v>
      </c>
      <c r="D1033" s="27" t="str">
        <f t="shared" si="351"/>
        <v>Ce confit d'oignons aux raisins saura accompagner un foie gras mais aussi des grillades ou du riz blanc.&lt;br&gt;&lt;br&gt;Des Tartinables fait maison, idéal pour vos apéritifs en toute saison.&lt;br&gt;&lt;br&gt;Tartinables : tapenade verte et noir, piperade au chorizo, sardinade, anchoïade, asperge verte et pleins d’autres saveurs à découvrir.&lt;br&gt;&lt;br&gt;Depuis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v>
      </c>
      <c r="E1033" s="4">
        <v>4.95</v>
      </c>
      <c r="F1033" s="2" t="s">
        <v>2254</v>
      </c>
      <c r="G1033" s="19">
        <f>VLOOKUP(F1033,frs!$A$2:$B$45,2,FALSE)</f>
        <v>4</v>
      </c>
      <c r="H1033" s="2" t="b">
        <v>1</v>
      </c>
      <c r="I1033" s="2" t="s">
        <v>4686</v>
      </c>
      <c r="J1033" s="28">
        <f>VLOOKUP(I1033,Families!$A$2:$B$11,2,FALSE)</f>
        <v>9</v>
      </c>
      <c r="K1033" s="2"/>
      <c r="L1033" s="19" t="str">
        <f>IFERROR(VLOOKUP(K1033,Appellations!$A$2:$B$80,2,FALSE),"0")</f>
        <v>0</v>
      </c>
      <c r="M1033" s="2" t="s">
        <v>4944</v>
      </c>
      <c r="N1033" s="19">
        <f>IFERROR(VLOOKUP(M1033,Regions!$A$2:$B$44,2,FALSE),"0")</f>
        <v>37</v>
      </c>
      <c r="O1033" s="2"/>
      <c r="P1033" s="28" t="str">
        <f>IFERROR(VLOOKUP(O1033,Colors!$A$3:$B$11,2,FALSE),"")</f>
        <v/>
      </c>
      <c r="Q1033" s="2" t="s">
        <v>4945</v>
      </c>
      <c r="R1033" s="28">
        <f>IFERROR(VLOOKUP(Q1033,Contenants!$A$3:$B$21,2,FALSE),"")</f>
        <v>17</v>
      </c>
      <c r="S1033" s="2" t="s">
        <v>5670</v>
      </c>
      <c r="T1033" s="50" t="s">
        <v>6250</v>
      </c>
      <c r="U1033" s="19" t="str">
        <f t="shared" si="354"/>
        <v>catrice_gourmet_tartinables_huile_olive_vinaigre.png</v>
      </c>
      <c r="V1033" s="19">
        <f t="shared" si="355"/>
        <v>1</v>
      </c>
      <c r="W1033" s="20" t="str">
        <f t="shared" si="356"/>
        <v>("01045", "Confit d'Oignons aux Raisins", "Ce confit d'oignons aux raisins saura accompagner un foie gras mais aussi des grillades ou du riz blanc.&lt;br&gt;&lt;br&gt;Des Tartinables fait maison, idéal pour vos apéritifs en toute saison.&lt;br&gt;&lt;br&gt;Tartinables : tapenade verte et noir, piperade au chorizo, sardinade, anchoïade, asperge verte et pleins d’autres saveurs à découvrir.&lt;br&gt;&lt;br&gt;Depuis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 "4", "9", "0", "37","", "17", "catrice_gourmet_tartinables_huile_olive_vinaigre.png", "1"),</v>
      </c>
    </row>
    <row r="1034" spans="1:23" s="20" customFormat="1" ht="409.6" x14ac:dyDescent="0.25">
      <c r="A1034" s="2" t="s">
        <v>1911</v>
      </c>
      <c r="B1034" s="2" t="s">
        <v>1912</v>
      </c>
      <c r="C1034" s="3" t="s">
        <v>6178</v>
      </c>
      <c r="D1034" s="18" t="str">
        <f t="shared" si="351"/>
        <v>Une Tapenade Verte faite d'olives vertes mixées avec des câpres, de la crème d'anchois et de l'huile d'olives. A l'apéritif ou dans une salade.&lt;br&gt;&lt;br&gt;Des Tartinables fait maison, idéal pour vos apéritifs en toute saison.&lt;br&gt;&lt;br&gt;Tartinables : tapenade verte et noir, piperade au chorizo, sardinade, anchoïade, asperge verte et pleins d’autres saveurs à découvrir.&lt;br&gt;&lt;br&gt;Depuis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v>
      </c>
      <c r="E1034" s="4">
        <v>5</v>
      </c>
      <c r="F1034" s="2" t="s">
        <v>2254</v>
      </c>
      <c r="G1034" s="19">
        <f>VLOOKUP(F1034,frs!$A$2:$B$45,2,FALSE)</f>
        <v>4</v>
      </c>
      <c r="H1034" s="2" t="b">
        <v>1</v>
      </c>
      <c r="I1034" s="2" t="s">
        <v>4686</v>
      </c>
      <c r="J1034" s="19">
        <f>VLOOKUP(I1034,Families!$A$2:$B$11,2,FALSE)</f>
        <v>9</v>
      </c>
      <c r="K1034" s="2"/>
      <c r="L1034" s="19" t="str">
        <f>IFERROR(VLOOKUP(K1034,Appellations!$A$2:$B$80,2,FALSE),"0")</f>
        <v>0</v>
      </c>
      <c r="M1034" s="2" t="s">
        <v>4944</v>
      </c>
      <c r="N1034" s="19">
        <f>IFERROR(VLOOKUP(M1034,Regions!$A$2:$B$44,2,FALSE),"0")</f>
        <v>37</v>
      </c>
      <c r="O1034" s="2"/>
      <c r="P1034" s="19" t="str">
        <f>IFERROR(VLOOKUP(O1034,Colors!$A$3:$B$11,2,FALSE),"")</f>
        <v/>
      </c>
      <c r="Q1034" s="2" t="s">
        <v>4945</v>
      </c>
      <c r="R1034" s="19">
        <f>IFERROR(VLOOKUP(Q1034,Contenants!$A$3:$B$21,2,FALSE),"")</f>
        <v>17</v>
      </c>
      <c r="S1034" s="2" t="s">
        <v>5670</v>
      </c>
      <c r="T1034" s="50" t="s">
        <v>6251</v>
      </c>
      <c r="U1034" s="19" t="str">
        <f t="shared" si="354"/>
        <v>catrice_gourmet_tartinables_huile_olive_vinaigre.png</v>
      </c>
      <c r="V1034" s="19">
        <f t="shared" si="355"/>
        <v>1</v>
      </c>
      <c r="W1034" s="20" t="str">
        <f t="shared" si="356"/>
        <v>("01046", "Tapenade verte", "Une Tapenade Verte faite d'olives vertes mixées avec des câpres, de la crème d'anchois et de l'huile d'olives. A l'apéritif ou dans une salade.&lt;br&gt;&lt;br&gt;Des Tartinables fait maison, idéal pour vos apéritifs en toute saison.&lt;br&gt;&lt;br&gt;Tartinables : tapenade verte et noir, piperade au chorizo, sardinade, anchoïade, asperge verte et pleins d’autres saveurs à découvrir.&lt;br&gt;&lt;br&gt;Depuis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 "4", "9", "0", "37","", "17", "catrice_gourmet_tartinables_huile_olive_vinaigre.png", "1"),</v>
      </c>
    </row>
    <row r="1035" spans="1:23" s="20" customFormat="1" hidden="1" x14ac:dyDescent="0.25">
      <c r="A1035" s="2" t="s">
        <v>4377</v>
      </c>
      <c r="B1035" s="2" t="s">
        <v>4378</v>
      </c>
      <c r="C1035" s="3"/>
      <c r="D1035" s="40" t="str">
        <f t="shared" si="351"/>
        <v/>
      </c>
      <c r="E1035" s="4">
        <v>6.8</v>
      </c>
      <c r="F1035" s="2" t="s">
        <v>2254</v>
      </c>
      <c r="G1035" s="41">
        <f>VLOOKUP(F1035,frs!$A$2:$E$41,2,FALSE)</f>
        <v>4</v>
      </c>
      <c r="H1035" s="2" t="b">
        <v>0</v>
      </c>
      <c r="I1035" s="2" t="s">
        <v>4686</v>
      </c>
      <c r="J1035" s="41">
        <f>VLOOKUP(I1035,Families!$A$2:$B$11,2,FALSE)</f>
        <v>9</v>
      </c>
      <c r="K1035" s="2"/>
      <c r="L1035" s="41" t="str">
        <f>IFERROR(VLOOKUP(K1035,Appellations!$A$3:$B$77,3,FALSE),"")</f>
        <v/>
      </c>
      <c r="M1035" s="2"/>
      <c r="N1035" s="41" t="str">
        <f>IFERROR(VLOOKUP(M1035,Regions!$A$3:$B$41,2,FALSE),"")</f>
        <v/>
      </c>
      <c r="O1035" s="2"/>
      <c r="P1035" s="41" t="str">
        <f>IFERROR(VLOOKUP(O1035,Colors!$A$3:$B$11,2,FALSE),"")</f>
        <v/>
      </c>
      <c r="Q1035" s="2"/>
      <c r="R1035" s="41" t="str">
        <f>IFERROR(VLOOKUP(Q1035,Contenants!$A$3:$B$21,2,FALSE),"")</f>
        <v/>
      </c>
      <c r="S1035" s="2"/>
      <c r="T1035" s="8" t="s">
        <v>45</v>
      </c>
      <c r="U1035" s="43" t="str">
        <f>SUBSTITUTE(SUBSTITUTE(SUBSTITUTE(SUBSTITUTE(SUBSTITUTE(SUBSTITUTE(SUBSTITUTE(SUBSTITUTE(SUBSTITUTE(SUBSTITUTE(SUBSTITUTE(SUBSTITUTE(S1035,"C:\Users\Admin\OneDrive\Site Internet\",""),"BAG-IN-BOX\",""),"BOURGOGNE\",""),"BEAUJOLAIS\",""),"CHAMPAGNE ET EFFERVESCENTS\",""),"LANGUEDOC\",""),"LOIRE\",""),"PROVENCE\",""),"RHONE NORD\",""),"RHONE SUD\",""),"SPIRITUEUX\",""),"SUD OUEST\","")</f>
        <v/>
      </c>
      <c r="V1035" s="43"/>
      <c r="W1035" s="42" t="e">
        <f>$X$1&amp;A1035&amp;$Y$1&amp;T1035&amp;$Z$1&amp;C1035&amp;$AA$1&amp;E1035&amp;#REF!&amp;G1035&amp;$AB$1&amp;J1035&amp;$AC$1&amp;#REF!&amp;$AD$1&amp;L1035&amp;$AE$1&amp;P1035&amp;$AF$1&amp;R1035&amp;$AF$1&amp;#REF!&amp;$AG$1</f>
        <v>#REF!</v>
      </c>
    </row>
    <row r="1036" spans="1:23" hidden="1" x14ac:dyDescent="0.25">
      <c r="A1036" s="2" t="s">
        <v>4375</v>
      </c>
      <c r="B1036" s="2" t="s">
        <v>4376</v>
      </c>
      <c r="C1036" s="3"/>
      <c r="D1036" s="23" t="str">
        <f t="shared" ref="D1036:D1038" si="357">SUBSTITUTE(SUBSTITUTE(SUBSTITUTE(C1036,CHAR(13),""),CHAR(10),"&lt;br&gt;"),". &amp;car(10)",".")</f>
        <v/>
      </c>
      <c r="E1036" s="4">
        <v>9.5</v>
      </c>
      <c r="F1036" s="2" t="s">
        <v>2254</v>
      </c>
      <c r="G1036" s="19">
        <f>VLOOKUP(F1036,frs!$A$2:$E$41,2,FALSE)</f>
        <v>4</v>
      </c>
      <c r="H1036" s="2" t="b">
        <v>0</v>
      </c>
      <c r="I1036" s="2" t="s">
        <v>4686</v>
      </c>
      <c r="J1036" s="19">
        <f>VLOOKUP(I1036,Families!$A$2:$B$11,2,FALSE)</f>
        <v>9</v>
      </c>
      <c r="K1036" s="2"/>
      <c r="L1036" s="19" t="str">
        <f>IFERROR(VLOOKUP(K1036,Appellations!$A$2:$B$77,2,FALSE),"0")</f>
        <v>0</v>
      </c>
      <c r="M1036" s="2"/>
      <c r="N1036" s="19" t="str">
        <f>IFERROR(VLOOKUP(M1036,Regions!$A$2:$B$41,2,FALSE),"0")</f>
        <v>0</v>
      </c>
      <c r="O1036" s="2"/>
      <c r="P1036" s="19" t="str">
        <f>IFERROR(VLOOKUP(O1036,Colors!$A$2:$B$11,2,FALSE),"0")</f>
        <v>0</v>
      </c>
      <c r="Q1036" s="2"/>
      <c r="R1036" s="19" t="str">
        <f>IFERROR(VLOOKUP(Q1036,Contenants!$A$2:$B$21,2,FALSE),"0")</f>
        <v>0</v>
      </c>
      <c r="S1036" s="2"/>
      <c r="T1036" s="50" t="str">
        <f t="shared" ref="T1036:T1037" si="358">PROPER(B1036)</f>
        <v>Vapo. Huile D'Olive Arome Truffe 20 Cl</v>
      </c>
      <c r="U1036" s="19" t="str">
        <f>SUBSTITUTE(SUBSTITUTE(SUBSTITUTE(SUBSTITUTE(SUBSTITUTE(SUBSTITUTE(SUBSTITUTE(SUBSTITUTE(SUBSTITUTE(SUBSTITUTE(SUBSTITUTE(SUBSTITUTE(S1036,"C:\Users\Admin\OneDrive\Site Internet\",""),"BAG-IN-BOX\",""),"BOURGOGNE\",""),"BEAUJOLAIS\",""),"CHAMPAGNE ET EFFERVESCENTS\",""),"LANGUEDOC\",""),"LOIRE\",""),"PROVENCE\",""),"RHONE NORD\",""),"RHONE SUD\",""),"SPIRITUEUX\",""),"SUD OUEST\","")</f>
        <v/>
      </c>
      <c r="V1036" s="19" t="e">
        <f>IF(#REF!="",0,1)</f>
        <v>#REF!</v>
      </c>
      <c r="W1036" s="20" t="e">
        <f>$X$1&amp;A1036&amp;$Y$1&amp;T1036&amp;$Z$1&amp;D1036&amp;$AA$1&amp;E1036&amp;#REF!&amp;G1036&amp;$AB$1&amp;J1036&amp;$AC$1&amp;L1036&amp;$AD$1&amp;N1036&amp;$AE$1&amp;P1036&amp;$AF$1&amp;R1036&amp;$AG$1&amp;#REF!&amp;$AI$1</f>
        <v>#REF!</v>
      </c>
    </row>
    <row r="1037" spans="1:23" hidden="1" x14ac:dyDescent="0.25">
      <c r="A1037" s="2" t="s">
        <v>3338</v>
      </c>
      <c r="B1037" s="2" t="s">
        <v>3339</v>
      </c>
      <c r="C1037" s="3"/>
      <c r="D1037" s="23" t="str">
        <f t="shared" si="357"/>
        <v/>
      </c>
      <c r="E1037" s="4">
        <v>4.8</v>
      </c>
      <c r="F1037" s="2" t="s">
        <v>2254</v>
      </c>
      <c r="G1037" s="19">
        <f>VLOOKUP(F1037,frs!$A$2:$E$41,2,FALSE)</f>
        <v>4</v>
      </c>
      <c r="H1037" s="2" t="b">
        <v>0</v>
      </c>
      <c r="I1037" s="2" t="s">
        <v>4686</v>
      </c>
      <c r="J1037" s="19">
        <f>VLOOKUP(I1037,Families!$A$2:$B$11,2,FALSE)</f>
        <v>9</v>
      </c>
      <c r="K1037" s="2"/>
      <c r="L1037" s="19" t="str">
        <f>IFERROR(VLOOKUP(K1037,Appellations!$A$2:$B$77,2,FALSE),"0")</f>
        <v>0</v>
      </c>
      <c r="M1037" s="2"/>
      <c r="N1037" s="19" t="str">
        <f>IFERROR(VLOOKUP(M1037,Regions!$A$2:$B$41,2,FALSE),"0")</f>
        <v>0</v>
      </c>
      <c r="O1037" s="2"/>
      <c r="P1037" s="19" t="str">
        <f>IFERROR(VLOOKUP(O1037,Colors!$A$2:$B$11,2,FALSE),"0")</f>
        <v>0</v>
      </c>
      <c r="Q1037" s="2"/>
      <c r="R1037" s="19" t="str">
        <f>IFERROR(VLOOKUP(Q1037,Contenants!$A$2:$B$21,2,FALSE),"0")</f>
        <v>0</v>
      </c>
      <c r="S1037" s="2"/>
      <c r="T1037" s="50" t="str">
        <f t="shared" si="358"/>
        <v>Confiture De Figue Aux Pignons 250 Gr</v>
      </c>
      <c r="U1037" s="19" t="str">
        <f>SUBSTITUTE(SUBSTITUTE(SUBSTITUTE(SUBSTITUTE(SUBSTITUTE(SUBSTITUTE(SUBSTITUTE(SUBSTITUTE(SUBSTITUTE(SUBSTITUTE(SUBSTITUTE(SUBSTITUTE(S1037,"C:\Users\Admin\OneDrive\Site Internet\",""),"BAG-IN-BOX\",""),"BOURGOGNE\",""),"BEAUJOLAIS\",""),"CHAMPAGNE ET EFFERVESCENTS\",""),"LANGUEDOC\",""),"LOIRE\",""),"PROVENCE\",""),"RHONE NORD\",""),"RHONE SUD\",""),"SPIRITUEUX\",""),"SUD OUEST\","")</f>
        <v/>
      </c>
      <c r="V1037" s="19" t="e">
        <f>IF(#REF!="",0,1)</f>
        <v>#REF!</v>
      </c>
      <c r="W1037" s="20" t="e">
        <f>$X$1&amp;A1037&amp;$Y$1&amp;T1037&amp;$Z$1&amp;D1037&amp;$AA$1&amp;E1037&amp;#REF!&amp;G1037&amp;$AB$1&amp;J1037&amp;$AC$1&amp;L1037&amp;$AD$1&amp;N1037&amp;$AE$1&amp;P1037&amp;$AF$1&amp;R1037&amp;$AG$1&amp;#REF!&amp;$AI$1</f>
        <v>#REF!</v>
      </c>
    </row>
    <row r="1038" spans="1:23" ht="409.5" x14ac:dyDescent="0.25">
      <c r="A1038" s="2" t="s">
        <v>978</v>
      </c>
      <c r="B1038" s="2" t="s">
        <v>979</v>
      </c>
      <c r="C1038" s="3" t="s">
        <v>5249</v>
      </c>
      <c r="D1038" s="23" t="str">
        <f t="shared" si="357"/>
        <v>Les cornichons de la Maison Marc accompagneront parfaitement vos raclettes ou planche de charcuterie.&lt;br&gt;&lt;br&gt;La Cave Bourvence vous propose :&lt;br&gt;Le caviar de cornichons, les cornichons Malossol, les cornichons Fins et les cornichons Extra-Fins.&lt;br&gt;&lt;br&gt;Producteur de Cornichons Français, en Bourgogne (Yonne), depuis 1923, la Maison Marc propose des Cornichons Extra-Fins, Fins, Aigre-Doux.&lt;br&gt;Tous les légumes sont cultivés, cueillis et conditionnées par leurs soins à Chemilly-sur-yonne.&lt;br&gt;Dans une démarche respectueuse de l’environnement, leurs 20 hectares sont en agriculture raisonnée sans insecticides ni herbicides. Les légumes sont cuisinés sans aucuns additifs.</v>
      </c>
      <c r="E1038" s="4">
        <v>11</v>
      </c>
      <c r="F1038" s="2" t="s">
        <v>2255</v>
      </c>
      <c r="G1038" s="19">
        <f>VLOOKUP(F1038,frs!$A$2:$B$45,2,FALSE)</f>
        <v>20</v>
      </c>
      <c r="H1038" s="2" t="b">
        <v>1</v>
      </c>
      <c r="I1038" s="2" t="s">
        <v>4686</v>
      </c>
      <c r="J1038" s="19">
        <f>VLOOKUP(I1038,Families!$A$2:$B$11,2,FALSE)</f>
        <v>9</v>
      </c>
      <c r="K1038" s="2"/>
      <c r="L1038" s="19" t="str">
        <f>IFERROR(VLOOKUP(K1038,Appellations!$A$2:$B$80,2,FALSE),"0")</f>
        <v>0</v>
      </c>
      <c r="M1038" s="2" t="s">
        <v>4946</v>
      </c>
      <c r="N1038" s="19">
        <f>IFERROR(VLOOKUP(M1038,Regions!$A$2:$B$44,2,FALSE),"0")</f>
        <v>15</v>
      </c>
      <c r="O1038" s="2"/>
      <c r="P1038" s="19" t="str">
        <f>IFERROR(VLOOKUP(O1038,Colors!$A$2:$B$11,2,FALSE),"0")</f>
        <v>0</v>
      </c>
      <c r="Q1038" s="2"/>
      <c r="R1038" s="19" t="str">
        <f>IFERROR(VLOOKUP(Q1038,Contenants!$A$2:$B$21,2,FALSE),"0")</f>
        <v>0</v>
      </c>
      <c r="S1038" s="2" t="s">
        <v>5671</v>
      </c>
      <c r="T1038" s="50" t="s">
        <v>6252</v>
      </c>
      <c r="U1038" s="19" t="str">
        <f t="shared" ref="U1038:U1040" si="359">SUBSTITUTE(S1038,"C:\Users\Admin\OneDrive\Site Internet\","")</f>
        <v>maison_marc_cornichons.png</v>
      </c>
      <c r="V1038" s="19">
        <f t="shared" ref="V1038:V1040" si="360">IF(U1038="",0,1)</f>
        <v>1</v>
      </c>
      <c r="W1038" s="20" t="str">
        <f t="shared" ref="W1038:W1040" si="361">$X$1&amp;A1038&amp;$Y$1&amp;T1038&amp;$Z$1&amp;D1038&amp;$AA$1&amp;G1038&amp;$AB$1&amp;J1038&amp;$AC$1&amp;L1038&amp;$AD$1&amp;N1038&amp;$AE$1&amp;P1038&amp;$AF$1&amp;R1038&amp;$AG$1&amp;U1038&amp;$AH$1&amp;V1038&amp;$AI$1</f>
        <v>("01050", "Cornichons Extra-Fins Maison Marc", "Les cornichons de la Maison Marc accompagneront parfaitement vos raclettes ou planche de charcuterie.&lt;br&gt;&lt;br&gt;La Cave Bourvence vous propose :&lt;br&gt;Le caviar de cornichons, les cornichons Malossol, les cornichons Fins et les cornichons Extra-Fins.&lt;br&gt;&lt;br&gt;Producteur de Cornichons Français, en Bourgogne (Yonne), depuis 1923, la Maison Marc propose des Cornichons Extra-Fins, Fins, Aigre-Doux.&lt;br&gt;Tous les légumes sont cultivés, cueillis et conditionnées par leurs soins à Chemilly-sur-yonne.&lt;br&gt;Dans une démarche respectueuse de l’environnement, leurs 20 hectares sont en agriculture raisonnée sans insecticides ni herbicides. Les légumes sont cuisinés sans aucuns additifs.", "20", "9", "0", "15","0", "0", "maison_marc_cornichons.png", "1"),</v>
      </c>
    </row>
    <row r="1039" spans="1:23" s="29" customFormat="1" ht="409.6" x14ac:dyDescent="0.25">
      <c r="A1039" s="2" t="s">
        <v>980</v>
      </c>
      <c r="B1039" s="2" t="s">
        <v>981</v>
      </c>
      <c r="C1039" s="3" t="s">
        <v>5249</v>
      </c>
      <c r="D1039" s="27" t="str">
        <f t="shared" si="351"/>
        <v>Les cornichons de la Maison Marc accompagneront parfaitement vos raclettes ou planche de charcuterie.&lt;br&gt;&lt;br&gt;La Cave Bourvence vous propose :&lt;br&gt;Le caviar de cornichons, les cornichons Malossol, les cornichons Fins et les cornichons Extra-Fins.&lt;br&gt;&lt;br&gt;Producteur de Cornichons Français, en Bourgogne (Yonne), depuis 1923, la Maison Marc propose des Cornichons Extra-Fins, Fins, Aigre-Doux.&lt;br&gt;Tous les légumes sont cultivés, cueillis et conditionnées par leurs soins à Chemilly-sur-yonne.&lt;br&gt;Dans une démarche respectueuse de l’environnement, leurs 20 hectares sont en agriculture raisonnée sans insecticides ni herbicides. Les légumes sont cuisinés sans aucuns additifs.</v>
      </c>
      <c r="E1039" s="4">
        <v>9.75</v>
      </c>
      <c r="F1039" s="2" t="s">
        <v>2255</v>
      </c>
      <c r="G1039" s="19">
        <f>VLOOKUP(F1039,frs!$A$2:$B$45,2,FALSE)</f>
        <v>20</v>
      </c>
      <c r="H1039" s="2" t="b">
        <v>1</v>
      </c>
      <c r="I1039" s="2" t="s">
        <v>4686</v>
      </c>
      <c r="J1039" s="28">
        <f>VLOOKUP(I1039,Families!$A$2:$B$11,2,FALSE)</f>
        <v>9</v>
      </c>
      <c r="K1039" s="2"/>
      <c r="L1039" s="19" t="str">
        <f>IFERROR(VLOOKUP(K1039,Appellations!$A$2:$B$80,2,FALSE),"0")</f>
        <v>0</v>
      </c>
      <c r="M1039" s="2" t="s">
        <v>4946</v>
      </c>
      <c r="N1039" s="19">
        <f>IFERROR(VLOOKUP(M1039,Regions!$A$2:$B$44,2,FALSE),"0")</f>
        <v>15</v>
      </c>
      <c r="O1039" s="2"/>
      <c r="P1039" s="28" t="str">
        <f>IFERROR(VLOOKUP(O1039,Colors!$A$3:$B$11,2,FALSE),"")</f>
        <v/>
      </c>
      <c r="Q1039" s="2"/>
      <c r="R1039" s="28" t="str">
        <f>IFERROR(VLOOKUP(Q1039,Contenants!$A$3:$B$21,2,FALSE),"")</f>
        <v/>
      </c>
      <c r="S1039" s="2" t="s">
        <v>5671</v>
      </c>
      <c r="T1039" s="50" t="s">
        <v>6253</v>
      </c>
      <c r="U1039" s="19" t="str">
        <f t="shared" si="359"/>
        <v>maison_marc_cornichons.png</v>
      </c>
      <c r="V1039" s="19">
        <f t="shared" si="360"/>
        <v>1</v>
      </c>
      <c r="W1039" s="20" t="str">
        <f t="shared" si="361"/>
        <v>("01051", "Cornichons Fins Maison Marc", "Les cornichons de la Maison Marc accompagneront parfaitement vos raclettes ou planche de charcuterie.&lt;br&gt;&lt;br&gt;La Cave Bourvence vous propose :&lt;br&gt;Le caviar de cornichons, les cornichons Malossol, les cornichons Fins et les cornichons Extra-Fins.&lt;br&gt;&lt;br&gt;Producteur de Cornichons Français, en Bourgogne (Yonne), depuis 1923, la Maison Marc propose des Cornichons Extra-Fins, Fins, Aigre-Doux.&lt;br&gt;Tous les légumes sont cultivés, cueillis et conditionnées par leurs soins à Chemilly-sur-yonne.&lt;br&gt;Dans une démarche respectueuse de l’environnement, leurs 20 hectares sont en agriculture raisonnée sans insecticides ni herbicides. Les légumes sont cuisinés sans aucuns additifs.", "20", "9", "0", "15","", "", "maison_marc_cornichons.png", "1"),</v>
      </c>
    </row>
    <row r="1040" spans="1:23" s="20" customFormat="1" ht="409.6" x14ac:dyDescent="0.25">
      <c r="A1040" s="2" t="s">
        <v>982</v>
      </c>
      <c r="B1040" s="2" t="s">
        <v>983</v>
      </c>
      <c r="C1040" s="3" t="s">
        <v>5249</v>
      </c>
      <c r="D1040" s="40" t="str">
        <f t="shared" si="351"/>
        <v>Les cornichons de la Maison Marc accompagneront parfaitement vos raclettes ou planche de charcuterie.&lt;br&gt;&lt;br&gt;La Cave Bourvence vous propose :&lt;br&gt;Le caviar de cornichons, les cornichons Malossol, les cornichons Fins et les cornichons Extra-Fins.&lt;br&gt;&lt;br&gt;Producteur de Cornichons Français, en Bourgogne (Yonne), depuis 1923, la Maison Marc propose des Cornichons Extra-Fins, Fins, Aigre-Doux.&lt;br&gt;Tous les légumes sont cultivés, cueillis et conditionnées par leurs soins à Chemilly-sur-yonne.&lt;br&gt;Dans une démarche respectueuse de l’environnement, leurs 20 hectares sont en agriculture raisonnée sans insecticides ni herbicides. Les légumes sont cuisinés sans aucuns additifs.</v>
      </c>
      <c r="E1040" s="4">
        <v>9.75</v>
      </c>
      <c r="F1040" s="2" t="s">
        <v>2255</v>
      </c>
      <c r="G1040" s="19">
        <f>VLOOKUP(F1040,frs!$A$2:$B$45,2,FALSE)</f>
        <v>20</v>
      </c>
      <c r="H1040" s="2" t="b">
        <v>1</v>
      </c>
      <c r="I1040" s="2" t="s">
        <v>4686</v>
      </c>
      <c r="J1040" s="41">
        <f>VLOOKUP(I1040,Families!$A$2:$B$11,2,FALSE)</f>
        <v>9</v>
      </c>
      <c r="K1040" s="2"/>
      <c r="L1040" s="19" t="str">
        <f>IFERROR(VLOOKUP(K1040,Appellations!$A$2:$B$80,2,FALSE),"0")</f>
        <v>0</v>
      </c>
      <c r="M1040" s="2" t="s">
        <v>4946</v>
      </c>
      <c r="N1040" s="19">
        <f>IFERROR(VLOOKUP(M1040,Regions!$A$2:$B$44,2,FALSE),"0")</f>
        <v>15</v>
      </c>
      <c r="O1040" s="2"/>
      <c r="P1040" s="41" t="str">
        <f>IFERROR(VLOOKUP(O1040,Colors!$A$3:$B$11,2,FALSE),"")</f>
        <v/>
      </c>
      <c r="Q1040" s="2"/>
      <c r="R1040" s="41" t="str">
        <f>IFERROR(VLOOKUP(Q1040,Contenants!$A$3:$B$21,2,FALSE),"")</f>
        <v/>
      </c>
      <c r="S1040" s="2" t="s">
        <v>5671</v>
      </c>
      <c r="T1040" s="50" t="s">
        <v>6254</v>
      </c>
      <c r="U1040" s="19" t="str">
        <f t="shared" si="359"/>
        <v>maison_marc_cornichons.png</v>
      </c>
      <c r="V1040" s="19">
        <f t="shared" si="360"/>
        <v>1</v>
      </c>
      <c r="W1040" s="20" t="str">
        <f t="shared" si="361"/>
        <v>("01052", "Cornichons Malossol Maison Marc", "Les cornichons de la Maison Marc accompagneront parfaitement vos raclettes ou planche de charcuterie.&lt;br&gt;&lt;br&gt;La Cave Bourvence vous propose :&lt;br&gt;Le caviar de cornichons, les cornichons Malossol, les cornichons Fins et les cornichons Extra-Fins.&lt;br&gt;&lt;br&gt;Producteur de Cornichons Français, en Bourgogne (Yonne), depuis 1923, la Maison Marc propose des Cornichons Extra-Fins, Fins, Aigre-Doux.&lt;br&gt;Tous les légumes sont cultivés, cueillis et conditionnées par leurs soins à Chemilly-sur-yonne.&lt;br&gt;Dans une démarche respectueuse de l’environnement, leurs 20 hectares sont en agriculture raisonnée sans insecticides ni herbicides. Les légumes sont cuisinés sans aucuns additifs.", "20", "9", "0", "15","", "", "maison_marc_cornichons.png", "1"),</v>
      </c>
    </row>
    <row r="1041" spans="1:23" hidden="1" x14ac:dyDescent="0.25">
      <c r="A1041" s="2" t="s">
        <v>2335</v>
      </c>
      <c r="B1041" s="2" t="s">
        <v>2336</v>
      </c>
      <c r="C1041" s="3"/>
      <c r="D1041" s="23" t="str">
        <f t="shared" ref="D1041:D1043" si="362">SUBSTITUTE(SUBSTITUTE(SUBSTITUTE(C1041,CHAR(13),""),CHAR(10),"&lt;br&gt;"),". &amp;car(10)",".")</f>
        <v/>
      </c>
      <c r="E1041" s="4">
        <v>29.6</v>
      </c>
      <c r="F1041" s="2" t="s">
        <v>2328</v>
      </c>
      <c r="G1041" s="19" t="e">
        <f>VLOOKUP(F1041,frs!$A$2:$E$41,2,FALSE)</f>
        <v>#N/A</v>
      </c>
      <c r="H1041" s="2" t="b">
        <v>0</v>
      </c>
      <c r="I1041" s="2" t="s">
        <v>4709</v>
      </c>
      <c r="J1041" s="19">
        <f>VLOOKUP(I1041,Families!$A$2:$B$11,2,FALSE)</f>
        <v>2</v>
      </c>
      <c r="K1041" s="2" t="s">
        <v>4712</v>
      </c>
      <c r="L1041" s="19" t="str">
        <f>IFERROR(VLOOKUP(K1041,Appellations!$A$2:$B$77,2,FALSE),"0")</f>
        <v>0</v>
      </c>
      <c r="M1041" s="2" t="s">
        <v>4710</v>
      </c>
      <c r="N1041" s="19" t="str">
        <f>IFERROR(VLOOKUP(M1041,Regions!$A$2:$B$41,2,FALSE),"0")</f>
        <v>0</v>
      </c>
      <c r="O1041" s="2" t="s">
        <v>4689</v>
      </c>
      <c r="P1041" s="19">
        <f>IFERROR(VLOOKUP(O1041,Colors!$A$2:$B$11,2,FALSE),"0")</f>
        <v>2</v>
      </c>
      <c r="Q1041" s="2" t="s">
        <v>4688</v>
      </c>
      <c r="R1041" s="19">
        <f>IFERROR(VLOOKUP(Q1041,Contenants!$A$2:$B$21,2,FALSE),"0")</f>
        <v>16</v>
      </c>
      <c r="S1041" s="2"/>
      <c r="T1041" s="50" t="str">
        <f t="shared" ref="T1041:T1043" si="363">PROPER(B1041)</f>
        <v>Alsace Pinot-Gris Furstentum Fleith Blc</v>
      </c>
      <c r="U1041" s="19" t="str">
        <f t="shared" ref="U1041:U1047" si="364">SUBSTITUTE(SUBSTITUTE(SUBSTITUTE(SUBSTITUTE(SUBSTITUTE(SUBSTITUTE(SUBSTITUTE(SUBSTITUTE(SUBSTITUTE(SUBSTITUTE(SUBSTITUTE(SUBSTITUTE(S1041,"C:\Users\Admin\OneDrive\Site Internet\",""),"BAG-IN-BOX\",""),"BOURGOGNE\",""),"BEAUJOLAIS\",""),"CHAMPAGNE ET EFFERVESCENTS\",""),"LANGUEDOC\",""),"LOIRE\",""),"PROVENCE\",""),"RHONE NORD\",""),"RHONE SUD\",""),"SPIRITUEUX\",""),"SUD OUEST\","")</f>
        <v/>
      </c>
      <c r="V1041" s="19" t="e">
        <f>IF(#REF!="",0,1)</f>
        <v>#REF!</v>
      </c>
      <c r="W1041" s="20" t="e">
        <f>$X$1&amp;A1041&amp;$Y$1&amp;T1041&amp;$Z$1&amp;D1041&amp;$AA$1&amp;E1041&amp;#REF!&amp;G1041&amp;$AB$1&amp;J1041&amp;$AC$1&amp;L1041&amp;$AD$1&amp;N1041&amp;$AE$1&amp;P1041&amp;$AF$1&amp;R1041&amp;$AG$1&amp;#REF!&amp;$AI$1</f>
        <v>#REF!</v>
      </c>
    </row>
    <row r="1042" spans="1:23" hidden="1" x14ac:dyDescent="0.25">
      <c r="A1042" s="2" t="s">
        <v>3662</v>
      </c>
      <c r="B1042" s="2" t="s">
        <v>3663</v>
      </c>
      <c r="C1042" s="3"/>
      <c r="D1042" s="23" t="str">
        <f t="shared" si="362"/>
        <v/>
      </c>
      <c r="E1042" s="4">
        <v>28.95</v>
      </c>
      <c r="F1042" s="2" t="s">
        <v>2236</v>
      </c>
      <c r="G1042" s="19" t="e">
        <f>VLOOKUP(F1042,frs!$A$2:$E$41,2,FALSE)</f>
        <v>#N/A</v>
      </c>
      <c r="H1042" s="2" t="b">
        <v>0</v>
      </c>
      <c r="I1042" s="2" t="s">
        <v>4716</v>
      </c>
      <c r="J1042" s="19">
        <f>VLOOKUP(I1042,Families!$A$2:$B$11,2,FALSE)</f>
        <v>1</v>
      </c>
      <c r="K1042" s="2" t="s">
        <v>4849</v>
      </c>
      <c r="L1042" s="19">
        <f>IFERROR(VLOOKUP(K1042,Appellations!$A$2:$B$77,2,FALSE),"0")</f>
        <v>41</v>
      </c>
      <c r="M1042" s="2" t="s">
        <v>4741</v>
      </c>
      <c r="N1042" s="19">
        <f>IFERROR(VLOOKUP(M1042,Regions!$A$2:$B$41,2,FALSE),"0")</f>
        <v>32</v>
      </c>
      <c r="O1042" s="2" t="s">
        <v>4719</v>
      </c>
      <c r="P1042" s="19">
        <f>IFERROR(VLOOKUP(O1042,Colors!$A$2:$B$11,2,FALSE),"0")</f>
        <v>8</v>
      </c>
      <c r="Q1042" s="2" t="s">
        <v>4688</v>
      </c>
      <c r="R1042" s="19">
        <f>IFERROR(VLOOKUP(Q1042,Contenants!$A$2:$B$21,2,FALSE),"0")</f>
        <v>16</v>
      </c>
      <c r="S1042" s="2"/>
      <c r="T1042" s="50" t="str">
        <f t="shared" si="363"/>
        <v>Igp Med. Le Page Vignelaure Rouge Magnum</v>
      </c>
      <c r="U1042" s="19" t="str">
        <f t="shared" si="364"/>
        <v/>
      </c>
      <c r="V1042" s="19" t="e">
        <f>IF(#REF!="",0,1)</f>
        <v>#REF!</v>
      </c>
      <c r="W1042" s="20" t="e">
        <f>$X$1&amp;A1042&amp;$Y$1&amp;T1042&amp;$Z$1&amp;D1042&amp;$AA$1&amp;E1042&amp;#REF!&amp;G1042&amp;$AB$1&amp;J1042&amp;$AC$1&amp;L1042&amp;$AD$1&amp;N1042&amp;$AE$1&amp;P1042&amp;$AF$1&amp;R1042&amp;$AG$1&amp;#REF!&amp;$AI$1</f>
        <v>#REF!</v>
      </c>
    </row>
    <row r="1043" spans="1:23" hidden="1" x14ac:dyDescent="0.25">
      <c r="A1043" s="2" t="s">
        <v>1048</v>
      </c>
      <c r="B1043" s="2" t="s">
        <v>1049</v>
      </c>
      <c r="C1043" s="3"/>
      <c r="D1043" s="23" t="str">
        <f t="shared" si="362"/>
        <v/>
      </c>
      <c r="E1043" s="4">
        <v>31.75</v>
      </c>
      <c r="F1043" s="2" t="s">
        <v>2236</v>
      </c>
      <c r="G1043" s="19" t="e">
        <f>VLOOKUP(F1043,frs!$A$2:$E$41,2,FALSE)</f>
        <v>#N/A</v>
      </c>
      <c r="H1043" s="2" t="b">
        <v>1</v>
      </c>
      <c r="I1043" s="2" t="s">
        <v>4716</v>
      </c>
      <c r="J1043" s="19">
        <f>VLOOKUP(I1043,Families!$A$2:$B$11,2,FALSE)</f>
        <v>1</v>
      </c>
      <c r="K1043" s="2" t="s">
        <v>4746</v>
      </c>
      <c r="L1043" s="19" t="str">
        <f>IFERROR(VLOOKUP(K1043,Appellations!$A$2:$B$77,2,FALSE),"0")</f>
        <v>0</v>
      </c>
      <c r="M1043" s="2" t="s">
        <v>4741</v>
      </c>
      <c r="N1043" s="19">
        <f>IFERROR(VLOOKUP(M1043,Regions!$A$2:$B$41,2,FALSE),"0")</f>
        <v>32</v>
      </c>
      <c r="O1043" s="2" t="s">
        <v>4719</v>
      </c>
      <c r="P1043" s="19">
        <f>IFERROR(VLOOKUP(O1043,Colors!$A$2:$B$11,2,FALSE),"0")</f>
        <v>8</v>
      </c>
      <c r="Q1043" s="2" t="s">
        <v>4688</v>
      </c>
      <c r="R1043" s="19">
        <f>IFERROR(VLOOKUP(Q1043,Contenants!$A$2:$B$21,2,FALSE),"0")</f>
        <v>16</v>
      </c>
      <c r="S1043" s="2"/>
      <c r="T1043" s="50" t="str">
        <f t="shared" si="363"/>
        <v>Cot.Aix La Source Vignela. Rge Magnum</v>
      </c>
      <c r="U1043" s="19" t="str">
        <f t="shared" si="364"/>
        <v/>
      </c>
      <c r="V1043" s="19">
        <f t="shared" ref="V1043:V1045" si="365">IF(U1043="",0,1)</f>
        <v>0</v>
      </c>
      <c r="W1043" s="20" t="e">
        <f>$X$1&amp;A1043&amp;$Y$1&amp;T1043&amp;$Z$1&amp;D1043&amp;$AA$1&amp;E1043&amp;#REF!&amp;G1043&amp;$AB$1&amp;J1043&amp;$AC$1&amp;L1043&amp;$AD$1&amp;N1043&amp;$AE$1&amp;P1043&amp;$AF$1&amp;R1043&amp;$AG$1&amp;#REF!&amp;$AI$1</f>
        <v>#REF!</v>
      </c>
    </row>
    <row r="1044" spans="1:23" s="29" customFormat="1" hidden="1" x14ac:dyDescent="0.25">
      <c r="A1044" s="2" t="s">
        <v>1280</v>
      </c>
      <c r="B1044" s="2" t="s">
        <v>1281</v>
      </c>
      <c r="C1044" s="3"/>
      <c r="D1044" s="36" t="str">
        <f t="shared" si="351"/>
        <v/>
      </c>
      <c r="E1044" s="4">
        <v>17.3</v>
      </c>
      <c r="F1044" s="2" t="s">
        <v>1066</v>
      </c>
      <c r="G1044" s="37" t="e">
        <f>VLOOKUP(F1044,frs!$A$2:$E$41,2,FALSE)</f>
        <v>#N/A</v>
      </c>
      <c r="H1044" s="2" t="b">
        <v>1</v>
      </c>
      <c r="I1044" s="2" t="s">
        <v>4716</v>
      </c>
      <c r="J1044" s="37">
        <f>VLOOKUP(I1044,Families!$A$2:$B$11,2,FALSE)</f>
        <v>1</v>
      </c>
      <c r="K1044" s="2" t="s">
        <v>4748</v>
      </c>
      <c r="L1044" s="37" t="str">
        <f>IFERROR(VLOOKUP(K1044,Appellations!$A$3:$B$77,3,FALSE),"")</f>
        <v/>
      </c>
      <c r="M1044" s="2" t="s">
        <v>4743</v>
      </c>
      <c r="N1044" s="37">
        <f>IFERROR(VLOOKUP(M1044,Regions!$A$3:$B$41,2,FALSE),"")</f>
        <v>24</v>
      </c>
      <c r="O1044" s="2" t="s">
        <v>4719</v>
      </c>
      <c r="P1044" s="37">
        <f>IFERROR(VLOOKUP(O1044,Colors!$A$3:$B$11,2,FALSE),"")</f>
        <v>8</v>
      </c>
      <c r="Q1044" s="2" t="s">
        <v>4688</v>
      </c>
      <c r="R1044" s="37">
        <f>IFERROR(VLOOKUP(Q1044,Contenants!$A$3:$B$21,2,FALSE),"")</f>
        <v>16</v>
      </c>
      <c r="S1044" s="2"/>
      <c r="T1044" s="8" t="s">
        <v>329</v>
      </c>
      <c r="U1044" s="39" t="str">
        <f t="shared" si="364"/>
        <v/>
      </c>
      <c r="V1044" s="19">
        <f t="shared" si="365"/>
        <v>0</v>
      </c>
      <c r="W1044" s="38" t="e">
        <f>$X$1&amp;A1044&amp;$Y$1&amp;T1044&amp;$Z$1&amp;C1044&amp;$AA$1&amp;E1044&amp;#REF!&amp;G1044&amp;$AB$1&amp;J1044&amp;$AC$1&amp;#REF!&amp;$AD$1&amp;L1044&amp;$AE$1&amp;P1044&amp;$AF$1&amp;R1044&amp;$AF$1&amp;#REF!&amp;$AG$1</f>
        <v>#REF!</v>
      </c>
    </row>
    <row r="1045" spans="1:23" hidden="1" x14ac:dyDescent="0.25">
      <c r="A1045" s="2" t="s">
        <v>1067</v>
      </c>
      <c r="B1045" s="2" t="s">
        <v>1068</v>
      </c>
      <c r="C1045" s="3"/>
      <c r="D1045" s="23" t="str">
        <f t="shared" ref="D1045:D1051" si="366">SUBSTITUTE(SUBSTITUTE(SUBSTITUTE(C1045,CHAR(13),""),CHAR(10),"&lt;br&gt;"),". &amp;car(10)",".")</f>
        <v/>
      </c>
      <c r="E1045" s="4">
        <v>17.899999999999999</v>
      </c>
      <c r="F1045" s="2" t="s">
        <v>1066</v>
      </c>
      <c r="G1045" s="19" t="e">
        <f>VLOOKUP(F1045,frs!$A$2:$E$41,2,FALSE)</f>
        <v>#N/A</v>
      </c>
      <c r="H1045" s="2" t="b">
        <v>1</v>
      </c>
      <c r="I1045" s="2" t="s">
        <v>4716</v>
      </c>
      <c r="J1045" s="19">
        <f>VLOOKUP(I1045,Families!$A$2:$B$11,2,FALSE)</f>
        <v>1</v>
      </c>
      <c r="K1045" s="2" t="s">
        <v>4947</v>
      </c>
      <c r="L1045" s="19" t="str">
        <f>IFERROR(VLOOKUP(K1045,Appellations!$A$2:$B$77,2,FALSE),"0")</f>
        <v>0</v>
      </c>
      <c r="M1045" s="2" t="s">
        <v>4743</v>
      </c>
      <c r="N1045" s="19">
        <f>IFERROR(VLOOKUP(M1045,Regions!$A$2:$B$41,2,FALSE),"0")</f>
        <v>24</v>
      </c>
      <c r="O1045" s="2" t="s">
        <v>4719</v>
      </c>
      <c r="P1045" s="19">
        <f>IFERROR(VLOOKUP(O1045,Colors!$A$2:$B$11,2,FALSE),"0")</f>
        <v>8</v>
      </c>
      <c r="Q1045" s="2" t="s">
        <v>4688</v>
      </c>
      <c r="R1045" s="19">
        <f>IFERROR(VLOOKUP(Q1045,Contenants!$A$2:$B$21,2,FALSE),"0")</f>
        <v>16</v>
      </c>
      <c r="S1045" s="2"/>
      <c r="T1045" s="50" t="str">
        <f t="shared" ref="T1045:T1051" si="367">PROPER(B1045)</f>
        <v>Cot.Languedoc Oree Clos Des Nines Rouge</v>
      </c>
      <c r="U1045" s="19" t="str">
        <f t="shared" si="364"/>
        <v/>
      </c>
      <c r="V1045" s="19">
        <f t="shared" si="365"/>
        <v>0</v>
      </c>
      <c r="W1045" s="20" t="e">
        <f>$X$1&amp;A1045&amp;$Y$1&amp;T1045&amp;$Z$1&amp;D1045&amp;$AA$1&amp;E1045&amp;#REF!&amp;G1045&amp;$AB$1&amp;J1045&amp;$AC$1&amp;L1045&amp;$AD$1&amp;N1045&amp;$AE$1&amp;P1045&amp;$AF$1&amp;R1045&amp;$AG$1&amp;#REF!&amp;$AI$1</f>
        <v>#REF!</v>
      </c>
    </row>
    <row r="1046" spans="1:23" hidden="1" x14ac:dyDescent="0.25">
      <c r="A1046" s="2" t="s">
        <v>3433</v>
      </c>
      <c r="B1046" s="2" t="s">
        <v>3434</v>
      </c>
      <c r="C1046" s="3"/>
      <c r="D1046" s="23" t="str">
        <f t="shared" si="366"/>
        <v/>
      </c>
      <c r="E1046" s="4">
        <v>15.15</v>
      </c>
      <c r="F1046" s="2" t="s">
        <v>1066</v>
      </c>
      <c r="G1046" s="19" t="e">
        <f>VLOOKUP(F1046,frs!$A$2:$E$41,2,FALSE)</f>
        <v>#N/A</v>
      </c>
      <c r="H1046" s="2" t="b">
        <v>0</v>
      </c>
      <c r="I1046" s="2" t="s">
        <v>4709</v>
      </c>
      <c r="J1046" s="19">
        <f>VLOOKUP(I1046,Families!$A$2:$B$11,2,FALSE)</f>
        <v>2</v>
      </c>
      <c r="K1046" s="2" t="s">
        <v>4947</v>
      </c>
      <c r="L1046" s="19" t="str">
        <f>IFERROR(VLOOKUP(K1046,Appellations!$A$2:$B$77,2,FALSE),"0")</f>
        <v>0</v>
      </c>
      <c r="M1046" s="2" t="s">
        <v>4743</v>
      </c>
      <c r="N1046" s="19">
        <f>IFERROR(VLOOKUP(M1046,Regions!$A$2:$B$41,2,FALSE),"0")</f>
        <v>24</v>
      </c>
      <c r="O1046" s="2" t="s">
        <v>4689</v>
      </c>
      <c r="P1046" s="19">
        <f>IFERROR(VLOOKUP(O1046,Colors!$A$2:$B$11,2,FALSE),"0")</f>
        <v>2</v>
      </c>
      <c r="Q1046" s="2" t="s">
        <v>4688</v>
      </c>
      <c r="R1046" s="19">
        <f>IFERROR(VLOOKUP(Q1046,Contenants!$A$2:$B$21,2,FALSE),"0")</f>
        <v>16</v>
      </c>
      <c r="S1046" s="2"/>
      <c r="T1046" s="50" t="str">
        <f t="shared" si="367"/>
        <v>Cot.Languedoc Obladie Clos Des Nines Blc</v>
      </c>
      <c r="U1046" s="19" t="str">
        <f t="shared" si="364"/>
        <v/>
      </c>
      <c r="V1046" s="19" t="e">
        <f>IF(#REF!="",0,1)</f>
        <v>#REF!</v>
      </c>
      <c r="W1046" s="20" t="e">
        <f>$X$1&amp;A1046&amp;$Y$1&amp;T1046&amp;$Z$1&amp;D1046&amp;$AA$1&amp;E1046&amp;#REF!&amp;G1046&amp;$AB$1&amp;J1046&amp;$AC$1&amp;L1046&amp;$AD$1&amp;N1046&amp;$AE$1&amp;P1046&amp;$AF$1&amp;R1046&amp;$AG$1&amp;#REF!&amp;$AI$1</f>
        <v>#REF!</v>
      </c>
    </row>
    <row r="1047" spans="1:23" hidden="1" x14ac:dyDescent="0.25">
      <c r="A1047" s="2" t="s">
        <v>676</v>
      </c>
      <c r="B1047" s="2" t="s">
        <v>677</v>
      </c>
      <c r="C1047" s="3"/>
      <c r="D1047" s="23" t="str">
        <f t="shared" si="366"/>
        <v/>
      </c>
      <c r="E1047" s="4">
        <v>9.3000000000000007</v>
      </c>
      <c r="F1047" s="2" t="s">
        <v>2242</v>
      </c>
      <c r="G1047" s="19" t="e">
        <f>VLOOKUP(F1047,frs!$A$2:$E$41,2,FALSE)</f>
        <v>#N/A</v>
      </c>
      <c r="H1047" s="2" t="b">
        <v>1</v>
      </c>
      <c r="I1047" s="2" t="s">
        <v>4716</v>
      </c>
      <c r="J1047" s="19">
        <f>VLOOKUP(I1047,Families!$A$2:$B$11,2,FALSE)</f>
        <v>1</v>
      </c>
      <c r="K1047" s="2" t="s">
        <v>4740</v>
      </c>
      <c r="L1047" s="19">
        <f>IFERROR(VLOOKUP(K1047,Appellations!$A$2:$B$77,2,FALSE),"0")</f>
        <v>25</v>
      </c>
      <c r="M1047" s="2" t="s">
        <v>4741</v>
      </c>
      <c r="N1047" s="19">
        <f>IFERROR(VLOOKUP(M1047,Regions!$A$2:$B$41,2,FALSE),"0")</f>
        <v>32</v>
      </c>
      <c r="O1047" s="2" t="s">
        <v>4719</v>
      </c>
      <c r="P1047" s="19">
        <f>IFERROR(VLOOKUP(O1047,Colors!$A$2:$B$11,2,FALSE),"0")</f>
        <v>8</v>
      </c>
      <c r="Q1047" s="2" t="s">
        <v>4688</v>
      </c>
      <c r="R1047" s="19">
        <f>IFERROR(VLOOKUP(Q1047,Contenants!$A$2:$B$21,2,FALSE),"0")</f>
        <v>16</v>
      </c>
      <c r="S1047" s="2"/>
      <c r="T1047" s="50" t="str">
        <f t="shared" si="367"/>
        <v>Cdp Cuvee Esterel Rouet Rouge</v>
      </c>
      <c r="U1047" s="19" t="str">
        <f t="shared" si="364"/>
        <v/>
      </c>
      <c r="V1047" s="19">
        <f t="shared" ref="V1047:V1054" si="368">IF(U1047="",0,1)</f>
        <v>0</v>
      </c>
      <c r="W1047" s="20" t="e">
        <f>$X$1&amp;A1047&amp;$Y$1&amp;T1047&amp;$Z$1&amp;D1047&amp;$AA$1&amp;E1047&amp;#REF!&amp;G1047&amp;$AB$1&amp;J1047&amp;$AC$1&amp;L1047&amp;$AD$1&amp;N1047&amp;$AE$1&amp;P1047&amp;$AF$1&amp;R1047&amp;$AG$1&amp;#REF!&amp;$AI$1</f>
        <v>#REF!</v>
      </c>
    </row>
    <row r="1048" spans="1:23" ht="409.5" x14ac:dyDescent="0.25">
      <c r="A1048" s="2" t="s">
        <v>36</v>
      </c>
      <c r="B1048" s="2" t="s">
        <v>37</v>
      </c>
      <c r="C1048" s="3" t="s">
        <v>4922</v>
      </c>
      <c r="D1048" s="23" t="str">
        <f t="shared" si="366"/>
        <v>Un Aloxe Corton structuré et élégant pour accompagner un boeuf sauce piquante.&lt;br&gt;&lt;br&gt;Encépagement : Pinot noir&lt;br&gt;&lt;br&gt;Dégustation : robe pourpre, nez complexe sur des notes de fruits rouges, de légères épices et de musc, bouche ronde, tanins fins, bel équilibre avec le bois.&lt;br&gt;Accord mets/vin : volailles, joue de boeuf, fromage affiné, cuisine épicé, viande rouge.&lt;br&gt;&lt;br&gt;Existe en 75cl.&lt;br&gt;&lt;br&gt;Domaine familial depuis des années, le Domaine Maldant-Pauvelot s’étend sur 18 Ha sur les Grands Terroirs de Bourgogne. Jean-Luc Maldant reprends les reines en 2009 et installe le domaine dans la qualité de ses produits.</v>
      </c>
      <c r="E1048" s="4">
        <v>86.4</v>
      </c>
      <c r="F1048" s="2" t="s">
        <v>2219</v>
      </c>
      <c r="G1048" s="19">
        <f>VLOOKUP(F1048,frs!$A$2:$B$45,2,FALSE)</f>
        <v>23</v>
      </c>
      <c r="H1048" s="2" t="b">
        <v>1</v>
      </c>
      <c r="I1048" s="2" t="s">
        <v>4716</v>
      </c>
      <c r="J1048" s="19">
        <f>VLOOKUP(I1048,Families!$A$2:$B$11,2,FALSE)</f>
        <v>1</v>
      </c>
      <c r="K1048" s="2" t="s">
        <v>4761</v>
      </c>
      <c r="L1048" s="19">
        <f>IFERROR(VLOOKUP(K1048,Appellations!$A$2:$B$80,2,FALSE),"0")</f>
        <v>1</v>
      </c>
      <c r="M1048" s="2" t="s">
        <v>4762</v>
      </c>
      <c r="N1048" s="19">
        <f>IFERROR(VLOOKUP(M1048,Regions!$A$2:$B$44,2,FALSE),"0")</f>
        <v>10</v>
      </c>
      <c r="O1048" s="2" t="s">
        <v>4719</v>
      </c>
      <c r="P1048" s="19">
        <f>IFERROR(VLOOKUP(O1048,Colors!$A$2:$B$11,2,FALSE),"0")</f>
        <v>8</v>
      </c>
      <c r="Q1048" s="2" t="s">
        <v>2303</v>
      </c>
      <c r="R1048" s="19">
        <f>IFERROR(VLOOKUP(Q1048,Contenants!$A$2:$B$21,2,FALSE),"0")</f>
        <v>19</v>
      </c>
      <c r="S1048" s="2" t="s">
        <v>5647</v>
      </c>
      <c r="T1048" s="50" t="s">
        <v>6255</v>
      </c>
      <c r="U1048" s="19" t="str">
        <f>SUBSTITUTE(S1048,"C:\Users\Admin\OneDrive\Site Internet\","")</f>
        <v>jean_luc_maldant_aloxe_corton_rouge.png</v>
      </c>
      <c r="V1048" s="19">
        <f t="shared" si="368"/>
        <v>1</v>
      </c>
      <c r="W1048" s="20" t="str">
        <f t="shared" ref="W1048" si="369">$X$1&amp;A1048&amp;$Y$1&amp;T1048&amp;$Z$1&amp;D1048&amp;$AA$1&amp;G1048&amp;$AB$1&amp;J1048&amp;$AC$1&amp;L1048&amp;$AD$1&amp;N1048&amp;$AE$1&amp;P1048&amp;$AF$1&amp;R1048&amp;$AG$1&amp;U1048&amp;$AH$1&amp;V1048&amp;$AI$1</f>
        <v>("01060", "Aloxe Corton Maldant Rouge Magnum ", "Un Aloxe Corton structuré et élégant pour accompagner un boeuf sauce piquante.&lt;br&gt;&lt;br&gt;Encépagement : Pinot noir&lt;br&gt;&lt;br&gt;Dégustation : robe pourpre, nez complexe sur des notes de fruits rouges, de légères épices et de musc, bouche ronde, tanins fins, bel équilibre avec le bois.&lt;br&gt;Accord mets/vin : volailles, joue de boeuf, fromage affiné, cuisine épicé, viande rouge.&lt;br&gt;&lt;br&gt;Existe en 75cl.&lt;br&gt;&lt;br&gt;Domaine familial depuis des années, le Domaine Maldant-Pauvelot s’étend sur 18 Ha sur les Grands Terroirs de Bourgogne. Jean-Luc Maldant reprends les reines en 2009 et installe le domaine dans la qualité de ses produits.", "23", "1", "1", "10","8", "19", "jean_luc_maldant_aloxe_corton_rouge.png", "1"),</v>
      </c>
    </row>
    <row r="1049" spans="1:23" hidden="1" x14ac:dyDescent="0.25">
      <c r="A1049" s="2" t="s">
        <v>1612</v>
      </c>
      <c r="B1049" s="2" t="s">
        <v>1613</v>
      </c>
      <c r="C1049" s="3"/>
      <c r="D1049" s="23" t="str">
        <f t="shared" si="366"/>
        <v/>
      </c>
      <c r="E1049" s="4">
        <v>24.9</v>
      </c>
      <c r="F1049" s="2" t="s">
        <v>2256</v>
      </c>
      <c r="G1049" s="19" t="e">
        <f>VLOOKUP(F1049,frs!$A$2:$E$41,2,FALSE)</f>
        <v>#N/A</v>
      </c>
      <c r="H1049" s="2" t="b">
        <v>1</v>
      </c>
      <c r="I1049" s="2" t="s">
        <v>4716</v>
      </c>
      <c r="J1049" s="19">
        <f>VLOOKUP(I1049,Families!$A$2:$B$11,2,FALSE)</f>
        <v>1</v>
      </c>
      <c r="K1049" s="2" t="s">
        <v>4948</v>
      </c>
      <c r="L1049" s="19" t="str">
        <f>IFERROR(VLOOKUP(K1049,Appellations!$A$2:$B$77,2,FALSE),"0")</f>
        <v>0</v>
      </c>
      <c r="M1049" s="2" t="s">
        <v>4844</v>
      </c>
      <c r="N1049" s="19" t="str">
        <f>IFERROR(VLOOKUP(M1049,Regions!$A$2:$B$41,2,FALSE),"0")</f>
        <v>0</v>
      </c>
      <c r="O1049" s="2" t="s">
        <v>4719</v>
      </c>
      <c r="P1049" s="19">
        <f>IFERROR(VLOOKUP(O1049,Colors!$A$2:$B$11,2,FALSE),"0")</f>
        <v>8</v>
      </c>
      <c r="Q1049" s="2" t="s">
        <v>4688</v>
      </c>
      <c r="R1049" s="19">
        <f>IFERROR(VLOOKUP(Q1049,Contenants!$A$2:$B$21,2,FALSE),"0")</f>
        <v>16</v>
      </c>
      <c r="S1049" s="2"/>
      <c r="T1049" s="50" t="str">
        <f t="shared" si="367"/>
        <v>Patrimonio Gentile Classique Rouge</v>
      </c>
      <c r="U1049" s="19" t="str">
        <f t="shared" ref="U1049:U1075" si="370">SUBSTITUTE(SUBSTITUTE(SUBSTITUTE(SUBSTITUTE(SUBSTITUTE(SUBSTITUTE(SUBSTITUTE(SUBSTITUTE(SUBSTITUTE(SUBSTITUTE(SUBSTITUTE(SUBSTITUTE(S1049,"C:\Users\Admin\OneDrive\Site Internet\",""),"BAG-IN-BOX\",""),"BOURGOGNE\",""),"BEAUJOLAIS\",""),"CHAMPAGNE ET EFFERVESCENTS\",""),"LANGUEDOC\",""),"LOIRE\",""),"PROVENCE\",""),"RHONE NORD\",""),"RHONE SUD\",""),"SPIRITUEUX\",""),"SUD OUEST\","")</f>
        <v/>
      </c>
      <c r="V1049" s="19">
        <f t="shared" si="368"/>
        <v>0</v>
      </c>
      <c r="W1049" s="20" t="e">
        <f>$X$1&amp;A1049&amp;$Y$1&amp;T1049&amp;$Z$1&amp;D1049&amp;$AA$1&amp;E1049&amp;#REF!&amp;G1049&amp;$AB$1&amp;J1049&amp;$AC$1&amp;L1049&amp;$AD$1&amp;N1049&amp;$AE$1&amp;P1049&amp;$AF$1&amp;R1049&amp;$AG$1&amp;#REF!&amp;$AI$1</f>
        <v>#REF!</v>
      </c>
    </row>
    <row r="1050" spans="1:23" hidden="1" x14ac:dyDescent="0.25">
      <c r="A1050" s="2" t="s">
        <v>1610</v>
      </c>
      <c r="B1050" s="2" t="s">
        <v>1611</v>
      </c>
      <c r="C1050" s="3"/>
      <c r="D1050" s="23" t="str">
        <f t="shared" si="366"/>
        <v/>
      </c>
      <c r="E1050" s="4">
        <v>25.3</v>
      </c>
      <c r="F1050" s="2" t="s">
        <v>2256</v>
      </c>
      <c r="G1050" s="19" t="e">
        <f>VLOOKUP(F1050,frs!$A$2:$E$41,2,FALSE)</f>
        <v>#N/A</v>
      </c>
      <c r="H1050" s="2" t="b">
        <v>1</v>
      </c>
      <c r="I1050" s="2" t="s">
        <v>4709</v>
      </c>
      <c r="J1050" s="19">
        <f>VLOOKUP(I1050,Families!$A$2:$B$11,2,FALSE)</f>
        <v>2</v>
      </c>
      <c r="K1050" s="2" t="s">
        <v>4948</v>
      </c>
      <c r="L1050" s="19" t="str">
        <f>IFERROR(VLOOKUP(K1050,Appellations!$A$2:$B$77,2,FALSE),"0")</f>
        <v>0</v>
      </c>
      <c r="M1050" s="2" t="s">
        <v>4844</v>
      </c>
      <c r="N1050" s="19" t="str">
        <f>IFERROR(VLOOKUP(M1050,Regions!$A$2:$B$41,2,FALSE),"0")</f>
        <v>0</v>
      </c>
      <c r="O1050" s="2" t="s">
        <v>4689</v>
      </c>
      <c r="P1050" s="19">
        <f>IFERROR(VLOOKUP(O1050,Colors!$A$2:$B$11,2,FALSE),"0")</f>
        <v>2</v>
      </c>
      <c r="Q1050" s="2" t="s">
        <v>4688</v>
      </c>
      <c r="R1050" s="19">
        <f>IFERROR(VLOOKUP(Q1050,Contenants!$A$2:$B$21,2,FALSE),"0")</f>
        <v>16</v>
      </c>
      <c r="S1050" s="2"/>
      <c r="T1050" s="50" t="str">
        <f t="shared" si="367"/>
        <v>Patrimonio Gentile Classique Blanc</v>
      </c>
      <c r="U1050" s="19" t="str">
        <f t="shared" si="370"/>
        <v/>
      </c>
      <c r="V1050" s="19">
        <f t="shared" si="368"/>
        <v>0</v>
      </c>
      <c r="W1050" s="20" t="e">
        <f>$X$1&amp;A1050&amp;$Y$1&amp;T1050&amp;$Z$1&amp;D1050&amp;$AA$1&amp;E1050&amp;#REF!&amp;G1050&amp;$AB$1&amp;J1050&amp;$AC$1&amp;L1050&amp;$AD$1&amp;N1050&amp;$AE$1&amp;P1050&amp;$AF$1&amp;R1050&amp;$AG$1&amp;#REF!&amp;$AI$1</f>
        <v>#REF!</v>
      </c>
    </row>
    <row r="1051" spans="1:23" hidden="1" x14ac:dyDescent="0.25">
      <c r="A1051" s="2" t="s">
        <v>1578</v>
      </c>
      <c r="B1051" s="2" t="s">
        <v>1579</v>
      </c>
      <c r="C1051" s="3"/>
      <c r="D1051" s="23" t="str">
        <f t="shared" si="366"/>
        <v/>
      </c>
      <c r="E1051" s="4">
        <v>32.4</v>
      </c>
      <c r="F1051" s="2" t="s">
        <v>2256</v>
      </c>
      <c r="G1051" s="19" t="e">
        <f>VLOOKUP(F1051,frs!$A$2:$E$41,2,FALSE)</f>
        <v>#N/A</v>
      </c>
      <c r="H1051" s="2" t="b">
        <v>1</v>
      </c>
      <c r="I1051" s="2" t="s">
        <v>4709</v>
      </c>
      <c r="J1051" s="19">
        <f>VLOOKUP(I1051,Families!$A$2:$B$11,2,FALSE)</f>
        <v>2</v>
      </c>
      <c r="K1051" s="2" t="s">
        <v>4949</v>
      </c>
      <c r="L1051" s="19" t="str">
        <f>IFERROR(VLOOKUP(K1051,Appellations!$A$2:$B$77,2,FALSE),"0")</f>
        <v>0</v>
      </c>
      <c r="M1051" s="2" t="s">
        <v>4844</v>
      </c>
      <c r="N1051" s="19" t="str">
        <f>IFERROR(VLOOKUP(M1051,Regions!$A$2:$B$41,2,FALSE),"0")</f>
        <v>0</v>
      </c>
      <c r="O1051" s="2" t="s">
        <v>4689</v>
      </c>
      <c r="P1051" s="19">
        <f>IFERROR(VLOOKUP(O1051,Colors!$A$2:$B$11,2,FALSE),"0")</f>
        <v>2</v>
      </c>
      <c r="Q1051" s="2" t="s">
        <v>4688</v>
      </c>
      <c r="R1051" s="19">
        <f>IFERROR(VLOOKUP(Q1051,Contenants!$A$2:$B$21,2,FALSE),"0")</f>
        <v>16</v>
      </c>
      <c r="S1051" s="2"/>
      <c r="T1051" s="50" t="str">
        <f t="shared" si="367"/>
        <v>Muscat Du Cap Corse Domaine Gentile Blc</v>
      </c>
      <c r="U1051" s="19" t="str">
        <f t="shared" si="370"/>
        <v/>
      </c>
      <c r="V1051" s="19">
        <f t="shared" si="368"/>
        <v>0</v>
      </c>
      <c r="W1051" s="20" t="e">
        <f>$X$1&amp;A1051&amp;$Y$1&amp;T1051&amp;$Z$1&amp;D1051&amp;$AA$1&amp;E1051&amp;#REF!&amp;G1051&amp;$AB$1&amp;J1051&amp;$AC$1&amp;L1051&amp;$AD$1&amp;N1051&amp;$AE$1&amp;P1051&amp;$AF$1&amp;R1051&amp;$AG$1&amp;#REF!&amp;$AI$1</f>
        <v>#REF!</v>
      </c>
    </row>
    <row r="1052" spans="1:23" s="29" customFormat="1" hidden="1" x14ac:dyDescent="0.25">
      <c r="A1052" s="2" t="s">
        <v>794</v>
      </c>
      <c r="B1052" s="2" t="s">
        <v>795</v>
      </c>
      <c r="C1052" s="3"/>
      <c r="D1052" s="27" t="str">
        <f t="shared" si="351"/>
        <v/>
      </c>
      <c r="E1052" s="4">
        <v>82.05</v>
      </c>
      <c r="F1052" s="2" t="s">
        <v>2257</v>
      </c>
      <c r="G1052" s="28" t="e">
        <f>VLOOKUP(F1052,frs!$A$2:$E$41,2,FALSE)</f>
        <v>#N/A</v>
      </c>
      <c r="H1052" s="2" t="b">
        <v>1</v>
      </c>
      <c r="I1052" s="2" t="s">
        <v>4716</v>
      </c>
      <c r="J1052" s="28">
        <f>VLOOKUP(I1052,Families!$A$2:$B$11,2,FALSE)</f>
        <v>1</v>
      </c>
      <c r="K1052" s="2" t="s">
        <v>4841</v>
      </c>
      <c r="L1052" s="28" t="str">
        <f>IFERROR(VLOOKUP(K1052,Appellations!$A$3:$B$77,3,FALSE),"")</f>
        <v/>
      </c>
      <c r="M1052" s="2" t="s">
        <v>4745</v>
      </c>
      <c r="N1052" s="28">
        <f>IFERROR(VLOOKUP(M1052,Regions!$A$3:$B$41,2,FALSE),"")</f>
        <v>33</v>
      </c>
      <c r="O1052" s="2" t="s">
        <v>4719</v>
      </c>
      <c r="P1052" s="28">
        <f>IFERROR(VLOOKUP(O1052,Colors!$A$3:$B$11,2,FALSE),"")</f>
        <v>8</v>
      </c>
      <c r="Q1052" s="2" t="s">
        <v>4688</v>
      </c>
      <c r="R1052" s="28">
        <f>IFERROR(VLOOKUP(Q1052,Contenants!$A$3:$B$21,2,FALSE),"")</f>
        <v>16</v>
      </c>
      <c r="S1052" s="2"/>
      <c r="T1052" s="8" t="s">
        <v>1948</v>
      </c>
      <c r="U1052" s="30" t="str">
        <f t="shared" si="370"/>
        <v/>
      </c>
      <c r="V1052" s="19">
        <f t="shared" si="368"/>
        <v>0</v>
      </c>
      <c r="W1052" s="29" t="e">
        <f>$X$1&amp;A1052&amp;$Y$1&amp;T1052&amp;$Z$1&amp;C1052&amp;$AA$1&amp;E1052&amp;#REF!&amp;G1052&amp;$AB$1&amp;J1052&amp;$AC$1&amp;#REF!&amp;$AD$1&amp;L1052&amp;$AE$1&amp;P1052&amp;$AF$1&amp;R1052&amp;$AF$1&amp;#REF!&amp;$AG$1</f>
        <v>#REF!</v>
      </c>
    </row>
    <row r="1053" spans="1:23" s="20" customFormat="1" hidden="1" x14ac:dyDescent="0.25">
      <c r="A1053" s="2" t="s">
        <v>790</v>
      </c>
      <c r="B1053" s="2" t="s">
        <v>791</v>
      </c>
      <c r="C1053" s="3"/>
      <c r="D1053" s="18" t="str">
        <f t="shared" si="351"/>
        <v/>
      </c>
      <c r="E1053" s="4">
        <v>73.5</v>
      </c>
      <c r="F1053" s="2" t="s">
        <v>2257</v>
      </c>
      <c r="G1053" s="19" t="e">
        <f>VLOOKUP(F1053,frs!$A$2:$E$41,2,FALSE)</f>
        <v>#N/A</v>
      </c>
      <c r="H1053" s="2" t="b">
        <v>1</v>
      </c>
      <c r="I1053" s="2" t="s">
        <v>4709</v>
      </c>
      <c r="J1053" s="19">
        <f>VLOOKUP(I1053,Families!$A$2:$B$11,2,FALSE)</f>
        <v>2</v>
      </c>
      <c r="K1053" s="2" t="s">
        <v>4841</v>
      </c>
      <c r="L1053" s="19" t="str">
        <f>IFERROR(VLOOKUP(K1053,Appellations!$A$3:$B$77,3,FALSE),"")</f>
        <v/>
      </c>
      <c r="M1053" s="2" t="s">
        <v>4745</v>
      </c>
      <c r="N1053" s="19">
        <f>IFERROR(VLOOKUP(M1053,Regions!$A$3:$B$41,2,FALSE),"")</f>
        <v>33</v>
      </c>
      <c r="O1053" s="2" t="s">
        <v>4689</v>
      </c>
      <c r="P1053" s="19">
        <f>IFERROR(VLOOKUP(O1053,Colors!$A$3:$B$11,2,FALSE),"")</f>
        <v>2</v>
      </c>
      <c r="Q1053" s="2" t="s">
        <v>4688</v>
      </c>
      <c r="R1053" s="19">
        <f>IFERROR(VLOOKUP(Q1053,Contenants!$A$3:$B$21,2,FALSE),"")</f>
        <v>16</v>
      </c>
      <c r="S1053" s="2"/>
      <c r="T1053" s="8" t="s">
        <v>1035</v>
      </c>
      <c r="U1053" s="21" t="str">
        <f t="shared" si="370"/>
        <v/>
      </c>
      <c r="V1053" s="19">
        <f t="shared" si="368"/>
        <v>0</v>
      </c>
      <c r="W1053" s="20" t="e">
        <f>$X$1&amp;A1053&amp;$Y$1&amp;T1053&amp;$Z$1&amp;C1053&amp;$AA$1&amp;E1053&amp;#REF!&amp;G1053&amp;$AB$1&amp;J1053&amp;$AC$1&amp;#REF!&amp;$AD$1&amp;L1053&amp;$AE$1&amp;P1053&amp;$AF$1&amp;R1053&amp;$AF$1&amp;#REF!&amp;$AG$1</f>
        <v>#REF!</v>
      </c>
    </row>
    <row r="1054" spans="1:23" s="20" customFormat="1" hidden="1" x14ac:dyDescent="0.25">
      <c r="A1054" s="2" t="s">
        <v>784</v>
      </c>
      <c r="B1054" s="2" t="s">
        <v>785</v>
      </c>
      <c r="C1054" s="3"/>
      <c r="D1054" s="18" t="str">
        <f t="shared" si="351"/>
        <v/>
      </c>
      <c r="E1054" s="4">
        <v>38.9</v>
      </c>
      <c r="F1054" s="2" t="s">
        <v>2257</v>
      </c>
      <c r="G1054" s="19" t="e">
        <f>VLOOKUP(F1054,frs!$A$2:$E$41,2,FALSE)</f>
        <v>#N/A</v>
      </c>
      <c r="H1054" s="2" t="b">
        <v>1</v>
      </c>
      <c r="I1054" s="2" t="s">
        <v>4716</v>
      </c>
      <c r="J1054" s="19">
        <f>VLOOKUP(I1054,Families!$A$2:$B$11,2,FALSE)</f>
        <v>1</v>
      </c>
      <c r="K1054" s="2" t="s">
        <v>4841</v>
      </c>
      <c r="L1054" s="19" t="str">
        <f>IFERROR(VLOOKUP(K1054,Appellations!$A$3:$B$77,3,FALSE),"")</f>
        <v/>
      </c>
      <c r="M1054" s="2" t="s">
        <v>4745</v>
      </c>
      <c r="N1054" s="19">
        <f>IFERROR(VLOOKUP(M1054,Regions!$A$3:$B$41,2,FALSE),"")</f>
        <v>33</v>
      </c>
      <c r="O1054" s="2" t="s">
        <v>4719</v>
      </c>
      <c r="P1054" s="19">
        <f>IFERROR(VLOOKUP(O1054,Colors!$A$3:$B$11,2,FALSE),"")</f>
        <v>8</v>
      </c>
      <c r="Q1054" s="2" t="s">
        <v>4688</v>
      </c>
      <c r="R1054" s="19">
        <f>IFERROR(VLOOKUP(Q1054,Contenants!$A$3:$B$21,2,FALSE),"")</f>
        <v>16</v>
      </c>
      <c r="S1054" s="2"/>
      <c r="T1054" s="8" t="s">
        <v>1037</v>
      </c>
      <c r="U1054" s="21" t="str">
        <f t="shared" si="370"/>
        <v/>
      </c>
      <c r="V1054" s="19">
        <f t="shared" si="368"/>
        <v>0</v>
      </c>
      <c r="W1054" s="20" t="e">
        <f>$X$1&amp;A1054&amp;$Y$1&amp;T1054&amp;$Z$1&amp;C1054&amp;$AA$1&amp;E1054&amp;#REF!&amp;G1054&amp;$AB$1&amp;J1054&amp;$AC$1&amp;#REF!&amp;$AD$1&amp;L1054&amp;$AE$1&amp;P1054&amp;$AF$1&amp;R1054&amp;$AF$1&amp;#REF!&amp;$AG$1</f>
        <v>#REF!</v>
      </c>
    </row>
    <row r="1055" spans="1:23" s="20" customFormat="1" hidden="1" x14ac:dyDescent="0.25">
      <c r="A1055" s="2" t="s">
        <v>3135</v>
      </c>
      <c r="B1055" s="2" t="s">
        <v>3136</v>
      </c>
      <c r="C1055" s="3"/>
      <c r="D1055" s="18" t="str">
        <f t="shared" si="351"/>
        <v/>
      </c>
      <c r="E1055" s="4">
        <v>103.7</v>
      </c>
      <c r="F1055" s="2" t="s">
        <v>2257</v>
      </c>
      <c r="G1055" s="19" t="e">
        <f>VLOOKUP(F1055,frs!$A$2:$E$41,2,FALSE)</f>
        <v>#N/A</v>
      </c>
      <c r="H1055" s="2" t="b">
        <v>0</v>
      </c>
      <c r="I1055" s="2" t="s">
        <v>4716</v>
      </c>
      <c r="J1055" s="19">
        <f>VLOOKUP(I1055,Families!$A$2:$B$11,2,FALSE)</f>
        <v>1</v>
      </c>
      <c r="K1055" s="2" t="s">
        <v>4841</v>
      </c>
      <c r="L1055" s="19" t="str">
        <f>IFERROR(VLOOKUP(K1055,Appellations!$A$3:$B$77,3,FALSE),"")</f>
        <v/>
      </c>
      <c r="M1055" s="2" t="s">
        <v>4745</v>
      </c>
      <c r="N1055" s="19">
        <f>IFERROR(VLOOKUP(M1055,Regions!$A$3:$B$41,2,FALSE),"")</f>
        <v>33</v>
      </c>
      <c r="O1055" s="2" t="s">
        <v>4719</v>
      </c>
      <c r="P1055" s="19">
        <f>IFERROR(VLOOKUP(O1055,Colors!$A$3:$B$11,2,FALSE),"")</f>
        <v>8</v>
      </c>
      <c r="Q1055" s="2" t="s">
        <v>4688</v>
      </c>
      <c r="R1055" s="19">
        <f>IFERROR(VLOOKUP(Q1055,Contenants!$A$3:$B$21,2,FALSE),"")</f>
        <v>16</v>
      </c>
      <c r="S1055" s="2"/>
      <c r="T1055" s="8" t="s">
        <v>807</v>
      </c>
      <c r="U1055" s="21" t="str">
        <f t="shared" si="370"/>
        <v/>
      </c>
      <c r="V1055" s="21"/>
      <c r="W1055" s="20" t="e">
        <f>$X$1&amp;A1055&amp;$Y$1&amp;T1055&amp;$Z$1&amp;C1055&amp;$AA$1&amp;E1055&amp;#REF!&amp;G1055&amp;$AB$1&amp;J1055&amp;$AC$1&amp;#REF!&amp;$AD$1&amp;L1055&amp;$AE$1&amp;P1055&amp;$AF$1&amp;R1055&amp;$AF$1&amp;#REF!&amp;$AG$1</f>
        <v>#REF!</v>
      </c>
    </row>
    <row r="1056" spans="1:23" s="20" customFormat="1" hidden="1" x14ac:dyDescent="0.25">
      <c r="A1056" s="2" t="s">
        <v>3131</v>
      </c>
      <c r="B1056" s="2" t="s">
        <v>3132</v>
      </c>
      <c r="C1056" s="3"/>
      <c r="D1056" s="18" t="str">
        <f t="shared" si="351"/>
        <v/>
      </c>
      <c r="E1056" s="4">
        <v>149</v>
      </c>
      <c r="F1056" s="2" t="s">
        <v>2257</v>
      </c>
      <c r="G1056" s="19" t="e">
        <f>VLOOKUP(F1056,frs!$A$2:$E$41,2,FALSE)</f>
        <v>#N/A</v>
      </c>
      <c r="H1056" s="2" t="b">
        <v>0</v>
      </c>
      <c r="I1056" s="2" t="s">
        <v>4716</v>
      </c>
      <c r="J1056" s="19">
        <f>VLOOKUP(I1056,Families!$A$2:$B$11,2,FALSE)</f>
        <v>1</v>
      </c>
      <c r="K1056" s="2" t="s">
        <v>4841</v>
      </c>
      <c r="L1056" s="19" t="str">
        <f>IFERROR(VLOOKUP(K1056,Appellations!$A$3:$B$77,3,FALSE),"")</f>
        <v/>
      </c>
      <c r="M1056" s="2" t="s">
        <v>4745</v>
      </c>
      <c r="N1056" s="19">
        <f>IFERROR(VLOOKUP(M1056,Regions!$A$3:$B$41,2,FALSE),"")</f>
        <v>33</v>
      </c>
      <c r="O1056" s="2" t="s">
        <v>4719</v>
      </c>
      <c r="P1056" s="19">
        <f>IFERROR(VLOOKUP(O1056,Colors!$A$3:$B$11,2,FALSE),"")</f>
        <v>8</v>
      </c>
      <c r="Q1056" s="2" t="s">
        <v>4688</v>
      </c>
      <c r="R1056" s="19">
        <f>IFERROR(VLOOKUP(Q1056,Contenants!$A$3:$B$21,2,FALSE),"")</f>
        <v>16</v>
      </c>
      <c r="S1056" s="2"/>
      <c r="T1056" s="8" t="s">
        <v>813</v>
      </c>
      <c r="U1056" s="21" t="str">
        <f t="shared" si="370"/>
        <v/>
      </c>
      <c r="V1056" s="21"/>
      <c r="W1056" s="20" t="e">
        <f>$X$1&amp;A1056&amp;$Y$1&amp;T1056&amp;$Z$1&amp;C1056&amp;$AA$1&amp;E1056&amp;#REF!&amp;G1056&amp;$AB$1&amp;J1056&amp;$AC$1&amp;#REF!&amp;$AD$1&amp;L1056&amp;$AE$1&amp;P1056&amp;$AF$1&amp;R1056&amp;$AF$1&amp;#REF!&amp;$AG$1</f>
        <v>#REF!</v>
      </c>
    </row>
    <row r="1057" spans="1:23" s="20" customFormat="1" hidden="1" x14ac:dyDescent="0.25">
      <c r="A1057" s="2" t="s">
        <v>3129</v>
      </c>
      <c r="B1057" s="2" t="s">
        <v>3130</v>
      </c>
      <c r="C1057" s="3"/>
      <c r="D1057" s="18" t="str">
        <f t="shared" si="351"/>
        <v/>
      </c>
      <c r="E1057" s="4">
        <v>226.7</v>
      </c>
      <c r="F1057" s="2" t="s">
        <v>2257</v>
      </c>
      <c r="G1057" s="19" t="e">
        <f>VLOOKUP(F1057,frs!$A$2:$E$41,2,FALSE)</f>
        <v>#N/A</v>
      </c>
      <c r="H1057" s="2" t="b">
        <v>0</v>
      </c>
      <c r="I1057" s="2" t="s">
        <v>4716</v>
      </c>
      <c r="J1057" s="19">
        <f>VLOOKUP(I1057,Families!$A$2:$B$11,2,FALSE)</f>
        <v>1</v>
      </c>
      <c r="K1057" s="2" t="s">
        <v>4841</v>
      </c>
      <c r="L1057" s="19" t="str">
        <f>IFERROR(VLOOKUP(K1057,Appellations!$A$3:$B$77,3,FALSE),"")</f>
        <v/>
      </c>
      <c r="M1057" s="2" t="s">
        <v>4745</v>
      </c>
      <c r="N1057" s="19">
        <f>IFERROR(VLOOKUP(M1057,Regions!$A$3:$B$41,2,FALSE),"")</f>
        <v>33</v>
      </c>
      <c r="O1057" s="2" t="s">
        <v>4719</v>
      </c>
      <c r="P1057" s="19">
        <f>IFERROR(VLOOKUP(O1057,Colors!$A$3:$B$11,2,FALSE),"")</f>
        <v>8</v>
      </c>
      <c r="Q1057" s="2" t="s">
        <v>4688</v>
      </c>
      <c r="R1057" s="19">
        <f>IFERROR(VLOOKUP(Q1057,Contenants!$A$3:$B$21,2,FALSE),"")</f>
        <v>16</v>
      </c>
      <c r="S1057" s="2"/>
      <c r="T1057" s="8" t="s">
        <v>14</v>
      </c>
      <c r="U1057" s="21" t="str">
        <f t="shared" si="370"/>
        <v/>
      </c>
      <c r="V1057" s="21"/>
      <c r="W1057" s="20" t="e">
        <f>$X$1&amp;A1057&amp;$Y$1&amp;T1057&amp;$Z$1&amp;C1057&amp;$AA$1&amp;E1057&amp;#REF!&amp;G1057&amp;$AB$1&amp;J1057&amp;$AC$1&amp;#REF!&amp;$AD$1&amp;L1057&amp;$AE$1&amp;P1057&amp;$AF$1&amp;R1057&amp;$AF$1&amp;#REF!&amp;$AG$1</f>
        <v>#REF!</v>
      </c>
    </row>
    <row r="1058" spans="1:23" s="20" customFormat="1" hidden="1" x14ac:dyDescent="0.25">
      <c r="A1058" s="2" t="s">
        <v>3248</v>
      </c>
      <c r="B1058" s="2" t="s">
        <v>3249</v>
      </c>
      <c r="C1058" s="3"/>
      <c r="D1058" s="18" t="str">
        <f t="shared" si="351"/>
        <v/>
      </c>
      <c r="E1058" s="4">
        <v>19.350000000000001</v>
      </c>
      <c r="F1058" s="2" t="s">
        <v>3245</v>
      </c>
      <c r="G1058" s="19" t="e">
        <f>VLOOKUP(F1058,frs!$A$2:$E$41,2,FALSE)</f>
        <v>#N/A</v>
      </c>
      <c r="H1058" s="2" t="b">
        <v>0</v>
      </c>
      <c r="I1058" s="2" t="s">
        <v>4716</v>
      </c>
      <c r="J1058" s="19">
        <f>VLOOKUP(I1058,Families!$A$2:$B$11,2,FALSE)</f>
        <v>1</v>
      </c>
      <c r="K1058" s="2" t="s">
        <v>4851</v>
      </c>
      <c r="L1058" s="19" t="str">
        <f>IFERROR(VLOOKUP(K1058,Appellations!$A$3:$B$77,3,FALSE),"")</f>
        <v/>
      </c>
      <c r="M1058" s="2" t="s">
        <v>4743</v>
      </c>
      <c r="N1058" s="19">
        <f>IFERROR(VLOOKUP(M1058,Regions!$A$3:$B$41,2,FALSE),"")</f>
        <v>24</v>
      </c>
      <c r="O1058" s="2" t="s">
        <v>4719</v>
      </c>
      <c r="P1058" s="19">
        <f>IFERROR(VLOOKUP(O1058,Colors!$A$3:$B$11,2,FALSE),"")</f>
        <v>8</v>
      </c>
      <c r="Q1058" s="2" t="s">
        <v>4688</v>
      </c>
      <c r="R1058" s="19">
        <f>IFERROR(VLOOKUP(Q1058,Contenants!$A$3:$B$21,2,FALSE),"")</f>
        <v>16</v>
      </c>
      <c r="S1058" s="2"/>
      <c r="T1058" s="8" t="s">
        <v>12</v>
      </c>
      <c r="U1058" s="21" t="str">
        <f t="shared" si="370"/>
        <v/>
      </c>
      <c r="V1058" s="21"/>
      <c r="W1058" s="20" t="e">
        <f>$X$1&amp;A1058&amp;$Y$1&amp;T1058&amp;$Z$1&amp;C1058&amp;$AA$1&amp;E1058&amp;#REF!&amp;G1058&amp;$AB$1&amp;J1058&amp;$AC$1&amp;#REF!&amp;$AD$1&amp;L1058&amp;$AE$1&amp;P1058&amp;$AF$1&amp;R1058&amp;$AF$1&amp;#REF!&amp;$AG$1</f>
        <v>#REF!</v>
      </c>
    </row>
    <row r="1059" spans="1:23" s="20" customFormat="1" hidden="1" x14ac:dyDescent="0.25">
      <c r="A1059" s="2" t="s">
        <v>3243</v>
      </c>
      <c r="B1059" s="2" t="s">
        <v>3244</v>
      </c>
      <c r="C1059" s="3"/>
      <c r="D1059" s="18" t="str">
        <f t="shared" si="351"/>
        <v/>
      </c>
      <c r="E1059" s="4">
        <v>19.350000000000001</v>
      </c>
      <c r="F1059" s="2" t="s">
        <v>3245</v>
      </c>
      <c r="G1059" s="19" t="e">
        <f>VLOOKUP(F1059,frs!$A$2:$E$41,2,FALSE)</f>
        <v>#N/A</v>
      </c>
      <c r="H1059" s="2" t="b">
        <v>0</v>
      </c>
      <c r="I1059" s="2" t="s">
        <v>4709</v>
      </c>
      <c r="J1059" s="19">
        <f>VLOOKUP(I1059,Families!$A$2:$B$11,2,FALSE)</f>
        <v>2</v>
      </c>
      <c r="K1059" s="2" t="s">
        <v>4851</v>
      </c>
      <c r="L1059" s="19" t="str">
        <f>IFERROR(VLOOKUP(K1059,Appellations!$A$3:$B$77,3,FALSE),"")</f>
        <v/>
      </c>
      <c r="M1059" s="2" t="s">
        <v>4743</v>
      </c>
      <c r="N1059" s="19">
        <f>IFERROR(VLOOKUP(M1059,Regions!$A$3:$B$41,2,FALSE),"")</f>
        <v>24</v>
      </c>
      <c r="O1059" s="2" t="s">
        <v>4689</v>
      </c>
      <c r="P1059" s="19">
        <f>IFERROR(VLOOKUP(O1059,Colors!$A$3:$B$11,2,FALSE),"")</f>
        <v>2</v>
      </c>
      <c r="Q1059" s="2" t="s">
        <v>4688</v>
      </c>
      <c r="R1059" s="19">
        <f>IFERROR(VLOOKUP(Q1059,Contenants!$A$3:$B$21,2,FALSE),"")</f>
        <v>16</v>
      </c>
      <c r="S1059" s="2"/>
      <c r="T1059" s="8" t="s">
        <v>18</v>
      </c>
      <c r="U1059" s="21" t="str">
        <f t="shared" si="370"/>
        <v/>
      </c>
      <c r="V1059" s="21"/>
      <c r="W1059" s="20" t="e">
        <f>$X$1&amp;A1059&amp;$Y$1&amp;T1059&amp;$Z$1&amp;C1059&amp;$AA$1&amp;E1059&amp;#REF!&amp;G1059&amp;$AB$1&amp;J1059&amp;$AC$1&amp;#REF!&amp;$AD$1&amp;L1059&amp;$AE$1&amp;P1059&amp;$AF$1&amp;R1059&amp;$AF$1&amp;#REF!&amp;$AG$1</f>
        <v>#REF!</v>
      </c>
    </row>
    <row r="1060" spans="1:23" s="20" customFormat="1" hidden="1" x14ac:dyDescent="0.25">
      <c r="A1060" s="2" t="s">
        <v>3252</v>
      </c>
      <c r="B1060" s="2" t="s">
        <v>3253</v>
      </c>
      <c r="C1060" s="3"/>
      <c r="D1060" s="18" t="str">
        <f t="shared" si="351"/>
        <v/>
      </c>
      <c r="E1060" s="4">
        <v>31.95</v>
      </c>
      <c r="F1060" s="2" t="s">
        <v>3245</v>
      </c>
      <c r="G1060" s="19" t="e">
        <f>VLOOKUP(F1060,frs!$A$2:$E$41,2,FALSE)</f>
        <v>#N/A</v>
      </c>
      <c r="H1060" s="2" t="b">
        <v>0</v>
      </c>
      <c r="I1060" s="2" t="s">
        <v>4716</v>
      </c>
      <c r="J1060" s="19">
        <f>VLOOKUP(I1060,Families!$A$2:$B$11,2,FALSE)</f>
        <v>1</v>
      </c>
      <c r="K1060" s="2" t="s">
        <v>4851</v>
      </c>
      <c r="L1060" s="19" t="str">
        <f>IFERROR(VLOOKUP(K1060,Appellations!$A$3:$B$77,3,FALSE),"")</f>
        <v/>
      </c>
      <c r="M1060" s="2" t="s">
        <v>4743</v>
      </c>
      <c r="N1060" s="19">
        <f>IFERROR(VLOOKUP(M1060,Regions!$A$3:$B$41,2,FALSE),"")</f>
        <v>24</v>
      </c>
      <c r="O1060" s="2" t="s">
        <v>4719</v>
      </c>
      <c r="P1060" s="19">
        <f>IFERROR(VLOOKUP(O1060,Colors!$A$3:$B$11,2,FALSE),"")</f>
        <v>8</v>
      </c>
      <c r="Q1060" s="2" t="s">
        <v>4688</v>
      </c>
      <c r="R1060" s="19">
        <f>IFERROR(VLOOKUP(Q1060,Contenants!$A$3:$B$21,2,FALSE),"")</f>
        <v>16</v>
      </c>
      <c r="S1060" s="2"/>
      <c r="T1060" s="8" t="s">
        <v>16</v>
      </c>
      <c r="U1060" s="21" t="str">
        <f t="shared" si="370"/>
        <v/>
      </c>
      <c r="V1060" s="21"/>
      <c r="W1060" s="20" t="e">
        <f>$X$1&amp;A1060&amp;$Y$1&amp;T1060&amp;$Z$1&amp;C1060&amp;$AA$1&amp;E1060&amp;#REF!&amp;G1060&amp;$AB$1&amp;J1060&amp;$AC$1&amp;#REF!&amp;$AD$1&amp;L1060&amp;$AE$1&amp;P1060&amp;$AF$1&amp;R1060&amp;$AF$1&amp;#REF!&amp;$AG$1</f>
        <v>#REF!</v>
      </c>
    </row>
    <row r="1061" spans="1:23" s="20" customFormat="1" hidden="1" x14ac:dyDescent="0.25">
      <c r="A1061" s="2" t="s">
        <v>3250</v>
      </c>
      <c r="B1061" s="2" t="s">
        <v>3251</v>
      </c>
      <c r="C1061" s="3"/>
      <c r="D1061" s="18" t="str">
        <f t="shared" si="351"/>
        <v/>
      </c>
      <c r="E1061" s="4">
        <v>41.25</v>
      </c>
      <c r="F1061" s="2" t="s">
        <v>3245</v>
      </c>
      <c r="G1061" s="19" t="e">
        <f>VLOOKUP(F1061,frs!$A$2:$E$41,2,FALSE)</f>
        <v>#N/A</v>
      </c>
      <c r="H1061" s="2" t="b">
        <v>0</v>
      </c>
      <c r="I1061" s="2" t="s">
        <v>4716</v>
      </c>
      <c r="J1061" s="19">
        <f>VLOOKUP(I1061,Families!$A$2:$B$11,2,FALSE)</f>
        <v>1</v>
      </c>
      <c r="K1061" s="2" t="s">
        <v>4851</v>
      </c>
      <c r="L1061" s="19" t="str">
        <f>IFERROR(VLOOKUP(K1061,Appellations!$A$3:$B$77,3,FALSE),"")</f>
        <v/>
      </c>
      <c r="M1061" s="2" t="s">
        <v>4743</v>
      </c>
      <c r="N1061" s="19">
        <f>IFERROR(VLOOKUP(M1061,Regions!$A$3:$B$41,2,FALSE),"")</f>
        <v>24</v>
      </c>
      <c r="O1061" s="2" t="s">
        <v>4719</v>
      </c>
      <c r="P1061" s="19">
        <f>IFERROR(VLOOKUP(O1061,Colors!$A$3:$B$11,2,FALSE),"")</f>
        <v>8</v>
      </c>
      <c r="Q1061" s="2" t="s">
        <v>4688</v>
      </c>
      <c r="R1061" s="19">
        <f>IFERROR(VLOOKUP(Q1061,Contenants!$A$3:$B$21,2,FALSE),"")</f>
        <v>16</v>
      </c>
      <c r="S1061" s="2"/>
      <c r="T1061" s="8" t="s">
        <v>20</v>
      </c>
      <c r="U1061" s="21" t="str">
        <f t="shared" si="370"/>
        <v/>
      </c>
      <c r="V1061" s="21"/>
      <c r="W1061" s="20" t="e">
        <f>$X$1&amp;A1061&amp;$Y$1&amp;T1061&amp;$Z$1&amp;C1061&amp;$AA$1&amp;E1061&amp;#REF!&amp;G1061&amp;$AB$1&amp;J1061&amp;$AC$1&amp;#REF!&amp;$AD$1&amp;L1061&amp;$AE$1&amp;P1061&amp;$AF$1&amp;R1061&amp;$AF$1&amp;#REF!&amp;$AG$1</f>
        <v>#REF!</v>
      </c>
    </row>
    <row r="1062" spans="1:23" s="20" customFormat="1" hidden="1" x14ac:dyDescent="0.25">
      <c r="A1062" s="2" t="s">
        <v>3735</v>
      </c>
      <c r="B1062" s="2" t="s">
        <v>3736</v>
      </c>
      <c r="C1062" s="3"/>
      <c r="D1062" s="18" t="str">
        <f t="shared" si="351"/>
        <v/>
      </c>
      <c r="E1062" s="4">
        <v>14.15</v>
      </c>
      <c r="F1062" s="2" t="s">
        <v>3245</v>
      </c>
      <c r="G1062" s="19" t="e">
        <f>VLOOKUP(F1062,frs!$A$2:$E$41,2,FALSE)</f>
        <v>#N/A</v>
      </c>
      <c r="H1062" s="2" t="b">
        <v>0</v>
      </c>
      <c r="I1062" s="2" t="s">
        <v>4716</v>
      </c>
      <c r="J1062" s="19">
        <f>VLOOKUP(I1062,Families!$A$2:$B$11,2,FALSE)</f>
        <v>1</v>
      </c>
      <c r="K1062" s="2" t="s">
        <v>4851</v>
      </c>
      <c r="L1062" s="19" t="str">
        <f>IFERROR(VLOOKUP(K1062,Appellations!$A$3:$B$77,3,FALSE),"")</f>
        <v/>
      </c>
      <c r="M1062" s="2" t="s">
        <v>4743</v>
      </c>
      <c r="N1062" s="19">
        <f>IFERROR(VLOOKUP(M1062,Regions!$A$3:$B$41,2,FALSE),"")</f>
        <v>24</v>
      </c>
      <c r="O1062" s="2" t="s">
        <v>4719</v>
      </c>
      <c r="P1062" s="19">
        <f>IFERROR(VLOOKUP(O1062,Colors!$A$3:$B$11,2,FALSE),"")</f>
        <v>8</v>
      </c>
      <c r="Q1062" s="2" t="s">
        <v>4688</v>
      </c>
      <c r="R1062" s="19">
        <f>IFERROR(VLOOKUP(Q1062,Contenants!$A$3:$B$21,2,FALSE),"")</f>
        <v>16</v>
      </c>
      <c r="S1062" s="2"/>
      <c r="T1062" s="8" t="s">
        <v>573</v>
      </c>
      <c r="U1062" s="21" t="str">
        <f t="shared" si="370"/>
        <v/>
      </c>
      <c r="V1062" s="21"/>
      <c r="W1062" s="20" t="e">
        <f>$X$1&amp;A1062&amp;$Y$1&amp;T1062&amp;$Z$1&amp;C1062&amp;$AA$1&amp;E1062&amp;#REF!&amp;G1062&amp;$AB$1&amp;J1062&amp;$AC$1&amp;#REF!&amp;$AD$1&amp;L1062&amp;$AE$1&amp;P1062&amp;$AF$1&amp;R1062&amp;$AF$1&amp;#REF!&amp;$AG$1</f>
        <v>#REF!</v>
      </c>
    </row>
    <row r="1063" spans="1:23" s="20" customFormat="1" hidden="1" x14ac:dyDescent="0.25">
      <c r="A1063" s="2" t="s">
        <v>3819</v>
      </c>
      <c r="B1063" s="2" t="s">
        <v>3820</v>
      </c>
      <c r="C1063" s="3"/>
      <c r="D1063" s="18" t="str">
        <f t="shared" si="351"/>
        <v/>
      </c>
      <c r="E1063" s="4">
        <v>24.9</v>
      </c>
      <c r="F1063" s="2" t="s">
        <v>3594</v>
      </c>
      <c r="G1063" s="19" t="e">
        <f>VLOOKUP(F1063,frs!$A$2:$E$41,2,FALSE)</f>
        <v>#N/A</v>
      </c>
      <c r="H1063" s="2" t="b">
        <v>0</v>
      </c>
      <c r="I1063" s="2" t="s">
        <v>4693</v>
      </c>
      <c r="J1063" s="19">
        <f>VLOOKUP(I1063,Families!$A$2:$B$11,2,FALSE)</f>
        <v>7</v>
      </c>
      <c r="K1063" s="2"/>
      <c r="L1063" s="19" t="str">
        <f>IFERROR(VLOOKUP(K1063,Appellations!$A$3:$B$77,3,FALSE),"")</f>
        <v/>
      </c>
      <c r="M1063" s="2" t="s">
        <v>4698</v>
      </c>
      <c r="N1063" s="19" t="str">
        <f>IFERROR(VLOOKUP(M1063,Regions!$A$3:$B$41,2,FALSE),"")</f>
        <v/>
      </c>
      <c r="O1063" s="2"/>
      <c r="P1063" s="19" t="str">
        <f>IFERROR(VLOOKUP(O1063,Colors!$A$3:$B$11,2,FALSE),"")</f>
        <v/>
      </c>
      <c r="Q1063" s="2"/>
      <c r="R1063" s="19" t="str">
        <f>IFERROR(VLOOKUP(Q1063,Contenants!$A$3:$B$21,2,FALSE),"")</f>
        <v/>
      </c>
      <c r="S1063" s="2"/>
      <c r="T1063" s="8" t="s">
        <v>841</v>
      </c>
      <c r="U1063" s="21" t="str">
        <f t="shared" si="370"/>
        <v/>
      </c>
      <c r="V1063" s="21"/>
      <c r="W1063" s="20" t="e">
        <f>$X$1&amp;A1063&amp;$Y$1&amp;T1063&amp;$Z$1&amp;C1063&amp;$AA$1&amp;E1063&amp;#REF!&amp;G1063&amp;$AB$1&amp;J1063&amp;$AC$1&amp;#REF!&amp;$AD$1&amp;L1063&amp;$AE$1&amp;P1063&amp;$AF$1&amp;R1063&amp;$AF$1&amp;#REF!&amp;$AG$1</f>
        <v>#REF!</v>
      </c>
    </row>
    <row r="1064" spans="1:23" s="20" customFormat="1" hidden="1" x14ac:dyDescent="0.25">
      <c r="A1064" s="2" t="s">
        <v>3821</v>
      </c>
      <c r="B1064" s="2" t="s">
        <v>3822</v>
      </c>
      <c r="C1064" s="3"/>
      <c r="D1064" s="18" t="str">
        <f t="shared" si="351"/>
        <v/>
      </c>
      <c r="E1064" s="4">
        <v>28.6</v>
      </c>
      <c r="F1064" s="2" t="s">
        <v>3594</v>
      </c>
      <c r="G1064" s="19" t="e">
        <f>VLOOKUP(F1064,frs!$A$2:$E$41,2,FALSE)</f>
        <v>#N/A</v>
      </c>
      <c r="H1064" s="2" t="b">
        <v>0</v>
      </c>
      <c r="I1064" s="2" t="s">
        <v>4693</v>
      </c>
      <c r="J1064" s="19">
        <f>VLOOKUP(I1064,Families!$A$2:$B$11,2,FALSE)</f>
        <v>7</v>
      </c>
      <c r="K1064" s="2"/>
      <c r="L1064" s="19" t="str">
        <f>IFERROR(VLOOKUP(K1064,Appellations!$A$3:$B$77,3,FALSE),"")</f>
        <v/>
      </c>
      <c r="M1064" s="2" t="s">
        <v>4698</v>
      </c>
      <c r="N1064" s="19" t="str">
        <f>IFERROR(VLOOKUP(M1064,Regions!$A$3:$B$41,2,FALSE),"")</f>
        <v/>
      </c>
      <c r="O1064" s="2"/>
      <c r="P1064" s="19" t="str">
        <f>IFERROR(VLOOKUP(O1064,Colors!$A$3:$B$11,2,FALSE),"")</f>
        <v/>
      </c>
      <c r="Q1064" s="2"/>
      <c r="R1064" s="19" t="str">
        <f>IFERROR(VLOOKUP(Q1064,Contenants!$A$3:$B$21,2,FALSE),"")</f>
        <v/>
      </c>
      <c r="S1064" s="2"/>
      <c r="T1064" s="8" t="s">
        <v>2124</v>
      </c>
      <c r="U1064" s="21" t="str">
        <f t="shared" si="370"/>
        <v/>
      </c>
      <c r="V1064" s="21"/>
      <c r="W1064" s="20" t="e">
        <f>$X$1&amp;A1064&amp;$Y$1&amp;T1064&amp;$Z$1&amp;C1064&amp;$AA$1&amp;E1064&amp;#REF!&amp;G1064&amp;$AB$1&amp;J1064&amp;$AC$1&amp;#REF!&amp;$AD$1&amp;L1064&amp;$AE$1&amp;P1064&amp;$AF$1&amp;R1064&amp;$AF$1&amp;#REF!&amp;$AG$1</f>
        <v>#REF!</v>
      </c>
    </row>
    <row r="1065" spans="1:23" s="20" customFormat="1" hidden="1" x14ac:dyDescent="0.25">
      <c r="A1065" s="2" t="s">
        <v>3592</v>
      </c>
      <c r="B1065" s="2" t="s">
        <v>3593</v>
      </c>
      <c r="C1065" s="3"/>
      <c r="D1065" s="18" t="str">
        <f t="shared" si="351"/>
        <v/>
      </c>
      <c r="E1065" s="4">
        <v>58.7</v>
      </c>
      <c r="F1065" s="2" t="s">
        <v>3594</v>
      </c>
      <c r="G1065" s="19" t="e">
        <f>VLOOKUP(F1065,frs!$A$2:$E$41,2,FALSE)</f>
        <v>#N/A</v>
      </c>
      <c r="H1065" s="2" t="b">
        <v>0</v>
      </c>
      <c r="I1065" s="2" t="s">
        <v>4693</v>
      </c>
      <c r="J1065" s="19">
        <f>VLOOKUP(I1065,Families!$A$2:$B$11,2,FALSE)</f>
        <v>7</v>
      </c>
      <c r="K1065" s="2"/>
      <c r="L1065" s="19" t="str">
        <f>IFERROR(VLOOKUP(K1065,Appellations!$A$3:$B$77,3,FALSE),"")</f>
        <v/>
      </c>
      <c r="M1065" s="2" t="s">
        <v>4698</v>
      </c>
      <c r="N1065" s="19" t="str">
        <f>IFERROR(VLOOKUP(M1065,Regions!$A$3:$B$41,2,FALSE),"")</f>
        <v/>
      </c>
      <c r="O1065" s="2"/>
      <c r="P1065" s="19" t="str">
        <f>IFERROR(VLOOKUP(O1065,Colors!$A$3:$B$11,2,FALSE),"")</f>
        <v/>
      </c>
      <c r="Q1065" s="2"/>
      <c r="R1065" s="19" t="str">
        <f>IFERROR(VLOOKUP(Q1065,Contenants!$A$3:$B$21,2,FALSE),"")</f>
        <v/>
      </c>
      <c r="S1065" s="2"/>
      <c r="T1065" s="8" t="s">
        <v>432</v>
      </c>
      <c r="U1065" s="21" t="str">
        <f t="shared" si="370"/>
        <v/>
      </c>
      <c r="V1065" s="21"/>
      <c r="W1065" s="20" t="e">
        <f>$X$1&amp;A1065&amp;$Y$1&amp;T1065&amp;$Z$1&amp;C1065&amp;$AA$1&amp;E1065&amp;#REF!&amp;G1065&amp;$AB$1&amp;J1065&amp;$AC$1&amp;#REF!&amp;$AD$1&amp;L1065&amp;$AE$1&amp;P1065&amp;$AF$1&amp;R1065&amp;$AF$1&amp;#REF!&amp;$AG$1</f>
        <v>#REF!</v>
      </c>
    </row>
    <row r="1066" spans="1:23" s="20" customFormat="1" hidden="1" x14ac:dyDescent="0.25">
      <c r="A1066" s="2" t="s">
        <v>3595</v>
      </c>
      <c r="B1066" s="2" t="s">
        <v>3596</v>
      </c>
      <c r="C1066" s="3"/>
      <c r="D1066" s="18" t="str">
        <f t="shared" si="351"/>
        <v/>
      </c>
      <c r="E1066" s="4">
        <v>102.2</v>
      </c>
      <c r="F1066" s="2" t="s">
        <v>3594</v>
      </c>
      <c r="G1066" s="19" t="e">
        <f>VLOOKUP(F1066,frs!$A$2:$E$41,2,FALSE)</f>
        <v>#N/A</v>
      </c>
      <c r="H1066" s="2" t="b">
        <v>0</v>
      </c>
      <c r="I1066" s="2" t="s">
        <v>4693</v>
      </c>
      <c r="J1066" s="19">
        <f>VLOOKUP(I1066,Families!$A$2:$B$11,2,FALSE)</f>
        <v>7</v>
      </c>
      <c r="K1066" s="2"/>
      <c r="L1066" s="19" t="str">
        <f>IFERROR(VLOOKUP(K1066,Appellations!$A$3:$B$77,3,FALSE),"")</f>
        <v/>
      </c>
      <c r="M1066" s="2" t="s">
        <v>4698</v>
      </c>
      <c r="N1066" s="19" t="str">
        <f>IFERROR(VLOOKUP(M1066,Regions!$A$3:$B$41,2,FALSE),"")</f>
        <v/>
      </c>
      <c r="O1066" s="2"/>
      <c r="P1066" s="19" t="str">
        <f>IFERROR(VLOOKUP(O1066,Colors!$A$3:$B$11,2,FALSE),"")</f>
        <v/>
      </c>
      <c r="Q1066" s="2"/>
      <c r="R1066" s="19" t="str">
        <f>IFERROR(VLOOKUP(Q1066,Contenants!$A$3:$B$21,2,FALSE),"")</f>
        <v/>
      </c>
      <c r="S1066" s="2"/>
      <c r="T1066" s="8" t="s">
        <v>434</v>
      </c>
      <c r="U1066" s="21" t="str">
        <f t="shared" si="370"/>
        <v/>
      </c>
      <c r="V1066" s="21"/>
      <c r="W1066" s="20" t="e">
        <f>$X$1&amp;A1066&amp;$Y$1&amp;T1066&amp;$Z$1&amp;C1066&amp;$AA$1&amp;E1066&amp;#REF!&amp;G1066&amp;$AB$1&amp;J1066&amp;$AC$1&amp;#REF!&amp;$AD$1&amp;L1066&amp;$AE$1&amp;P1066&amp;$AF$1&amp;R1066&amp;$AF$1&amp;#REF!&amp;$AG$1</f>
        <v>#REF!</v>
      </c>
    </row>
    <row r="1067" spans="1:23" s="20" customFormat="1" hidden="1" x14ac:dyDescent="0.25">
      <c r="A1067" s="2" t="s">
        <v>4591</v>
      </c>
      <c r="B1067" s="2" t="s">
        <v>4592</v>
      </c>
      <c r="C1067" s="3"/>
      <c r="D1067" s="18" t="str">
        <f t="shared" si="351"/>
        <v/>
      </c>
      <c r="E1067" s="4">
        <v>74</v>
      </c>
      <c r="F1067" s="2" t="s">
        <v>3594</v>
      </c>
      <c r="G1067" s="19" t="e">
        <f>VLOOKUP(F1067,frs!$A$2:$E$41,2,FALSE)</f>
        <v>#N/A</v>
      </c>
      <c r="H1067" s="2" t="b">
        <v>0</v>
      </c>
      <c r="I1067" s="2" t="s">
        <v>4693</v>
      </c>
      <c r="J1067" s="19">
        <f>VLOOKUP(I1067,Families!$A$2:$B$11,2,FALSE)</f>
        <v>7</v>
      </c>
      <c r="K1067" s="2"/>
      <c r="L1067" s="19" t="str">
        <f>IFERROR(VLOOKUP(K1067,Appellations!$A$3:$B$77,3,FALSE),"")</f>
        <v/>
      </c>
      <c r="M1067" s="2" t="s">
        <v>4698</v>
      </c>
      <c r="N1067" s="19" t="str">
        <f>IFERROR(VLOOKUP(M1067,Regions!$A$3:$B$41,2,FALSE),"")</f>
        <v/>
      </c>
      <c r="O1067" s="2"/>
      <c r="P1067" s="19" t="str">
        <f>IFERROR(VLOOKUP(O1067,Colors!$A$3:$B$11,2,FALSE),"")</f>
        <v/>
      </c>
      <c r="Q1067" s="2"/>
      <c r="R1067" s="19" t="str">
        <f>IFERROR(VLOOKUP(Q1067,Contenants!$A$3:$B$21,2,FALSE),"")</f>
        <v/>
      </c>
      <c r="S1067" s="2"/>
      <c r="T1067" s="8" t="s">
        <v>428</v>
      </c>
      <c r="U1067" s="21" t="str">
        <f t="shared" si="370"/>
        <v/>
      </c>
      <c r="V1067" s="21"/>
      <c r="W1067" s="20" t="e">
        <f>$X$1&amp;A1067&amp;$Y$1&amp;T1067&amp;$Z$1&amp;C1067&amp;$AA$1&amp;E1067&amp;#REF!&amp;G1067&amp;$AB$1&amp;J1067&amp;$AC$1&amp;#REF!&amp;$AD$1&amp;L1067&amp;$AE$1&amp;P1067&amp;$AF$1&amp;R1067&amp;$AF$1&amp;#REF!&amp;$AG$1</f>
        <v>#REF!</v>
      </c>
    </row>
    <row r="1068" spans="1:23" s="20" customFormat="1" hidden="1" x14ac:dyDescent="0.25">
      <c r="A1068" s="2" t="s">
        <v>3597</v>
      </c>
      <c r="B1068" s="2" t="s">
        <v>3598</v>
      </c>
      <c r="C1068" s="3"/>
      <c r="D1068" s="18" t="str">
        <f t="shared" si="351"/>
        <v/>
      </c>
      <c r="E1068" s="4">
        <v>135.19999999999999</v>
      </c>
      <c r="F1068" s="2" t="s">
        <v>3594</v>
      </c>
      <c r="G1068" s="19" t="e">
        <f>VLOOKUP(F1068,frs!$A$2:$E$41,2,FALSE)</f>
        <v>#N/A</v>
      </c>
      <c r="H1068" s="2" t="b">
        <v>0</v>
      </c>
      <c r="I1068" s="2" t="s">
        <v>4693</v>
      </c>
      <c r="J1068" s="19">
        <f>VLOOKUP(I1068,Families!$A$2:$B$11,2,FALSE)</f>
        <v>7</v>
      </c>
      <c r="K1068" s="2"/>
      <c r="L1068" s="19" t="str">
        <f>IFERROR(VLOOKUP(K1068,Appellations!$A$3:$B$77,3,FALSE),"")</f>
        <v/>
      </c>
      <c r="M1068" s="2" t="s">
        <v>4698</v>
      </c>
      <c r="N1068" s="19" t="str">
        <f>IFERROR(VLOOKUP(M1068,Regions!$A$3:$B$41,2,FALSE),"")</f>
        <v/>
      </c>
      <c r="O1068" s="2"/>
      <c r="P1068" s="19" t="str">
        <f>IFERROR(VLOOKUP(O1068,Colors!$A$3:$B$11,2,FALSE),"")</f>
        <v/>
      </c>
      <c r="Q1068" s="2"/>
      <c r="R1068" s="19" t="str">
        <f>IFERROR(VLOOKUP(Q1068,Contenants!$A$3:$B$21,2,FALSE),"")</f>
        <v/>
      </c>
      <c r="S1068" s="2"/>
      <c r="T1068" s="8" t="s">
        <v>430</v>
      </c>
      <c r="U1068" s="21" t="str">
        <f t="shared" si="370"/>
        <v/>
      </c>
      <c r="V1068" s="21"/>
      <c r="W1068" s="20" t="e">
        <f>$X$1&amp;A1068&amp;$Y$1&amp;T1068&amp;$Z$1&amp;C1068&amp;$AA$1&amp;E1068&amp;#REF!&amp;G1068&amp;$AB$1&amp;J1068&amp;$AC$1&amp;#REF!&amp;$AD$1&amp;L1068&amp;$AE$1&amp;P1068&amp;$AF$1&amp;R1068&amp;$AF$1&amp;#REF!&amp;$AG$1</f>
        <v>#REF!</v>
      </c>
    </row>
    <row r="1069" spans="1:23" s="20" customFormat="1" hidden="1" x14ac:dyDescent="0.25">
      <c r="A1069" s="2" t="s">
        <v>3182</v>
      </c>
      <c r="B1069" s="2" t="s">
        <v>3183</v>
      </c>
      <c r="C1069" s="3"/>
      <c r="D1069" s="18" t="str">
        <f t="shared" si="351"/>
        <v/>
      </c>
      <c r="E1069" s="4">
        <v>39.9</v>
      </c>
      <c r="F1069" s="2" t="s">
        <v>3156</v>
      </c>
      <c r="G1069" s="19" t="e">
        <f>VLOOKUP(F1069,frs!$A$2:$E$41,2,FALSE)</f>
        <v>#N/A</v>
      </c>
      <c r="H1069" s="2" t="b">
        <v>0</v>
      </c>
      <c r="I1069" s="2" t="s">
        <v>4805</v>
      </c>
      <c r="J1069" s="19">
        <f>VLOOKUP(I1069,Families!$A$2:$B$11,2,FALSE)</f>
        <v>5</v>
      </c>
      <c r="K1069" s="2" t="s">
        <v>4806</v>
      </c>
      <c r="L1069" s="19" t="str">
        <f>IFERROR(VLOOKUP(K1069,Appellations!$A$3:$B$77,3,FALSE),"")</f>
        <v/>
      </c>
      <c r="M1069" s="2" t="s">
        <v>4806</v>
      </c>
      <c r="N1069" s="19">
        <f>IFERROR(VLOOKUP(M1069,Regions!$A$3:$B$41,2,FALSE),"")</f>
        <v>12</v>
      </c>
      <c r="O1069" s="2"/>
      <c r="P1069" s="19" t="str">
        <f>IFERROR(VLOOKUP(O1069,Colors!$A$3:$B$11,2,FALSE),"")</f>
        <v/>
      </c>
      <c r="Q1069" s="2"/>
      <c r="R1069" s="19" t="str">
        <f>IFERROR(VLOOKUP(Q1069,Contenants!$A$3:$B$21,2,FALSE),"")</f>
        <v/>
      </c>
      <c r="S1069" s="2"/>
      <c r="T1069" s="8" t="s">
        <v>346</v>
      </c>
      <c r="U1069" s="21" t="str">
        <f t="shared" si="370"/>
        <v/>
      </c>
      <c r="V1069" s="21"/>
      <c r="W1069" s="20" t="e">
        <f>$X$1&amp;A1069&amp;$Y$1&amp;T1069&amp;$Z$1&amp;C1069&amp;$AA$1&amp;E1069&amp;#REF!&amp;G1069&amp;$AB$1&amp;J1069&amp;$AC$1&amp;#REF!&amp;$AD$1&amp;L1069&amp;$AE$1&amp;P1069&amp;$AF$1&amp;R1069&amp;$AF$1&amp;#REF!&amp;$AG$1</f>
        <v>#REF!</v>
      </c>
    </row>
    <row r="1070" spans="1:23" s="20" customFormat="1" hidden="1" x14ac:dyDescent="0.25">
      <c r="A1070" s="2" t="s">
        <v>3186</v>
      </c>
      <c r="B1070" s="2" t="s">
        <v>3187</v>
      </c>
      <c r="C1070" s="3"/>
      <c r="D1070" s="18" t="str">
        <f t="shared" si="351"/>
        <v/>
      </c>
      <c r="E1070" s="4">
        <v>54.25</v>
      </c>
      <c r="F1070" s="2" t="s">
        <v>3156</v>
      </c>
      <c r="G1070" s="19" t="e">
        <f>VLOOKUP(F1070,frs!$A$2:$E$41,2,FALSE)</f>
        <v>#N/A</v>
      </c>
      <c r="H1070" s="2" t="b">
        <v>0</v>
      </c>
      <c r="I1070" s="2" t="s">
        <v>4805</v>
      </c>
      <c r="J1070" s="19">
        <f>VLOOKUP(I1070,Families!$A$2:$B$11,2,FALSE)</f>
        <v>5</v>
      </c>
      <c r="K1070" s="2" t="s">
        <v>4806</v>
      </c>
      <c r="L1070" s="19" t="str">
        <f>IFERROR(VLOOKUP(K1070,Appellations!$A$3:$B$77,3,FALSE),"")</f>
        <v/>
      </c>
      <c r="M1070" s="2" t="s">
        <v>4806</v>
      </c>
      <c r="N1070" s="19">
        <f>IFERROR(VLOOKUP(M1070,Regions!$A$3:$B$41,2,FALSE),"")</f>
        <v>12</v>
      </c>
      <c r="O1070" s="2"/>
      <c r="P1070" s="19" t="str">
        <f>IFERROR(VLOOKUP(O1070,Colors!$A$3:$B$11,2,FALSE),"")</f>
        <v/>
      </c>
      <c r="Q1070" s="2"/>
      <c r="R1070" s="19" t="str">
        <f>IFERROR(VLOOKUP(Q1070,Contenants!$A$3:$B$21,2,FALSE),"")</f>
        <v/>
      </c>
      <c r="S1070" s="2"/>
      <c r="T1070" s="8" t="s">
        <v>354</v>
      </c>
      <c r="U1070" s="21" t="str">
        <f t="shared" si="370"/>
        <v/>
      </c>
      <c r="V1070" s="21"/>
      <c r="W1070" s="20" t="e">
        <f>$X$1&amp;A1070&amp;$Y$1&amp;T1070&amp;$Z$1&amp;C1070&amp;$AA$1&amp;E1070&amp;#REF!&amp;G1070&amp;$AB$1&amp;J1070&amp;$AC$1&amp;#REF!&amp;$AD$1&amp;L1070&amp;$AE$1&amp;P1070&amp;$AF$1&amp;R1070&amp;$AF$1&amp;#REF!&amp;$AG$1</f>
        <v>#REF!</v>
      </c>
    </row>
    <row r="1071" spans="1:23" s="20" customFormat="1" hidden="1" x14ac:dyDescent="0.25">
      <c r="A1071" s="2" t="s">
        <v>3763</v>
      </c>
      <c r="B1071" s="2" t="s">
        <v>3764</v>
      </c>
      <c r="C1071" s="3"/>
      <c r="D1071" s="18" t="str">
        <f t="shared" si="351"/>
        <v/>
      </c>
      <c r="E1071" s="4">
        <v>15.5</v>
      </c>
      <c r="F1071" s="2" t="s">
        <v>3156</v>
      </c>
      <c r="G1071" s="19" t="e">
        <f>VLOOKUP(F1071,frs!$A$2:$E$41,2,FALSE)</f>
        <v>#N/A</v>
      </c>
      <c r="H1071" s="2" t="b">
        <v>0</v>
      </c>
      <c r="I1071" s="2" t="s">
        <v>4716</v>
      </c>
      <c r="J1071" s="19">
        <f>VLOOKUP(I1071,Families!$A$2:$B$11,2,FALSE)</f>
        <v>1</v>
      </c>
      <c r="K1071" s="2" t="s">
        <v>4830</v>
      </c>
      <c r="L1071" s="19" t="str">
        <f>IFERROR(VLOOKUP(K1071,Appellations!$A$3:$B$77,3,FALSE),"")</f>
        <v/>
      </c>
      <c r="M1071" s="2" t="s">
        <v>4745</v>
      </c>
      <c r="N1071" s="19">
        <f>IFERROR(VLOOKUP(M1071,Regions!$A$3:$B$41,2,FALSE),"")</f>
        <v>33</v>
      </c>
      <c r="O1071" s="2" t="s">
        <v>4719</v>
      </c>
      <c r="P1071" s="19">
        <f>IFERROR(VLOOKUP(O1071,Colors!$A$3:$B$11,2,FALSE),"")</f>
        <v>8</v>
      </c>
      <c r="Q1071" s="2" t="s">
        <v>4688</v>
      </c>
      <c r="R1071" s="19">
        <f>IFERROR(VLOOKUP(Q1071,Contenants!$A$3:$B$21,2,FALSE),"")</f>
        <v>16</v>
      </c>
      <c r="S1071" s="2"/>
      <c r="T1071" s="8" t="s">
        <v>352</v>
      </c>
      <c r="U1071" s="21" t="str">
        <f t="shared" si="370"/>
        <v/>
      </c>
      <c r="V1071" s="21"/>
      <c r="W1071" s="20" t="e">
        <f>$X$1&amp;A1071&amp;$Y$1&amp;T1071&amp;$Z$1&amp;C1071&amp;$AA$1&amp;E1071&amp;#REF!&amp;G1071&amp;$AB$1&amp;J1071&amp;$AC$1&amp;#REF!&amp;$AD$1&amp;L1071&amp;$AE$1&amp;P1071&amp;$AF$1&amp;R1071&amp;$AF$1&amp;#REF!&amp;$AG$1</f>
        <v>#REF!</v>
      </c>
    </row>
    <row r="1072" spans="1:23" s="20" customFormat="1" hidden="1" x14ac:dyDescent="0.25">
      <c r="A1072" s="2" t="s">
        <v>3761</v>
      </c>
      <c r="B1072" s="2" t="s">
        <v>3762</v>
      </c>
      <c r="C1072" s="3"/>
      <c r="D1072" s="40" t="str">
        <f t="shared" si="351"/>
        <v/>
      </c>
      <c r="E1072" s="4">
        <v>15.75</v>
      </c>
      <c r="F1072" s="2" t="s">
        <v>3156</v>
      </c>
      <c r="G1072" s="41" t="e">
        <f>VLOOKUP(F1072,frs!$A$2:$E$41,2,FALSE)</f>
        <v>#N/A</v>
      </c>
      <c r="H1072" s="2" t="b">
        <v>0</v>
      </c>
      <c r="I1072" s="2" t="s">
        <v>4709</v>
      </c>
      <c r="J1072" s="41">
        <f>VLOOKUP(I1072,Families!$A$2:$B$11,2,FALSE)</f>
        <v>2</v>
      </c>
      <c r="K1072" s="2" t="s">
        <v>4830</v>
      </c>
      <c r="L1072" s="41" t="str">
        <f>IFERROR(VLOOKUP(K1072,Appellations!$A$3:$B$77,3,FALSE),"")</f>
        <v/>
      </c>
      <c r="M1072" s="2" t="s">
        <v>4745</v>
      </c>
      <c r="N1072" s="41">
        <f>IFERROR(VLOOKUP(M1072,Regions!$A$3:$B$41,2,FALSE),"")</f>
        <v>33</v>
      </c>
      <c r="O1072" s="2" t="s">
        <v>4689</v>
      </c>
      <c r="P1072" s="41">
        <f>IFERROR(VLOOKUP(O1072,Colors!$A$3:$B$11,2,FALSE),"")</f>
        <v>2</v>
      </c>
      <c r="Q1072" s="2" t="s">
        <v>4688</v>
      </c>
      <c r="R1072" s="41">
        <f>IFERROR(VLOOKUP(Q1072,Contenants!$A$3:$B$21,2,FALSE),"")</f>
        <v>16</v>
      </c>
      <c r="S1072" s="2"/>
      <c r="T1072" s="8" t="s">
        <v>378</v>
      </c>
      <c r="U1072" s="43" t="str">
        <f t="shared" si="370"/>
        <v/>
      </c>
      <c r="V1072" s="43"/>
      <c r="W1072" s="42" t="e">
        <f>$X$1&amp;A1072&amp;$Y$1&amp;T1072&amp;$Z$1&amp;C1072&amp;$AA$1&amp;E1072&amp;#REF!&amp;G1072&amp;$AB$1&amp;J1072&amp;$AC$1&amp;#REF!&amp;$AD$1&amp;L1072&amp;$AE$1&amp;P1072&amp;$AF$1&amp;R1072&amp;$AF$1&amp;#REF!&amp;$AG$1</f>
        <v>#REF!</v>
      </c>
    </row>
    <row r="1073" spans="1:34" hidden="1" x14ac:dyDescent="0.25">
      <c r="A1073" s="2" t="s">
        <v>4613</v>
      </c>
      <c r="B1073" s="2" t="s">
        <v>4614</v>
      </c>
      <c r="C1073" s="3"/>
      <c r="D1073" s="23" t="str">
        <f t="shared" ref="D1073:D1081" si="371">SUBSTITUTE(SUBSTITUTE(SUBSTITUTE(C1073,CHAR(13),""),CHAR(10),"&lt;br&gt;"),". &amp;car(10)",".")</f>
        <v/>
      </c>
      <c r="E1073" s="4">
        <v>207.8</v>
      </c>
      <c r="F1073" s="2" t="s">
        <v>469</v>
      </c>
      <c r="G1073" s="19">
        <f>VLOOKUP(F1073,frs!$A$2:$E$41,2,FALSE)</f>
        <v>24</v>
      </c>
      <c r="H1073" s="2" t="b">
        <v>0</v>
      </c>
      <c r="I1073" s="2" t="s">
        <v>4693</v>
      </c>
      <c r="J1073" s="19">
        <f>VLOOKUP(I1073,Families!$A$2:$B$11,2,FALSE)</f>
        <v>7</v>
      </c>
      <c r="K1073" s="2"/>
      <c r="L1073" s="19" t="str">
        <f>IFERROR(VLOOKUP(K1073,Appellations!$A$2:$B$77,2,FALSE),"0")</f>
        <v>0</v>
      </c>
      <c r="M1073" s="2" t="s">
        <v>4698</v>
      </c>
      <c r="N1073" s="19" t="str">
        <f>IFERROR(VLOOKUP(M1073,Regions!$A$2:$B$41,2,FALSE),"0")</f>
        <v>0</v>
      </c>
      <c r="O1073" s="2"/>
      <c r="P1073" s="19" t="str">
        <f>IFERROR(VLOOKUP(O1073,Colors!$A$2:$B$11,2,FALSE),"0")</f>
        <v>0</v>
      </c>
      <c r="Q1073" s="2"/>
      <c r="R1073" s="19" t="str">
        <f>IFERROR(VLOOKUP(Q1073,Contenants!$A$2:$B$21,2,FALSE),"0")</f>
        <v>0</v>
      </c>
      <c r="S1073" s="2"/>
      <c r="T1073" s="50" t="str">
        <f t="shared" ref="T1073:T1081" si="372">PROPER(B1073)</f>
        <v>Whisky Islay Blended 1997 Octave 50°</v>
      </c>
      <c r="U1073" s="19" t="str">
        <f t="shared" si="370"/>
        <v/>
      </c>
      <c r="V1073" s="19" t="e">
        <f>IF(#REF!="",0,1)</f>
        <v>#REF!</v>
      </c>
      <c r="W1073" s="20" t="e">
        <f>$X$1&amp;A1073&amp;$Y$1&amp;T1073&amp;$Z$1&amp;D1073&amp;$AA$1&amp;E1073&amp;#REF!&amp;G1073&amp;$AB$1&amp;J1073&amp;$AC$1&amp;L1073&amp;$AD$1&amp;N1073&amp;$AE$1&amp;P1073&amp;$AF$1&amp;R1073&amp;$AG$1&amp;#REF!&amp;$AI$1</f>
        <v>#REF!</v>
      </c>
    </row>
    <row r="1074" spans="1:34" hidden="1" x14ac:dyDescent="0.25">
      <c r="A1074" s="2" t="s">
        <v>4560</v>
      </c>
      <c r="B1074" s="2" t="s">
        <v>4561</v>
      </c>
      <c r="C1074" s="3"/>
      <c r="D1074" s="23" t="str">
        <f t="shared" si="371"/>
        <v/>
      </c>
      <c r="E1074" s="4">
        <v>114.15</v>
      </c>
      <c r="F1074" s="2" t="s">
        <v>469</v>
      </c>
      <c r="G1074" s="19">
        <f>VLOOKUP(F1074,frs!$A$2:$E$41,2,FALSE)</f>
        <v>24</v>
      </c>
      <c r="H1074" s="2" t="b">
        <v>0</v>
      </c>
      <c r="I1074" s="2" t="s">
        <v>4693</v>
      </c>
      <c r="J1074" s="19">
        <f>VLOOKUP(I1074,Families!$A$2:$B$11,2,FALSE)</f>
        <v>7</v>
      </c>
      <c r="K1074" s="2"/>
      <c r="L1074" s="19" t="str">
        <f>IFERROR(VLOOKUP(K1074,Appellations!$A$2:$B$77,2,FALSE),"0")</f>
        <v>0</v>
      </c>
      <c r="M1074" s="2" t="s">
        <v>4698</v>
      </c>
      <c r="N1074" s="19" t="str">
        <f>IFERROR(VLOOKUP(M1074,Regions!$A$2:$B$41,2,FALSE),"0")</f>
        <v>0</v>
      </c>
      <c r="O1074" s="2"/>
      <c r="P1074" s="19" t="str">
        <f>IFERROR(VLOOKUP(O1074,Colors!$A$2:$B$11,2,FALSE),"0")</f>
        <v>0</v>
      </c>
      <c r="Q1074" s="2"/>
      <c r="R1074" s="19" t="str">
        <f>IFERROR(VLOOKUP(Q1074,Contenants!$A$2:$B$21,2,FALSE),"0")</f>
        <v>0</v>
      </c>
      <c r="S1074" s="2"/>
      <c r="T1074" s="50" t="str">
        <f t="shared" si="372"/>
        <v>Whisky Craigellachie 2008 Octave 51.9°</v>
      </c>
      <c r="U1074" s="19" t="str">
        <f t="shared" si="370"/>
        <v/>
      </c>
      <c r="V1074" s="19" t="e">
        <f>IF(#REF!="",0,1)</f>
        <v>#REF!</v>
      </c>
      <c r="W1074" s="20" t="e">
        <f>$X$1&amp;A1074&amp;$Y$1&amp;T1074&amp;$Z$1&amp;D1074&amp;$AA$1&amp;E1074&amp;#REF!&amp;G1074&amp;$AB$1&amp;J1074&amp;$AC$1&amp;L1074&amp;$AD$1&amp;N1074&amp;$AE$1&amp;P1074&amp;$AF$1&amp;R1074&amp;$AG$1&amp;#REF!&amp;$AI$1</f>
        <v>#REF!</v>
      </c>
    </row>
    <row r="1075" spans="1:34" hidden="1" x14ac:dyDescent="0.25">
      <c r="A1075" s="2" t="s">
        <v>4611</v>
      </c>
      <c r="B1075" s="2" t="s">
        <v>4612</v>
      </c>
      <c r="C1075" s="3"/>
      <c r="D1075" s="23" t="str">
        <f t="shared" si="371"/>
        <v/>
      </c>
      <c r="E1075" s="4">
        <v>90.05</v>
      </c>
      <c r="F1075" s="2" t="s">
        <v>469</v>
      </c>
      <c r="G1075" s="19">
        <f>VLOOKUP(F1075,frs!$A$2:$E$41,2,FALSE)</f>
        <v>24</v>
      </c>
      <c r="H1075" s="2" t="b">
        <v>0</v>
      </c>
      <c r="I1075" s="2" t="s">
        <v>4693</v>
      </c>
      <c r="J1075" s="19">
        <f>VLOOKUP(I1075,Families!$A$2:$B$11,2,FALSE)</f>
        <v>7</v>
      </c>
      <c r="K1075" s="2"/>
      <c r="L1075" s="19" t="str">
        <f>IFERROR(VLOOKUP(K1075,Appellations!$A$2:$B$77,2,FALSE),"0")</f>
        <v>0</v>
      </c>
      <c r="M1075" s="2" t="s">
        <v>4698</v>
      </c>
      <c r="N1075" s="19" t="str">
        <f>IFERROR(VLOOKUP(M1075,Regions!$A$2:$B$41,2,FALSE),"0")</f>
        <v>0</v>
      </c>
      <c r="O1075" s="2"/>
      <c r="P1075" s="19" t="str">
        <f>IFERROR(VLOOKUP(O1075,Colors!$A$2:$B$11,2,FALSE),"0")</f>
        <v>0</v>
      </c>
      <c r="Q1075" s="2"/>
      <c r="R1075" s="19" t="str">
        <f>IFERROR(VLOOKUP(Q1075,Contenants!$A$2:$B$21,2,FALSE),"0")</f>
        <v>0</v>
      </c>
      <c r="S1075" s="2"/>
      <c r="T1075" s="50" t="str">
        <f t="shared" si="372"/>
        <v>Whisky Invergordon 2011 Octave 51.3°</v>
      </c>
      <c r="U1075" s="19" t="str">
        <f t="shared" si="370"/>
        <v/>
      </c>
      <c r="V1075" s="19" t="e">
        <f>IF(#REF!="",0,1)</f>
        <v>#REF!</v>
      </c>
      <c r="W1075" s="20" t="e">
        <f>$X$1&amp;A1075&amp;$Y$1&amp;T1075&amp;$Z$1&amp;D1075&amp;$AA$1&amp;E1075&amp;#REF!&amp;G1075&amp;$AB$1&amp;J1075&amp;$AC$1&amp;L1075&amp;$AD$1&amp;N1075&amp;$AE$1&amp;P1075&amp;$AF$1&amp;R1075&amp;$AG$1&amp;#REF!&amp;$AI$1</f>
        <v>#REF!</v>
      </c>
    </row>
    <row r="1076" spans="1:34" ht="409.5" x14ac:dyDescent="0.25">
      <c r="A1076" s="2" t="s">
        <v>1529</v>
      </c>
      <c r="B1076" s="2" t="s">
        <v>1530</v>
      </c>
      <c r="C1076" s="3" t="s">
        <v>5380</v>
      </c>
      <c r="D1076" s="23" t="str">
        <f t="shared" si="371"/>
        <v>Un Très Vieux Marc de Bourgogne 8 ans ample, épicé et généreux. Idéal en digestif.&lt;br&gt;&lt;br&gt;Provenance : France (Bourgogne)&lt;br&gt;&lt;br&gt;Dégustation : Robe jaune or pâle ; Nez expressif aux notes de raisins frais et de vanille ; Bouche ronde et chaleureuse sur des saveurs florales, épicées. Finale longue et persistante.&lt;br&gt;&lt;br&gt;La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v>
      </c>
      <c r="E1076" s="4">
        <v>34.200000000000003</v>
      </c>
      <c r="F1076" s="2" t="s">
        <v>469</v>
      </c>
      <c r="G1076" s="19">
        <f>VLOOKUP(F1076,frs!$A$2:$B$45,2,FALSE)</f>
        <v>24</v>
      </c>
      <c r="H1076" s="2" t="b">
        <v>1</v>
      </c>
      <c r="I1076" s="2" t="s">
        <v>4693</v>
      </c>
      <c r="J1076" s="19">
        <f>VLOOKUP(I1076,Families!$A$2:$B$11,2,FALSE)</f>
        <v>7</v>
      </c>
      <c r="K1076" s="2"/>
      <c r="L1076" s="19" t="str">
        <f>IFERROR(VLOOKUP(K1076,Appellations!$A$2:$B$80,2,FALSE),"0")</f>
        <v>0</v>
      </c>
      <c r="M1076" s="2" t="s">
        <v>4694</v>
      </c>
      <c r="N1076" s="19">
        <f>IFERROR(VLOOKUP(M1076,Regions!$A$2:$B$44,2,FALSE),"0")</f>
        <v>26</v>
      </c>
      <c r="O1076" s="2"/>
      <c r="P1076" s="19" t="str">
        <f>IFERROR(VLOOKUP(O1076,Colors!$A$2:$B$11,2,FALSE),"0")</f>
        <v>0</v>
      </c>
      <c r="Q1076" s="2" t="s">
        <v>4696</v>
      </c>
      <c r="R1076" s="19">
        <f>IFERROR(VLOOKUP(Q1076,Contenants!$A$2:$B$21,2,FALSE),"0")</f>
        <v>15</v>
      </c>
      <c r="S1076" s="2" t="s">
        <v>5912</v>
      </c>
      <c r="T1076" s="50" t="s">
        <v>6002</v>
      </c>
      <c r="U1076" s="19" t="str">
        <f t="shared" ref="U1076:U1080" si="373">SUBSTITUTE(S1076,"C:\Users\Admin\OneDrive\Site Internet\","")</f>
        <v>marc_de_bourgogne_tres_vieux_8_ans.png</v>
      </c>
      <c r="V1076" s="19">
        <f t="shared" ref="V1076:V1084" si="374">IF(U1076="",0,1)</f>
        <v>1</v>
      </c>
      <c r="W1076" s="20" t="str">
        <f t="shared" ref="W1076:W1080" si="375">$X$1&amp;A1076&amp;$Y$1&amp;T1076&amp;$Z$1&amp;D1076&amp;$AA$1&amp;G1076&amp;$AB$1&amp;J1076&amp;$AC$1&amp;L1076&amp;$AD$1&amp;N1076&amp;$AE$1&amp;P1076&amp;$AF$1&amp;R1076&amp;$AG$1&amp;U1076&amp;$AH$1&amp;V1076&amp;$AI$1</f>
        <v>("01088", "Marc de Bourgogne Très Vieux 8 ans 42°", "Un Très Vieux Marc de Bourgogne 8 ans ample, épicé et généreux. Idéal en digestif.&lt;br&gt;&lt;br&gt;Provenance : France (Bourgogne)&lt;br&gt;&lt;br&gt;Dégustation : Robe jaune or pâle ; Nez expressif aux notes de raisins frais et de vanille ; Bouche ronde et chaleureuse sur des saveurs florales, épicées. Finale longue et persistante.&lt;br&gt;&lt;br&gt;La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 "24", "7", "0", "26","0", "15", "marc_de_bourgogne_tres_vieux_8_ans.png", "1"),</v>
      </c>
    </row>
    <row r="1077" spans="1:34" ht="409.5" x14ac:dyDescent="0.25">
      <c r="A1077" s="2" t="s">
        <v>1647</v>
      </c>
      <c r="B1077" s="2" t="s">
        <v>1648</v>
      </c>
      <c r="C1077" s="3" t="s">
        <v>5392</v>
      </c>
      <c r="D1077" s="23" t="str">
        <f t="shared" si="371"/>
        <v>Une Eau de Vie de poire williams exceptionnelle, élégante et d’une rare finesse. Idéal en digestif.&lt;br&gt;&lt;br&gt;Provenance : France (Bourgogne)&lt;br&gt;&lt;br&gt;Dégustation : Robe incolore et cristalline ; Nez intense et aromatique aux notes de poire bien mûre ; Bouche racée, suave, soyeuse d’une grande finesse et d’une grande élégance. Finale très longue.&lt;br&gt;&lt;br&gt;La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v>
      </c>
      <c r="E1077" s="4">
        <v>64.95</v>
      </c>
      <c r="F1077" s="2" t="s">
        <v>469</v>
      </c>
      <c r="G1077" s="19">
        <f>VLOOKUP(F1077,frs!$A$2:$B$45,2,FALSE)</f>
        <v>24</v>
      </c>
      <c r="H1077" s="2" t="b">
        <v>1</v>
      </c>
      <c r="I1077" s="2" t="s">
        <v>4693</v>
      </c>
      <c r="J1077" s="19">
        <f>VLOOKUP(I1077,Families!$A$2:$B$11,2,FALSE)</f>
        <v>7</v>
      </c>
      <c r="K1077" s="2"/>
      <c r="L1077" s="19" t="str">
        <f>IFERROR(VLOOKUP(K1077,Appellations!$A$2:$B$80,2,FALSE),"0")</f>
        <v>0</v>
      </c>
      <c r="M1077" s="2" t="s">
        <v>4694</v>
      </c>
      <c r="N1077" s="19">
        <f>IFERROR(VLOOKUP(M1077,Regions!$A$2:$B$44,2,FALSE),"0")</f>
        <v>26</v>
      </c>
      <c r="O1077" s="2"/>
      <c r="P1077" s="19" t="str">
        <f>IFERROR(VLOOKUP(O1077,Colors!$A$2:$B$11,2,FALSE),"0")</f>
        <v>0</v>
      </c>
      <c r="Q1077" s="2" t="s">
        <v>4696</v>
      </c>
      <c r="R1077" s="19">
        <f>IFERROR(VLOOKUP(Q1077,Contenants!$A$2:$B$21,2,FALSE),"0")</f>
        <v>15</v>
      </c>
      <c r="S1077" s="2" t="s">
        <v>5913</v>
      </c>
      <c r="T1077" s="50" t="s">
        <v>6003</v>
      </c>
      <c r="U1077" s="19" t="str">
        <f t="shared" si="373"/>
        <v>eau_de_vie_poire_williams_du_monts_de_la_cote_d_or.png</v>
      </c>
      <c r="V1077" s="19">
        <f t="shared" si="374"/>
        <v>1</v>
      </c>
      <c r="W1077" s="20" t="str">
        <f t="shared" si="375"/>
        <v>("01089", "Poire Williams Monts de la Côte d'Or 49°", "Une Eau de Vie de poire williams exceptionnelle, élégante et d’une rare finesse. Idéal en digestif.&lt;br&gt;&lt;br&gt;Provenance : France (Bourgogne)&lt;br&gt;&lt;br&gt;Dégustation : Robe incolore et cristalline ; Nez intense et aromatique aux notes de poire bien mûre ; Bouche racée, suave, soyeuse d’une grande finesse et d’une grande élégance. Finale très longue.&lt;br&gt;&lt;br&gt;La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 "24", "7", "0", "26","0", "15", "eau_de_vie_poire_williams_du_monts_de_la_cote_d_or.png", "1"),</v>
      </c>
    </row>
    <row r="1078" spans="1:34" ht="409.5" x14ac:dyDescent="0.25">
      <c r="A1078" s="2" t="s">
        <v>1178</v>
      </c>
      <c r="B1078" s="2" t="s">
        <v>1179</v>
      </c>
      <c r="C1078" s="3" t="s">
        <v>5312</v>
      </c>
      <c r="D1078" s="23" t="str">
        <f t="shared" si="371"/>
        <v>Une Eau de Vie de framboise sauvage plein de saveur et de douceur. Idéal en digestif.&lt;br&gt;&lt;br&gt;Provenance : France (Bourgogne)&lt;br&gt;&lt;br&gt;Dégustation : Robe incolore ; Nez puissant et élégant de framboise des bois ; Bouche fruitée, chaleureuse et d’une belle longueur avec une sensation de sucrositée.&lt;br&gt;&lt;br&gt;La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v>
      </c>
      <c r="E1078" s="4">
        <v>46</v>
      </c>
      <c r="F1078" s="2" t="s">
        <v>469</v>
      </c>
      <c r="G1078" s="19">
        <f>VLOOKUP(F1078,frs!$A$2:$B$45,2,FALSE)</f>
        <v>24</v>
      </c>
      <c r="H1078" s="2" t="b">
        <v>1</v>
      </c>
      <c r="I1078" s="2" t="s">
        <v>4693</v>
      </c>
      <c r="J1078" s="19">
        <f>VLOOKUP(I1078,Families!$A$2:$B$11,2,FALSE)</f>
        <v>7</v>
      </c>
      <c r="K1078" s="2"/>
      <c r="L1078" s="19" t="str">
        <f>IFERROR(VLOOKUP(K1078,Appellations!$A$2:$B$80,2,FALSE),"0")</f>
        <v>0</v>
      </c>
      <c r="M1078" s="2" t="s">
        <v>4702</v>
      </c>
      <c r="N1078" s="19">
        <f>IFERROR(VLOOKUP(M1078,Regions!$A$2:$B$44,2,FALSE),"0")</f>
        <v>17</v>
      </c>
      <c r="O1078" s="2"/>
      <c r="P1078" s="19" t="str">
        <f>IFERROR(VLOOKUP(O1078,Colors!$A$2:$B$11,2,FALSE),"0")</f>
        <v>0</v>
      </c>
      <c r="Q1078" s="2" t="s">
        <v>4696</v>
      </c>
      <c r="R1078" s="19">
        <f>IFERROR(VLOOKUP(Q1078,Contenants!$A$2:$B$21,2,FALSE),"0")</f>
        <v>15</v>
      </c>
      <c r="S1078" s="2" t="s">
        <v>5914</v>
      </c>
      <c r="T1078" s="50" t="s">
        <v>6004</v>
      </c>
      <c r="U1078" s="19" t="str">
        <f t="shared" si="373"/>
        <v>eau_de_vie_joseph_cartron_framboise_sauvage.png</v>
      </c>
      <c r="V1078" s="19">
        <f t="shared" si="374"/>
        <v>1</v>
      </c>
      <c r="W1078" s="20" t="str">
        <f t="shared" si="375"/>
        <v>("01090", "Framboise Sauvage 45°", "Une Eau de Vie de framboise sauvage plein de saveur et de douceur. Idéal en digestif.&lt;br&gt;&lt;br&gt;Provenance : France (Bourgogne)&lt;br&gt;&lt;br&gt;Dégustation : Robe incolore ; Nez puissant et élégant de framboise des bois ; Bouche fruitée, chaleureuse et d’une belle longueur avec une sensation de sucrositée.&lt;br&gt;&lt;br&gt;La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 "24", "7", "0", "17","0", "15", "eau_de_vie_joseph_cartron_framboise_sauvage.png", "1"),</v>
      </c>
    </row>
    <row r="1079" spans="1:34" ht="409.5" x14ac:dyDescent="0.25">
      <c r="A1079" s="2" t="s">
        <v>1099</v>
      </c>
      <c r="B1079" s="2" t="s">
        <v>1100</v>
      </c>
      <c r="C1079" s="3" t="s">
        <v>5299</v>
      </c>
      <c r="D1079" s="23" t="str">
        <f t="shared" si="371"/>
        <v>Une crème de pêche de vigne ample, gourmande et longue en bouche. Idéal en kir ou en cocktail.&lt;br&gt;&lt;br&gt;Provenance : France (Bourgogne)&lt;br&gt;&lt;br&gt;Dégustation : Robe dorée ; Nez très aromatique et belle perception de la pêche fraîche ; Bouche ronde, grasse, équilibrée avec une belle persistance de la pêche de vigne.&lt;br&gt;&lt;br&gt;La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v>
      </c>
      <c r="E1079" s="4">
        <v>14.95</v>
      </c>
      <c r="F1079" s="2" t="s">
        <v>469</v>
      </c>
      <c r="G1079" s="19">
        <f>VLOOKUP(F1079,frs!$A$2:$B$45,2,FALSE)</f>
        <v>24</v>
      </c>
      <c r="H1079" s="2" t="b">
        <v>1</v>
      </c>
      <c r="I1079" s="2" t="s">
        <v>4693</v>
      </c>
      <c r="J1079" s="19">
        <f>VLOOKUP(I1079,Families!$A$2:$B$11,2,FALSE)</f>
        <v>7</v>
      </c>
      <c r="K1079" s="2"/>
      <c r="L1079" s="19" t="str">
        <f>IFERROR(VLOOKUP(K1079,Appellations!$A$2:$B$80,2,FALSE),"0")</f>
        <v>0</v>
      </c>
      <c r="M1079" s="2" t="s">
        <v>4701</v>
      </c>
      <c r="N1079" s="19">
        <f>IFERROR(VLOOKUP(M1079,Regions!$A$2:$B$44,2,FALSE),"0")</f>
        <v>16</v>
      </c>
      <c r="O1079" s="2"/>
      <c r="P1079" s="19" t="str">
        <f>IFERROR(VLOOKUP(O1079,Colors!$A$2:$B$11,2,FALSE),"0")</f>
        <v>0</v>
      </c>
      <c r="Q1079" s="2" t="s">
        <v>4695</v>
      </c>
      <c r="R1079" s="19">
        <f>IFERROR(VLOOKUP(Q1079,Contenants!$A$2:$B$21,2,FALSE),"0")</f>
        <v>13</v>
      </c>
      <c r="S1079" s="2" t="s">
        <v>5757</v>
      </c>
      <c r="T1079" s="50" t="s">
        <v>6256</v>
      </c>
      <c r="U1079" s="19" t="str">
        <f t="shared" si="373"/>
        <v>joseph_cartron_creme_peche_de_vigne.png</v>
      </c>
      <c r="V1079" s="19">
        <f t="shared" si="374"/>
        <v>1</v>
      </c>
      <c r="W1079" s="20" t="str">
        <f t="shared" si="375"/>
        <v>("01091", "Crème de Pêche de Vigne de Bourgogne", "Une crème de pêche de vigne ample, gourmande et longue en bouche. Idéal en kir ou en cocktail.&lt;br&gt;&lt;br&gt;Provenance : France (Bourgogne)&lt;br&gt;&lt;br&gt;Dégustation : Robe dorée ; Nez très aromatique et belle perception de la pêche fraîche ; Bouche ronde, grasse, équilibrée avec une belle persistance de la pêche de vigne.&lt;br&gt;&lt;br&gt;La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 "24", "7", "0", "16","0", "13", "joseph_cartron_creme_peche_de_vigne.png", "1"),</v>
      </c>
    </row>
    <row r="1080" spans="1:34" ht="409.5" x14ac:dyDescent="0.25">
      <c r="A1080" s="2" t="s">
        <v>1675</v>
      </c>
      <c r="B1080" s="2" t="s">
        <v>1676</v>
      </c>
      <c r="C1080" s="3" t="s">
        <v>5400</v>
      </c>
      <c r="D1080" s="23" t="str">
        <f t="shared" si="371"/>
        <v>Une Eau de Vie de quetsche sirupeuse et élégante. Idéal en digestif.&lt;br&gt;&lt;br&gt;Provenance : France (Bourgogne)&lt;br&gt;&lt;br&gt;Dégustation : Robe incolore ; Nez discret et lacté ; Bouche généreuse aux notes épicées et de fruits rouges.&lt;br&gt;&lt;br&gt;La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v>
      </c>
      <c r="E1080" s="4">
        <v>40.6</v>
      </c>
      <c r="F1080" s="2" t="s">
        <v>469</v>
      </c>
      <c r="G1080" s="19">
        <f>VLOOKUP(F1080,frs!$A$2:$B$45,2,FALSE)</f>
        <v>24</v>
      </c>
      <c r="H1080" s="2" t="b">
        <v>1</v>
      </c>
      <c r="I1080" s="2" t="s">
        <v>4693</v>
      </c>
      <c r="J1080" s="19">
        <f>VLOOKUP(I1080,Families!$A$2:$B$11,2,FALSE)</f>
        <v>7</v>
      </c>
      <c r="K1080" s="2"/>
      <c r="L1080" s="19" t="str">
        <f>IFERROR(VLOOKUP(K1080,Appellations!$A$2:$B$80,2,FALSE),"0")</f>
        <v>0</v>
      </c>
      <c r="M1080" s="2" t="s">
        <v>4702</v>
      </c>
      <c r="N1080" s="19">
        <f>IFERROR(VLOOKUP(M1080,Regions!$A$2:$B$44,2,FALSE),"0")</f>
        <v>17</v>
      </c>
      <c r="O1080" s="2"/>
      <c r="P1080" s="19" t="str">
        <f>IFERROR(VLOOKUP(O1080,Colors!$A$2:$B$11,2,FALSE),"0")</f>
        <v>0</v>
      </c>
      <c r="Q1080" s="2" t="s">
        <v>4696</v>
      </c>
      <c r="R1080" s="19">
        <f>IFERROR(VLOOKUP(Q1080,Contenants!$A$2:$B$21,2,FALSE),"0")</f>
        <v>15</v>
      </c>
      <c r="S1080" s="2" t="s">
        <v>5915</v>
      </c>
      <c r="T1080" s="50" t="s">
        <v>6005</v>
      </c>
      <c r="U1080" s="19" t="str">
        <f t="shared" si="373"/>
        <v>eau_de_vie_joseph_cartron_quetsche.png</v>
      </c>
      <c r="V1080" s="19">
        <f t="shared" si="374"/>
        <v>1</v>
      </c>
      <c r="W1080" s="20" t="str">
        <f t="shared" si="375"/>
        <v>("01092", "Quetsche 45°", "Une Eau de Vie de quetsche sirupeuse et élégante. Idéal en digestif.&lt;br&gt;&lt;br&gt;Provenance : France (Bourgogne)&lt;br&gt;&lt;br&gt;Dégustation : Robe incolore ; Nez discret et lacté ; Bouche généreuse aux notes épicées et de fruits rouges.&lt;br&gt;&lt;br&gt;La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 "24", "7", "0", "17","0", "15", "eau_de_vie_joseph_cartron_quetsche.png", "1"),</v>
      </c>
    </row>
    <row r="1081" spans="1:34" hidden="1" x14ac:dyDescent="0.25">
      <c r="A1081" s="2" t="s">
        <v>1773</v>
      </c>
      <c r="B1081" s="2" t="s">
        <v>1774</v>
      </c>
      <c r="C1081" s="3"/>
      <c r="D1081" s="23" t="str">
        <f t="shared" si="371"/>
        <v/>
      </c>
      <c r="E1081" s="4">
        <v>81.5</v>
      </c>
      <c r="F1081" s="2" t="s">
        <v>469</v>
      </c>
      <c r="G1081" s="19">
        <f>VLOOKUP(F1081,frs!$A$2:$E$41,2,FALSE)</f>
        <v>24</v>
      </c>
      <c r="H1081" s="2" t="b">
        <v>1</v>
      </c>
      <c r="I1081" s="2" t="s">
        <v>4693</v>
      </c>
      <c r="J1081" s="19">
        <f>VLOOKUP(I1081,Families!$A$2:$B$11,2,FALSE)</f>
        <v>7</v>
      </c>
      <c r="K1081" s="2"/>
      <c r="L1081" s="19" t="str">
        <f>IFERROR(VLOOKUP(K1081,Appellations!$A$2:$B$77,2,FALSE),"0")</f>
        <v>0</v>
      </c>
      <c r="M1081" s="2" t="s">
        <v>4703</v>
      </c>
      <c r="N1081" s="19">
        <f>IFERROR(VLOOKUP(M1081,Regions!$A$2:$B$41,2,FALSE),"0")</f>
        <v>34</v>
      </c>
      <c r="O1081" s="2"/>
      <c r="P1081" s="19" t="str">
        <f>IFERROR(VLOOKUP(O1081,Colors!$A$2:$B$11,2,FALSE),"0")</f>
        <v>0</v>
      </c>
      <c r="Q1081" s="2" t="s">
        <v>4696</v>
      </c>
      <c r="R1081" s="19">
        <f>IFERROR(VLOOKUP(Q1081,Contenants!$A$2:$B$21,2,FALSE),"0")</f>
        <v>15</v>
      </c>
      <c r="S1081" s="2"/>
      <c r="T1081" s="50" t="str">
        <f t="shared" si="372"/>
        <v>Rhum Jm Tres Vieux Xo Martinique 45 °</v>
      </c>
      <c r="U1081" s="19" t="str">
        <f t="shared" ref="U1081:U1087" si="376">SUBSTITUTE(SUBSTITUTE(SUBSTITUTE(SUBSTITUTE(SUBSTITUTE(SUBSTITUTE(SUBSTITUTE(SUBSTITUTE(SUBSTITUTE(SUBSTITUTE(SUBSTITUTE(SUBSTITUTE(S1081,"C:\Users\Admin\OneDrive\Site Internet\",""),"BAG-IN-BOX\",""),"BOURGOGNE\",""),"BEAUJOLAIS\",""),"CHAMPAGNE ET EFFERVESCENTS\",""),"LANGUEDOC\",""),"LOIRE\",""),"PROVENCE\",""),"RHONE NORD\",""),"RHONE SUD\",""),"SPIRITUEUX\",""),"SUD OUEST\","")</f>
        <v/>
      </c>
      <c r="V1081" s="19">
        <f t="shared" si="374"/>
        <v>0</v>
      </c>
      <c r="W1081" s="20" t="e">
        <f>$X$1&amp;A1081&amp;$Y$1&amp;T1081&amp;$Z$1&amp;D1081&amp;$AA$1&amp;E1081&amp;#REF!&amp;G1081&amp;$AB$1&amp;J1081&amp;$AC$1&amp;L1081&amp;$AD$1&amp;N1081&amp;$AE$1&amp;P1081&amp;$AF$1&amp;R1081&amp;$AG$1&amp;#REF!&amp;$AI$1</f>
        <v>#REF!</v>
      </c>
    </row>
    <row r="1082" spans="1:34" s="29" customFormat="1" hidden="1" x14ac:dyDescent="0.25">
      <c r="A1082" s="2" t="s">
        <v>604</v>
      </c>
      <c r="B1082" s="2" t="s">
        <v>605</v>
      </c>
      <c r="C1082" s="3"/>
      <c r="D1082" s="36" t="str">
        <f t="shared" si="351"/>
        <v/>
      </c>
      <c r="E1082" s="4">
        <v>239</v>
      </c>
      <c r="F1082" s="2" t="s">
        <v>2253</v>
      </c>
      <c r="G1082" s="37" t="e">
        <f>VLOOKUP(F1082,frs!$A$2:$E$41,2,FALSE)</f>
        <v>#N/A</v>
      </c>
      <c r="H1082" s="2" t="b">
        <v>1</v>
      </c>
      <c r="I1082" s="2" t="s">
        <v>4686</v>
      </c>
      <c r="J1082" s="37">
        <f>VLOOKUP(I1082,Families!$A$2:$B$11,2,FALSE)</f>
        <v>9</v>
      </c>
      <c r="K1082" s="2"/>
      <c r="L1082" s="37" t="str">
        <f>IFERROR(VLOOKUP(K1082,Appellations!$A$3:$B$77,3,FALSE),"")</f>
        <v/>
      </c>
      <c r="M1082" s="2" t="s">
        <v>4690</v>
      </c>
      <c r="N1082" s="37" t="str">
        <f>IFERROR(VLOOKUP(M1082,Regions!$A$3:$B$41,2,FALSE),"")</f>
        <v/>
      </c>
      <c r="O1082" s="2"/>
      <c r="P1082" s="37" t="str">
        <f>IFERROR(VLOOKUP(O1082,Colors!$A$3:$B$11,2,FALSE),"")</f>
        <v/>
      </c>
      <c r="Q1082" s="2" t="s">
        <v>4950</v>
      </c>
      <c r="R1082" s="37" t="str">
        <f>IFERROR(VLOOKUP(Q1082,Contenants!$A$3:$B$21,2,FALSE),"")</f>
        <v/>
      </c>
      <c r="S1082" s="2"/>
      <c r="T1082" s="8" t="s">
        <v>1484</v>
      </c>
      <c r="U1082" s="39" t="str">
        <f t="shared" si="376"/>
        <v/>
      </c>
      <c r="V1082" s="19">
        <f t="shared" si="374"/>
        <v>0</v>
      </c>
      <c r="W1082" s="38" t="e">
        <f>$X$1&amp;A1082&amp;$Y$1&amp;T1082&amp;$Z$1&amp;C1082&amp;$AA$1&amp;E1082&amp;#REF!&amp;G1082&amp;$AB$1&amp;J1082&amp;$AC$1&amp;#REF!&amp;$AD$1&amp;L1082&amp;$AE$1&amp;P1082&amp;$AF$1&amp;R1082&amp;$AF$1&amp;#REF!&amp;$AG$1</f>
        <v>#REF!</v>
      </c>
    </row>
    <row r="1083" spans="1:34" hidden="1" x14ac:dyDescent="0.25">
      <c r="A1083" s="2" t="s">
        <v>610</v>
      </c>
      <c r="B1083" s="2" t="s">
        <v>611</v>
      </c>
      <c r="C1083" s="3"/>
      <c r="D1083" s="23" t="str">
        <f t="shared" ref="D1083:D1084" si="377">SUBSTITUTE(SUBSTITUTE(SUBSTITUTE(C1083,CHAR(13),""),CHAR(10),"&lt;br&gt;"),". &amp;car(10)",".")</f>
        <v/>
      </c>
      <c r="E1083" s="4">
        <v>284</v>
      </c>
      <c r="F1083" s="2" t="s">
        <v>2253</v>
      </c>
      <c r="G1083" s="19" t="e">
        <f>VLOOKUP(F1083,frs!$A$2:$E$41,2,FALSE)</f>
        <v>#N/A</v>
      </c>
      <c r="H1083" s="2" t="b">
        <v>1</v>
      </c>
      <c r="I1083" s="2" t="s">
        <v>4686</v>
      </c>
      <c r="J1083" s="19">
        <f>VLOOKUP(I1083,Families!$A$2:$B$11,2,FALSE)</f>
        <v>9</v>
      </c>
      <c r="K1083" s="2"/>
      <c r="L1083" s="19" t="str">
        <f>IFERROR(VLOOKUP(K1083,Appellations!$A$2:$B$77,2,FALSE),"0")</f>
        <v>0</v>
      </c>
      <c r="M1083" s="2" t="s">
        <v>4690</v>
      </c>
      <c r="N1083" s="19" t="str">
        <f>IFERROR(VLOOKUP(M1083,Regions!$A$2:$B$41,2,FALSE),"0")</f>
        <v>0</v>
      </c>
      <c r="O1083" s="2"/>
      <c r="P1083" s="19" t="str">
        <f>IFERROR(VLOOKUP(O1083,Colors!$A$2:$B$11,2,FALSE),"0")</f>
        <v>0</v>
      </c>
      <c r="Q1083" s="2" t="s">
        <v>4950</v>
      </c>
      <c r="R1083" s="19" t="str">
        <f>IFERROR(VLOOKUP(Q1083,Contenants!$A$2:$B$21,2,FALSE),"0")</f>
        <v>0</v>
      </c>
      <c r="S1083" s="2"/>
      <c r="T1083" s="50" t="str">
        <f t="shared" ref="T1083:T1084" si="378">PROPER(B1083)</f>
        <v>Caviar Ebene 100 Gr</v>
      </c>
      <c r="U1083" s="19" t="str">
        <f t="shared" si="376"/>
        <v/>
      </c>
      <c r="V1083" s="19">
        <f t="shared" si="374"/>
        <v>0</v>
      </c>
      <c r="W1083" s="20" t="e">
        <f>$X$1&amp;A1083&amp;$Y$1&amp;T1083&amp;$Z$1&amp;D1083&amp;$AA$1&amp;E1083&amp;#REF!&amp;G1083&amp;$AB$1&amp;J1083&amp;$AC$1&amp;L1083&amp;$AD$1&amp;N1083&amp;$AE$1&amp;P1083&amp;$AF$1&amp;R1083&amp;$AG$1&amp;#REF!&amp;$AI$1</f>
        <v>#REF!</v>
      </c>
    </row>
    <row r="1084" spans="1:34" hidden="1" x14ac:dyDescent="0.25">
      <c r="A1084" s="2" t="s">
        <v>612</v>
      </c>
      <c r="B1084" s="2" t="s">
        <v>613</v>
      </c>
      <c r="C1084" s="3"/>
      <c r="D1084" s="23" t="str">
        <f t="shared" si="377"/>
        <v/>
      </c>
      <c r="E1084" s="4">
        <v>355</v>
      </c>
      <c r="F1084" s="2" t="s">
        <v>2253</v>
      </c>
      <c r="G1084" s="19" t="e">
        <f>VLOOKUP(F1084,frs!$A$2:$E$41,2,FALSE)</f>
        <v>#N/A</v>
      </c>
      <c r="H1084" s="2" t="b">
        <v>1</v>
      </c>
      <c r="I1084" s="2" t="s">
        <v>4686</v>
      </c>
      <c r="J1084" s="19">
        <f>VLOOKUP(I1084,Families!$A$2:$B$11,2,FALSE)</f>
        <v>9</v>
      </c>
      <c r="K1084" s="2"/>
      <c r="L1084" s="19" t="str">
        <f>IFERROR(VLOOKUP(K1084,Appellations!$A$2:$B$77,2,FALSE),"0")</f>
        <v>0</v>
      </c>
      <c r="M1084" s="2" t="s">
        <v>4690</v>
      </c>
      <c r="N1084" s="19" t="str">
        <f>IFERROR(VLOOKUP(M1084,Regions!$A$2:$B$41,2,FALSE),"0")</f>
        <v>0</v>
      </c>
      <c r="O1084" s="2"/>
      <c r="P1084" s="19" t="str">
        <f>IFERROR(VLOOKUP(O1084,Colors!$A$2:$B$11,2,FALSE),"0")</f>
        <v>0</v>
      </c>
      <c r="Q1084" s="2" t="s">
        <v>4951</v>
      </c>
      <c r="R1084" s="19" t="str">
        <f>IFERROR(VLOOKUP(Q1084,Contenants!$A$2:$B$21,2,FALSE),"0")</f>
        <v>0</v>
      </c>
      <c r="S1084" s="2"/>
      <c r="T1084" s="50" t="str">
        <f t="shared" si="378"/>
        <v>Caviar Ebene 125 Gr</v>
      </c>
      <c r="U1084" s="19" t="str">
        <f t="shared" si="376"/>
        <v/>
      </c>
      <c r="V1084" s="19">
        <f t="shared" si="374"/>
        <v>0</v>
      </c>
      <c r="W1084" s="20" t="e">
        <f>$X$1&amp;A1084&amp;$Y$1&amp;T1084&amp;$Z$1&amp;D1084&amp;$AA$1&amp;E1084&amp;#REF!&amp;G1084&amp;$AB$1&amp;J1084&amp;$AC$1&amp;L1084&amp;$AD$1&amp;N1084&amp;$AE$1&amp;P1084&amp;$AF$1&amp;R1084&amp;$AG$1&amp;#REF!&amp;$AI$1</f>
        <v>#REF!</v>
      </c>
    </row>
    <row r="1085" spans="1:34" s="29" customFormat="1" hidden="1" x14ac:dyDescent="0.25">
      <c r="A1085" s="2" t="s">
        <v>3229</v>
      </c>
      <c r="B1085" s="2" t="s">
        <v>3230</v>
      </c>
      <c r="C1085" s="3"/>
      <c r="D1085" s="36" t="str">
        <f t="shared" si="351"/>
        <v/>
      </c>
      <c r="E1085" s="4">
        <v>77.849999999999994</v>
      </c>
      <c r="F1085" s="2" t="s">
        <v>2222</v>
      </c>
      <c r="G1085" s="38"/>
      <c r="H1085" s="2" t="b">
        <v>0</v>
      </c>
      <c r="I1085" s="2" t="s">
        <v>4805</v>
      </c>
      <c r="J1085" s="38"/>
      <c r="K1085" s="2" t="s">
        <v>4806</v>
      </c>
      <c r="L1085" s="38"/>
      <c r="M1085" s="2" t="s">
        <v>4806</v>
      </c>
      <c r="N1085" s="38"/>
      <c r="O1085" s="2"/>
      <c r="P1085" s="38"/>
      <c r="Q1085" s="2"/>
      <c r="R1085" s="38"/>
      <c r="S1085" s="2"/>
      <c r="T1085" s="8" t="s">
        <v>1504</v>
      </c>
      <c r="U1085" s="39" t="str">
        <f t="shared" si="376"/>
        <v/>
      </c>
      <c r="V1085" s="39"/>
      <c r="W1085" s="38"/>
    </row>
    <row r="1086" spans="1:34" hidden="1" x14ac:dyDescent="0.25">
      <c r="A1086" s="2" t="s">
        <v>2164</v>
      </c>
      <c r="B1086" s="2" t="s">
        <v>2165</v>
      </c>
      <c r="C1086" s="3"/>
      <c r="D1086" s="23" t="str">
        <f t="shared" ref="D1086:D1087" si="379">SUBSTITUTE(SUBSTITUTE(SUBSTITUTE(C1086,CHAR(13),""),CHAR(10),"&lt;br&gt;"),". &amp;car(10)",".")</f>
        <v/>
      </c>
      <c r="E1086" s="4">
        <v>60</v>
      </c>
      <c r="F1086" s="2" t="s">
        <v>2258</v>
      </c>
      <c r="G1086" s="19" t="e">
        <f>VLOOKUP(F1086,frs!$A$2:$E$41,2,FALSE)</f>
        <v>#N/A</v>
      </c>
      <c r="H1086" s="2" t="b">
        <v>1</v>
      </c>
      <c r="I1086" s="2" t="s">
        <v>4693</v>
      </c>
      <c r="J1086" s="19">
        <f>VLOOKUP(I1086,Families!$A$2:$B$11,2,FALSE)</f>
        <v>7</v>
      </c>
      <c r="K1086" s="2"/>
      <c r="L1086" s="19" t="str">
        <f>IFERROR(VLOOKUP(K1086,Appellations!$A$2:$B$77,2,FALSE),"0")</f>
        <v>0</v>
      </c>
      <c r="M1086" s="2" t="s">
        <v>4698</v>
      </c>
      <c r="N1086" s="19" t="str">
        <f>IFERROR(VLOOKUP(M1086,Regions!$A$2:$B$41,2,FALSE),"0")</f>
        <v>0</v>
      </c>
      <c r="O1086" s="2"/>
      <c r="P1086" s="19" t="str">
        <f>IFERROR(VLOOKUP(O1086,Colors!$A$2:$B$11,2,FALSE),"0")</f>
        <v>0</v>
      </c>
      <c r="Q1086" s="2" t="s">
        <v>4695</v>
      </c>
      <c r="R1086" s="19">
        <f>IFERROR(VLOOKUP(Q1086,Contenants!$A$2:$B$21,2,FALSE),"0")</f>
        <v>13</v>
      </c>
      <c r="S1086" s="2"/>
      <c r="T1086" s="50" t="str">
        <f t="shared" ref="T1086:T1087" si="380">PROPER(B1086)</f>
        <v>Whisky Roof Rye Ferroni 50 Cl</v>
      </c>
      <c r="U1086" s="19" t="str">
        <f t="shared" si="376"/>
        <v/>
      </c>
      <c r="V1086" s="19">
        <f t="shared" ref="V1086:V1087" si="381">IF(U1086="",0,1)</f>
        <v>0</v>
      </c>
      <c r="W1086" s="20" t="e">
        <f>$X$1&amp;A1086&amp;$Y$1&amp;T1086&amp;$Z$1&amp;D1086&amp;$AA$1&amp;E1086&amp;#REF!&amp;G1086&amp;$AB$1&amp;J1086&amp;$AC$1&amp;L1086&amp;$AD$1&amp;N1086&amp;$AE$1&amp;P1086&amp;$AF$1&amp;R1086&amp;$AG$1&amp;#REF!&amp;$AI$1</f>
        <v>#REF!</v>
      </c>
      <c r="X1086" s="32"/>
      <c r="Y1086" s="32"/>
      <c r="Z1086" s="32"/>
      <c r="AA1086" s="32"/>
      <c r="AB1086" s="32"/>
      <c r="AC1086" s="32"/>
      <c r="AD1086" s="32"/>
      <c r="AE1086" s="32"/>
      <c r="AF1086" s="32"/>
      <c r="AG1086" s="32"/>
      <c r="AH1086" s="32"/>
    </row>
    <row r="1087" spans="1:34" hidden="1" x14ac:dyDescent="0.25">
      <c r="A1087" s="2" t="s">
        <v>1748</v>
      </c>
      <c r="B1087" s="2" t="s">
        <v>1749</v>
      </c>
      <c r="C1087" s="3"/>
      <c r="D1087" s="23" t="str">
        <f t="shared" si="379"/>
        <v/>
      </c>
      <c r="E1087" s="4">
        <v>45.4</v>
      </c>
      <c r="F1087" s="2" t="s">
        <v>2258</v>
      </c>
      <c r="G1087" s="19" t="e">
        <f>VLOOKUP(F1087,frs!$A$2:$E$41,2,FALSE)</f>
        <v>#N/A</v>
      </c>
      <c r="H1087" s="2" t="b">
        <v>1</v>
      </c>
      <c r="I1087" s="2" t="s">
        <v>4693</v>
      </c>
      <c r="J1087" s="19">
        <f>VLOOKUP(I1087,Families!$A$2:$B$11,2,FALSE)</f>
        <v>7</v>
      </c>
      <c r="K1087" s="2"/>
      <c r="L1087" s="19" t="str">
        <f>IFERROR(VLOOKUP(K1087,Appellations!$A$2:$B$77,2,FALSE),"0")</f>
        <v>0</v>
      </c>
      <c r="M1087" s="2" t="s">
        <v>4703</v>
      </c>
      <c r="N1087" s="19">
        <f>IFERROR(VLOOKUP(M1087,Regions!$A$2:$B$41,2,FALSE),"0")</f>
        <v>34</v>
      </c>
      <c r="O1087" s="2"/>
      <c r="P1087" s="19" t="str">
        <f>IFERROR(VLOOKUP(O1087,Colors!$A$2:$B$11,2,FALSE),"0")</f>
        <v>0</v>
      </c>
      <c r="Q1087" s="2" t="s">
        <v>4696</v>
      </c>
      <c r="R1087" s="19">
        <f>IFERROR(VLOOKUP(Q1087,Contenants!$A$2:$B$21,2,FALSE),"0")</f>
        <v>15</v>
      </c>
      <c r="S1087" s="2"/>
      <c r="T1087" s="50" t="str">
        <f t="shared" si="380"/>
        <v>Rhum Ferroni Ambre Etui</v>
      </c>
      <c r="U1087" s="19" t="str">
        <f t="shared" si="376"/>
        <v/>
      </c>
      <c r="V1087" s="19">
        <f t="shared" si="381"/>
        <v>0</v>
      </c>
      <c r="W1087" s="20" t="e">
        <f>$X$1&amp;A1087&amp;$Y$1&amp;T1087&amp;$Z$1&amp;D1087&amp;$AA$1&amp;E1087&amp;#REF!&amp;G1087&amp;$AB$1&amp;J1087&amp;$AC$1&amp;L1087&amp;$AD$1&amp;N1087&amp;$AE$1&amp;P1087&amp;$AF$1&amp;R1087&amp;$AG$1&amp;#REF!&amp;$AI$1</f>
        <v>#REF!</v>
      </c>
    </row>
    <row r="1088" spans="1:34" s="29" customFormat="1" hidden="1" x14ac:dyDescent="0.25">
      <c r="A1088" s="2" t="s">
        <v>4095</v>
      </c>
      <c r="B1088" s="2" t="s">
        <v>4096</v>
      </c>
      <c r="C1088" s="3"/>
      <c r="D1088" s="36" t="str">
        <f t="shared" ref="D1088:D1149" si="382">SUBSTITUTE(SUBSTITUTE(C1088,CHAR(13),""),CHAR(10),"&lt;br&gt;")</f>
        <v/>
      </c>
      <c r="E1088" s="4">
        <v>74.099999999999994</v>
      </c>
      <c r="F1088" s="2" t="s">
        <v>2258</v>
      </c>
      <c r="G1088" s="38"/>
      <c r="H1088" s="2" t="b">
        <v>0</v>
      </c>
      <c r="I1088" s="2" t="s">
        <v>4693</v>
      </c>
      <c r="J1088" s="38"/>
      <c r="K1088" s="2"/>
      <c r="L1088" s="38"/>
      <c r="M1088" s="2" t="s">
        <v>4703</v>
      </c>
      <c r="N1088" s="38"/>
      <c r="O1088" s="2"/>
      <c r="P1088" s="38"/>
      <c r="Q1088" s="2"/>
      <c r="R1088" s="38"/>
      <c r="S1088" s="2"/>
      <c r="T1088" s="8" t="s">
        <v>260</v>
      </c>
      <c r="U1088" s="38"/>
      <c r="V1088" s="38"/>
      <c r="W1088" s="38"/>
    </row>
    <row r="1089" spans="1:23" hidden="1" x14ac:dyDescent="0.25">
      <c r="A1089" s="2" t="s">
        <v>1443</v>
      </c>
      <c r="B1089" s="2" t="s">
        <v>1444</v>
      </c>
      <c r="C1089" s="3"/>
      <c r="D1089" s="23" t="str">
        <f t="shared" ref="D1089:D1090" si="383">SUBSTITUTE(SUBSTITUTE(SUBSTITUTE(C1089,CHAR(13),""),CHAR(10),"&lt;br&gt;"),". &amp;car(10)",".")</f>
        <v/>
      </c>
      <c r="E1089" s="4">
        <v>40</v>
      </c>
      <c r="F1089" s="2" t="s">
        <v>2258</v>
      </c>
      <c r="G1089" s="19" t="e">
        <f>VLOOKUP(F1089,frs!$A$2:$E$41,2,FALSE)</f>
        <v>#N/A</v>
      </c>
      <c r="H1089" s="2" t="b">
        <v>1</v>
      </c>
      <c r="I1089" s="2" t="s">
        <v>4693</v>
      </c>
      <c r="J1089" s="19">
        <f>VLOOKUP(I1089,Families!$A$2:$B$11,2,FALSE)</f>
        <v>7</v>
      </c>
      <c r="K1089" s="2"/>
      <c r="L1089" s="19" t="str">
        <f>IFERROR(VLOOKUP(K1089,Appellations!$A$2:$B$77,2,FALSE),"0")</f>
        <v>0</v>
      </c>
      <c r="M1089" s="2" t="s">
        <v>4703</v>
      </c>
      <c r="N1089" s="19">
        <f>IFERROR(VLOOKUP(M1089,Regions!$A$2:$B$41,2,FALSE),"0")</f>
        <v>34</v>
      </c>
      <c r="O1089" s="2"/>
      <c r="P1089" s="19" t="str">
        <f>IFERROR(VLOOKUP(O1089,Colors!$A$2:$B$11,2,FALSE),"0")</f>
        <v>0</v>
      </c>
      <c r="Q1089" s="2" t="s">
        <v>4696</v>
      </c>
      <c r="R1089" s="19">
        <f>IFERROR(VLOOKUP(Q1089,Contenants!$A$2:$B$21,2,FALSE),"0")</f>
        <v>15</v>
      </c>
      <c r="S1089" s="2"/>
      <c r="T1089" s="50" t="str">
        <f t="shared" ref="T1089:T1090" si="384">PROPER(B1089)</f>
        <v>Liqueur Ferroni Honey Rum</v>
      </c>
      <c r="U1089" s="19" t="str">
        <f>SUBSTITUTE(SUBSTITUTE(SUBSTITUTE(SUBSTITUTE(SUBSTITUTE(SUBSTITUTE(SUBSTITUTE(SUBSTITUTE(SUBSTITUTE(SUBSTITUTE(SUBSTITUTE(SUBSTITUTE(S1089,"C:\Users\Admin\OneDrive\Site Internet\",""),"BAG-IN-BOX\",""),"BOURGOGNE\",""),"BEAUJOLAIS\",""),"CHAMPAGNE ET EFFERVESCENTS\",""),"LANGUEDOC\",""),"LOIRE\",""),"PROVENCE\",""),"RHONE NORD\",""),"RHONE SUD\",""),"SPIRITUEUX\",""),"SUD OUEST\","")</f>
        <v/>
      </c>
      <c r="V1089" s="19">
        <f t="shared" ref="V1089:V1090" si="385">IF(U1089="",0,1)</f>
        <v>0</v>
      </c>
      <c r="W1089" s="20" t="e">
        <f>$X$1&amp;A1089&amp;$Y$1&amp;T1089&amp;$Z$1&amp;D1089&amp;$AA$1&amp;E1089&amp;#REF!&amp;G1089&amp;$AB$1&amp;J1089&amp;$AC$1&amp;L1089&amp;$AD$1&amp;N1089&amp;$AE$1&amp;P1089&amp;$AF$1&amp;R1089&amp;$AG$1&amp;#REF!&amp;$AI$1</f>
        <v>#REF!</v>
      </c>
    </row>
    <row r="1090" spans="1:23" hidden="1" x14ac:dyDescent="0.25">
      <c r="A1090" s="2" t="s">
        <v>1445</v>
      </c>
      <c r="B1090" s="2" t="s">
        <v>1446</v>
      </c>
      <c r="C1090" s="3"/>
      <c r="D1090" s="23" t="str">
        <f t="shared" si="383"/>
        <v/>
      </c>
      <c r="E1090" s="4">
        <v>35.700000000000003</v>
      </c>
      <c r="F1090" s="2" t="s">
        <v>2258</v>
      </c>
      <c r="G1090" s="19" t="e">
        <f>VLOOKUP(F1090,frs!$A$2:$E$41,2,FALSE)</f>
        <v>#N/A</v>
      </c>
      <c r="H1090" s="2" t="b">
        <v>1</v>
      </c>
      <c r="I1090" s="2" t="s">
        <v>4693</v>
      </c>
      <c r="J1090" s="19">
        <f>VLOOKUP(I1090,Families!$A$2:$B$11,2,FALSE)</f>
        <v>7</v>
      </c>
      <c r="K1090" s="2"/>
      <c r="L1090" s="19" t="str">
        <f>IFERROR(VLOOKUP(K1090,Appellations!$A$2:$B$77,2,FALSE),"0")</f>
        <v>0</v>
      </c>
      <c r="M1090" s="2" t="s">
        <v>4703</v>
      </c>
      <c r="N1090" s="19">
        <f>IFERROR(VLOOKUP(M1090,Regions!$A$2:$B$41,2,FALSE),"0")</f>
        <v>34</v>
      </c>
      <c r="O1090" s="2"/>
      <c r="P1090" s="19" t="str">
        <f>IFERROR(VLOOKUP(O1090,Colors!$A$2:$B$11,2,FALSE),"0")</f>
        <v>0</v>
      </c>
      <c r="Q1090" s="2" t="s">
        <v>4696</v>
      </c>
      <c r="R1090" s="19">
        <f>IFERROR(VLOOKUP(Q1090,Contenants!$A$2:$B$21,2,FALSE),"0")</f>
        <v>15</v>
      </c>
      <c r="S1090" s="2"/>
      <c r="T1090" s="50" t="str">
        <f t="shared" si="384"/>
        <v>Liqueur Ferroni Le Merveilleux Falernum</v>
      </c>
      <c r="U1090" s="19" t="str">
        <f>SUBSTITUTE(SUBSTITUTE(SUBSTITUTE(SUBSTITUTE(SUBSTITUTE(SUBSTITUTE(SUBSTITUTE(SUBSTITUTE(SUBSTITUTE(SUBSTITUTE(SUBSTITUTE(SUBSTITUTE(S1090,"C:\Users\Admin\OneDrive\Site Internet\",""),"BAG-IN-BOX\",""),"BOURGOGNE\",""),"BEAUJOLAIS\",""),"CHAMPAGNE ET EFFERVESCENTS\",""),"LANGUEDOC\",""),"LOIRE\",""),"PROVENCE\",""),"RHONE NORD\",""),"RHONE SUD\",""),"SPIRITUEUX\",""),"SUD OUEST\","")</f>
        <v/>
      </c>
      <c r="V1090" s="19">
        <f t="shared" si="385"/>
        <v>0</v>
      </c>
      <c r="W1090" s="20" t="e">
        <f>$X$1&amp;A1090&amp;$Y$1&amp;T1090&amp;$Z$1&amp;D1090&amp;$AA$1&amp;E1090&amp;#REF!&amp;G1090&amp;$AB$1&amp;J1090&amp;$AC$1&amp;L1090&amp;$AD$1&amp;N1090&amp;$AE$1&amp;P1090&amp;$AF$1&amp;R1090&amp;$AG$1&amp;#REF!&amp;$AI$1</f>
        <v>#REF!</v>
      </c>
    </row>
    <row r="1091" spans="1:23" s="29" customFormat="1" hidden="1" x14ac:dyDescent="0.25">
      <c r="A1091" s="2" t="s">
        <v>3753</v>
      </c>
      <c r="B1091" s="2" t="s">
        <v>3754</v>
      </c>
      <c r="C1091" s="3"/>
      <c r="D1091" s="27" t="str">
        <f t="shared" si="382"/>
        <v/>
      </c>
      <c r="E1091" s="4">
        <v>46.8</v>
      </c>
      <c r="F1091" s="2" t="s">
        <v>2258</v>
      </c>
      <c r="H1091" s="2" t="b">
        <v>0</v>
      </c>
      <c r="I1091" s="2" t="s">
        <v>4693</v>
      </c>
      <c r="K1091" s="2"/>
      <c r="M1091" s="2" t="s">
        <v>4694</v>
      </c>
      <c r="O1091" s="2"/>
      <c r="Q1091" s="2"/>
      <c r="S1091" s="2"/>
      <c r="T1091" s="8" t="s">
        <v>1061</v>
      </c>
    </row>
    <row r="1092" spans="1:23" s="20" customFormat="1" hidden="1" x14ac:dyDescent="0.25">
      <c r="A1092" s="2" t="s">
        <v>1431</v>
      </c>
      <c r="B1092" s="2" t="s">
        <v>1432</v>
      </c>
      <c r="C1092" s="3"/>
      <c r="D1092" s="18" t="str">
        <f t="shared" si="382"/>
        <v/>
      </c>
      <c r="E1092" s="4">
        <v>31.5</v>
      </c>
      <c r="F1092" s="2" t="s">
        <v>2258</v>
      </c>
      <c r="H1092" s="2" t="b">
        <v>1</v>
      </c>
      <c r="I1092" s="2" t="s">
        <v>4693</v>
      </c>
      <c r="K1092" s="2"/>
      <c r="M1092" s="2" t="s">
        <v>4694</v>
      </c>
      <c r="O1092" s="2"/>
      <c r="Q1092" s="2" t="s">
        <v>4695</v>
      </c>
      <c r="S1092" s="2"/>
      <c r="T1092" s="8" t="s">
        <v>1059</v>
      </c>
      <c r="V1092" s="19">
        <f t="shared" ref="V1092:V1093" si="386">IF(U1092="",0,1)</f>
        <v>0</v>
      </c>
    </row>
    <row r="1093" spans="1:23" s="20" customFormat="1" hidden="1" x14ac:dyDescent="0.25">
      <c r="A1093" s="2" t="s">
        <v>1600</v>
      </c>
      <c r="B1093" s="2" t="s">
        <v>1601</v>
      </c>
      <c r="C1093" s="3"/>
      <c r="D1093" s="18" t="str">
        <f t="shared" si="382"/>
        <v/>
      </c>
      <c r="E1093" s="4">
        <v>56.6</v>
      </c>
      <c r="F1093" s="2" t="s">
        <v>2258</v>
      </c>
      <c r="H1093" s="2" t="b">
        <v>1</v>
      </c>
      <c r="I1093" s="2" t="s">
        <v>4693</v>
      </c>
      <c r="K1093" s="2"/>
      <c r="M1093" s="2" t="s">
        <v>4706</v>
      </c>
      <c r="O1093" s="2"/>
      <c r="Q1093" s="2" t="s">
        <v>4696</v>
      </c>
      <c r="S1093" s="2"/>
      <c r="T1093" s="8" t="s">
        <v>1057</v>
      </c>
      <c r="V1093" s="19">
        <f t="shared" si="386"/>
        <v>0</v>
      </c>
    </row>
    <row r="1094" spans="1:23" s="20" customFormat="1" hidden="1" x14ac:dyDescent="0.25">
      <c r="A1094" s="2" t="s">
        <v>4449</v>
      </c>
      <c r="B1094" s="2" t="s">
        <v>4450</v>
      </c>
      <c r="C1094" s="3"/>
      <c r="D1094" s="18" t="str">
        <f t="shared" si="382"/>
        <v/>
      </c>
      <c r="E1094" s="4">
        <v>10.199999999999999</v>
      </c>
      <c r="F1094" s="2" t="s">
        <v>2250</v>
      </c>
      <c r="H1094" s="2" t="b">
        <v>0</v>
      </c>
      <c r="I1094" s="2" t="s">
        <v>4691</v>
      </c>
      <c r="K1094" s="2"/>
      <c r="M1094" s="2" t="s">
        <v>4692</v>
      </c>
      <c r="O1094" s="2"/>
      <c r="Q1094" s="2"/>
      <c r="S1094" s="2"/>
      <c r="T1094" s="8" t="s">
        <v>1031</v>
      </c>
    </row>
    <row r="1095" spans="1:23" s="20" customFormat="1" hidden="1" x14ac:dyDescent="0.25">
      <c r="A1095" s="2" t="s">
        <v>3549</v>
      </c>
      <c r="B1095" s="2" t="s">
        <v>3550</v>
      </c>
      <c r="C1095" s="3"/>
      <c r="D1095" s="18" t="str">
        <f t="shared" si="382"/>
        <v/>
      </c>
      <c r="E1095" s="4">
        <v>7.2</v>
      </c>
      <c r="F1095" s="2" t="s">
        <v>2250</v>
      </c>
      <c r="H1095" s="2" t="b">
        <v>0</v>
      </c>
      <c r="I1095" s="2" t="s">
        <v>4691</v>
      </c>
      <c r="K1095" s="2"/>
      <c r="M1095" s="2" t="s">
        <v>4692</v>
      </c>
      <c r="O1095" s="2"/>
      <c r="Q1095" s="2"/>
      <c r="S1095" s="2"/>
      <c r="T1095" s="8" t="s">
        <v>2026</v>
      </c>
    </row>
    <row r="1096" spans="1:23" s="20" customFormat="1" hidden="1" x14ac:dyDescent="0.25">
      <c r="A1096" s="2" t="s">
        <v>2910</v>
      </c>
      <c r="B1096" s="2" t="s">
        <v>2911</v>
      </c>
      <c r="C1096" s="3"/>
      <c r="D1096" s="18" t="str">
        <f t="shared" si="382"/>
        <v/>
      </c>
      <c r="E1096" s="4">
        <v>54</v>
      </c>
      <c r="F1096" s="2" t="s">
        <v>2250</v>
      </c>
      <c r="H1096" s="2" t="b">
        <v>0</v>
      </c>
      <c r="I1096" s="2" t="s">
        <v>4691</v>
      </c>
      <c r="K1096" s="2"/>
      <c r="M1096" s="2" t="s">
        <v>4692</v>
      </c>
      <c r="O1096" s="2"/>
      <c r="Q1096" s="2"/>
      <c r="S1096" s="2"/>
      <c r="T1096" s="8" t="s">
        <v>699</v>
      </c>
    </row>
    <row r="1097" spans="1:23" s="20" customFormat="1" hidden="1" x14ac:dyDescent="0.25">
      <c r="A1097" s="2" t="s">
        <v>3485</v>
      </c>
      <c r="B1097" s="2" t="s">
        <v>3486</v>
      </c>
      <c r="C1097" s="3"/>
      <c r="D1097" s="18" t="str">
        <f t="shared" si="382"/>
        <v/>
      </c>
      <c r="E1097" s="4">
        <v>21.2</v>
      </c>
      <c r="F1097" s="2" t="s">
        <v>3477</v>
      </c>
      <c r="H1097" s="2" t="b">
        <v>0</v>
      </c>
      <c r="I1097" s="2" t="s">
        <v>4716</v>
      </c>
      <c r="K1097" s="2" t="s">
        <v>4846</v>
      </c>
      <c r="M1097" s="2" t="s">
        <v>4745</v>
      </c>
      <c r="O1097" s="2" t="s">
        <v>4719</v>
      </c>
      <c r="Q1097" s="2" t="s">
        <v>4688</v>
      </c>
      <c r="S1097" s="2"/>
      <c r="T1097" s="8" t="s">
        <v>703</v>
      </c>
    </row>
    <row r="1098" spans="1:23" s="20" customFormat="1" hidden="1" x14ac:dyDescent="0.25">
      <c r="A1098" s="2" t="s">
        <v>3475</v>
      </c>
      <c r="B1098" s="2" t="s">
        <v>3476</v>
      </c>
      <c r="C1098" s="3"/>
      <c r="D1098" s="18" t="str">
        <f t="shared" si="382"/>
        <v/>
      </c>
      <c r="E1098" s="4">
        <v>45.35</v>
      </c>
      <c r="F1098" s="2" t="s">
        <v>3477</v>
      </c>
      <c r="H1098" s="2" t="b">
        <v>0</v>
      </c>
      <c r="I1098" s="2" t="s">
        <v>4716</v>
      </c>
      <c r="K1098" s="2" t="s">
        <v>4846</v>
      </c>
      <c r="M1098" s="2" t="s">
        <v>4745</v>
      </c>
      <c r="O1098" s="2" t="s">
        <v>4719</v>
      </c>
      <c r="Q1098" s="2" t="s">
        <v>4688</v>
      </c>
      <c r="S1098" s="2"/>
      <c r="T1098" s="8" t="s">
        <v>697</v>
      </c>
    </row>
    <row r="1099" spans="1:23" s="20" customFormat="1" hidden="1" x14ac:dyDescent="0.25">
      <c r="A1099" s="2" t="s">
        <v>3803</v>
      </c>
      <c r="B1099" s="2" t="s">
        <v>3804</v>
      </c>
      <c r="C1099" s="3"/>
      <c r="D1099" s="18" t="str">
        <f t="shared" si="382"/>
        <v/>
      </c>
      <c r="E1099" s="4">
        <v>31.3</v>
      </c>
      <c r="F1099" s="2" t="s">
        <v>2364</v>
      </c>
      <c r="H1099" s="2" t="b">
        <v>0</v>
      </c>
      <c r="I1099" s="2" t="s">
        <v>4716</v>
      </c>
      <c r="K1099" s="2" t="s">
        <v>4952</v>
      </c>
      <c r="M1099" s="2" t="s">
        <v>4762</v>
      </c>
      <c r="O1099" s="2" t="s">
        <v>4719</v>
      </c>
      <c r="Q1099" s="2" t="s">
        <v>4688</v>
      </c>
      <c r="S1099" s="2"/>
      <c r="T1099" s="8" t="s">
        <v>701</v>
      </c>
    </row>
    <row r="1100" spans="1:23" s="20" customFormat="1" hidden="1" x14ac:dyDescent="0.25">
      <c r="A1100" s="2" t="s">
        <v>2362</v>
      </c>
      <c r="B1100" s="2" t="s">
        <v>2363</v>
      </c>
      <c r="C1100" s="3"/>
      <c r="D1100" s="18" t="str">
        <f t="shared" si="382"/>
        <v/>
      </c>
      <c r="E1100" s="4">
        <v>26.15</v>
      </c>
      <c r="F1100" s="2" t="s">
        <v>2364</v>
      </c>
      <c r="H1100" s="2" t="b">
        <v>0</v>
      </c>
      <c r="I1100" s="2" t="s">
        <v>4709</v>
      </c>
      <c r="K1100" s="2" t="s">
        <v>4764</v>
      </c>
      <c r="M1100" s="2" t="s">
        <v>4762</v>
      </c>
      <c r="O1100" s="2" t="s">
        <v>4689</v>
      </c>
      <c r="Q1100" s="2" t="s">
        <v>4688</v>
      </c>
      <c r="S1100" s="2"/>
      <c r="T1100" s="8" t="s">
        <v>2211</v>
      </c>
    </row>
    <row r="1101" spans="1:23" s="20" customFormat="1" hidden="1" x14ac:dyDescent="0.25">
      <c r="A1101" s="2" t="s">
        <v>4255</v>
      </c>
      <c r="B1101" s="2" t="s">
        <v>4256</v>
      </c>
      <c r="C1101" s="3"/>
      <c r="D1101" s="40" t="str">
        <f t="shared" si="382"/>
        <v/>
      </c>
      <c r="E1101" s="4">
        <v>28.1</v>
      </c>
      <c r="F1101" s="2" t="s">
        <v>2364</v>
      </c>
      <c r="G1101" s="42"/>
      <c r="H1101" s="2" t="b">
        <v>0</v>
      </c>
      <c r="I1101" s="2" t="s">
        <v>4709</v>
      </c>
      <c r="J1101" s="42"/>
      <c r="K1101" s="2"/>
      <c r="L1101" s="42"/>
      <c r="M1101" s="2" t="s">
        <v>4762</v>
      </c>
      <c r="N1101" s="42"/>
      <c r="O1101" s="2" t="s">
        <v>4689</v>
      </c>
      <c r="P1101" s="42"/>
      <c r="Q1101" s="2" t="s">
        <v>4688</v>
      </c>
      <c r="R1101" s="42"/>
      <c r="S1101" s="2"/>
      <c r="T1101" s="8" t="s">
        <v>3802</v>
      </c>
      <c r="U1101" s="42"/>
      <c r="V1101" s="42"/>
      <c r="W1101" s="42"/>
    </row>
    <row r="1102" spans="1:23" hidden="1" x14ac:dyDescent="0.25">
      <c r="A1102" s="2" t="s">
        <v>3850</v>
      </c>
      <c r="B1102" s="2" t="s">
        <v>3851</v>
      </c>
      <c r="C1102" s="3"/>
      <c r="D1102" s="23" t="str">
        <f>SUBSTITUTE(SUBSTITUTE(SUBSTITUTE(C1102,CHAR(13),""),CHAR(10),"&lt;br&gt;"),". &amp;car(10)",".")</f>
        <v/>
      </c>
      <c r="E1102" s="4">
        <v>44.3</v>
      </c>
      <c r="F1102" s="2" t="s">
        <v>2364</v>
      </c>
      <c r="G1102" s="19" t="e">
        <f>VLOOKUP(F1102,frs!$A$2:$E$41,2,FALSE)</f>
        <v>#N/A</v>
      </c>
      <c r="H1102" s="2" t="b">
        <v>0</v>
      </c>
      <c r="I1102" s="2" t="s">
        <v>4709</v>
      </c>
      <c r="J1102" s="19">
        <f>VLOOKUP(I1102,Families!$A$2:$B$11,2,FALSE)</f>
        <v>2</v>
      </c>
      <c r="K1102" s="2"/>
      <c r="L1102" s="19" t="str">
        <f>IFERROR(VLOOKUP(K1102,Appellations!$A$2:$B$77,2,FALSE),"0")</f>
        <v>0</v>
      </c>
      <c r="M1102" s="2" t="s">
        <v>4762</v>
      </c>
      <c r="N1102" s="19">
        <f>IFERROR(VLOOKUP(M1102,Regions!$A$2:$B$41,2,FALSE),"0")</f>
        <v>10</v>
      </c>
      <c r="O1102" s="2" t="s">
        <v>4689</v>
      </c>
      <c r="P1102" s="19">
        <f>IFERROR(VLOOKUP(O1102,Colors!$A$2:$B$11,2,FALSE),"0")</f>
        <v>2</v>
      </c>
      <c r="Q1102" s="2" t="s">
        <v>4688</v>
      </c>
      <c r="R1102" s="19">
        <f>IFERROR(VLOOKUP(Q1102,Contenants!$A$2:$B$21,2,FALSE),"0")</f>
        <v>16</v>
      </c>
      <c r="S1102" s="2"/>
      <c r="T1102" s="50" t="str">
        <f>PROPER(B1102)</f>
        <v>Meursault Les Charrons Cht Melin Blanc</v>
      </c>
      <c r="U1102" s="19" t="str">
        <f>SUBSTITUTE(SUBSTITUTE(SUBSTITUTE(SUBSTITUTE(SUBSTITUTE(SUBSTITUTE(SUBSTITUTE(SUBSTITUTE(SUBSTITUTE(SUBSTITUTE(SUBSTITUTE(SUBSTITUTE(S1102,"C:\Users\Admin\OneDrive\Site Internet\",""),"BAG-IN-BOX\",""),"BOURGOGNE\",""),"BEAUJOLAIS\",""),"CHAMPAGNE ET EFFERVESCENTS\",""),"LANGUEDOC\",""),"LOIRE\",""),"PROVENCE\",""),"RHONE NORD\",""),"RHONE SUD\",""),"SPIRITUEUX\",""),"SUD OUEST\","")</f>
        <v/>
      </c>
      <c r="V1102" s="19" t="e">
        <f>IF(#REF!="",0,1)</f>
        <v>#REF!</v>
      </c>
      <c r="W1102" s="20" t="e">
        <f>$X$1&amp;A1102&amp;$Y$1&amp;T1102&amp;$Z$1&amp;D1102&amp;$AA$1&amp;E1102&amp;#REF!&amp;G1102&amp;$AB$1&amp;J1102&amp;$AC$1&amp;L1102&amp;$AD$1&amp;N1102&amp;$AE$1&amp;P1102&amp;$AF$1&amp;R1102&amp;$AG$1&amp;#REF!&amp;$AI$1</f>
        <v>#REF!</v>
      </c>
    </row>
    <row r="1103" spans="1:23" s="29" customFormat="1" hidden="1" x14ac:dyDescent="0.25">
      <c r="A1103" s="2" t="s">
        <v>3978</v>
      </c>
      <c r="B1103" s="2" t="s">
        <v>3979</v>
      </c>
      <c r="C1103" s="3"/>
      <c r="D1103" s="27" t="str">
        <f t="shared" si="382"/>
        <v/>
      </c>
      <c r="E1103" s="4">
        <v>45.15</v>
      </c>
      <c r="F1103" s="2" t="s">
        <v>2364</v>
      </c>
      <c r="H1103" s="2" t="b">
        <v>0</v>
      </c>
      <c r="I1103" s="2" t="s">
        <v>4716</v>
      </c>
      <c r="K1103" s="2" t="s">
        <v>4796</v>
      </c>
      <c r="M1103" s="2" t="s">
        <v>4762</v>
      </c>
      <c r="O1103" s="2" t="s">
        <v>4719</v>
      </c>
      <c r="Q1103" s="2" t="s">
        <v>4688</v>
      </c>
      <c r="S1103" s="2"/>
    </row>
    <row r="1104" spans="1:23" s="20" customFormat="1" hidden="1" x14ac:dyDescent="0.25">
      <c r="A1104" s="2" t="s">
        <v>3322</v>
      </c>
      <c r="B1104" s="2" t="s">
        <v>3323</v>
      </c>
      <c r="C1104" s="3"/>
      <c r="D1104" s="18" t="str">
        <f t="shared" si="382"/>
        <v/>
      </c>
      <c r="E1104" s="4">
        <v>56.95</v>
      </c>
      <c r="F1104" s="2"/>
      <c r="H1104" s="2" t="b">
        <v>0</v>
      </c>
      <c r="I1104" s="2" t="s">
        <v>4953</v>
      </c>
      <c r="K1104" s="2"/>
      <c r="M1104" s="2"/>
      <c r="O1104" s="2"/>
      <c r="Q1104" s="2"/>
      <c r="S1104" s="2"/>
    </row>
    <row r="1105" spans="1:23" s="20" customFormat="1" hidden="1" x14ac:dyDescent="0.25">
      <c r="A1105" s="2" t="s">
        <v>1596</v>
      </c>
      <c r="B1105" s="2" t="s">
        <v>1597</v>
      </c>
      <c r="C1105" s="3"/>
      <c r="D1105" s="18" t="str">
        <f t="shared" si="382"/>
        <v/>
      </c>
      <c r="E1105" s="4">
        <v>2.2999999999999998</v>
      </c>
      <c r="F1105" s="2" t="s">
        <v>2213</v>
      </c>
      <c r="H1105" s="2" t="b">
        <v>1</v>
      </c>
      <c r="I1105" s="2" t="s">
        <v>4691</v>
      </c>
      <c r="K1105" s="2"/>
      <c r="M1105" s="2"/>
      <c r="O1105" s="2"/>
      <c r="Q1105" s="2"/>
      <c r="S1105" s="2"/>
      <c r="V1105" s="19">
        <f>IF(U1105="",0,1)</f>
        <v>0</v>
      </c>
    </row>
    <row r="1106" spans="1:23" s="20" customFormat="1" hidden="1" x14ac:dyDescent="0.25">
      <c r="A1106" s="2" t="s">
        <v>3318</v>
      </c>
      <c r="B1106" s="2" t="s">
        <v>3319</v>
      </c>
      <c r="C1106" s="3"/>
      <c r="D1106" s="18" t="str">
        <f t="shared" si="382"/>
        <v/>
      </c>
      <c r="E1106" s="4">
        <v>48.2</v>
      </c>
      <c r="F1106" s="2"/>
      <c r="H1106" s="2" t="b">
        <v>0</v>
      </c>
      <c r="I1106" s="2" t="s">
        <v>4953</v>
      </c>
      <c r="K1106" s="2"/>
      <c r="M1106" s="2"/>
      <c r="O1106" s="2"/>
      <c r="Q1106" s="2"/>
      <c r="S1106" s="2"/>
    </row>
    <row r="1107" spans="1:23" s="20" customFormat="1" hidden="1" x14ac:dyDescent="0.25">
      <c r="A1107" s="2" t="s">
        <v>3314</v>
      </c>
      <c r="B1107" s="2" t="s">
        <v>3315</v>
      </c>
      <c r="C1107" s="3"/>
      <c r="D1107" s="40" t="str">
        <f t="shared" si="382"/>
        <v/>
      </c>
      <c r="E1107" s="4">
        <v>36.050000000000011</v>
      </c>
      <c r="F1107" s="2"/>
      <c r="G1107" s="42"/>
      <c r="H1107" s="2" t="b">
        <v>0</v>
      </c>
      <c r="I1107" s="2" t="s">
        <v>4953</v>
      </c>
      <c r="J1107" s="42"/>
      <c r="K1107" s="2"/>
      <c r="L1107" s="42"/>
      <c r="M1107" s="2"/>
      <c r="N1107" s="42"/>
      <c r="O1107" s="2"/>
      <c r="P1107" s="42"/>
      <c r="Q1107" s="2"/>
      <c r="R1107" s="42"/>
      <c r="S1107" s="2"/>
      <c r="T1107" s="42"/>
      <c r="U1107" s="42"/>
      <c r="V1107" s="42"/>
      <c r="W1107" s="42"/>
    </row>
    <row r="1108" spans="1:23" hidden="1" x14ac:dyDescent="0.25">
      <c r="A1108" s="2" t="s">
        <v>3308</v>
      </c>
      <c r="B1108" s="2" t="s">
        <v>3309</v>
      </c>
      <c r="C1108" s="3"/>
      <c r="D1108" s="23" t="str">
        <f>SUBSTITUTE(SUBSTITUTE(SUBSTITUTE(C1108,CHAR(13),""),CHAR(10),"&lt;br&gt;"),". &amp;car(10)",".")</f>
        <v/>
      </c>
      <c r="E1108" s="4">
        <v>27.049999999999997</v>
      </c>
      <c r="F1108" s="2"/>
      <c r="G1108" s="19" t="e">
        <f>VLOOKUP(F1108,frs!$A$2:$E$41,2,FALSE)</f>
        <v>#N/A</v>
      </c>
      <c r="H1108" s="2" t="b">
        <v>0</v>
      </c>
      <c r="I1108" s="2" t="s">
        <v>4953</v>
      </c>
      <c r="J1108" s="19" t="e">
        <f>VLOOKUP(I1108,Families!$A$2:$B$11,2,FALSE)</f>
        <v>#N/A</v>
      </c>
      <c r="K1108" s="2"/>
      <c r="L1108" s="19" t="str">
        <f>IFERROR(VLOOKUP(K1108,Appellations!$A$2:$B$77,2,FALSE),"0")</f>
        <v>0</v>
      </c>
      <c r="M1108" s="2"/>
      <c r="N1108" s="19" t="str">
        <f>IFERROR(VLOOKUP(M1108,Regions!$A$2:$B$41,2,FALSE),"0")</f>
        <v>0</v>
      </c>
      <c r="O1108" s="2"/>
      <c r="P1108" s="19" t="str">
        <f>IFERROR(VLOOKUP(O1108,Colors!$A$2:$B$11,2,FALSE),"0")</f>
        <v>0</v>
      </c>
      <c r="Q1108" s="2"/>
      <c r="R1108" s="19" t="str">
        <f>IFERROR(VLOOKUP(Q1108,Contenants!$A$2:$B$21,2,FALSE),"0")</f>
        <v>0</v>
      </c>
      <c r="S1108" s="2"/>
      <c r="T1108" s="50" t="str">
        <f>PROPER(B1108)</f>
        <v>Composition Panier 25 €</v>
      </c>
      <c r="U1108" s="19" t="str">
        <f>SUBSTITUTE(SUBSTITUTE(SUBSTITUTE(SUBSTITUTE(SUBSTITUTE(SUBSTITUTE(SUBSTITUTE(SUBSTITUTE(SUBSTITUTE(SUBSTITUTE(SUBSTITUTE(SUBSTITUTE(S1108,"C:\Users\Admin\OneDrive\Site Internet\",""),"BAG-IN-BOX\",""),"BOURGOGNE\",""),"BEAUJOLAIS\",""),"CHAMPAGNE ET EFFERVESCENTS\",""),"LANGUEDOC\",""),"LOIRE\",""),"PROVENCE\",""),"RHONE NORD\",""),"RHONE SUD\",""),"SPIRITUEUX\",""),"SUD OUEST\","")</f>
        <v/>
      </c>
      <c r="V1108" s="19" t="e">
        <f>IF(#REF!="",0,1)</f>
        <v>#REF!</v>
      </c>
      <c r="W1108" s="20" t="e">
        <f>$X$1&amp;A1108&amp;$Y$1&amp;T1108&amp;$Z$1&amp;D1108&amp;$AA$1&amp;E1108&amp;#REF!&amp;G1108&amp;$AB$1&amp;J1108&amp;$AC$1&amp;L1108&amp;$AD$1&amp;N1108&amp;$AE$1&amp;P1108&amp;$AF$1&amp;R1108&amp;$AG$1&amp;#REF!&amp;$AI$1</f>
        <v>#REF!</v>
      </c>
    </row>
    <row r="1109" spans="1:23" s="29" customFormat="1" hidden="1" x14ac:dyDescent="0.25">
      <c r="A1109" s="2" t="s">
        <v>3324</v>
      </c>
      <c r="B1109" s="2" t="s">
        <v>3325</v>
      </c>
      <c r="C1109" s="3"/>
      <c r="D1109" s="27" t="str">
        <f t="shared" si="382"/>
        <v/>
      </c>
      <c r="E1109" s="4">
        <v>58.95</v>
      </c>
      <c r="F1109" s="2"/>
      <c r="H1109" s="2" t="b">
        <v>0</v>
      </c>
      <c r="I1109" s="2" t="s">
        <v>4953</v>
      </c>
      <c r="K1109" s="2"/>
      <c r="M1109" s="2"/>
      <c r="O1109" s="2"/>
      <c r="Q1109" s="2"/>
      <c r="S1109" s="2"/>
    </row>
    <row r="1110" spans="1:23" s="20" customFormat="1" hidden="1" x14ac:dyDescent="0.25">
      <c r="A1110" s="2" t="s">
        <v>3326</v>
      </c>
      <c r="B1110" s="2" t="s">
        <v>3327</v>
      </c>
      <c r="C1110" s="3"/>
      <c r="D1110" s="18" t="str">
        <f t="shared" si="382"/>
        <v/>
      </c>
      <c r="E1110" s="4">
        <v>65</v>
      </c>
      <c r="F1110" s="2"/>
      <c r="H1110" s="2" t="b">
        <v>0</v>
      </c>
      <c r="I1110" s="2" t="s">
        <v>4953</v>
      </c>
      <c r="K1110" s="2"/>
      <c r="M1110" s="2"/>
      <c r="O1110" s="2"/>
      <c r="Q1110" s="2"/>
      <c r="S1110" s="2"/>
    </row>
    <row r="1111" spans="1:23" s="20" customFormat="1" hidden="1" x14ac:dyDescent="0.25">
      <c r="A1111" s="2" t="s">
        <v>1598</v>
      </c>
      <c r="B1111" s="2" t="s">
        <v>1599</v>
      </c>
      <c r="C1111" s="3"/>
      <c r="D1111" s="40" t="str">
        <f t="shared" si="382"/>
        <v/>
      </c>
      <c r="E1111" s="4">
        <v>5</v>
      </c>
      <c r="F1111" s="2" t="s">
        <v>2241</v>
      </c>
      <c r="G1111" s="42"/>
      <c r="H1111" s="2" t="b">
        <v>1</v>
      </c>
      <c r="I1111" s="2" t="s">
        <v>4691</v>
      </c>
      <c r="J1111" s="42"/>
      <c r="K1111" s="2"/>
      <c r="L1111" s="42"/>
      <c r="M1111" s="2"/>
      <c r="N1111" s="42"/>
      <c r="O1111" s="2"/>
      <c r="P1111" s="42"/>
      <c r="Q1111" s="2"/>
      <c r="R1111" s="42"/>
      <c r="S1111" s="2"/>
      <c r="T1111" s="42"/>
      <c r="U1111" s="42"/>
      <c r="V1111" s="19">
        <f>IF(U1111="",0,1)</f>
        <v>0</v>
      </c>
      <c r="W1111" s="42"/>
    </row>
    <row r="1112" spans="1:23" hidden="1" x14ac:dyDescent="0.25">
      <c r="A1112" s="2" t="s">
        <v>3330</v>
      </c>
      <c r="B1112" s="2" t="s">
        <v>3331</v>
      </c>
      <c r="C1112" s="3"/>
      <c r="D1112" s="23" t="str">
        <f>SUBSTITUTE(SUBSTITUTE(SUBSTITUTE(C1112,CHAR(13),""),CHAR(10),"&lt;br&gt;"),". &amp;car(10)",".")</f>
        <v/>
      </c>
      <c r="E1112" s="4">
        <v>100.40000000000002</v>
      </c>
      <c r="F1112" s="2"/>
      <c r="G1112" s="19" t="e">
        <f>VLOOKUP(F1112,frs!$A$2:$E$41,2,FALSE)</f>
        <v>#N/A</v>
      </c>
      <c r="H1112" s="2" t="b">
        <v>0</v>
      </c>
      <c r="I1112" s="2" t="s">
        <v>4953</v>
      </c>
      <c r="J1112" s="19" t="e">
        <f>VLOOKUP(I1112,Families!$A$2:$B$11,2,FALSE)</f>
        <v>#N/A</v>
      </c>
      <c r="K1112" s="2"/>
      <c r="L1112" s="19" t="str">
        <f>IFERROR(VLOOKUP(K1112,Appellations!$A$2:$B$77,2,FALSE),"0")</f>
        <v>0</v>
      </c>
      <c r="M1112" s="2"/>
      <c r="N1112" s="19" t="str">
        <f>IFERROR(VLOOKUP(M1112,Regions!$A$2:$B$41,2,FALSE),"0")</f>
        <v>0</v>
      </c>
      <c r="O1112" s="2"/>
      <c r="P1112" s="19" t="str">
        <f>IFERROR(VLOOKUP(O1112,Colors!$A$2:$B$11,2,FALSE),"0")</f>
        <v>0</v>
      </c>
      <c r="Q1112" s="2"/>
      <c r="R1112" s="19" t="str">
        <f>IFERROR(VLOOKUP(Q1112,Contenants!$A$2:$B$21,2,FALSE),"0")</f>
        <v>0</v>
      </c>
      <c r="S1112" s="2"/>
      <c r="T1112" s="50" t="str">
        <f>PROPER(B1112)</f>
        <v>Composition Panier 92 €</v>
      </c>
      <c r="U1112" s="19" t="str">
        <f>SUBSTITUTE(SUBSTITUTE(SUBSTITUTE(SUBSTITUTE(SUBSTITUTE(SUBSTITUTE(SUBSTITUTE(SUBSTITUTE(SUBSTITUTE(SUBSTITUTE(SUBSTITUTE(SUBSTITUTE(S1112,"C:\Users\Admin\OneDrive\Site Internet\",""),"BAG-IN-BOX\",""),"BOURGOGNE\",""),"BEAUJOLAIS\",""),"CHAMPAGNE ET EFFERVESCENTS\",""),"LANGUEDOC\",""),"LOIRE\",""),"PROVENCE\",""),"RHONE NORD\",""),"RHONE SUD\",""),"SPIRITUEUX\",""),"SUD OUEST\","")</f>
        <v/>
      </c>
      <c r="V1112" s="19" t="e">
        <f>IF(#REF!="",0,1)</f>
        <v>#REF!</v>
      </c>
      <c r="W1112" s="20" t="e">
        <f>$X$1&amp;A1112&amp;$Y$1&amp;T1112&amp;$Z$1&amp;D1112&amp;$AA$1&amp;E1112&amp;#REF!&amp;G1112&amp;$AB$1&amp;J1112&amp;$AC$1&amp;L1112&amp;$AD$1&amp;N1112&amp;$AE$1&amp;P1112&amp;$AF$1&amp;R1112&amp;$AG$1&amp;#REF!&amp;$AI$1</f>
        <v>#REF!</v>
      </c>
    </row>
    <row r="1113" spans="1:23" s="29" customFormat="1" hidden="1" x14ac:dyDescent="0.25">
      <c r="A1113" s="2" t="s">
        <v>3558</v>
      </c>
      <c r="B1113" s="2" t="s">
        <v>3559</v>
      </c>
      <c r="C1113" s="3"/>
      <c r="D1113" s="27" t="str">
        <f t="shared" si="382"/>
        <v/>
      </c>
      <c r="E1113" s="4">
        <v>19.899999999999999</v>
      </c>
      <c r="F1113" s="2" t="s">
        <v>3363</v>
      </c>
      <c r="H1113" s="2" t="b">
        <v>0</v>
      </c>
      <c r="I1113" s="2" t="s">
        <v>4686</v>
      </c>
      <c r="K1113" s="2"/>
      <c r="M1113" s="2"/>
      <c r="O1113" s="2"/>
      <c r="Q1113" s="2"/>
      <c r="S1113" s="2"/>
    </row>
    <row r="1114" spans="1:23" s="20" customFormat="1" hidden="1" x14ac:dyDescent="0.25">
      <c r="A1114" s="2" t="s">
        <v>3055</v>
      </c>
      <c r="B1114" s="2" t="s">
        <v>3056</v>
      </c>
      <c r="C1114" s="3"/>
      <c r="D1114" s="40" t="str">
        <f t="shared" si="382"/>
        <v/>
      </c>
      <c r="E1114" s="4">
        <v>16.649999999999999</v>
      </c>
      <c r="F1114" s="2" t="s">
        <v>2259</v>
      </c>
      <c r="G1114" s="42"/>
      <c r="H1114" s="2" t="b">
        <v>0</v>
      </c>
      <c r="I1114" s="2" t="s">
        <v>4709</v>
      </c>
      <c r="J1114" s="42"/>
      <c r="K1114" s="2" t="s">
        <v>4740</v>
      </c>
      <c r="L1114" s="42"/>
      <c r="M1114" s="2" t="s">
        <v>4741</v>
      </c>
      <c r="N1114" s="42"/>
      <c r="O1114" s="2" t="s">
        <v>4689</v>
      </c>
      <c r="P1114" s="42"/>
      <c r="Q1114" s="2" t="s">
        <v>4688</v>
      </c>
      <c r="R1114" s="42"/>
      <c r="S1114" s="2"/>
      <c r="T1114" s="42"/>
      <c r="U1114" s="42"/>
      <c r="V1114" s="42"/>
      <c r="W1114" s="42"/>
    </row>
    <row r="1115" spans="1:23" hidden="1" x14ac:dyDescent="0.25">
      <c r="A1115" s="2" t="s">
        <v>694</v>
      </c>
      <c r="B1115" s="2" t="s">
        <v>695</v>
      </c>
      <c r="C1115" s="3"/>
      <c r="D1115" s="23" t="str">
        <f t="shared" ref="D1115:D1117" si="387">SUBSTITUTE(SUBSTITUTE(SUBSTITUTE(C1115,CHAR(13),""),CHAR(10),"&lt;br&gt;"),". &amp;car(10)",".")</f>
        <v/>
      </c>
      <c r="E1115" s="4">
        <v>19.75</v>
      </c>
      <c r="F1115" s="2" t="s">
        <v>2259</v>
      </c>
      <c r="G1115" s="19" t="e">
        <f>VLOOKUP(F1115,frs!$A$2:$E$41,2,FALSE)</f>
        <v>#N/A</v>
      </c>
      <c r="H1115" s="2" t="b">
        <v>1</v>
      </c>
      <c r="I1115" s="2" t="s">
        <v>4716</v>
      </c>
      <c r="J1115" s="19">
        <f>VLOOKUP(I1115,Families!$A$2:$B$11,2,FALSE)</f>
        <v>1</v>
      </c>
      <c r="K1115" s="2" t="s">
        <v>4740</v>
      </c>
      <c r="L1115" s="19">
        <f>IFERROR(VLOOKUP(K1115,Appellations!$A$2:$B$77,2,FALSE),"0")</f>
        <v>25</v>
      </c>
      <c r="M1115" s="2" t="s">
        <v>4741</v>
      </c>
      <c r="N1115" s="19">
        <f>IFERROR(VLOOKUP(M1115,Regions!$A$2:$B$41,2,FALSE),"0")</f>
        <v>32</v>
      </c>
      <c r="O1115" s="2" t="s">
        <v>4719</v>
      </c>
      <c r="P1115" s="19">
        <f>IFERROR(VLOOKUP(O1115,Colors!$A$2:$B$11,2,FALSE),"0")</f>
        <v>8</v>
      </c>
      <c r="Q1115" s="2" t="s">
        <v>4688</v>
      </c>
      <c r="R1115" s="19">
        <f>IFERROR(VLOOKUP(Q1115,Contenants!$A$2:$B$21,2,FALSE),"0")</f>
        <v>16</v>
      </c>
      <c r="S1115" s="2"/>
      <c r="T1115" s="50" t="str">
        <f t="shared" ref="T1115:T1117" si="388">PROPER(B1115)</f>
        <v>Cdp Ste Victoire Mas De Cadenet Rouge</v>
      </c>
      <c r="U1115" s="19" t="str">
        <f>SUBSTITUTE(SUBSTITUTE(SUBSTITUTE(SUBSTITUTE(SUBSTITUTE(SUBSTITUTE(SUBSTITUTE(SUBSTITUTE(SUBSTITUTE(SUBSTITUTE(SUBSTITUTE(SUBSTITUTE(S1115,"C:\Users\Admin\OneDrive\Site Internet\",""),"BAG-IN-BOX\",""),"BOURGOGNE\",""),"BEAUJOLAIS\",""),"CHAMPAGNE ET EFFERVESCENTS\",""),"LANGUEDOC\",""),"LOIRE\",""),"PROVENCE\",""),"RHONE NORD\",""),"RHONE SUD\",""),"SPIRITUEUX\",""),"SUD OUEST\","")</f>
        <v/>
      </c>
      <c r="V1115" s="19">
        <f>IF(U1115="",0,1)</f>
        <v>0</v>
      </c>
      <c r="W1115" s="20" t="e">
        <f>$X$1&amp;A1115&amp;$Y$1&amp;T1115&amp;$Z$1&amp;D1115&amp;$AA$1&amp;E1115&amp;#REF!&amp;G1115&amp;$AB$1&amp;J1115&amp;$AC$1&amp;L1115&amp;$AD$1&amp;N1115&amp;$AE$1&amp;P1115&amp;$AF$1&amp;R1115&amp;$AG$1&amp;#REF!&amp;$AI$1</f>
        <v>#REF!</v>
      </c>
    </row>
    <row r="1116" spans="1:23" hidden="1" x14ac:dyDescent="0.25">
      <c r="A1116" s="2" t="s">
        <v>3057</v>
      </c>
      <c r="B1116" s="2" t="s">
        <v>3058</v>
      </c>
      <c r="C1116" s="3"/>
      <c r="D1116" s="23" t="str">
        <f t="shared" si="387"/>
        <v/>
      </c>
      <c r="E1116" s="4">
        <v>24.85</v>
      </c>
      <c r="F1116" s="2" t="s">
        <v>2259</v>
      </c>
      <c r="G1116" s="19" t="e">
        <f>VLOOKUP(F1116,frs!$A$2:$E$41,2,FALSE)</f>
        <v>#N/A</v>
      </c>
      <c r="H1116" s="2" t="b">
        <v>0</v>
      </c>
      <c r="I1116" s="2" t="s">
        <v>4709</v>
      </c>
      <c r="J1116" s="19">
        <f>VLOOKUP(I1116,Families!$A$2:$B$11,2,FALSE)</f>
        <v>2</v>
      </c>
      <c r="K1116" s="2" t="s">
        <v>4740</v>
      </c>
      <c r="L1116" s="19">
        <f>IFERROR(VLOOKUP(K1116,Appellations!$A$2:$B$77,2,FALSE),"0")</f>
        <v>25</v>
      </c>
      <c r="M1116" s="2" t="s">
        <v>4741</v>
      </c>
      <c r="N1116" s="19">
        <f>IFERROR(VLOOKUP(M1116,Regions!$A$2:$B$41,2,FALSE),"0")</f>
        <v>32</v>
      </c>
      <c r="O1116" s="2" t="s">
        <v>4689</v>
      </c>
      <c r="P1116" s="19">
        <f>IFERROR(VLOOKUP(O1116,Colors!$A$2:$B$11,2,FALSE),"0")</f>
        <v>2</v>
      </c>
      <c r="Q1116" s="2" t="s">
        <v>4688</v>
      </c>
      <c r="R1116" s="19">
        <f>IFERROR(VLOOKUP(Q1116,Contenants!$A$2:$B$21,2,FALSE),"0")</f>
        <v>16</v>
      </c>
      <c r="S1116" s="2"/>
      <c r="T1116" s="50" t="str">
        <f t="shared" si="388"/>
        <v>Cdp Ste Victoire Mas Negrel Cadenet Blc</v>
      </c>
      <c r="U1116" s="19" t="str">
        <f>SUBSTITUTE(SUBSTITUTE(SUBSTITUTE(SUBSTITUTE(SUBSTITUTE(SUBSTITUTE(SUBSTITUTE(SUBSTITUTE(SUBSTITUTE(SUBSTITUTE(SUBSTITUTE(SUBSTITUTE(S1116,"C:\Users\Admin\OneDrive\Site Internet\",""),"BAG-IN-BOX\",""),"BOURGOGNE\",""),"BEAUJOLAIS\",""),"CHAMPAGNE ET EFFERVESCENTS\",""),"LANGUEDOC\",""),"LOIRE\",""),"PROVENCE\",""),"RHONE NORD\",""),"RHONE SUD\",""),"SPIRITUEUX\",""),"SUD OUEST\","")</f>
        <v/>
      </c>
      <c r="V1116" s="19" t="e">
        <f>IF(#REF!="",0,1)</f>
        <v>#REF!</v>
      </c>
      <c r="W1116" s="20" t="e">
        <f>$X$1&amp;A1116&amp;$Y$1&amp;T1116&amp;$Z$1&amp;D1116&amp;$AA$1&amp;E1116&amp;#REF!&amp;G1116&amp;$AB$1&amp;J1116&amp;$AC$1&amp;L1116&amp;$AD$1&amp;N1116&amp;$AE$1&amp;P1116&amp;$AF$1&amp;R1116&amp;$AG$1&amp;#REF!&amp;$AI$1</f>
        <v>#REF!</v>
      </c>
    </row>
    <row r="1117" spans="1:23" hidden="1" x14ac:dyDescent="0.25">
      <c r="A1117" s="2" t="s">
        <v>3059</v>
      </c>
      <c r="B1117" s="2" t="s">
        <v>3060</v>
      </c>
      <c r="C1117" s="3"/>
      <c r="D1117" s="23" t="str">
        <f t="shared" si="387"/>
        <v/>
      </c>
      <c r="E1117" s="4">
        <v>26.05</v>
      </c>
      <c r="F1117" s="2" t="s">
        <v>2259</v>
      </c>
      <c r="G1117" s="19" t="e">
        <f>VLOOKUP(F1117,frs!$A$2:$E$41,2,FALSE)</f>
        <v>#N/A</v>
      </c>
      <c r="H1117" s="2" t="b">
        <v>0</v>
      </c>
      <c r="I1117" s="2" t="s">
        <v>4716</v>
      </c>
      <c r="J1117" s="19">
        <f>VLOOKUP(I1117,Families!$A$2:$B$11,2,FALSE)</f>
        <v>1</v>
      </c>
      <c r="K1117" s="2" t="s">
        <v>4740</v>
      </c>
      <c r="L1117" s="19">
        <f>IFERROR(VLOOKUP(K1117,Appellations!$A$2:$B$77,2,FALSE),"0")</f>
        <v>25</v>
      </c>
      <c r="M1117" s="2" t="s">
        <v>4741</v>
      </c>
      <c r="N1117" s="19">
        <f>IFERROR(VLOOKUP(M1117,Regions!$A$2:$B$41,2,FALSE),"0")</f>
        <v>32</v>
      </c>
      <c r="O1117" s="2" t="s">
        <v>4719</v>
      </c>
      <c r="P1117" s="19">
        <f>IFERROR(VLOOKUP(O1117,Colors!$A$2:$B$11,2,FALSE),"0")</f>
        <v>8</v>
      </c>
      <c r="Q1117" s="2" t="s">
        <v>4688</v>
      </c>
      <c r="R1117" s="19">
        <f>IFERROR(VLOOKUP(Q1117,Contenants!$A$2:$B$21,2,FALSE),"0")</f>
        <v>16</v>
      </c>
      <c r="S1117" s="2"/>
      <c r="T1117" s="50" t="str">
        <f t="shared" si="388"/>
        <v>Cdp Ste Victoire Mas Negrel Cadenet Rge</v>
      </c>
      <c r="U1117" s="19" t="str">
        <f>SUBSTITUTE(SUBSTITUTE(SUBSTITUTE(SUBSTITUTE(SUBSTITUTE(SUBSTITUTE(SUBSTITUTE(SUBSTITUTE(SUBSTITUTE(SUBSTITUTE(SUBSTITUTE(SUBSTITUTE(S1117,"C:\Users\Admin\OneDrive\Site Internet\",""),"BAG-IN-BOX\",""),"BOURGOGNE\",""),"BEAUJOLAIS\",""),"CHAMPAGNE ET EFFERVESCENTS\",""),"LANGUEDOC\",""),"LOIRE\",""),"PROVENCE\",""),"RHONE NORD\",""),"RHONE SUD\",""),"SPIRITUEUX\",""),"SUD OUEST\","")</f>
        <v/>
      </c>
      <c r="V1117" s="19" t="e">
        <f>IF(#REF!="",0,1)</f>
        <v>#REF!</v>
      </c>
      <c r="W1117" s="20" t="e">
        <f>$X$1&amp;A1117&amp;$Y$1&amp;T1117&amp;$Z$1&amp;D1117&amp;$AA$1&amp;E1117&amp;#REF!&amp;G1117&amp;$AB$1&amp;J1117&amp;$AC$1&amp;L1117&amp;$AD$1&amp;N1117&amp;$AE$1&amp;P1117&amp;$AF$1&amp;R1117&amp;$AG$1&amp;#REF!&amp;$AI$1</f>
        <v>#REF!</v>
      </c>
    </row>
    <row r="1118" spans="1:23" s="29" customFormat="1" hidden="1" x14ac:dyDescent="0.25">
      <c r="A1118" s="2" t="s">
        <v>2051</v>
      </c>
      <c r="B1118" s="2" t="s">
        <v>2052</v>
      </c>
      <c r="C1118" s="3"/>
      <c r="D1118" s="27" t="str">
        <f t="shared" si="382"/>
        <v/>
      </c>
      <c r="E1118" s="4">
        <v>24.2</v>
      </c>
      <c r="F1118" s="2" t="s">
        <v>2259</v>
      </c>
      <c r="H1118" s="2" t="b">
        <v>1</v>
      </c>
      <c r="I1118" s="2" t="s">
        <v>4862</v>
      </c>
      <c r="K1118" s="2" t="s">
        <v>4751</v>
      </c>
      <c r="M1118" s="2" t="s">
        <v>4752</v>
      </c>
      <c r="O1118" s="2"/>
      <c r="Q1118" s="2" t="s">
        <v>4695</v>
      </c>
      <c r="S1118" s="2"/>
      <c r="V1118" s="19">
        <f t="shared" ref="V1118:V1120" si="389">IF(U1118="",0,1)</f>
        <v>0</v>
      </c>
    </row>
    <row r="1119" spans="1:23" s="20" customFormat="1" hidden="1" x14ac:dyDescent="0.25">
      <c r="A1119" s="2" t="s">
        <v>928</v>
      </c>
      <c r="B1119" s="2" t="s">
        <v>929</v>
      </c>
      <c r="C1119" s="3"/>
      <c r="D1119" s="18" t="str">
        <f t="shared" si="382"/>
        <v/>
      </c>
      <c r="E1119" s="4">
        <v>159.80000000000001</v>
      </c>
      <c r="F1119" s="2" t="s">
        <v>2219</v>
      </c>
      <c r="H1119" s="2" t="b">
        <v>1</v>
      </c>
      <c r="I1119" s="2" t="s">
        <v>4716</v>
      </c>
      <c r="K1119" s="2" t="s">
        <v>4871</v>
      </c>
      <c r="M1119" s="2" t="s">
        <v>4762</v>
      </c>
      <c r="O1119" s="2" t="s">
        <v>4719</v>
      </c>
      <c r="Q1119" s="2" t="s">
        <v>4688</v>
      </c>
      <c r="S1119" s="2"/>
      <c r="V1119" s="19">
        <f t="shared" si="389"/>
        <v>0</v>
      </c>
    </row>
    <row r="1120" spans="1:23" s="20" customFormat="1" hidden="1" x14ac:dyDescent="0.25">
      <c r="A1120" s="2" t="s">
        <v>1849</v>
      </c>
      <c r="B1120" s="2" t="s">
        <v>1850</v>
      </c>
      <c r="C1120" s="3"/>
      <c r="D1120" s="18" t="str">
        <f t="shared" si="382"/>
        <v/>
      </c>
      <c r="E1120" s="4">
        <v>179.2</v>
      </c>
      <c r="F1120" s="2" t="s">
        <v>2219</v>
      </c>
      <c r="H1120" s="2" t="b">
        <v>1</v>
      </c>
      <c r="I1120" s="2" t="s">
        <v>4716</v>
      </c>
      <c r="K1120" s="2" t="s">
        <v>4801</v>
      </c>
      <c r="M1120" s="2" t="s">
        <v>4762</v>
      </c>
      <c r="O1120" s="2" t="s">
        <v>4719</v>
      </c>
      <c r="Q1120" s="2" t="s">
        <v>2304</v>
      </c>
      <c r="S1120" s="2"/>
      <c r="V1120" s="19">
        <f t="shared" si="389"/>
        <v>0</v>
      </c>
    </row>
    <row r="1121" spans="1:23" s="20" customFormat="1" hidden="1" x14ac:dyDescent="0.25">
      <c r="A1121" s="2" t="s">
        <v>4569</v>
      </c>
      <c r="B1121" s="2" t="s">
        <v>4570</v>
      </c>
      <c r="C1121" s="3"/>
      <c r="D1121" s="40" t="str">
        <f t="shared" si="382"/>
        <v/>
      </c>
      <c r="E1121" s="4">
        <v>37.4</v>
      </c>
      <c r="F1121" s="2" t="s">
        <v>3445</v>
      </c>
      <c r="G1121" s="42"/>
      <c r="H1121" s="2" t="b">
        <v>0</v>
      </c>
      <c r="I1121" s="2" t="s">
        <v>4693</v>
      </c>
      <c r="J1121" s="42"/>
      <c r="K1121" s="2"/>
      <c r="L1121" s="42"/>
      <c r="M1121" s="2" t="s">
        <v>4698</v>
      </c>
      <c r="N1121" s="42"/>
      <c r="O1121" s="2"/>
      <c r="P1121" s="42"/>
      <c r="Q1121" s="2"/>
      <c r="R1121" s="42"/>
      <c r="S1121" s="2"/>
      <c r="T1121" s="42"/>
      <c r="U1121" s="42"/>
      <c r="V1121" s="42"/>
      <c r="W1121" s="42"/>
    </row>
    <row r="1122" spans="1:23" hidden="1" x14ac:dyDescent="0.25">
      <c r="A1122" s="2" t="s">
        <v>4571</v>
      </c>
      <c r="B1122" s="2" t="s">
        <v>4572</v>
      </c>
      <c r="C1122" s="3"/>
      <c r="D1122" s="23" t="str">
        <f>SUBSTITUTE(SUBSTITUTE(SUBSTITUTE(C1122,CHAR(13),""),CHAR(10),"&lt;br&gt;"),". &amp;car(10)",".")</f>
        <v/>
      </c>
      <c r="E1122" s="4">
        <v>37.4</v>
      </c>
      <c r="F1122" s="2" t="s">
        <v>3445</v>
      </c>
      <c r="G1122" s="19" t="e">
        <f>VLOOKUP(F1122,frs!$A$2:$E$41,2,FALSE)</f>
        <v>#N/A</v>
      </c>
      <c r="H1122" s="2" t="b">
        <v>0</v>
      </c>
      <c r="I1122" s="2" t="s">
        <v>4693</v>
      </c>
      <c r="J1122" s="19">
        <f>VLOOKUP(I1122,Families!$A$2:$B$11,2,FALSE)</f>
        <v>7</v>
      </c>
      <c r="K1122" s="2"/>
      <c r="L1122" s="19" t="str">
        <f>IFERROR(VLOOKUP(K1122,Appellations!$A$2:$B$77,2,FALSE),"0")</f>
        <v>0</v>
      </c>
      <c r="M1122" s="2" t="s">
        <v>4698</v>
      </c>
      <c r="N1122" s="19" t="str">
        <f>IFERROR(VLOOKUP(M1122,Regions!$A$2:$B$41,2,FALSE),"0")</f>
        <v>0</v>
      </c>
      <c r="O1122" s="2"/>
      <c r="P1122" s="19" t="str">
        <f>IFERROR(VLOOKUP(O1122,Colors!$A$2:$B$11,2,FALSE),"0")</f>
        <v>0</v>
      </c>
      <c r="Q1122" s="2"/>
      <c r="R1122" s="19" t="str">
        <f>IFERROR(VLOOKUP(Q1122,Contenants!$A$2:$B$21,2,FALSE),"0")</f>
        <v>0</v>
      </c>
      <c r="S1122" s="2"/>
      <c r="T1122" s="50" t="str">
        <f>PROPER(B1122)</f>
        <v>Whisky Francais Legendaire By Mc Paille</v>
      </c>
      <c r="U1122" s="19" t="str">
        <f>SUBSTITUTE(SUBSTITUTE(SUBSTITUTE(SUBSTITUTE(SUBSTITUTE(SUBSTITUTE(SUBSTITUTE(SUBSTITUTE(SUBSTITUTE(SUBSTITUTE(SUBSTITUTE(SUBSTITUTE(S1122,"C:\Users\Admin\OneDrive\Site Internet\",""),"BAG-IN-BOX\",""),"BOURGOGNE\",""),"BEAUJOLAIS\",""),"CHAMPAGNE ET EFFERVESCENTS\",""),"LANGUEDOC\",""),"LOIRE\",""),"PROVENCE\",""),"RHONE NORD\",""),"RHONE SUD\",""),"SPIRITUEUX\",""),"SUD OUEST\","")</f>
        <v/>
      </c>
      <c r="V1122" s="19" t="e">
        <f>IF(#REF!="",0,1)</f>
        <v>#REF!</v>
      </c>
      <c r="W1122" s="20" t="e">
        <f>$X$1&amp;A1122&amp;$Y$1&amp;T1122&amp;$Z$1&amp;D1122&amp;$AA$1&amp;E1122&amp;#REF!&amp;G1122&amp;$AB$1&amp;J1122&amp;$AC$1&amp;L1122&amp;$AD$1&amp;N1122&amp;$AE$1&amp;P1122&amp;$AF$1&amp;R1122&amp;$AG$1&amp;#REF!&amp;$AI$1</f>
        <v>#REF!</v>
      </c>
    </row>
    <row r="1123" spans="1:23" s="29" customFormat="1" hidden="1" x14ac:dyDescent="0.25">
      <c r="A1123" s="2" t="s">
        <v>3446</v>
      </c>
      <c r="B1123" s="2" t="s">
        <v>3447</v>
      </c>
      <c r="C1123" s="3"/>
      <c r="D1123" s="27" t="str">
        <f t="shared" si="382"/>
        <v/>
      </c>
      <c r="E1123" s="4">
        <v>36.1</v>
      </c>
      <c r="F1123" s="2" t="s">
        <v>3445</v>
      </c>
      <c r="H1123" s="2" t="b">
        <v>0</v>
      </c>
      <c r="I1123" s="2" t="s">
        <v>4709</v>
      </c>
      <c r="K1123" s="2"/>
      <c r="M1123" s="2" t="s">
        <v>4954</v>
      </c>
      <c r="O1123" s="2" t="s">
        <v>4689</v>
      </c>
      <c r="Q1123" s="2" t="s">
        <v>4688</v>
      </c>
      <c r="S1123" s="2"/>
    </row>
    <row r="1124" spans="1:23" s="20" customFormat="1" hidden="1" x14ac:dyDescent="0.25">
      <c r="A1124" s="2" t="s">
        <v>3443</v>
      </c>
      <c r="B1124" s="2" t="s">
        <v>3444</v>
      </c>
      <c r="C1124" s="3"/>
      <c r="D1124" s="18" t="str">
        <f t="shared" si="382"/>
        <v/>
      </c>
      <c r="E1124" s="4">
        <v>15.8</v>
      </c>
      <c r="F1124" s="2" t="s">
        <v>3445</v>
      </c>
      <c r="H1124" s="2" t="b">
        <v>0</v>
      </c>
      <c r="I1124" s="2" t="s">
        <v>4709</v>
      </c>
      <c r="K1124" s="2"/>
      <c r="M1124" s="2" t="s">
        <v>4954</v>
      </c>
      <c r="O1124" s="2" t="s">
        <v>4689</v>
      </c>
      <c r="Q1124" s="2" t="s">
        <v>4688</v>
      </c>
      <c r="S1124" s="2"/>
    </row>
    <row r="1125" spans="1:23" s="20" customFormat="1" hidden="1" x14ac:dyDescent="0.25">
      <c r="A1125" s="2" t="s">
        <v>1159</v>
      </c>
      <c r="B1125" s="2" t="s">
        <v>1160</v>
      </c>
      <c r="C1125" s="3"/>
      <c r="D1125" s="40" t="str">
        <f t="shared" si="382"/>
        <v/>
      </c>
      <c r="E1125" s="4">
        <v>0</v>
      </c>
      <c r="F1125" s="2" t="s">
        <v>2260</v>
      </c>
      <c r="G1125" s="42"/>
      <c r="H1125" s="2" t="b">
        <v>1</v>
      </c>
      <c r="I1125" s="2" t="s">
        <v>43</v>
      </c>
      <c r="J1125" s="42"/>
      <c r="K1125" s="2"/>
      <c r="L1125" s="42"/>
      <c r="M1125" s="2"/>
      <c r="N1125" s="42"/>
      <c r="O1125" s="2"/>
      <c r="P1125" s="42"/>
      <c r="Q1125" s="2"/>
      <c r="R1125" s="42"/>
      <c r="S1125" s="2"/>
      <c r="T1125" s="42"/>
      <c r="U1125" s="42"/>
      <c r="V1125" s="19">
        <f t="shared" ref="V1125:V1126" si="390">IF(U1125="",0,1)</f>
        <v>0</v>
      </c>
      <c r="W1125" s="42"/>
    </row>
    <row r="1126" spans="1:23" ht="409.5" x14ac:dyDescent="0.25">
      <c r="A1126" s="2" t="s">
        <v>900</v>
      </c>
      <c r="B1126" s="2" t="s">
        <v>901</v>
      </c>
      <c r="C1126" s="3" t="s">
        <v>5541</v>
      </c>
      <c r="D1126" s="23" t="str">
        <f>SUBSTITUTE(SUBSTITUTE(SUBSTITUTE(C1126,CHAR(13),""),CHAR(10),"&lt;br&gt;"),". &amp;car(10)",".")</f>
        <v>Un Champagne Grand Cru aux bulles fines et aux notes légèrement brioché. Idéal en apéritif ou sur un dessert au chocolat.&lt;br&gt;&lt;br&gt;Encépagement : Pinot noir, Chardonnay&lt;br&gt;&lt;br&gt;Dégustation : Bulles fines ; Nez de poire compotée, pêche et légèrement torréfié ; Bouche de fruits exotiques, minérale et saline.&lt;br&gt;&lt;br&gt;Existe en 75cl, en Magnum et en 37,5cl.&lt;br&gt;&lt;br&gt;La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vin.&lt;br&gt;Le domaine compte plus de 6 Ha de vignes, sur le terroir d'Ambonnay. Le Pinot Noir et le Chardonnay sont plantés sur des collines exposées sud et sud-est, garantissant une exposition très ensoleillée.&lt;br&gt;La Maison Soutiran étant classée en 'Grand Cru', exprime toute la rareté de ce Champagne. En effet, seul 17 Maisons sont classées 'Grand Cru', sur un total de 320 Maisons environ.&lt;br&gt;La Maison Soutiran s'atèle a produire des champagnes riches, racés, expressifs avec une texture crémeuse soulignée par une salinité minérale issur des sols calcaires et crayeux.</v>
      </c>
      <c r="E1126" s="4">
        <v>250.4</v>
      </c>
      <c r="F1126" s="2" t="s">
        <v>2229</v>
      </c>
      <c r="G1126" s="19">
        <f>VLOOKUP(F1126,frs!$A$2:$B$45,2,FALSE)</f>
        <v>8</v>
      </c>
      <c r="H1126" s="2" t="b">
        <v>1</v>
      </c>
      <c r="I1126" s="2" t="s">
        <v>4805</v>
      </c>
      <c r="J1126" s="19">
        <f>VLOOKUP(I1126,Families!$A$2:$B$11,2,FALSE)</f>
        <v>5</v>
      </c>
      <c r="K1126" s="2" t="s">
        <v>4806</v>
      </c>
      <c r="L1126" s="19">
        <f>IFERROR(VLOOKUP(K1126,Appellations!$A$2:$B$80,2,FALSE),"0")</f>
        <v>16</v>
      </c>
      <c r="M1126" s="2" t="s">
        <v>4806</v>
      </c>
      <c r="N1126" s="19">
        <f>IFERROR(VLOOKUP(M1126,Regions!$A$2:$B$44,2,FALSE),"0")</f>
        <v>12</v>
      </c>
      <c r="O1126" s="2"/>
      <c r="P1126" s="19" t="str">
        <f>IFERROR(VLOOKUP(O1126,Colors!$A$2:$B$11,2,FALSE),"0")</f>
        <v>0</v>
      </c>
      <c r="Q1126" s="2" t="s">
        <v>2304</v>
      </c>
      <c r="R1126" s="19">
        <f>IFERROR(VLOOKUP(Q1126,Contenants!$A$2:$B$21,2,FALSE),"0")</f>
        <v>18</v>
      </c>
      <c r="S1126" s="2" t="s">
        <v>5888</v>
      </c>
      <c r="T1126" s="50" t="s">
        <v>6006</v>
      </c>
      <c r="U1126" s="19" t="str">
        <f>SUBSTITUTE(S1126,"C:\Users\Admin\OneDrive\Site Internet\","")</f>
        <v>champagne_soutiran_signature.png</v>
      </c>
      <c r="V1126" s="19">
        <f t="shared" si="390"/>
        <v>1</v>
      </c>
      <c r="W1126" s="20" t="str">
        <f t="shared" ref="W1126" si="391">$X$1&amp;A1126&amp;$Y$1&amp;T1126&amp;$Z$1&amp;D1126&amp;$AA$1&amp;G1126&amp;$AB$1&amp;J1126&amp;$AC$1&amp;L1126&amp;$AD$1&amp;N1126&amp;$AE$1&amp;P1126&amp;$AF$1&amp;R1126&amp;$AG$1&amp;U1126&amp;$AH$1&amp;V1126&amp;$AI$1</f>
        <v>("01138", "Champagne Soutiran Grand Cru Signature Jeroboam", "Un Champagne Grand Cru aux bulles fines et aux notes légèrement brioché. Idéal en apéritif ou sur un dessert au chocolat.&lt;br&gt;&lt;br&gt;Encépagement : Pinot noir, Chardonnay&lt;br&gt;&lt;br&gt;Dégustation : Bulles fines ; Nez de poire compotée, pêche et légèrement torréfié ; Bouche de fruits exotiques, minérale et saline.&lt;br&gt;&lt;br&gt;Existe en 75cl, en Magnum et en 37,5cl.&lt;br&gt;&lt;br&gt;La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vin.&lt;br&gt;Le domaine compte plus de 6 Ha de vignes, sur le terroir d'Ambonnay. Le Pinot Noir et le Chardonnay sont plantés sur des collines exposées sud et sud-est, garantissant une exposition très ensoleillée.&lt;br&gt;La Maison Soutiran étant classée en 'Grand Cru', exprime toute la rareté de ce Champagne. En effet, seul 17 Maisons sont classées 'Grand Cru', sur un total de 320 Maisons environ.&lt;br&gt;La Maison Soutiran s'atèle a produire des champagnes riches, racés, expressifs avec une texture crémeuse soulignée par une salinité minérale issur des sols calcaires et crayeux.", "8", "5", "16", "12","0", "18", "champagne_soutiran_signature.png", "1"),</v>
      </c>
    </row>
    <row r="1127" spans="1:23" s="29" customFormat="1" hidden="1" x14ac:dyDescent="0.25">
      <c r="A1127" s="2" t="s">
        <v>3310</v>
      </c>
      <c r="B1127" s="2" t="s">
        <v>3311</v>
      </c>
      <c r="C1127" s="3"/>
      <c r="D1127" s="27" t="str">
        <f t="shared" si="382"/>
        <v/>
      </c>
      <c r="E1127" s="4">
        <v>27.4</v>
      </c>
      <c r="F1127" s="2"/>
      <c r="H1127" s="2" t="b">
        <v>0</v>
      </c>
      <c r="I1127" s="2" t="s">
        <v>4953</v>
      </c>
      <c r="K1127" s="2"/>
      <c r="M1127" s="2"/>
      <c r="O1127" s="2"/>
      <c r="Q1127" s="2"/>
      <c r="S1127" s="2"/>
    </row>
    <row r="1128" spans="1:23" s="20" customFormat="1" hidden="1" x14ac:dyDescent="0.25">
      <c r="A1128" s="2" t="s">
        <v>4000</v>
      </c>
      <c r="B1128" s="2" t="s">
        <v>4001</v>
      </c>
      <c r="C1128" s="3"/>
      <c r="D1128" s="18" t="str">
        <f t="shared" si="382"/>
        <v/>
      </c>
      <c r="E1128" s="4">
        <v>85</v>
      </c>
      <c r="F1128" s="2" t="s">
        <v>3159</v>
      </c>
      <c r="H1128" s="2" t="b">
        <v>0</v>
      </c>
      <c r="I1128" s="2" t="s">
        <v>4693</v>
      </c>
      <c r="K1128" s="2"/>
      <c r="M1128" s="2" t="s">
        <v>4707</v>
      </c>
      <c r="O1128" s="2"/>
      <c r="Q1128" s="2"/>
      <c r="S1128" s="2"/>
    </row>
    <row r="1129" spans="1:23" s="20" customFormat="1" hidden="1" x14ac:dyDescent="0.25">
      <c r="A1129" s="2" t="s">
        <v>3463</v>
      </c>
      <c r="B1129" s="2" t="s">
        <v>3464</v>
      </c>
      <c r="C1129" s="3"/>
      <c r="D1129" s="18" t="str">
        <f t="shared" si="382"/>
        <v/>
      </c>
      <c r="E1129" s="4">
        <v>21.5</v>
      </c>
      <c r="F1129" s="2" t="s">
        <v>2218</v>
      </c>
      <c r="H1129" s="2" t="b">
        <v>0</v>
      </c>
      <c r="I1129" s="2" t="s">
        <v>4693</v>
      </c>
      <c r="K1129" s="2"/>
      <c r="M1129" s="2" t="s">
        <v>4694</v>
      </c>
      <c r="O1129" s="2"/>
      <c r="Q1129" s="2"/>
      <c r="S1129" s="2"/>
    </row>
    <row r="1130" spans="1:23" s="20" customFormat="1" hidden="1" x14ac:dyDescent="0.25">
      <c r="A1130" s="2" t="s">
        <v>1602</v>
      </c>
      <c r="B1130" s="2" t="s">
        <v>1603</v>
      </c>
      <c r="C1130" s="3"/>
      <c r="D1130" s="40" t="str">
        <f t="shared" si="382"/>
        <v/>
      </c>
      <c r="E1130" s="4">
        <v>35.5</v>
      </c>
      <c r="F1130" s="2" t="s">
        <v>2218</v>
      </c>
      <c r="G1130" s="42"/>
      <c r="H1130" s="2" t="b">
        <v>1</v>
      </c>
      <c r="I1130" s="2" t="s">
        <v>4693</v>
      </c>
      <c r="J1130" s="42"/>
      <c r="K1130" s="2"/>
      <c r="L1130" s="42"/>
      <c r="M1130" s="2" t="s">
        <v>4706</v>
      </c>
      <c r="N1130" s="42"/>
      <c r="O1130" s="2"/>
      <c r="P1130" s="42"/>
      <c r="Q1130" s="2" t="s">
        <v>4696</v>
      </c>
      <c r="R1130" s="42"/>
      <c r="S1130" s="2"/>
      <c r="T1130" s="42"/>
      <c r="U1130" s="42"/>
      <c r="V1130" s="19">
        <f>IF(U1130="",0,1)</f>
        <v>0</v>
      </c>
      <c r="W1130" s="42"/>
    </row>
    <row r="1131" spans="1:23" hidden="1" x14ac:dyDescent="0.25">
      <c r="A1131" s="2" t="s">
        <v>3998</v>
      </c>
      <c r="B1131" s="2" t="s">
        <v>3999</v>
      </c>
      <c r="C1131" s="3"/>
      <c r="D1131" s="23" t="str">
        <f t="shared" ref="D1131:D1132" si="392">SUBSTITUTE(SUBSTITUTE(SUBSTITUTE(C1131,CHAR(13),""),CHAR(10),"&lt;br&gt;"),". &amp;car(10)",".")</f>
        <v/>
      </c>
      <c r="E1131" s="4">
        <v>38.75</v>
      </c>
      <c r="F1131" s="2" t="s">
        <v>3159</v>
      </c>
      <c r="G1131" s="19" t="e">
        <f>VLOOKUP(F1131,frs!$A$2:$E$41,2,FALSE)</f>
        <v>#N/A</v>
      </c>
      <c r="H1131" s="2" t="b">
        <v>0</v>
      </c>
      <c r="I1131" s="2" t="s">
        <v>4693</v>
      </c>
      <c r="J1131" s="19">
        <f>VLOOKUP(I1131,Families!$A$2:$B$11,2,FALSE)</f>
        <v>7</v>
      </c>
      <c r="K1131" s="2"/>
      <c r="L1131" s="19" t="str">
        <f>IFERROR(VLOOKUP(K1131,Appellations!$A$2:$B$77,2,FALSE),"0")</f>
        <v>0</v>
      </c>
      <c r="M1131" s="2" t="s">
        <v>4707</v>
      </c>
      <c r="N1131" s="19">
        <f>IFERROR(VLOOKUP(M1131,Regions!$A$2:$B$41,2,FALSE),"0")</f>
        <v>30</v>
      </c>
      <c r="O1131" s="2"/>
      <c r="P1131" s="19" t="str">
        <f>IFERROR(VLOOKUP(O1131,Colors!$A$2:$B$11,2,FALSE),"0")</f>
        <v>0</v>
      </c>
      <c r="Q1131" s="2"/>
      <c r="R1131" s="19" t="str">
        <f>IFERROR(VLOOKUP(Q1131,Contenants!$A$2:$B$21,2,FALSE),"0")</f>
        <v>0</v>
      </c>
      <c r="S1131" s="2"/>
      <c r="T1131" s="50" t="str">
        <f t="shared" ref="T1131:T1132" si="393">PROPER(B1131)</f>
        <v>Porto Taylors 10 Ans</v>
      </c>
      <c r="U1131" s="19" t="str">
        <f>SUBSTITUTE(SUBSTITUTE(SUBSTITUTE(SUBSTITUTE(SUBSTITUTE(SUBSTITUTE(SUBSTITUTE(SUBSTITUTE(SUBSTITUTE(SUBSTITUTE(SUBSTITUTE(SUBSTITUTE(S1131,"C:\Users\Admin\OneDrive\Site Internet\",""),"BAG-IN-BOX\",""),"BOURGOGNE\",""),"BEAUJOLAIS\",""),"CHAMPAGNE ET EFFERVESCENTS\",""),"LANGUEDOC\",""),"LOIRE\",""),"PROVENCE\",""),"RHONE NORD\",""),"RHONE SUD\",""),"SPIRITUEUX\",""),"SUD OUEST\","")</f>
        <v/>
      </c>
      <c r="V1131" s="19" t="e">
        <f>IF(#REF!="",0,1)</f>
        <v>#REF!</v>
      </c>
      <c r="W1131" s="20" t="e">
        <f>$X$1&amp;A1131&amp;$Y$1&amp;T1131&amp;$Z$1&amp;D1131&amp;$AA$1&amp;E1131&amp;#REF!&amp;G1131&amp;$AB$1&amp;J1131&amp;$AC$1&amp;L1131&amp;$AD$1&amp;N1131&amp;$AE$1&amp;P1131&amp;$AF$1&amp;R1131&amp;$AG$1&amp;#REF!&amp;$AI$1</f>
        <v>#REF!</v>
      </c>
    </row>
    <row r="1132" spans="1:23" hidden="1" x14ac:dyDescent="0.25">
      <c r="A1132" s="2" t="s">
        <v>4002</v>
      </c>
      <c r="B1132" s="2" t="s">
        <v>4003</v>
      </c>
      <c r="C1132" s="3"/>
      <c r="D1132" s="23" t="str">
        <f t="shared" si="392"/>
        <v/>
      </c>
      <c r="E1132" s="4">
        <v>39.799999999999997</v>
      </c>
      <c r="F1132" s="2" t="s">
        <v>3159</v>
      </c>
      <c r="G1132" s="19" t="e">
        <f>VLOOKUP(F1132,frs!$A$2:$E$41,2,FALSE)</f>
        <v>#N/A</v>
      </c>
      <c r="H1132" s="2" t="b">
        <v>0</v>
      </c>
      <c r="I1132" s="2" t="s">
        <v>4693</v>
      </c>
      <c r="J1132" s="19">
        <f>VLOOKUP(I1132,Families!$A$2:$B$11,2,FALSE)</f>
        <v>7</v>
      </c>
      <c r="K1132" s="2"/>
      <c r="L1132" s="19" t="str">
        <f>IFERROR(VLOOKUP(K1132,Appellations!$A$2:$B$77,2,FALSE),"0")</f>
        <v>0</v>
      </c>
      <c r="M1132" s="2" t="s">
        <v>4707</v>
      </c>
      <c r="N1132" s="19">
        <f>IFERROR(VLOOKUP(M1132,Regions!$A$2:$B$41,2,FALSE),"0")</f>
        <v>30</v>
      </c>
      <c r="O1132" s="2"/>
      <c r="P1132" s="19" t="str">
        <f>IFERROR(VLOOKUP(O1132,Colors!$A$2:$B$11,2,FALSE),"0")</f>
        <v>0</v>
      </c>
      <c r="Q1132" s="2"/>
      <c r="R1132" s="19" t="str">
        <f>IFERROR(VLOOKUP(Q1132,Contenants!$A$2:$B$21,2,FALSE),"0")</f>
        <v>0</v>
      </c>
      <c r="S1132" s="2"/>
      <c r="T1132" s="50" t="str">
        <f t="shared" si="393"/>
        <v>Porto Taylors Carafe 325Eme Anniv.</v>
      </c>
      <c r="U1132" s="19" t="str">
        <f>SUBSTITUTE(SUBSTITUTE(SUBSTITUTE(SUBSTITUTE(SUBSTITUTE(SUBSTITUTE(SUBSTITUTE(SUBSTITUTE(SUBSTITUTE(SUBSTITUTE(SUBSTITUTE(SUBSTITUTE(S1132,"C:\Users\Admin\OneDrive\Site Internet\",""),"BAG-IN-BOX\",""),"BOURGOGNE\",""),"BEAUJOLAIS\",""),"CHAMPAGNE ET EFFERVESCENTS\",""),"LANGUEDOC\",""),"LOIRE\",""),"PROVENCE\",""),"RHONE NORD\",""),"RHONE SUD\",""),"SPIRITUEUX\",""),"SUD OUEST\","")</f>
        <v/>
      </c>
      <c r="V1132" s="19" t="e">
        <f>IF(#REF!="",0,1)</f>
        <v>#REF!</v>
      </c>
      <c r="W1132" s="20" t="e">
        <f>$X$1&amp;A1132&amp;$Y$1&amp;T1132&amp;$Z$1&amp;D1132&amp;$AA$1&amp;E1132&amp;#REF!&amp;G1132&amp;$AB$1&amp;J1132&amp;$AC$1&amp;L1132&amp;$AD$1&amp;N1132&amp;$AE$1&amp;P1132&amp;$AF$1&amp;R1132&amp;$AG$1&amp;#REF!&amp;$AI$1</f>
        <v>#REF!</v>
      </c>
    </row>
    <row r="1133" spans="1:23" s="29" customFormat="1" hidden="1" x14ac:dyDescent="0.25">
      <c r="A1133" s="2" t="s">
        <v>4004</v>
      </c>
      <c r="B1133" s="2" t="s">
        <v>4005</v>
      </c>
      <c r="C1133" s="3"/>
      <c r="D1133" s="27" t="str">
        <f t="shared" si="382"/>
        <v/>
      </c>
      <c r="E1133" s="4">
        <v>29</v>
      </c>
      <c r="F1133" s="2" t="s">
        <v>3159</v>
      </c>
      <c r="H1133" s="2" t="b">
        <v>0</v>
      </c>
      <c r="I1133" s="2" t="s">
        <v>4693</v>
      </c>
      <c r="K1133" s="2"/>
      <c r="M1133" s="2" t="s">
        <v>4707</v>
      </c>
      <c r="O1133" s="2"/>
      <c r="Q1133" s="2"/>
      <c r="S1133" s="2"/>
    </row>
    <row r="1134" spans="1:23" s="20" customFormat="1" hidden="1" x14ac:dyDescent="0.25">
      <c r="A1134" s="2" t="s">
        <v>3461</v>
      </c>
      <c r="B1134" s="2" t="s">
        <v>3462</v>
      </c>
      <c r="C1134" s="3"/>
      <c r="D1134" s="40" t="str">
        <f t="shared" si="382"/>
        <v/>
      </c>
      <c r="E1134" s="4">
        <v>21.5</v>
      </c>
      <c r="F1134" s="2" t="s">
        <v>2218</v>
      </c>
      <c r="G1134" s="42"/>
      <c r="H1134" s="2" t="b">
        <v>0</v>
      </c>
      <c r="I1134" s="2" t="s">
        <v>4693</v>
      </c>
      <c r="J1134" s="42"/>
      <c r="K1134" s="2"/>
      <c r="L1134" s="42"/>
      <c r="M1134" s="2" t="s">
        <v>4694</v>
      </c>
      <c r="N1134" s="42"/>
      <c r="O1134" s="2"/>
      <c r="P1134" s="42"/>
      <c r="Q1134" s="2"/>
      <c r="R1134" s="42"/>
      <c r="S1134" s="2"/>
      <c r="T1134" s="42"/>
      <c r="U1134" s="42"/>
      <c r="V1134" s="42"/>
      <c r="W1134" s="42"/>
    </row>
    <row r="1135" spans="1:23" hidden="1" x14ac:dyDescent="0.25">
      <c r="A1135" s="2" t="s">
        <v>1012</v>
      </c>
      <c r="B1135" s="2" t="s">
        <v>1013</v>
      </c>
      <c r="C1135" s="3"/>
      <c r="D1135" s="23" t="str">
        <f>SUBSTITUTE(SUBSTITUTE(SUBSTITUTE(C1135,CHAR(13),""),CHAR(10),"&lt;br&gt;"),". &amp;car(10)",".")</f>
        <v/>
      </c>
      <c r="E1135" s="4">
        <v>14.15</v>
      </c>
      <c r="F1135" s="2" t="s">
        <v>2235</v>
      </c>
      <c r="G1135" s="19" t="e">
        <f>VLOOKUP(F1135,frs!$A$2:$E$41,2,FALSE)</f>
        <v>#N/A</v>
      </c>
      <c r="H1135" s="2" t="b">
        <v>1</v>
      </c>
      <c r="I1135" s="2" t="s">
        <v>4709</v>
      </c>
      <c r="J1135" s="19">
        <f>VLOOKUP(I1135,Families!$A$2:$B$11,2,FALSE)</f>
        <v>2</v>
      </c>
      <c r="K1135" s="2" t="s">
        <v>4746</v>
      </c>
      <c r="L1135" s="19" t="str">
        <f>IFERROR(VLOOKUP(K1135,Appellations!$A$2:$B$77,2,FALSE),"0")</f>
        <v>0</v>
      </c>
      <c r="M1135" s="2" t="s">
        <v>4741</v>
      </c>
      <c r="N1135" s="19">
        <f>IFERROR(VLOOKUP(M1135,Regions!$A$2:$B$41,2,FALSE),"0")</f>
        <v>32</v>
      </c>
      <c r="O1135" s="2" t="s">
        <v>4689</v>
      </c>
      <c r="P1135" s="19">
        <f>IFERROR(VLOOKUP(O1135,Colors!$A$2:$B$11,2,FALSE),"0")</f>
        <v>2</v>
      </c>
      <c r="Q1135" s="2" t="s">
        <v>4688</v>
      </c>
      <c r="R1135" s="19">
        <f>IFERROR(VLOOKUP(Q1135,Contenants!$A$2:$B$21,2,FALSE),"0")</f>
        <v>16</v>
      </c>
      <c r="S1135" s="2"/>
      <c r="T1135" s="50" t="str">
        <f>PROPER(B1135)</f>
        <v>Cot.Aix 1Ere Cuvee La Coste Blanc</v>
      </c>
      <c r="U1135" s="19" t="str">
        <f>SUBSTITUTE(SUBSTITUTE(SUBSTITUTE(SUBSTITUTE(SUBSTITUTE(SUBSTITUTE(SUBSTITUTE(SUBSTITUTE(SUBSTITUTE(SUBSTITUTE(SUBSTITUTE(SUBSTITUTE(S1135,"C:\Users\Admin\OneDrive\Site Internet\",""),"BAG-IN-BOX\",""),"BOURGOGNE\",""),"BEAUJOLAIS\",""),"CHAMPAGNE ET EFFERVESCENTS\",""),"LANGUEDOC\",""),"LOIRE\",""),"PROVENCE\",""),"RHONE NORD\",""),"RHONE SUD\",""),"SPIRITUEUX\",""),"SUD OUEST\","")</f>
        <v/>
      </c>
      <c r="V1135" s="19">
        <f t="shared" ref="V1135:V1136" si="394">IF(U1135="",0,1)</f>
        <v>0</v>
      </c>
      <c r="W1135" s="20" t="e">
        <f>$X$1&amp;A1135&amp;$Y$1&amp;T1135&amp;$Z$1&amp;D1135&amp;$AA$1&amp;E1135&amp;#REF!&amp;G1135&amp;$AB$1&amp;J1135&amp;$AC$1&amp;L1135&amp;$AD$1&amp;N1135&amp;$AE$1&amp;P1135&amp;$AF$1&amp;R1135&amp;$AG$1&amp;#REF!&amp;$AI$1</f>
        <v>#REF!</v>
      </c>
    </row>
    <row r="1136" spans="1:23" s="29" customFormat="1" hidden="1" x14ac:dyDescent="0.25">
      <c r="A1136" s="2" t="s">
        <v>1014</v>
      </c>
      <c r="B1136" s="2" t="s">
        <v>1015</v>
      </c>
      <c r="C1136" s="3"/>
      <c r="D1136" s="27" t="str">
        <f t="shared" si="382"/>
        <v/>
      </c>
      <c r="E1136" s="4">
        <v>9.1</v>
      </c>
      <c r="F1136" s="2" t="s">
        <v>2235</v>
      </c>
      <c r="H1136" s="2" t="b">
        <v>1</v>
      </c>
      <c r="I1136" s="2" t="s">
        <v>4709</v>
      </c>
      <c r="K1136" s="2" t="s">
        <v>4746</v>
      </c>
      <c r="M1136" s="2" t="s">
        <v>4741</v>
      </c>
      <c r="O1136" s="2" t="s">
        <v>4689</v>
      </c>
      <c r="Q1136" s="2" t="s">
        <v>4688</v>
      </c>
      <c r="S1136" s="2"/>
      <c r="V1136" s="19">
        <f t="shared" si="394"/>
        <v>0</v>
      </c>
    </row>
    <row r="1137" spans="1:23" s="20" customFormat="1" hidden="1" x14ac:dyDescent="0.25">
      <c r="A1137" s="2" t="s">
        <v>2922</v>
      </c>
      <c r="B1137" s="2" t="s">
        <v>2923</v>
      </c>
      <c r="C1137" s="3"/>
      <c r="D1137" s="18" t="str">
        <f t="shared" si="382"/>
        <v/>
      </c>
      <c r="E1137" s="4">
        <v>18.899999999999999</v>
      </c>
      <c r="F1137" s="2" t="s">
        <v>2924</v>
      </c>
      <c r="H1137" s="2" t="b">
        <v>0</v>
      </c>
      <c r="I1137" s="2" t="s">
        <v>4709</v>
      </c>
      <c r="K1137" s="2" t="s">
        <v>4832</v>
      </c>
      <c r="M1137" s="2" t="s">
        <v>4741</v>
      </c>
      <c r="O1137" s="2" t="s">
        <v>4689</v>
      </c>
      <c r="Q1137" s="2" t="s">
        <v>4688</v>
      </c>
      <c r="S1137" s="2"/>
    </row>
    <row r="1138" spans="1:23" s="20" customFormat="1" hidden="1" x14ac:dyDescent="0.25">
      <c r="A1138" s="2" t="s">
        <v>2639</v>
      </c>
      <c r="B1138" s="2" t="s">
        <v>2640</v>
      </c>
      <c r="C1138" s="3"/>
      <c r="D1138" s="18" t="str">
        <f t="shared" si="382"/>
        <v/>
      </c>
      <c r="E1138" s="4">
        <v>25.7</v>
      </c>
      <c r="F1138" s="2" t="s">
        <v>2588</v>
      </c>
      <c r="H1138" s="2" t="b">
        <v>0</v>
      </c>
      <c r="I1138" s="2" t="s">
        <v>2301</v>
      </c>
      <c r="K1138" s="2" t="s">
        <v>4742</v>
      </c>
      <c r="M1138" s="2" t="s">
        <v>4743</v>
      </c>
      <c r="O1138" s="2" t="s">
        <v>4689</v>
      </c>
      <c r="Q1138" s="2"/>
      <c r="S1138" s="2"/>
    </row>
    <row r="1139" spans="1:23" s="20" customFormat="1" ht="243" hidden="1" x14ac:dyDescent="0.25">
      <c r="A1139" s="2" t="s">
        <v>770</v>
      </c>
      <c r="B1139" s="2" t="s">
        <v>771</v>
      </c>
      <c r="C1139" s="3" t="s">
        <v>4956</v>
      </c>
      <c r="D1139" s="18" t="str">
        <f t="shared" si="382"/>
        <v>Un Mousseux doux, léger et aérien qui saura accompagner tout type de dessert, des crèpes ou des gauffres.&lt;br&gt;&lt;br&gt;Encépagement : Muscat petit grain&lt;br&gt;&lt;br&gt;Dégustation : Bulles Fines, nez aux notes de fruits frais et de raisin de muscat ; bouche équilibré entre sucrosité et fraîcheur.&lt;br&gt;&lt;br&gt;Le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vins.&lt;br&gt;&lt;br&gt;Descendante d’une famille qui travaille la vigne depuis 1640, Claire Clavel, Femme Vigneronne, est épaulée par son père Denis. Elle conduit les 80 hectares de son domaine.</v>
      </c>
      <c r="E1139" s="4">
        <v>11.1</v>
      </c>
      <c r="F1139" s="2" t="s">
        <v>2234</v>
      </c>
      <c r="H1139" s="2" t="b">
        <v>1</v>
      </c>
      <c r="I1139" s="2" t="s">
        <v>4687</v>
      </c>
      <c r="K1139" s="2"/>
      <c r="M1139" s="2"/>
      <c r="O1139" s="2" t="s">
        <v>4689</v>
      </c>
      <c r="Q1139" s="2" t="s">
        <v>4688</v>
      </c>
      <c r="S1139" s="2" t="s">
        <v>6483</v>
      </c>
      <c r="V1139" s="19">
        <f>IF(U1139="",0,1)</f>
        <v>0</v>
      </c>
    </row>
    <row r="1140" spans="1:23" s="20" customFormat="1" hidden="1" x14ac:dyDescent="0.25">
      <c r="A1140" s="2" t="s">
        <v>3611</v>
      </c>
      <c r="B1140" s="2" t="s">
        <v>3612</v>
      </c>
      <c r="C1140" s="3"/>
      <c r="D1140" s="40" t="str">
        <f t="shared" si="382"/>
        <v/>
      </c>
      <c r="E1140" s="4">
        <v>6.9</v>
      </c>
      <c r="F1140" s="2" t="s">
        <v>2579</v>
      </c>
      <c r="G1140" s="42"/>
      <c r="H1140" s="2" t="b">
        <v>0</v>
      </c>
      <c r="I1140" s="2" t="s">
        <v>4716</v>
      </c>
      <c r="J1140" s="42"/>
      <c r="K1140" s="2" t="s">
        <v>4756</v>
      </c>
      <c r="L1140" s="42"/>
      <c r="M1140" s="2" t="s">
        <v>4745</v>
      </c>
      <c r="N1140" s="42"/>
      <c r="O1140" s="2" t="s">
        <v>4719</v>
      </c>
      <c r="P1140" s="42"/>
      <c r="Q1140" s="2" t="s">
        <v>4688</v>
      </c>
      <c r="R1140" s="42"/>
      <c r="S1140" s="2"/>
      <c r="T1140" s="42"/>
      <c r="U1140" s="42"/>
      <c r="V1140" s="42"/>
      <c r="W1140" s="42"/>
    </row>
    <row r="1141" spans="1:23" hidden="1" x14ac:dyDescent="0.25">
      <c r="A1141" s="2" t="s">
        <v>3609</v>
      </c>
      <c r="B1141" s="2" t="s">
        <v>3610</v>
      </c>
      <c r="C1141" s="3"/>
      <c r="D1141" s="23" t="str">
        <f t="shared" ref="D1141:D1144" si="395">SUBSTITUTE(SUBSTITUTE(SUBSTITUTE(C1141,CHAR(13),""),CHAR(10),"&lt;br&gt;"),". &amp;car(10)",".")</f>
        <v/>
      </c>
      <c r="E1141" s="4">
        <v>9.9499999999999993</v>
      </c>
      <c r="F1141" s="2" t="s">
        <v>2579</v>
      </c>
      <c r="G1141" s="19" t="e">
        <f>VLOOKUP(F1141,frs!$A$2:$E$41,2,FALSE)</f>
        <v>#N/A</v>
      </c>
      <c r="H1141" s="2" t="b">
        <v>0</v>
      </c>
      <c r="I1141" s="2" t="s">
        <v>4709</v>
      </c>
      <c r="J1141" s="19">
        <f>VLOOKUP(I1141,Families!$A$2:$B$11,2,FALSE)</f>
        <v>2</v>
      </c>
      <c r="K1141" s="2" t="s">
        <v>4756</v>
      </c>
      <c r="L1141" s="19" t="str">
        <f>IFERROR(VLOOKUP(K1141,Appellations!$A$2:$B$77,2,FALSE),"0")</f>
        <v>0</v>
      </c>
      <c r="M1141" s="2" t="s">
        <v>4745</v>
      </c>
      <c r="N1141" s="19">
        <f>IFERROR(VLOOKUP(M1141,Regions!$A$2:$B$41,2,FALSE),"0")</f>
        <v>33</v>
      </c>
      <c r="O1141" s="2" t="s">
        <v>4689</v>
      </c>
      <c r="P1141" s="19">
        <f>IFERROR(VLOOKUP(O1141,Colors!$A$2:$B$11,2,FALSE),"0")</f>
        <v>2</v>
      </c>
      <c r="Q1141" s="2" t="s">
        <v>4688</v>
      </c>
      <c r="R1141" s="19">
        <f>IFERROR(VLOOKUP(Q1141,Contenants!$A$2:$B$21,2,FALSE),"0")</f>
        <v>16</v>
      </c>
      <c r="S1141" s="2"/>
      <c r="T1141" s="50" t="str">
        <f t="shared" ref="T1141:T1144" si="396">PROPER(B1141)</f>
        <v>Grignan Les Adhemar Laurine St Luc Blanc</v>
      </c>
      <c r="U1141" s="19" t="str">
        <f>SUBSTITUTE(SUBSTITUTE(SUBSTITUTE(SUBSTITUTE(SUBSTITUTE(SUBSTITUTE(SUBSTITUTE(SUBSTITUTE(SUBSTITUTE(SUBSTITUTE(SUBSTITUTE(SUBSTITUTE(S1141,"C:\Users\Admin\OneDrive\Site Internet\",""),"BAG-IN-BOX\",""),"BOURGOGNE\",""),"BEAUJOLAIS\",""),"CHAMPAGNE ET EFFERVESCENTS\",""),"LANGUEDOC\",""),"LOIRE\",""),"PROVENCE\",""),"RHONE NORD\",""),"RHONE SUD\",""),"SPIRITUEUX\",""),"SUD OUEST\","")</f>
        <v/>
      </c>
      <c r="V1141" s="19" t="e">
        <f>IF(#REF!="",0,1)</f>
        <v>#REF!</v>
      </c>
      <c r="W1141" s="20" t="e">
        <f>$X$1&amp;A1141&amp;$Y$1&amp;T1141&amp;$Z$1&amp;D1141&amp;$AA$1&amp;E1141&amp;#REF!&amp;G1141&amp;$AB$1&amp;J1141&amp;$AC$1&amp;L1141&amp;$AD$1&amp;N1141&amp;$AE$1&amp;P1141&amp;$AF$1&amp;R1141&amp;$AG$1&amp;#REF!&amp;$AI$1</f>
        <v>#REF!</v>
      </c>
    </row>
    <row r="1142" spans="1:23" hidden="1" x14ac:dyDescent="0.25">
      <c r="A1142" s="2" t="s">
        <v>3605</v>
      </c>
      <c r="B1142" s="2" t="s">
        <v>3606</v>
      </c>
      <c r="C1142" s="3"/>
      <c r="D1142" s="23" t="str">
        <f t="shared" si="395"/>
        <v/>
      </c>
      <c r="E1142" s="4">
        <v>17.8</v>
      </c>
      <c r="F1142" s="2" t="s">
        <v>2579</v>
      </c>
      <c r="G1142" s="19" t="e">
        <f>VLOOKUP(F1142,frs!$A$2:$E$41,2,FALSE)</f>
        <v>#N/A</v>
      </c>
      <c r="H1142" s="2" t="b">
        <v>0</v>
      </c>
      <c r="I1142" s="2" t="s">
        <v>4716</v>
      </c>
      <c r="J1142" s="19">
        <f>VLOOKUP(I1142,Families!$A$2:$B$11,2,FALSE)</f>
        <v>1</v>
      </c>
      <c r="K1142" s="2" t="s">
        <v>4756</v>
      </c>
      <c r="L1142" s="19" t="str">
        <f>IFERROR(VLOOKUP(K1142,Appellations!$A$2:$B$77,2,FALSE),"0")</f>
        <v>0</v>
      </c>
      <c r="M1142" s="2" t="s">
        <v>4745</v>
      </c>
      <c r="N1142" s="19">
        <f>IFERROR(VLOOKUP(M1142,Regions!$A$2:$B$41,2,FALSE),"0")</f>
        <v>33</v>
      </c>
      <c r="O1142" s="2" t="s">
        <v>4719</v>
      </c>
      <c r="P1142" s="19">
        <f>IFERROR(VLOOKUP(O1142,Colors!$A$2:$B$11,2,FALSE),"0")</f>
        <v>8</v>
      </c>
      <c r="Q1142" s="2" t="s">
        <v>4688</v>
      </c>
      <c r="R1142" s="19">
        <f>IFERROR(VLOOKUP(Q1142,Contenants!$A$2:$B$21,2,FALSE),"0")</f>
        <v>16</v>
      </c>
      <c r="S1142" s="2"/>
      <c r="T1142" s="50" t="str">
        <f t="shared" si="396"/>
        <v>Grignan Les Adhem. Excellence St Luc Rge</v>
      </c>
      <c r="U1142" s="19" t="str">
        <f>SUBSTITUTE(SUBSTITUTE(SUBSTITUTE(SUBSTITUTE(SUBSTITUTE(SUBSTITUTE(SUBSTITUTE(SUBSTITUTE(SUBSTITUTE(SUBSTITUTE(SUBSTITUTE(SUBSTITUTE(S1142,"C:\Users\Admin\OneDrive\Site Internet\",""),"BAG-IN-BOX\",""),"BOURGOGNE\",""),"BEAUJOLAIS\",""),"CHAMPAGNE ET EFFERVESCENTS\",""),"LANGUEDOC\",""),"LOIRE\",""),"PROVENCE\",""),"RHONE NORD\",""),"RHONE SUD\",""),"SPIRITUEUX\",""),"SUD OUEST\","")</f>
        <v/>
      </c>
      <c r="V1142" s="19" t="e">
        <f>IF(#REF!="",0,1)</f>
        <v>#REF!</v>
      </c>
      <c r="W1142" s="20" t="e">
        <f>$X$1&amp;A1142&amp;$Y$1&amp;T1142&amp;$Z$1&amp;D1142&amp;$AA$1&amp;E1142&amp;#REF!&amp;G1142&amp;$AB$1&amp;J1142&amp;$AC$1&amp;L1142&amp;$AD$1&amp;N1142&amp;$AE$1&amp;P1142&amp;$AF$1&amp;R1142&amp;$AG$1&amp;#REF!&amp;$AI$1</f>
        <v>#REF!</v>
      </c>
    </row>
    <row r="1143" spans="1:23" hidden="1" x14ac:dyDescent="0.25">
      <c r="A1143" s="2" t="s">
        <v>3607</v>
      </c>
      <c r="B1143" s="2" t="s">
        <v>3608</v>
      </c>
      <c r="C1143" s="3"/>
      <c r="D1143" s="23" t="str">
        <f t="shared" si="395"/>
        <v/>
      </c>
      <c r="E1143" s="4">
        <v>8.4</v>
      </c>
      <c r="F1143" s="2" t="s">
        <v>2579</v>
      </c>
      <c r="G1143" s="19" t="e">
        <f>VLOOKUP(F1143,frs!$A$2:$E$41,2,FALSE)</f>
        <v>#N/A</v>
      </c>
      <c r="H1143" s="2" t="b">
        <v>0</v>
      </c>
      <c r="I1143" s="2" t="s">
        <v>4716</v>
      </c>
      <c r="J1143" s="19">
        <f>VLOOKUP(I1143,Families!$A$2:$B$11,2,FALSE)</f>
        <v>1</v>
      </c>
      <c r="K1143" s="2" t="s">
        <v>4756</v>
      </c>
      <c r="L1143" s="19" t="str">
        <f>IFERROR(VLOOKUP(K1143,Appellations!$A$2:$B$77,2,FALSE),"0")</f>
        <v>0</v>
      </c>
      <c r="M1143" s="2" t="s">
        <v>4745</v>
      </c>
      <c r="N1143" s="19">
        <f>IFERROR(VLOOKUP(M1143,Regions!$A$2:$B$41,2,FALSE),"0")</f>
        <v>33</v>
      </c>
      <c r="O1143" s="2" t="s">
        <v>4719</v>
      </c>
      <c r="P1143" s="19">
        <f>IFERROR(VLOOKUP(O1143,Colors!$A$2:$B$11,2,FALSE),"0")</f>
        <v>8</v>
      </c>
      <c r="Q1143" s="2" t="s">
        <v>4688</v>
      </c>
      <c r="R1143" s="19">
        <f>IFERROR(VLOOKUP(Q1143,Contenants!$A$2:$B$21,2,FALSE),"0")</f>
        <v>16</v>
      </c>
      <c r="S1143" s="2"/>
      <c r="T1143" s="50" t="str">
        <f t="shared" si="396"/>
        <v>Grignan Les Adhemar Emiliane St Luc Rge</v>
      </c>
      <c r="U1143" s="19" t="str">
        <f>SUBSTITUTE(SUBSTITUTE(SUBSTITUTE(SUBSTITUTE(SUBSTITUTE(SUBSTITUTE(SUBSTITUTE(SUBSTITUTE(SUBSTITUTE(SUBSTITUTE(SUBSTITUTE(SUBSTITUTE(S1143,"C:\Users\Admin\OneDrive\Site Internet\",""),"BAG-IN-BOX\",""),"BOURGOGNE\",""),"BEAUJOLAIS\",""),"CHAMPAGNE ET EFFERVESCENTS\",""),"LANGUEDOC\",""),"LOIRE\",""),"PROVENCE\",""),"RHONE NORD\",""),"RHONE SUD\",""),"SPIRITUEUX\",""),"SUD OUEST\","")</f>
        <v/>
      </c>
      <c r="V1143" s="19" t="e">
        <f>IF(#REF!="",0,1)</f>
        <v>#REF!</v>
      </c>
      <c r="W1143" s="20" t="e">
        <f>$X$1&amp;A1143&amp;$Y$1&amp;T1143&amp;$Z$1&amp;D1143&amp;$AA$1&amp;E1143&amp;#REF!&amp;G1143&amp;$AB$1&amp;J1143&amp;$AC$1&amp;L1143&amp;$AD$1&amp;N1143&amp;$AE$1&amp;P1143&amp;$AF$1&amp;R1143&amp;$AG$1&amp;#REF!&amp;$AI$1</f>
        <v>#REF!</v>
      </c>
    </row>
    <row r="1144" spans="1:23" hidden="1" x14ac:dyDescent="0.25">
      <c r="A1144" s="2" t="s">
        <v>4057</v>
      </c>
      <c r="B1144" s="2" t="s">
        <v>4058</v>
      </c>
      <c r="C1144" s="3"/>
      <c r="D1144" s="23" t="str">
        <f t="shared" si="395"/>
        <v/>
      </c>
      <c r="E1144" s="4">
        <v>38.6</v>
      </c>
      <c r="F1144" s="2" t="s">
        <v>464</v>
      </c>
      <c r="G1144" s="19" t="e">
        <f>VLOOKUP(F1144,frs!$A$2:$E$41,2,FALSE)</f>
        <v>#N/A</v>
      </c>
      <c r="H1144" s="2" t="b">
        <v>0</v>
      </c>
      <c r="I1144" s="2" t="s">
        <v>4693</v>
      </c>
      <c r="J1144" s="19">
        <f>VLOOKUP(I1144,Families!$A$2:$B$11,2,FALSE)</f>
        <v>7</v>
      </c>
      <c r="K1144" s="2"/>
      <c r="L1144" s="19" t="str">
        <f>IFERROR(VLOOKUP(K1144,Appellations!$A$2:$B$77,2,FALSE),"0")</f>
        <v>0</v>
      </c>
      <c r="M1144" s="2" t="s">
        <v>4703</v>
      </c>
      <c r="N1144" s="19">
        <f>IFERROR(VLOOKUP(M1144,Regions!$A$2:$B$41,2,FALSE),"0")</f>
        <v>34</v>
      </c>
      <c r="O1144" s="2"/>
      <c r="P1144" s="19" t="str">
        <f>IFERROR(VLOOKUP(O1144,Colors!$A$2:$B$11,2,FALSE),"0")</f>
        <v>0</v>
      </c>
      <c r="Q1144" s="2" t="s">
        <v>4696</v>
      </c>
      <c r="R1144" s="19">
        <f>IFERROR(VLOOKUP(Q1144,Contenants!$A$2:$B$21,2,FALSE),"0")</f>
        <v>15</v>
      </c>
      <c r="S1144" s="2"/>
      <c r="T1144" s="50" t="str">
        <f t="shared" si="396"/>
        <v>Rhum Angostura 7 Ans 70 Cl 40°</v>
      </c>
      <c r="U1144" s="19" t="str">
        <f>SUBSTITUTE(SUBSTITUTE(SUBSTITUTE(SUBSTITUTE(SUBSTITUTE(SUBSTITUTE(SUBSTITUTE(SUBSTITUTE(SUBSTITUTE(SUBSTITUTE(SUBSTITUTE(SUBSTITUTE(S1144,"C:\Users\Admin\OneDrive\Site Internet\",""),"BAG-IN-BOX\",""),"BOURGOGNE\",""),"BEAUJOLAIS\",""),"CHAMPAGNE ET EFFERVESCENTS\",""),"LANGUEDOC\",""),"LOIRE\",""),"PROVENCE\",""),"RHONE NORD\",""),"RHONE SUD\",""),"SPIRITUEUX\",""),"SUD OUEST\","")</f>
        <v/>
      </c>
      <c r="V1144" s="19" t="e">
        <f>IF(#REF!="",0,1)</f>
        <v>#REF!</v>
      </c>
      <c r="W1144" s="20" t="e">
        <f>$X$1&amp;A1144&amp;$Y$1&amp;T1144&amp;$Z$1&amp;D1144&amp;$AA$1&amp;E1144&amp;#REF!&amp;G1144&amp;$AB$1&amp;J1144&amp;$AC$1&amp;L1144&amp;$AD$1&amp;N1144&amp;$AE$1&amp;P1144&amp;$AF$1&amp;R1144&amp;$AG$1&amp;#REF!&amp;$AI$1</f>
        <v>#REF!</v>
      </c>
    </row>
    <row r="1145" spans="1:23" s="29" customFormat="1" hidden="1" x14ac:dyDescent="0.25">
      <c r="A1145" s="2" t="s">
        <v>1746</v>
      </c>
      <c r="B1145" s="2" t="s">
        <v>1747</v>
      </c>
      <c r="C1145" s="3"/>
      <c r="D1145" s="36" t="str">
        <f t="shared" si="382"/>
        <v/>
      </c>
      <c r="E1145" s="4">
        <v>74.05</v>
      </c>
      <c r="F1145" s="2" t="s">
        <v>464</v>
      </c>
      <c r="G1145" s="38"/>
      <c r="H1145" s="2" t="b">
        <v>1</v>
      </c>
      <c r="I1145" s="2" t="s">
        <v>4693</v>
      </c>
      <c r="J1145" s="38"/>
      <c r="K1145" s="2"/>
      <c r="L1145" s="38"/>
      <c r="M1145" s="2" t="s">
        <v>4703</v>
      </c>
      <c r="N1145" s="38"/>
      <c r="O1145" s="2"/>
      <c r="P1145" s="38"/>
      <c r="Q1145" s="2" t="s">
        <v>4696</v>
      </c>
      <c r="R1145" s="38"/>
      <c r="S1145" s="2"/>
      <c r="T1145" s="38"/>
      <c r="U1145" s="38"/>
      <c r="V1145" s="19">
        <f t="shared" ref="V1145:V1148" si="397">IF(U1145="",0,1)</f>
        <v>0</v>
      </c>
      <c r="W1145" s="38"/>
    </row>
    <row r="1146" spans="1:23" hidden="1" x14ac:dyDescent="0.25">
      <c r="A1146" s="2" t="s">
        <v>1797</v>
      </c>
      <c r="B1146" s="2" t="s">
        <v>1798</v>
      </c>
      <c r="C1146" s="3"/>
      <c r="D1146" s="23" t="str">
        <f t="shared" ref="D1146:D1147" si="398">SUBSTITUTE(SUBSTITUTE(SUBSTITUTE(C1146,CHAR(13),""),CHAR(10),"&lt;br&gt;"),". &amp;car(10)",".")</f>
        <v/>
      </c>
      <c r="E1146" s="4">
        <v>81.3</v>
      </c>
      <c r="F1146" s="2" t="s">
        <v>464</v>
      </c>
      <c r="G1146" s="19" t="e">
        <f>VLOOKUP(F1146,frs!$A$2:$E$41,2,FALSE)</f>
        <v>#N/A</v>
      </c>
      <c r="H1146" s="2" t="b">
        <v>1</v>
      </c>
      <c r="I1146" s="2" t="s">
        <v>4693</v>
      </c>
      <c r="J1146" s="19">
        <f>VLOOKUP(I1146,Families!$A$2:$B$11,2,FALSE)</f>
        <v>7</v>
      </c>
      <c r="K1146" s="2"/>
      <c r="L1146" s="19" t="str">
        <f>IFERROR(VLOOKUP(K1146,Appellations!$A$2:$B$77,2,FALSE),"0")</f>
        <v>0</v>
      </c>
      <c r="M1146" s="2" t="s">
        <v>4703</v>
      </c>
      <c r="N1146" s="19">
        <f>IFERROR(VLOOKUP(M1146,Regions!$A$2:$B$41,2,FALSE),"0")</f>
        <v>34</v>
      </c>
      <c r="O1146" s="2"/>
      <c r="P1146" s="19" t="str">
        <f>IFERROR(VLOOKUP(O1146,Colors!$A$2:$B$11,2,FALSE),"0")</f>
        <v>0</v>
      </c>
      <c r="Q1146" s="2" t="s">
        <v>4696</v>
      </c>
      <c r="R1146" s="19">
        <f>IFERROR(VLOOKUP(Q1146,Contenants!$A$2:$B$21,2,FALSE),"0")</f>
        <v>15</v>
      </c>
      <c r="S1146" s="2"/>
      <c r="T1146" s="50" t="str">
        <f t="shared" ref="T1146:T1147" si="399">PROPER(B1146)</f>
        <v>Rhum Ste Lucie 2010 Maison Du Rhum 45°</v>
      </c>
      <c r="U1146" s="19" t="str">
        <f>SUBSTITUTE(SUBSTITUTE(SUBSTITUTE(SUBSTITUTE(SUBSTITUTE(SUBSTITUTE(SUBSTITUTE(SUBSTITUTE(SUBSTITUTE(SUBSTITUTE(SUBSTITUTE(SUBSTITUTE(S1146,"C:\Users\Admin\OneDrive\Site Internet\",""),"BAG-IN-BOX\",""),"BOURGOGNE\",""),"BEAUJOLAIS\",""),"CHAMPAGNE ET EFFERVESCENTS\",""),"LANGUEDOC\",""),"LOIRE\",""),"PROVENCE\",""),"RHONE NORD\",""),"RHONE SUD\",""),"SPIRITUEUX\",""),"SUD OUEST\","")</f>
        <v/>
      </c>
      <c r="V1146" s="19">
        <f t="shared" si="397"/>
        <v>0</v>
      </c>
      <c r="W1146" s="20" t="e">
        <f>$X$1&amp;A1146&amp;$Y$1&amp;T1146&amp;$Z$1&amp;D1146&amp;$AA$1&amp;E1146&amp;#REF!&amp;G1146&amp;$AB$1&amp;J1146&amp;$AC$1&amp;L1146&amp;$AD$1&amp;N1146&amp;$AE$1&amp;P1146&amp;$AF$1&amp;R1146&amp;$AG$1&amp;#REF!&amp;$AI$1</f>
        <v>#REF!</v>
      </c>
    </row>
    <row r="1147" spans="1:23" hidden="1" x14ac:dyDescent="0.25">
      <c r="A1147" s="2" t="s">
        <v>1779</v>
      </c>
      <c r="B1147" s="2" t="s">
        <v>1780</v>
      </c>
      <c r="C1147" s="3"/>
      <c r="D1147" s="23" t="str">
        <f t="shared" si="398"/>
        <v/>
      </c>
      <c r="E1147" s="4">
        <v>67.900000000000006</v>
      </c>
      <c r="F1147" s="2" t="s">
        <v>464</v>
      </c>
      <c r="G1147" s="19" t="e">
        <f>VLOOKUP(F1147,frs!$A$2:$E$41,2,FALSE)</f>
        <v>#N/A</v>
      </c>
      <c r="H1147" s="2" t="b">
        <v>1</v>
      </c>
      <c r="I1147" s="2" t="s">
        <v>4693</v>
      </c>
      <c r="J1147" s="19">
        <f>VLOOKUP(I1147,Families!$A$2:$B$11,2,FALSE)</f>
        <v>7</v>
      </c>
      <c r="K1147" s="2"/>
      <c r="L1147" s="19" t="str">
        <f>IFERROR(VLOOKUP(K1147,Appellations!$A$2:$B$77,2,FALSE),"0")</f>
        <v>0</v>
      </c>
      <c r="M1147" s="2" t="s">
        <v>4703</v>
      </c>
      <c r="N1147" s="19">
        <f>IFERROR(VLOOKUP(M1147,Regions!$A$2:$B$41,2,FALSE),"0")</f>
        <v>34</v>
      </c>
      <c r="O1147" s="2"/>
      <c r="P1147" s="19" t="str">
        <f>IFERROR(VLOOKUP(O1147,Colors!$A$2:$B$11,2,FALSE),"0")</f>
        <v>0</v>
      </c>
      <c r="Q1147" s="2" t="s">
        <v>4696</v>
      </c>
      <c r="R1147" s="19">
        <f>IFERROR(VLOOKUP(Q1147,Contenants!$A$2:$B$21,2,FALSE),"0")</f>
        <v>15</v>
      </c>
      <c r="S1147" s="2"/>
      <c r="T1147" s="50" t="str">
        <f t="shared" si="399"/>
        <v>Rhum Martinique 2014 Maison Du Rhum 45°</v>
      </c>
      <c r="U1147" s="19" t="str">
        <f>SUBSTITUTE(SUBSTITUTE(SUBSTITUTE(SUBSTITUTE(SUBSTITUTE(SUBSTITUTE(SUBSTITUTE(SUBSTITUTE(SUBSTITUTE(SUBSTITUTE(SUBSTITUTE(SUBSTITUTE(S1147,"C:\Users\Admin\OneDrive\Site Internet\",""),"BAG-IN-BOX\",""),"BOURGOGNE\",""),"BEAUJOLAIS\",""),"CHAMPAGNE ET EFFERVESCENTS\",""),"LANGUEDOC\",""),"LOIRE\",""),"PROVENCE\",""),"RHONE NORD\",""),"RHONE SUD\",""),"SPIRITUEUX\",""),"SUD OUEST\","")</f>
        <v/>
      </c>
      <c r="V1147" s="19">
        <f t="shared" si="397"/>
        <v>0</v>
      </c>
      <c r="W1147" s="20" t="e">
        <f>$X$1&amp;A1147&amp;$Y$1&amp;T1147&amp;$Z$1&amp;D1147&amp;$AA$1&amp;E1147&amp;#REF!&amp;G1147&amp;$AB$1&amp;J1147&amp;$AC$1&amp;L1147&amp;$AD$1&amp;N1147&amp;$AE$1&amp;P1147&amp;$AF$1&amp;R1147&amp;$AG$1&amp;#REF!&amp;$AI$1</f>
        <v>#REF!</v>
      </c>
    </row>
    <row r="1148" spans="1:23" s="29" customFormat="1" hidden="1" x14ac:dyDescent="0.25">
      <c r="A1148" s="2" t="s">
        <v>1735</v>
      </c>
      <c r="B1148" s="2" t="s">
        <v>1736</v>
      </c>
      <c r="C1148" s="3"/>
      <c r="D1148" s="27" t="str">
        <f t="shared" si="382"/>
        <v/>
      </c>
      <c r="E1148" s="4">
        <v>73.45</v>
      </c>
      <c r="F1148" s="2" t="s">
        <v>464</v>
      </c>
      <c r="H1148" s="2" t="b">
        <v>1</v>
      </c>
      <c r="I1148" s="2" t="s">
        <v>4693</v>
      </c>
      <c r="K1148" s="2"/>
      <c r="M1148" s="2" t="s">
        <v>4703</v>
      </c>
      <c r="O1148" s="2"/>
      <c r="Q1148" s="2" t="s">
        <v>4696</v>
      </c>
      <c r="S1148" s="2"/>
      <c r="V1148" s="19">
        <f t="shared" si="397"/>
        <v>0</v>
      </c>
    </row>
    <row r="1149" spans="1:23" s="20" customFormat="1" hidden="1" x14ac:dyDescent="0.25">
      <c r="A1149" s="2" t="s">
        <v>4061</v>
      </c>
      <c r="B1149" s="2" t="s">
        <v>4062</v>
      </c>
      <c r="C1149" s="3"/>
      <c r="D1149" s="18" t="str">
        <f t="shared" si="382"/>
        <v/>
      </c>
      <c r="E1149" s="4">
        <v>30.25</v>
      </c>
      <c r="F1149" s="2" t="s">
        <v>464</v>
      </c>
      <c r="H1149" s="2" t="b">
        <v>0</v>
      </c>
      <c r="I1149" s="2" t="s">
        <v>4693</v>
      </c>
      <c r="K1149" s="2"/>
      <c r="M1149" s="2" t="s">
        <v>4703</v>
      </c>
      <c r="O1149" s="2"/>
      <c r="Q1149" s="2"/>
      <c r="S1149" s="2"/>
    </row>
    <row r="1150" spans="1:23" s="20" customFormat="1" hidden="1" x14ac:dyDescent="0.25">
      <c r="A1150" s="2" t="s">
        <v>470</v>
      </c>
      <c r="B1150" s="2" t="s">
        <v>471</v>
      </c>
      <c r="C1150" s="3"/>
      <c r="D1150" s="18" t="str">
        <f t="shared" ref="D1150:D1213" si="400">SUBSTITUTE(SUBSTITUTE(C1150,CHAR(13),""),CHAR(10),"&lt;br&gt;")</f>
        <v/>
      </c>
      <c r="E1150" s="4">
        <v>5.0999999999999996</v>
      </c>
      <c r="F1150" s="2" t="s">
        <v>461</v>
      </c>
      <c r="H1150" s="2" t="b">
        <v>1</v>
      </c>
      <c r="I1150" s="2" t="s">
        <v>4691</v>
      </c>
      <c r="K1150" s="2"/>
      <c r="M1150" s="2" t="s">
        <v>4855</v>
      </c>
      <c r="O1150" s="2"/>
      <c r="Q1150" s="2"/>
      <c r="S1150" s="2"/>
      <c r="V1150" s="19">
        <f t="shared" ref="V1150:V1151" si="401">IF(U1150="",0,1)</f>
        <v>0</v>
      </c>
    </row>
    <row r="1151" spans="1:23" s="20" customFormat="1" hidden="1" x14ac:dyDescent="0.25">
      <c r="A1151" s="2" t="s">
        <v>459</v>
      </c>
      <c r="B1151" s="2" t="s">
        <v>460</v>
      </c>
      <c r="C1151" s="3"/>
      <c r="D1151" s="40" t="str">
        <f t="shared" si="400"/>
        <v/>
      </c>
      <c r="E1151" s="4">
        <v>10.4</v>
      </c>
      <c r="F1151" s="2" t="s">
        <v>461</v>
      </c>
      <c r="G1151" s="42"/>
      <c r="H1151" s="2" t="b">
        <v>1</v>
      </c>
      <c r="I1151" s="2" t="s">
        <v>4691</v>
      </c>
      <c r="J1151" s="42"/>
      <c r="K1151" s="2"/>
      <c r="L1151" s="42"/>
      <c r="M1151" s="2"/>
      <c r="N1151" s="42"/>
      <c r="O1151" s="2"/>
      <c r="P1151" s="42"/>
      <c r="Q1151" s="2"/>
      <c r="R1151" s="42"/>
      <c r="S1151" s="2"/>
      <c r="T1151" s="42"/>
      <c r="U1151" s="42"/>
      <c r="V1151" s="19">
        <f t="shared" si="401"/>
        <v>0</v>
      </c>
      <c r="W1151" s="42"/>
    </row>
    <row r="1152" spans="1:23" hidden="1" x14ac:dyDescent="0.25">
      <c r="A1152" s="2" t="s">
        <v>3917</v>
      </c>
      <c r="B1152" s="2" t="s">
        <v>3918</v>
      </c>
      <c r="C1152" s="3"/>
      <c r="D1152" s="23" t="str">
        <f t="shared" ref="D1152:D1155" si="402">SUBSTITUTE(SUBSTITUTE(SUBSTITUTE(C1152,CHAR(13),""),CHAR(10),"&lt;br&gt;"),". &amp;car(10)",".")</f>
        <v/>
      </c>
      <c r="E1152" s="4">
        <v>27.8</v>
      </c>
      <c r="F1152" s="2"/>
      <c r="G1152" s="19" t="e">
        <f>VLOOKUP(F1152,frs!$A$2:$E$41,2,FALSE)</f>
        <v>#N/A</v>
      </c>
      <c r="H1152" s="2" t="b">
        <v>0</v>
      </c>
      <c r="I1152" s="2" t="s">
        <v>4953</v>
      </c>
      <c r="J1152" s="19" t="e">
        <f>VLOOKUP(I1152,Families!$A$2:$B$11,2,FALSE)</f>
        <v>#N/A</v>
      </c>
      <c r="K1152" s="2"/>
      <c r="L1152" s="19" t="str">
        <f>IFERROR(VLOOKUP(K1152,Appellations!$A$2:$B$77,2,FALSE),"0")</f>
        <v>0</v>
      </c>
      <c r="M1152" s="2"/>
      <c r="N1152" s="19" t="str">
        <f>IFERROR(VLOOKUP(M1152,Regions!$A$2:$B$41,2,FALSE),"0")</f>
        <v>0</v>
      </c>
      <c r="O1152" s="2"/>
      <c r="P1152" s="19" t="str">
        <f>IFERROR(VLOOKUP(O1152,Colors!$A$2:$B$11,2,FALSE),"0")</f>
        <v>0</v>
      </c>
      <c r="Q1152" s="2"/>
      <c r="R1152" s="19" t="str">
        <f>IFERROR(VLOOKUP(Q1152,Contenants!$A$2:$B$21,2,FALSE),"0")</f>
        <v>0</v>
      </c>
      <c r="S1152" s="2"/>
      <c r="T1152" s="50" t="str">
        <f t="shared" ref="T1152:T1155" si="403">PROPER(B1152)</f>
        <v>Panier St Valentin 26 €</v>
      </c>
      <c r="U1152" s="19" t="str">
        <f>SUBSTITUTE(SUBSTITUTE(SUBSTITUTE(SUBSTITUTE(SUBSTITUTE(SUBSTITUTE(SUBSTITUTE(SUBSTITUTE(SUBSTITUTE(SUBSTITUTE(SUBSTITUTE(SUBSTITUTE(S1152,"C:\Users\Admin\OneDrive\Site Internet\",""),"BAG-IN-BOX\",""),"BOURGOGNE\",""),"BEAUJOLAIS\",""),"CHAMPAGNE ET EFFERVESCENTS\",""),"LANGUEDOC\",""),"LOIRE\",""),"PROVENCE\",""),"RHONE NORD\",""),"RHONE SUD\",""),"SPIRITUEUX\",""),"SUD OUEST\","")</f>
        <v/>
      </c>
      <c r="V1152" s="19" t="e">
        <f>IF(#REF!="",0,1)</f>
        <v>#REF!</v>
      </c>
      <c r="W1152" s="20" t="e">
        <f>$X$1&amp;A1152&amp;$Y$1&amp;T1152&amp;$Z$1&amp;D1152&amp;$AA$1&amp;E1152&amp;#REF!&amp;G1152&amp;$AB$1&amp;J1152&amp;$AC$1&amp;L1152&amp;$AD$1&amp;N1152&amp;$AE$1&amp;P1152&amp;$AF$1&amp;R1152&amp;$AG$1&amp;#REF!&amp;$AI$1</f>
        <v>#REF!</v>
      </c>
    </row>
    <row r="1153" spans="1:23" hidden="1" x14ac:dyDescent="0.25">
      <c r="A1153" s="2" t="s">
        <v>3919</v>
      </c>
      <c r="B1153" s="2" t="s">
        <v>3920</v>
      </c>
      <c r="C1153" s="3"/>
      <c r="D1153" s="23" t="str">
        <f t="shared" si="402"/>
        <v/>
      </c>
      <c r="E1153" s="4">
        <v>27.95</v>
      </c>
      <c r="F1153" s="2"/>
      <c r="G1153" s="19" t="e">
        <f>VLOOKUP(F1153,frs!$A$2:$E$41,2,FALSE)</f>
        <v>#N/A</v>
      </c>
      <c r="H1153" s="2" t="b">
        <v>0</v>
      </c>
      <c r="I1153" s="2" t="s">
        <v>4953</v>
      </c>
      <c r="J1153" s="19" t="e">
        <f>VLOOKUP(I1153,Families!$A$2:$B$11,2,FALSE)</f>
        <v>#N/A</v>
      </c>
      <c r="K1153" s="2"/>
      <c r="L1153" s="19" t="str">
        <f>IFERROR(VLOOKUP(K1153,Appellations!$A$2:$B$77,2,FALSE),"0")</f>
        <v>0</v>
      </c>
      <c r="M1153" s="2"/>
      <c r="N1153" s="19" t="str">
        <f>IFERROR(VLOOKUP(M1153,Regions!$A$2:$B$41,2,FALSE),"0")</f>
        <v>0</v>
      </c>
      <c r="O1153" s="2"/>
      <c r="P1153" s="19" t="str">
        <f>IFERROR(VLOOKUP(O1153,Colors!$A$2:$B$11,2,FALSE),"0")</f>
        <v>0</v>
      </c>
      <c r="Q1153" s="2"/>
      <c r="R1153" s="19" t="str">
        <f>IFERROR(VLOOKUP(Q1153,Contenants!$A$2:$B$21,2,FALSE),"0")</f>
        <v>0</v>
      </c>
      <c r="S1153" s="2"/>
      <c r="T1153" s="50" t="str">
        <f t="shared" si="403"/>
        <v>Panier St Valentin 28 €</v>
      </c>
      <c r="U1153" s="19" t="str">
        <f>SUBSTITUTE(SUBSTITUTE(SUBSTITUTE(SUBSTITUTE(SUBSTITUTE(SUBSTITUTE(SUBSTITUTE(SUBSTITUTE(SUBSTITUTE(SUBSTITUTE(SUBSTITUTE(SUBSTITUTE(S1153,"C:\Users\Admin\OneDrive\Site Internet\",""),"BAG-IN-BOX\",""),"BOURGOGNE\",""),"BEAUJOLAIS\",""),"CHAMPAGNE ET EFFERVESCENTS\",""),"LANGUEDOC\",""),"LOIRE\",""),"PROVENCE\",""),"RHONE NORD\",""),"RHONE SUD\",""),"SPIRITUEUX\",""),"SUD OUEST\","")</f>
        <v/>
      </c>
      <c r="V1153" s="19" t="e">
        <f>IF(#REF!="",0,1)</f>
        <v>#REF!</v>
      </c>
      <c r="W1153" s="20" t="e">
        <f>$X$1&amp;A1153&amp;$Y$1&amp;T1153&amp;$Z$1&amp;D1153&amp;$AA$1&amp;E1153&amp;#REF!&amp;G1153&amp;$AB$1&amp;J1153&amp;$AC$1&amp;L1153&amp;$AD$1&amp;N1153&amp;$AE$1&amp;P1153&amp;$AF$1&amp;R1153&amp;$AG$1&amp;#REF!&amp;$AI$1</f>
        <v>#REF!</v>
      </c>
    </row>
    <row r="1154" spans="1:23" hidden="1" x14ac:dyDescent="0.25">
      <c r="A1154" s="2" t="s">
        <v>4403</v>
      </c>
      <c r="B1154" s="2" t="s">
        <v>4404</v>
      </c>
      <c r="C1154" s="3"/>
      <c r="D1154" s="23" t="str">
        <f t="shared" si="402"/>
        <v/>
      </c>
      <c r="E1154" s="4">
        <v>6.3</v>
      </c>
      <c r="F1154" s="2" t="s">
        <v>2224</v>
      </c>
      <c r="G1154" s="19">
        <f>VLOOKUP(F1154,frs!$A$2:$E$41,2,FALSE)</f>
        <v>39</v>
      </c>
      <c r="H1154" s="2" t="b">
        <v>0</v>
      </c>
      <c r="I1154" s="2" t="s">
        <v>2308</v>
      </c>
      <c r="J1154" s="19">
        <f>VLOOKUP(I1154,Families!$A$2:$B$11,2,FALSE)</f>
        <v>3</v>
      </c>
      <c r="K1154" s="2" t="s">
        <v>4751</v>
      </c>
      <c r="L1154" s="19" t="str">
        <f>IFERROR(VLOOKUP(K1154,Appellations!$A$2:$B$77,2,FALSE),"0")</f>
        <v>0</v>
      </c>
      <c r="M1154" s="2" t="s">
        <v>4752</v>
      </c>
      <c r="N1154" s="19">
        <f>IFERROR(VLOOKUP(M1154,Regions!$A$2:$B$41,2,FALSE),"0")</f>
        <v>20</v>
      </c>
      <c r="O1154" s="2" t="s">
        <v>2306</v>
      </c>
      <c r="P1154" s="19">
        <f>IFERROR(VLOOKUP(O1154,Colors!$A$2:$B$11,2,FALSE),"0")</f>
        <v>7</v>
      </c>
      <c r="Q1154" s="2" t="s">
        <v>4688</v>
      </c>
      <c r="R1154" s="19">
        <f>IFERROR(VLOOKUP(Q1154,Contenants!$A$2:$B$21,2,FALSE),"0")</f>
        <v>16</v>
      </c>
      <c r="S1154" s="2"/>
      <c r="T1154" s="50" t="str">
        <f t="shared" si="403"/>
        <v>Vdf Seb. Chabal Chartreux Rose</v>
      </c>
      <c r="U1154" s="19" t="str">
        <f>SUBSTITUTE(SUBSTITUTE(SUBSTITUTE(SUBSTITUTE(SUBSTITUTE(SUBSTITUTE(SUBSTITUTE(SUBSTITUTE(SUBSTITUTE(SUBSTITUTE(SUBSTITUTE(SUBSTITUTE(S1154,"C:\Users\Admin\OneDrive\Site Internet\",""),"BAG-IN-BOX\",""),"BOURGOGNE\",""),"BEAUJOLAIS\",""),"CHAMPAGNE ET EFFERVESCENTS\",""),"LANGUEDOC\",""),"LOIRE\",""),"PROVENCE\",""),"RHONE NORD\",""),"RHONE SUD\",""),"SPIRITUEUX\",""),"SUD OUEST\","")</f>
        <v/>
      </c>
      <c r="V1154" s="19" t="e">
        <f>IF(#REF!="",0,1)</f>
        <v>#REF!</v>
      </c>
      <c r="W1154" s="20" t="e">
        <f>$X$1&amp;A1154&amp;$Y$1&amp;T1154&amp;$Z$1&amp;D1154&amp;$AA$1&amp;E1154&amp;#REF!&amp;G1154&amp;$AB$1&amp;J1154&amp;$AC$1&amp;L1154&amp;$AD$1&amp;N1154&amp;$AE$1&amp;P1154&amp;$AF$1&amp;R1154&amp;$AG$1&amp;#REF!&amp;$AI$1</f>
        <v>#REF!</v>
      </c>
    </row>
    <row r="1155" spans="1:23" hidden="1" x14ac:dyDescent="0.25">
      <c r="A1155" s="2" t="s">
        <v>3080</v>
      </c>
      <c r="B1155" s="2" t="s">
        <v>3081</v>
      </c>
      <c r="C1155" s="3"/>
      <c r="D1155" s="23" t="str">
        <f t="shared" si="402"/>
        <v/>
      </c>
      <c r="E1155" s="4">
        <v>7.8</v>
      </c>
      <c r="F1155" s="2" t="s">
        <v>2224</v>
      </c>
      <c r="G1155" s="19">
        <f>VLOOKUP(F1155,frs!$A$2:$E$41,2,FALSE)</f>
        <v>39</v>
      </c>
      <c r="H1155" s="2" t="b">
        <v>0</v>
      </c>
      <c r="I1155" s="2" t="s">
        <v>4709</v>
      </c>
      <c r="J1155" s="19">
        <f>VLOOKUP(I1155,Families!$A$2:$B$11,2,FALSE)</f>
        <v>2</v>
      </c>
      <c r="K1155" s="2" t="s">
        <v>4744</v>
      </c>
      <c r="L1155" s="19">
        <f>IFERROR(VLOOKUP(K1155,Appellations!$A$2:$B$77,2,FALSE),"0")</f>
        <v>26</v>
      </c>
      <c r="M1155" s="2" t="s">
        <v>4745</v>
      </c>
      <c r="N1155" s="19">
        <f>IFERROR(VLOOKUP(M1155,Regions!$A$2:$B$41,2,FALSE),"0")</f>
        <v>33</v>
      </c>
      <c r="O1155" s="2" t="s">
        <v>4689</v>
      </c>
      <c r="P1155" s="19">
        <f>IFERROR(VLOOKUP(O1155,Colors!$A$2:$B$11,2,FALSE),"0")</f>
        <v>2</v>
      </c>
      <c r="Q1155" s="2" t="s">
        <v>4688</v>
      </c>
      <c r="R1155" s="19">
        <f>IFERROR(VLOOKUP(Q1155,Contenants!$A$2:$B$21,2,FALSE),"0")</f>
        <v>16</v>
      </c>
      <c r="S1155" s="2"/>
      <c r="T1155" s="50" t="str">
        <f t="shared" si="403"/>
        <v>Cdr Seb. Chabal Chartreux Blanc</v>
      </c>
      <c r="U1155" s="19" t="str">
        <f>SUBSTITUTE(SUBSTITUTE(SUBSTITUTE(SUBSTITUTE(SUBSTITUTE(SUBSTITUTE(SUBSTITUTE(SUBSTITUTE(SUBSTITUTE(SUBSTITUTE(SUBSTITUTE(SUBSTITUTE(S1155,"C:\Users\Admin\OneDrive\Site Internet\",""),"BAG-IN-BOX\",""),"BOURGOGNE\",""),"BEAUJOLAIS\",""),"CHAMPAGNE ET EFFERVESCENTS\",""),"LANGUEDOC\",""),"LOIRE\",""),"PROVENCE\",""),"RHONE NORD\",""),"RHONE SUD\",""),"SPIRITUEUX\",""),"SUD OUEST\","")</f>
        <v/>
      </c>
      <c r="V1155" s="19" t="e">
        <f>IF(#REF!="",0,1)</f>
        <v>#REF!</v>
      </c>
      <c r="W1155" s="20" t="e">
        <f>$X$1&amp;A1155&amp;$Y$1&amp;T1155&amp;$Z$1&amp;D1155&amp;$AA$1&amp;E1155&amp;#REF!&amp;G1155&amp;$AB$1&amp;J1155&amp;$AC$1&amp;L1155&amp;$AD$1&amp;N1155&amp;$AE$1&amp;P1155&amp;$AF$1&amp;R1155&amp;$AG$1&amp;#REF!&amp;$AI$1</f>
        <v>#REF!</v>
      </c>
    </row>
    <row r="1156" spans="1:23" s="29" customFormat="1" hidden="1" x14ac:dyDescent="0.25">
      <c r="A1156" s="2" t="s">
        <v>540</v>
      </c>
      <c r="B1156" s="2" t="s">
        <v>541</v>
      </c>
      <c r="C1156" s="3"/>
      <c r="D1156" s="27" t="str">
        <f t="shared" si="400"/>
        <v/>
      </c>
      <c r="E1156" s="4">
        <v>7.8</v>
      </c>
      <c r="F1156" s="2" t="s">
        <v>2261</v>
      </c>
      <c r="H1156" s="2" t="b">
        <v>1</v>
      </c>
      <c r="I1156" s="2" t="s">
        <v>4709</v>
      </c>
      <c r="K1156" s="2" t="s">
        <v>4924</v>
      </c>
      <c r="M1156" s="2" t="s">
        <v>4857</v>
      </c>
      <c r="O1156" s="2" t="s">
        <v>4689</v>
      </c>
      <c r="Q1156" s="2" t="s">
        <v>4688</v>
      </c>
      <c r="S1156" s="2"/>
      <c r="V1156" s="19">
        <f t="shared" ref="V1156:V1159" si="404">IF(U1156="",0,1)</f>
        <v>0</v>
      </c>
    </row>
    <row r="1157" spans="1:23" s="20" customFormat="1" hidden="1" x14ac:dyDescent="0.25">
      <c r="A1157" s="2" t="s">
        <v>534</v>
      </c>
      <c r="B1157" s="2" t="s">
        <v>535</v>
      </c>
      <c r="C1157" s="3"/>
      <c r="D1157" s="18" t="str">
        <f t="shared" si="400"/>
        <v/>
      </c>
      <c r="E1157" s="4">
        <v>10.199999999999999</v>
      </c>
      <c r="F1157" s="2" t="s">
        <v>2261</v>
      </c>
      <c r="H1157" s="2" t="b">
        <v>1</v>
      </c>
      <c r="I1157" s="2" t="s">
        <v>4709</v>
      </c>
      <c r="K1157" s="2" t="s">
        <v>4924</v>
      </c>
      <c r="M1157" s="2" t="s">
        <v>4857</v>
      </c>
      <c r="O1157" s="2" t="s">
        <v>4689</v>
      </c>
      <c r="Q1157" s="2" t="s">
        <v>4688</v>
      </c>
      <c r="S1157" s="2"/>
      <c r="V1157" s="19">
        <f t="shared" si="404"/>
        <v>0</v>
      </c>
    </row>
    <row r="1158" spans="1:23" s="20" customFormat="1" hidden="1" x14ac:dyDescent="0.25">
      <c r="A1158" s="2" t="s">
        <v>536</v>
      </c>
      <c r="B1158" s="2" t="s">
        <v>537</v>
      </c>
      <c r="C1158" s="3"/>
      <c r="D1158" s="18" t="str">
        <f t="shared" si="400"/>
        <v/>
      </c>
      <c r="E1158" s="4">
        <v>12.15</v>
      </c>
      <c r="F1158" s="2" t="s">
        <v>2261</v>
      </c>
      <c r="H1158" s="2" t="b">
        <v>1</v>
      </c>
      <c r="I1158" s="2" t="s">
        <v>4709</v>
      </c>
      <c r="K1158" s="2" t="s">
        <v>4924</v>
      </c>
      <c r="M1158" s="2" t="s">
        <v>4857</v>
      </c>
      <c r="O1158" s="2" t="s">
        <v>4689</v>
      </c>
      <c r="Q1158" s="2" t="s">
        <v>4688</v>
      </c>
      <c r="S1158" s="2"/>
      <c r="V1158" s="19">
        <f t="shared" si="404"/>
        <v>0</v>
      </c>
    </row>
    <row r="1159" spans="1:23" s="20" customFormat="1" hidden="1" x14ac:dyDescent="0.25">
      <c r="A1159" s="2" t="s">
        <v>512</v>
      </c>
      <c r="B1159" s="2" t="s">
        <v>513</v>
      </c>
      <c r="C1159" s="3"/>
      <c r="D1159" s="18" t="str">
        <f t="shared" si="400"/>
        <v/>
      </c>
      <c r="E1159" s="4">
        <v>12.5</v>
      </c>
      <c r="F1159" s="2" t="s">
        <v>2262</v>
      </c>
      <c r="H1159" s="2" t="b">
        <v>1</v>
      </c>
      <c r="I1159" s="2" t="s">
        <v>2308</v>
      </c>
      <c r="K1159" s="2" t="s">
        <v>4879</v>
      </c>
      <c r="M1159" s="2" t="s">
        <v>4755</v>
      </c>
      <c r="O1159" s="2" t="s">
        <v>2306</v>
      </c>
      <c r="Q1159" s="2" t="s">
        <v>4688</v>
      </c>
      <c r="S1159" s="2"/>
      <c r="V1159" s="19">
        <f t="shared" si="404"/>
        <v>0</v>
      </c>
    </row>
    <row r="1160" spans="1:23" s="20" customFormat="1" hidden="1" x14ac:dyDescent="0.25">
      <c r="A1160" s="2" t="s">
        <v>2847</v>
      </c>
      <c r="B1160" s="2" t="s">
        <v>2848</v>
      </c>
      <c r="C1160" s="3"/>
      <c r="D1160" s="18" t="str">
        <f t="shared" si="400"/>
        <v/>
      </c>
      <c r="E1160" s="4">
        <v>10.6</v>
      </c>
      <c r="F1160" s="2" t="s">
        <v>2262</v>
      </c>
      <c r="H1160" s="2" t="b">
        <v>0</v>
      </c>
      <c r="I1160" s="2" t="s">
        <v>2308</v>
      </c>
      <c r="K1160" s="2" t="s">
        <v>4879</v>
      </c>
      <c r="M1160" s="2" t="s">
        <v>4755</v>
      </c>
      <c r="O1160" s="2" t="s">
        <v>2306</v>
      </c>
      <c r="Q1160" s="2" t="s">
        <v>4688</v>
      </c>
      <c r="S1160" s="2"/>
    </row>
    <row r="1161" spans="1:23" s="20" customFormat="1" hidden="1" x14ac:dyDescent="0.25">
      <c r="A1161" s="2" t="s">
        <v>4397</v>
      </c>
      <c r="B1161" s="2" t="s">
        <v>4398</v>
      </c>
      <c r="C1161" s="3"/>
      <c r="D1161" s="18" t="str">
        <f t="shared" si="400"/>
        <v/>
      </c>
      <c r="E1161" s="4">
        <v>9.9</v>
      </c>
      <c r="F1161" s="2" t="s">
        <v>2262</v>
      </c>
      <c r="H1161" s="2" t="b">
        <v>0</v>
      </c>
      <c r="I1161" s="2" t="s">
        <v>4709</v>
      </c>
      <c r="K1161" s="2" t="s">
        <v>4751</v>
      </c>
      <c r="M1161" s="2" t="s">
        <v>4752</v>
      </c>
      <c r="O1161" s="2" t="s">
        <v>4689</v>
      </c>
      <c r="Q1161" s="2" t="s">
        <v>4688</v>
      </c>
      <c r="S1161" s="2"/>
    </row>
    <row r="1162" spans="1:23" s="20" customFormat="1" hidden="1" x14ac:dyDescent="0.25">
      <c r="A1162" s="2" t="s">
        <v>2842</v>
      </c>
      <c r="B1162" s="2" t="s">
        <v>2843</v>
      </c>
      <c r="C1162" s="3"/>
      <c r="D1162" s="40" t="str">
        <f t="shared" si="400"/>
        <v/>
      </c>
      <c r="E1162" s="4">
        <v>11.4</v>
      </c>
      <c r="F1162" s="2" t="s">
        <v>2262</v>
      </c>
      <c r="G1162" s="42"/>
      <c r="H1162" s="2" t="b">
        <v>0</v>
      </c>
      <c r="I1162" s="2" t="s">
        <v>4709</v>
      </c>
      <c r="J1162" s="42"/>
      <c r="K1162" s="2" t="s">
        <v>4879</v>
      </c>
      <c r="L1162" s="42"/>
      <c r="M1162" s="2" t="s">
        <v>4755</v>
      </c>
      <c r="N1162" s="42"/>
      <c r="O1162" s="2" t="s">
        <v>4689</v>
      </c>
      <c r="P1162" s="42"/>
      <c r="Q1162" s="2" t="s">
        <v>4688</v>
      </c>
      <c r="R1162" s="42"/>
      <c r="S1162" s="2"/>
      <c r="T1162" s="42"/>
      <c r="U1162" s="42"/>
      <c r="V1162" s="42"/>
      <c r="W1162" s="42"/>
    </row>
    <row r="1163" spans="1:23" hidden="1" x14ac:dyDescent="0.25">
      <c r="A1163" s="2" t="s">
        <v>2882</v>
      </c>
      <c r="B1163" s="2" t="s">
        <v>2883</v>
      </c>
      <c r="C1163" s="3"/>
      <c r="D1163" s="23" t="str">
        <f>SUBSTITUTE(SUBSTITUTE(SUBSTITUTE(C1163,CHAR(13),""),CHAR(10),"&lt;br&gt;"),". &amp;car(10)",".")</f>
        <v/>
      </c>
      <c r="E1163" s="4">
        <v>13.6</v>
      </c>
      <c r="F1163" s="2" t="s">
        <v>2262</v>
      </c>
      <c r="G1163" s="19" t="e">
        <f>VLOOKUP(F1163,frs!$A$2:$E$41,2,FALSE)</f>
        <v>#N/A</v>
      </c>
      <c r="H1163" s="2" t="b">
        <v>0</v>
      </c>
      <c r="I1163" s="2" t="s">
        <v>4709</v>
      </c>
      <c r="J1163" s="19">
        <f>VLOOKUP(I1163,Families!$A$2:$B$11,2,FALSE)</f>
        <v>2</v>
      </c>
      <c r="K1163" s="2" t="s">
        <v>4957</v>
      </c>
      <c r="L1163" s="19">
        <f>IFERROR(VLOOKUP(K1163,Appellations!$A$2:$B$77,2,FALSE),"0")</f>
        <v>30</v>
      </c>
      <c r="M1163" s="2" t="s">
        <v>4755</v>
      </c>
      <c r="N1163" s="19">
        <f>IFERROR(VLOOKUP(M1163,Regions!$A$2:$B$41,2,FALSE),"0")</f>
        <v>35</v>
      </c>
      <c r="O1163" s="2" t="s">
        <v>4689</v>
      </c>
      <c r="P1163" s="19">
        <f>IFERROR(VLOOKUP(O1163,Colors!$A$2:$B$11,2,FALSE),"0")</f>
        <v>2</v>
      </c>
      <c r="Q1163" s="2" t="s">
        <v>4688</v>
      </c>
      <c r="R1163" s="19">
        <f>IFERROR(VLOOKUP(Q1163,Contenants!$A$2:$B$21,2,FALSE),"0")</f>
        <v>16</v>
      </c>
      <c r="S1163" s="2"/>
      <c r="T1163" s="50" t="str">
        <f>PROPER(B1163)</f>
        <v>C/Roussillon Centenaire Lafage Blanc</v>
      </c>
      <c r="U1163" s="19" t="str">
        <f>SUBSTITUTE(SUBSTITUTE(SUBSTITUTE(SUBSTITUTE(SUBSTITUTE(SUBSTITUTE(SUBSTITUTE(SUBSTITUTE(SUBSTITUTE(SUBSTITUTE(SUBSTITUTE(SUBSTITUTE(S1163,"C:\Users\Admin\OneDrive\Site Internet\",""),"BAG-IN-BOX\",""),"BOURGOGNE\",""),"BEAUJOLAIS\",""),"CHAMPAGNE ET EFFERVESCENTS\",""),"LANGUEDOC\",""),"LOIRE\",""),"PROVENCE\",""),"RHONE NORD\",""),"RHONE SUD\",""),"SPIRITUEUX\",""),"SUD OUEST\","")</f>
        <v/>
      </c>
      <c r="V1163" s="19" t="e">
        <f>IF(#REF!="",0,1)</f>
        <v>#REF!</v>
      </c>
      <c r="W1163" s="20" t="e">
        <f>$X$1&amp;A1163&amp;$Y$1&amp;T1163&amp;$Z$1&amp;D1163&amp;$AA$1&amp;E1163&amp;#REF!&amp;G1163&amp;$AB$1&amp;J1163&amp;$AC$1&amp;L1163&amp;$AD$1&amp;N1163&amp;$AE$1&amp;P1163&amp;$AF$1&amp;R1163&amp;$AG$1&amp;#REF!&amp;$AI$1</f>
        <v>#REF!</v>
      </c>
    </row>
    <row r="1164" spans="1:23" s="29" customFormat="1" hidden="1" x14ac:dyDescent="0.25">
      <c r="A1164" s="2" t="s">
        <v>2849</v>
      </c>
      <c r="B1164" s="2" t="s">
        <v>2850</v>
      </c>
      <c r="C1164" s="3"/>
      <c r="D1164" s="27" t="str">
        <f t="shared" si="400"/>
        <v/>
      </c>
      <c r="E1164" s="4">
        <v>26.6</v>
      </c>
      <c r="F1164" s="2" t="s">
        <v>2262</v>
      </c>
      <c r="H1164" s="2" t="b">
        <v>0</v>
      </c>
      <c r="I1164" s="2" t="s">
        <v>2308</v>
      </c>
      <c r="K1164" s="2" t="s">
        <v>4879</v>
      </c>
      <c r="M1164" s="2" t="s">
        <v>4755</v>
      </c>
      <c r="O1164" s="2" t="s">
        <v>2306</v>
      </c>
      <c r="Q1164" s="2" t="s">
        <v>4688</v>
      </c>
      <c r="S1164" s="2"/>
    </row>
    <row r="1165" spans="1:23" s="20" customFormat="1" hidden="1" x14ac:dyDescent="0.25">
      <c r="A1165" s="2" t="s">
        <v>3603</v>
      </c>
      <c r="B1165" s="2" t="s">
        <v>3604</v>
      </c>
      <c r="C1165" s="3"/>
      <c r="D1165" s="18" t="str">
        <f t="shared" si="400"/>
        <v/>
      </c>
      <c r="E1165" s="4">
        <v>14.8</v>
      </c>
      <c r="F1165" s="2" t="s">
        <v>23</v>
      </c>
      <c r="H1165" s="2" t="b">
        <v>0</v>
      </c>
      <c r="I1165" s="2" t="s">
        <v>4709</v>
      </c>
      <c r="K1165" s="2" t="s">
        <v>4724</v>
      </c>
      <c r="M1165" s="2" t="s">
        <v>4718</v>
      </c>
      <c r="O1165" s="2" t="s">
        <v>4689</v>
      </c>
      <c r="Q1165" s="2" t="s">
        <v>4688</v>
      </c>
      <c r="S1165" s="2"/>
    </row>
    <row r="1166" spans="1:23" s="20" customFormat="1" hidden="1" x14ac:dyDescent="0.25">
      <c r="A1166" s="2" t="s">
        <v>4035</v>
      </c>
      <c r="B1166" s="2" t="s">
        <v>4036</v>
      </c>
      <c r="C1166" s="3"/>
      <c r="D1166" s="18" t="str">
        <f t="shared" si="400"/>
        <v/>
      </c>
      <c r="E1166" s="4">
        <v>17.05</v>
      </c>
      <c r="F1166" s="2" t="s">
        <v>23</v>
      </c>
      <c r="H1166" s="2" t="b">
        <v>0</v>
      </c>
      <c r="I1166" s="2" t="s">
        <v>4716</v>
      </c>
      <c r="K1166" s="2" t="s">
        <v>4834</v>
      </c>
      <c r="M1166" s="2" t="s">
        <v>4745</v>
      </c>
      <c r="O1166" s="2" t="s">
        <v>4719</v>
      </c>
      <c r="Q1166" s="2" t="s">
        <v>4688</v>
      </c>
      <c r="S1166" s="2"/>
    </row>
    <row r="1167" spans="1:23" s="20" customFormat="1" ht="257.25" hidden="1" x14ac:dyDescent="0.25">
      <c r="A1167" s="2" t="s">
        <v>1957</v>
      </c>
      <c r="B1167" s="2" t="s">
        <v>1958</v>
      </c>
      <c r="C1167" s="3" t="s">
        <v>5460</v>
      </c>
      <c r="D1167" s="18" t="str">
        <f t="shared" si="400"/>
        <v>Un vin rouge grec puissant et fruité. Idéal pour un carré d'agneau légèrement épicé.&lt;br&gt;&lt;br&gt;Encépagement : Agiorgitiko&lt;br&gt;&lt;br&gt;Dégustation : Robe rouge sombre ; Nez intense de fruits rouges et de fruits secs ; Bouche généreuse aux saveurs de cerise, mûre, groseille.&lt;br&gt;Accord mets/vin : viande rouge, grillades, gibier.&lt;br&gt;&lt;br&gt;La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1167" s="4">
        <v>21.2</v>
      </c>
      <c r="F1167" s="2" t="s">
        <v>23</v>
      </c>
      <c r="H1167" s="2" t="b">
        <v>1</v>
      </c>
      <c r="I1167" s="2" t="s">
        <v>4716</v>
      </c>
      <c r="K1167" s="2"/>
      <c r="M1167" s="2" t="s">
        <v>4958</v>
      </c>
      <c r="O1167" s="2" t="s">
        <v>4719</v>
      </c>
      <c r="Q1167" s="2" t="s">
        <v>4688</v>
      </c>
      <c r="S1167" s="2" t="s">
        <v>6484</v>
      </c>
      <c r="V1167" s="19">
        <f>IF(U1167="",0,1)</f>
        <v>0</v>
      </c>
    </row>
    <row r="1168" spans="1:23" s="20" customFormat="1" hidden="1" x14ac:dyDescent="0.25">
      <c r="A1168" s="2" t="s">
        <v>2575</v>
      </c>
      <c r="B1168" s="2" t="s">
        <v>2576</v>
      </c>
      <c r="C1168" s="3"/>
      <c r="D1168" s="18" t="str">
        <f t="shared" si="400"/>
        <v/>
      </c>
      <c r="E1168" s="4">
        <v>16.5</v>
      </c>
      <c r="F1168" s="2" t="s">
        <v>2566</v>
      </c>
      <c r="H1168" s="2" t="b">
        <v>0</v>
      </c>
      <c r="I1168" s="2" t="s">
        <v>2301</v>
      </c>
      <c r="K1168" s="2" t="s">
        <v>4749</v>
      </c>
      <c r="M1168" s="2" t="s">
        <v>4745</v>
      </c>
      <c r="O1168" s="2" t="s">
        <v>4719</v>
      </c>
      <c r="Q1168" s="2"/>
      <c r="S1168" s="2"/>
    </row>
    <row r="1169" spans="1:23" s="20" customFormat="1" hidden="1" x14ac:dyDescent="0.25">
      <c r="A1169" s="2" t="s">
        <v>2573</v>
      </c>
      <c r="B1169" s="2" t="s">
        <v>2574</v>
      </c>
      <c r="C1169" s="3"/>
      <c r="D1169" s="18" t="str">
        <f t="shared" si="400"/>
        <v/>
      </c>
      <c r="E1169" s="4">
        <v>29.7</v>
      </c>
      <c r="F1169" s="2" t="s">
        <v>2566</v>
      </c>
      <c r="H1169" s="2" t="b">
        <v>0</v>
      </c>
      <c r="I1169" s="2" t="s">
        <v>2301</v>
      </c>
      <c r="K1169" s="2" t="s">
        <v>4749</v>
      </c>
      <c r="M1169" s="2" t="s">
        <v>4745</v>
      </c>
      <c r="O1169" s="2" t="s">
        <v>4719</v>
      </c>
      <c r="Q1169" s="2"/>
      <c r="S1169" s="2"/>
    </row>
    <row r="1170" spans="1:23" s="20" customFormat="1" hidden="1" x14ac:dyDescent="0.25">
      <c r="A1170" s="2" t="s">
        <v>2571</v>
      </c>
      <c r="B1170" s="2" t="s">
        <v>2572</v>
      </c>
      <c r="C1170" s="3"/>
      <c r="D1170" s="18" t="str">
        <f t="shared" si="400"/>
        <v/>
      </c>
      <c r="E1170" s="4">
        <v>18.600000000000001</v>
      </c>
      <c r="F1170" s="2" t="s">
        <v>2566</v>
      </c>
      <c r="H1170" s="2" t="b">
        <v>0</v>
      </c>
      <c r="I1170" s="2" t="s">
        <v>2301</v>
      </c>
      <c r="K1170" s="2" t="s">
        <v>4749</v>
      </c>
      <c r="M1170" s="2" t="s">
        <v>4745</v>
      </c>
      <c r="O1170" s="2" t="s">
        <v>2306</v>
      </c>
      <c r="Q1170" s="2"/>
      <c r="S1170" s="2"/>
    </row>
    <row r="1171" spans="1:23" s="20" customFormat="1" hidden="1" x14ac:dyDescent="0.25">
      <c r="A1171" s="2" t="s">
        <v>2569</v>
      </c>
      <c r="B1171" s="2" t="s">
        <v>2570</v>
      </c>
      <c r="C1171" s="3"/>
      <c r="D1171" s="18" t="str">
        <f t="shared" si="400"/>
        <v/>
      </c>
      <c r="E1171" s="4">
        <v>32.85</v>
      </c>
      <c r="F1171" s="2" t="s">
        <v>2566</v>
      </c>
      <c r="H1171" s="2" t="b">
        <v>0</v>
      </c>
      <c r="I1171" s="2" t="s">
        <v>2301</v>
      </c>
      <c r="K1171" s="2" t="s">
        <v>4749</v>
      </c>
      <c r="M1171" s="2" t="s">
        <v>4745</v>
      </c>
      <c r="O1171" s="2" t="s">
        <v>2306</v>
      </c>
      <c r="Q1171" s="2"/>
      <c r="S1171" s="2"/>
    </row>
    <row r="1172" spans="1:23" s="20" customFormat="1" hidden="1" x14ac:dyDescent="0.25">
      <c r="A1172" s="2" t="s">
        <v>2567</v>
      </c>
      <c r="B1172" s="2" t="s">
        <v>2568</v>
      </c>
      <c r="C1172" s="3"/>
      <c r="D1172" s="40" t="str">
        <f t="shared" si="400"/>
        <v/>
      </c>
      <c r="E1172" s="4">
        <v>19.2</v>
      </c>
      <c r="F1172" s="2" t="s">
        <v>2566</v>
      </c>
      <c r="G1172" s="42"/>
      <c r="H1172" s="2" t="b">
        <v>0</v>
      </c>
      <c r="I1172" s="2" t="s">
        <v>2301</v>
      </c>
      <c r="J1172" s="42"/>
      <c r="K1172" s="2" t="s">
        <v>4749</v>
      </c>
      <c r="L1172" s="42"/>
      <c r="M1172" s="2" t="s">
        <v>4745</v>
      </c>
      <c r="N1172" s="42"/>
      <c r="O1172" s="2" t="s">
        <v>4689</v>
      </c>
      <c r="P1172" s="42"/>
      <c r="Q1172" s="2"/>
      <c r="R1172" s="42"/>
      <c r="S1172" s="2"/>
      <c r="T1172" s="42"/>
      <c r="U1172" s="42"/>
      <c r="V1172" s="42"/>
      <c r="W1172" s="42"/>
    </row>
    <row r="1173" spans="1:23" hidden="1" x14ac:dyDescent="0.25">
      <c r="A1173" s="2" t="s">
        <v>2564</v>
      </c>
      <c r="B1173" s="2" t="s">
        <v>2565</v>
      </c>
      <c r="C1173" s="3"/>
      <c r="D1173" s="23" t="str">
        <f t="shared" ref="D1173:D1178" si="405">SUBSTITUTE(SUBSTITUTE(SUBSTITUTE(C1173,CHAR(13),""),CHAR(10),"&lt;br&gt;"),". &amp;car(10)",".")</f>
        <v/>
      </c>
      <c r="E1173" s="4">
        <v>34.15</v>
      </c>
      <c r="F1173" s="2" t="s">
        <v>2566</v>
      </c>
      <c r="G1173" s="19" t="e">
        <f>VLOOKUP(F1173,frs!$A$2:$E$41,2,FALSE)</f>
        <v>#N/A</v>
      </c>
      <c r="H1173" s="2" t="b">
        <v>0</v>
      </c>
      <c r="I1173" s="2" t="s">
        <v>2301</v>
      </c>
      <c r="J1173" s="19">
        <f>VLOOKUP(I1173,Families!$A$2:$B$11,2,FALSE)</f>
        <v>4</v>
      </c>
      <c r="K1173" s="2" t="s">
        <v>4749</v>
      </c>
      <c r="L1173" s="19">
        <f>IFERROR(VLOOKUP(K1173,Appellations!$A$2:$B$77,2,FALSE),"0")</f>
        <v>38</v>
      </c>
      <c r="M1173" s="2" t="s">
        <v>4745</v>
      </c>
      <c r="N1173" s="19">
        <f>IFERROR(VLOOKUP(M1173,Regions!$A$2:$B$41,2,FALSE),"0")</f>
        <v>33</v>
      </c>
      <c r="O1173" s="2" t="s">
        <v>4689</v>
      </c>
      <c r="P1173" s="19">
        <f>IFERROR(VLOOKUP(O1173,Colors!$A$2:$B$11,2,FALSE),"0")</f>
        <v>2</v>
      </c>
      <c r="Q1173" s="2"/>
      <c r="R1173" s="19" t="str">
        <f>IFERROR(VLOOKUP(Q1173,Contenants!$A$2:$B$21,2,FALSE),"0")</f>
        <v>0</v>
      </c>
      <c r="S1173" s="2"/>
      <c r="T1173" s="50" t="str">
        <f t="shared" ref="T1173:T1178" si="406">PROPER(B1173)</f>
        <v>Bib Fontaine Du Clos Blanc 10 L</v>
      </c>
      <c r="U1173" s="19" t="str">
        <f t="shared" ref="U1173:U1178" si="407">SUBSTITUTE(SUBSTITUTE(SUBSTITUTE(SUBSTITUTE(SUBSTITUTE(SUBSTITUTE(SUBSTITUTE(SUBSTITUTE(SUBSTITUTE(SUBSTITUTE(SUBSTITUTE(SUBSTITUTE(S1173,"C:\Users\Admin\OneDrive\Site Internet\",""),"BAG-IN-BOX\",""),"BOURGOGNE\",""),"BEAUJOLAIS\",""),"CHAMPAGNE ET EFFERVESCENTS\",""),"LANGUEDOC\",""),"LOIRE\",""),"PROVENCE\",""),"RHONE NORD\",""),"RHONE SUD\",""),"SPIRITUEUX\",""),"SUD OUEST\","")</f>
        <v/>
      </c>
      <c r="V1173" s="19" t="e">
        <f>IF(#REF!="",0,1)</f>
        <v>#REF!</v>
      </c>
      <c r="W1173" s="20" t="e">
        <f>$X$1&amp;A1173&amp;$Y$1&amp;T1173&amp;$Z$1&amp;D1173&amp;$AA$1&amp;E1173&amp;#REF!&amp;G1173&amp;$AB$1&amp;J1173&amp;$AC$1&amp;L1173&amp;$AD$1&amp;N1173&amp;$AE$1&amp;P1173&amp;$AF$1&amp;R1173&amp;$AG$1&amp;#REF!&amp;$AI$1</f>
        <v>#REF!</v>
      </c>
    </row>
    <row r="1174" spans="1:23" hidden="1" x14ac:dyDescent="0.25">
      <c r="A1174" s="2" t="s">
        <v>4359</v>
      </c>
      <c r="B1174" s="2" t="s">
        <v>4360</v>
      </c>
      <c r="C1174" s="3"/>
      <c r="D1174" s="23" t="str">
        <f t="shared" si="405"/>
        <v/>
      </c>
      <c r="E1174" s="4">
        <v>12.9</v>
      </c>
      <c r="F1174" s="2" t="s">
        <v>2566</v>
      </c>
      <c r="G1174" s="19" t="e">
        <f>VLOOKUP(F1174,frs!$A$2:$E$41,2,FALSE)</f>
        <v>#N/A</v>
      </c>
      <c r="H1174" s="2" t="b">
        <v>0</v>
      </c>
      <c r="I1174" s="2" t="s">
        <v>4716</v>
      </c>
      <c r="J1174" s="19">
        <f>VLOOKUP(I1174,Families!$A$2:$B$11,2,FALSE)</f>
        <v>1</v>
      </c>
      <c r="K1174" s="2" t="s">
        <v>4853</v>
      </c>
      <c r="L1174" s="19" t="str">
        <f>IFERROR(VLOOKUP(K1174,Appellations!$A$2:$B$77,2,FALSE),"0")</f>
        <v>0</v>
      </c>
      <c r="M1174" s="2" t="s">
        <v>4745</v>
      </c>
      <c r="N1174" s="19">
        <f>IFERROR(VLOOKUP(M1174,Regions!$A$2:$B$41,2,FALSE),"0")</f>
        <v>33</v>
      </c>
      <c r="O1174" s="2" t="s">
        <v>4719</v>
      </c>
      <c r="P1174" s="19">
        <f>IFERROR(VLOOKUP(O1174,Colors!$A$2:$B$11,2,FALSE),"0")</f>
        <v>8</v>
      </c>
      <c r="Q1174" s="2" t="s">
        <v>4688</v>
      </c>
      <c r="R1174" s="19">
        <f>IFERROR(VLOOKUP(Q1174,Contenants!$A$2:$B$21,2,FALSE),"0")</f>
        <v>16</v>
      </c>
      <c r="S1174" s="2"/>
      <c r="T1174" s="50" t="str">
        <f t="shared" si="406"/>
        <v>Vacqueyras Reflets De L'Ame Fdc Rouge</v>
      </c>
      <c r="U1174" s="19" t="str">
        <f t="shared" si="407"/>
        <v/>
      </c>
      <c r="V1174" s="19" t="e">
        <f>IF(#REF!="",0,1)</f>
        <v>#REF!</v>
      </c>
      <c r="W1174" s="20" t="e">
        <f>$X$1&amp;A1174&amp;$Y$1&amp;T1174&amp;$Z$1&amp;D1174&amp;$AA$1&amp;E1174&amp;#REF!&amp;G1174&amp;$AB$1&amp;J1174&amp;$AC$1&amp;L1174&amp;$AD$1&amp;N1174&amp;$AE$1&amp;P1174&amp;$AF$1&amp;R1174&amp;$AG$1&amp;#REF!&amp;$AI$1</f>
        <v>#REF!</v>
      </c>
    </row>
    <row r="1175" spans="1:23" hidden="1" x14ac:dyDescent="0.25">
      <c r="A1175" s="2" t="s">
        <v>3706</v>
      </c>
      <c r="B1175" s="2" t="s">
        <v>3707</v>
      </c>
      <c r="C1175" s="3"/>
      <c r="D1175" s="23" t="str">
        <f t="shared" si="405"/>
        <v/>
      </c>
      <c r="E1175" s="4">
        <v>5.9</v>
      </c>
      <c r="F1175" s="2" t="s">
        <v>2566</v>
      </c>
      <c r="G1175" s="19" t="e">
        <f>VLOOKUP(F1175,frs!$A$2:$E$41,2,FALSE)</f>
        <v>#N/A</v>
      </c>
      <c r="H1175" s="2" t="b">
        <v>0</v>
      </c>
      <c r="I1175" s="2" t="s">
        <v>4716</v>
      </c>
      <c r="J1175" s="19">
        <f>VLOOKUP(I1175,Families!$A$2:$B$11,2,FALSE)</f>
        <v>1</v>
      </c>
      <c r="K1175" s="2" t="s">
        <v>4753</v>
      </c>
      <c r="L1175" s="19" t="str">
        <f>IFERROR(VLOOKUP(K1175,Appellations!$A$2:$B$77,2,FALSE),"0")</f>
        <v>0</v>
      </c>
      <c r="M1175" s="2" t="s">
        <v>4745</v>
      </c>
      <c r="N1175" s="19">
        <f>IFERROR(VLOOKUP(M1175,Regions!$A$2:$B$41,2,FALSE),"0")</f>
        <v>33</v>
      </c>
      <c r="O1175" s="2" t="s">
        <v>4719</v>
      </c>
      <c r="P1175" s="19">
        <f>IFERROR(VLOOKUP(O1175,Colors!$A$2:$B$11,2,FALSE),"0")</f>
        <v>8</v>
      </c>
      <c r="Q1175" s="2" t="s">
        <v>4688</v>
      </c>
      <c r="R1175" s="19">
        <f>IFERROR(VLOOKUP(Q1175,Contenants!$A$2:$B$21,2,FALSE),"0")</f>
        <v>16</v>
      </c>
      <c r="S1175" s="2"/>
      <c r="T1175" s="50" t="str">
        <f t="shared" si="406"/>
        <v>Igp Vaucluse Certitude Fdc Rouge</v>
      </c>
      <c r="U1175" s="19" t="str">
        <f t="shared" si="407"/>
        <v/>
      </c>
      <c r="V1175" s="19" t="e">
        <f>IF(#REF!="",0,1)</f>
        <v>#REF!</v>
      </c>
      <c r="W1175" s="20" t="e">
        <f>$X$1&amp;A1175&amp;$Y$1&amp;T1175&amp;$Z$1&amp;D1175&amp;$AA$1&amp;E1175&amp;#REF!&amp;G1175&amp;$AB$1&amp;J1175&amp;$AC$1&amp;L1175&amp;$AD$1&amp;N1175&amp;$AE$1&amp;P1175&amp;$AF$1&amp;R1175&amp;$AG$1&amp;#REF!&amp;$AI$1</f>
        <v>#REF!</v>
      </c>
    </row>
    <row r="1176" spans="1:23" hidden="1" x14ac:dyDescent="0.25">
      <c r="A1176" s="2" t="s">
        <v>3704</v>
      </c>
      <c r="B1176" s="2" t="s">
        <v>3705</v>
      </c>
      <c r="C1176" s="3"/>
      <c r="D1176" s="23" t="str">
        <f t="shared" si="405"/>
        <v/>
      </c>
      <c r="E1176" s="4">
        <v>5.9</v>
      </c>
      <c r="F1176" s="2" t="s">
        <v>2566</v>
      </c>
      <c r="G1176" s="19" t="e">
        <f>VLOOKUP(F1176,frs!$A$2:$E$41,2,FALSE)</f>
        <v>#N/A</v>
      </c>
      <c r="H1176" s="2" t="b">
        <v>0</v>
      </c>
      <c r="I1176" s="2" t="s">
        <v>2308</v>
      </c>
      <c r="J1176" s="19">
        <f>VLOOKUP(I1176,Families!$A$2:$B$11,2,FALSE)</f>
        <v>3</v>
      </c>
      <c r="K1176" s="2" t="s">
        <v>4753</v>
      </c>
      <c r="L1176" s="19" t="str">
        <f>IFERROR(VLOOKUP(K1176,Appellations!$A$2:$B$77,2,FALSE),"0")</f>
        <v>0</v>
      </c>
      <c r="M1176" s="2" t="s">
        <v>4745</v>
      </c>
      <c r="N1176" s="19">
        <f>IFERROR(VLOOKUP(M1176,Regions!$A$2:$B$41,2,FALSE),"0")</f>
        <v>33</v>
      </c>
      <c r="O1176" s="2" t="s">
        <v>2306</v>
      </c>
      <c r="P1176" s="19">
        <f>IFERROR(VLOOKUP(O1176,Colors!$A$2:$B$11,2,FALSE),"0")</f>
        <v>7</v>
      </c>
      <c r="Q1176" s="2" t="s">
        <v>4688</v>
      </c>
      <c r="R1176" s="19">
        <f>IFERROR(VLOOKUP(Q1176,Contenants!$A$2:$B$21,2,FALSE),"0")</f>
        <v>16</v>
      </c>
      <c r="S1176" s="2"/>
      <c r="T1176" s="50" t="str">
        <f t="shared" si="406"/>
        <v>Igp Vaucluse Certitude Fdc Rose</v>
      </c>
      <c r="U1176" s="19" t="str">
        <f t="shared" si="407"/>
        <v/>
      </c>
      <c r="V1176" s="19" t="e">
        <f>IF(#REF!="",0,1)</f>
        <v>#REF!</v>
      </c>
      <c r="W1176" s="20" t="e">
        <f>$X$1&amp;A1176&amp;$Y$1&amp;T1176&amp;$Z$1&amp;D1176&amp;$AA$1&amp;E1176&amp;#REF!&amp;G1176&amp;$AB$1&amp;J1176&amp;$AC$1&amp;L1176&amp;$AD$1&amp;N1176&amp;$AE$1&amp;P1176&amp;$AF$1&amp;R1176&amp;$AG$1&amp;#REF!&amp;$AI$1</f>
        <v>#REF!</v>
      </c>
    </row>
    <row r="1177" spans="1:23" hidden="1" x14ac:dyDescent="0.25">
      <c r="A1177" s="2" t="s">
        <v>1364</v>
      </c>
      <c r="B1177" s="2" t="s">
        <v>1365</v>
      </c>
      <c r="C1177" s="3"/>
      <c r="D1177" s="23" t="str">
        <f t="shared" si="405"/>
        <v/>
      </c>
      <c r="E1177" s="4">
        <v>4.3499999999999996</v>
      </c>
      <c r="F1177" s="2" t="s">
        <v>2252</v>
      </c>
      <c r="G1177" s="19" t="e">
        <f>VLOOKUP(F1177,frs!$A$2:$E$41,2,FALSE)</f>
        <v>#N/A</v>
      </c>
      <c r="H1177" s="2" t="b">
        <v>0</v>
      </c>
      <c r="I1177" s="2" t="s">
        <v>4686</v>
      </c>
      <c r="J1177" s="19">
        <f>VLOOKUP(I1177,Families!$A$2:$B$11,2,FALSE)</f>
        <v>9</v>
      </c>
      <c r="K1177" s="2"/>
      <c r="L1177" s="19" t="str">
        <f>IFERROR(VLOOKUP(K1177,Appellations!$A$2:$B$77,2,FALSE),"0")</f>
        <v>0</v>
      </c>
      <c r="M1177" s="2" t="s">
        <v>4934</v>
      </c>
      <c r="N1177" s="19" t="str">
        <f>IFERROR(VLOOKUP(M1177,Regions!$A$2:$B$41,2,FALSE),"0")</f>
        <v>0</v>
      </c>
      <c r="O1177" s="2"/>
      <c r="P1177" s="19" t="str">
        <f>IFERROR(VLOOKUP(O1177,Colors!$A$2:$B$11,2,FALSE),"0")</f>
        <v>0</v>
      </c>
      <c r="Q1177" s="2" t="s">
        <v>4935</v>
      </c>
      <c r="R1177" s="19">
        <f>IFERROR(VLOOKUP(Q1177,Contenants!$A$2:$B$21,2,FALSE),"0")</f>
        <v>4</v>
      </c>
      <c r="S1177" s="2"/>
      <c r="T1177" s="50" t="str">
        <f t="shared" si="406"/>
        <v>Jdf Framboise 25 Cl</v>
      </c>
      <c r="U1177" s="19" t="str">
        <f t="shared" si="407"/>
        <v/>
      </c>
      <c r="V1177" s="19">
        <f t="shared" ref="V1177:V1182" si="408">IF(U1177="",0,1)</f>
        <v>0</v>
      </c>
      <c r="W1177" s="20" t="e">
        <f>$X$1&amp;A1177&amp;$Y$1&amp;T1177&amp;$Z$1&amp;D1177&amp;$AA$1&amp;E1177&amp;#REF!&amp;G1177&amp;$AB$1&amp;J1177&amp;$AC$1&amp;L1177&amp;$AD$1&amp;N1177&amp;$AE$1&amp;P1177&amp;$AF$1&amp;R1177&amp;$AG$1&amp;#REF!&amp;$AI$1</f>
        <v>#REF!</v>
      </c>
    </row>
    <row r="1178" spans="1:23" hidden="1" x14ac:dyDescent="0.25">
      <c r="A1178" s="2" t="s">
        <v>1388</v>
      </c>
      <c r="B1178" s="2" t="s">
        <v>1389</v>
      </c>
      <c r="C1178" s="3"/>
      <c r="D1178" s="23" t="str">
        <f t="shared" si="405"/>
        <v/>
      </c>
      <c r="E1178" s="4">
        <v>3</v>
      </c>
      <c r="F1178" s="2" t="s">
        <v>2252</v>
      </c>
      <c r="G1178" s="19" t="e">
        <f>VLOOKUP(F1178,frs!$A$2:$E$41,2,FALSE)</f>
        <v>#N/A</v>
      </c>
      <c r="H1178" s="2" t="b">
        <v>0</v>
      </c>
      <c r="I1178" s="2" t="s">
        <v>4686</v>
      </c>
      <c r="J1178" s="19">
        <f>VLOOKUP(I1178,Families!$A$2:$B$11,2,FALSE)</f>
        <v>9</v>
      </c>
      <c r="K1178" s="2"/>
      <c r="L1178" s="19" t="str">
        <f>IFERROR(VLOOKUP(K1178,Appellations!$A$2:$B$77,2,FALSE),"0")</f>
        <v>0</v>
      </c>
      <c r="M1178" s="2" t="s">
        <v>4934</v>
      </c>
      <c r="N1178" s="19" t="str">
        <f>IFERROR(VLOOKUP(M1178,Regions!$A$2:$B$41,2,FALSE),"0")</f>
        <v>0</v>
      </c>
      <c r="O1178" s="2"/>
      <c r="P1178" s="19" t="str">
        <f>IFERROR(VLOOKUP(O1178,Colors!$A$2:$B$11,2,FALSE),"0")</f>
        <v>0</v>
      </c>
      <c r="Q1178" s="2" t="s">
        <v>4935</v>
      </c>
      <c r="R1178" s="19">
        <f>IFERROR(VLOOKUP(Q1178,Contenants!$A$2:$B$21,2,FALSE),"0")</f>
        <v>4</v>
      </c>
      <c r="S1178" s="2"/>
      <c r="T1178" s="50" t="str">
        <f t="shared" si="406"/>
        <v>Jdf Pomme Framboise 25 Cl</v>
      </c>
      <c r="U1178" s="19" t="str">
        <f t="shared" si="407"/>
        <v/>
      </c>
      <c r="V1178" s="19">
        <f t="shared" si="408"/>
        <v>0</v>
      </c>
      <c r="W1178" s="20" t="e">
        <f>$X$1&amp;A1178&amp;$Y$1&amp;T1178&amp;$Z$1&amp;D1178&amp;$AA$1&amp;E1178&amp;#REF!&amp;G1178&amp;$AB$1&amp;J1178&amp;$AC$1&amp;L1178&amp;$AD$1&amp;N1178&amp;$AE$1&amp;P1178&amp;$AF$1&amp;R1178&amp;$AG$1&amp;#REF!&amp;$AI$1</f>
        <v>#REF!</v>
      </c>
    </row>
    <row r="1179" spans="1:23" s="29" customFormat="1" hidden="1" x14ac:dyDescent="0.25">
      <c r="A1179" s="2" t="s">
        <v>1370</v>
      </c>
      <c r="B1179" s="2" t="s">
        <v>1371</v>
      </c>
      <c r="C1179" s="3"/>
      <c r="D1179" s="27" t="str">
        <f t="shared" si="400"/>
        <v/>
      </c>
      <c r="E1179" s="4">
        <v>4.2</v>
      </c>
      <c r="F1179" s="2" t="s">
        <v>2252</v>
      </c>
      <c r="H1179" s="2" t="b">
        <v>0</v>
      </c>
      <c r="I1179" s="2" t="s">
        <v>4686</v>
      </c>
      <c r="K1179" s="2"/>
      <c r="M1179" s="2" t="s">
        <v>4934</v>
      </c>
      <c r="O1179" s="2"/>
      <c r="Q1179" s="2" t="s">
        <v>4935</v>
      </c>
      <c r="S1179" s="2"/>
      <c r="V1179" s="19">
        <f t="shared" si="408"/>
        <v>0</v>
      </c>
    </row>
    <row r="1180" spans="1:23" s="20" customFormat="1" hidden="1" x14ac:dyDescent="0.25">
      <c r="A1180" s="2" t="s">
        <v>1378</v>
      </c>
      <c r="B1180" s="2" t="s">
        <v>1379</v>
      </c>
      <c r="C1180" s="3"/>
      <c r="D1180" s="18" t="str">
        <f t="shared" si="400"/>
        <v/>
      </c>
      <c r="E1180" s="4">
        <v>3.05</v>
      </c>
      <c r="F1180" s="2" t="s">
        <v>2252</v>
      </c>
      <c r="H1180" s="2" t="b">
        <v>0</v>
      </c>
      <c r="I1180" s="2" t="s">
        <v>4686</v>
      </c>
      <c r="K1180" s="2"/>
      <c r="M1180" s="2" t="s">
        <v>4934</v>
      </c>
      <c r="O1180" s="2"/>
      <c r="Q1180" s="2" t="s">
        <v>4935</v>
      </c>
      <c r="S1180" s="2"/>
      <c r="V1180" s="19">
        <f t="shared" si="408"/>
        <v>0</v>
      </c>
    </row>
    <row r="1181" spans="1:23" s="20" customFormat="1" hidden="1" x14ac:dyDescent="0.25">
      <c r="A1181" s="2" t="s">
        <v>1362</v>
      </c>
      <c r="B1181" s="2" t="s">
        <v>1363</v>
      </c>
      <c r="C1181" s="3"/>
      <c r="D1181" s="18" t="str">
        <f t="shared" si="400"/>
        <v/>
      </c>
      <c r="E1181" s="4">
        <v>9.1999999999999993</v>
      </c>
      <c r="F1181" s="2" t="s">
        <v>2252</v>
      </c>
      <c r="H1181" s="2" t="b">
        <v>0</v>
      </c>
      <c r="I1181" s="2" t="s">
        <v>4686</v>
      </c>
      <c r="K1181" s="2"/>
      <c r="M1181" s="2" t="s">
        <v>4934</v>
      </c>
      <c r="O1181" s="2"/>
      <c r="Q1181" s="2" t="s">
        <v>574</v>
      </c>
      <c r="S1181" s="2"/>
      <c r="V1181" s="19">
        <f t="shared" si="408"/>
        <v>0</v>
      </c>
    </row>
    <row r="1182" spans="1:23" s="20" customFormat="1" hidden="1" x14ac:dyDescent="0.25">
      <c r="A1182" s="2" t="s">
        <v>1386</v>
      </c>
      <c r="B1182" s="2" t="s">
        <v>1387</v>
      </c>
      <c r="C1182" s="3"/>
      <c r="D1182" s="18" t="str">
        <f t="shared" si="400"/>
        <v/>
      </c>
      <c r="E1182" s="4">
        <v>5.3</v>
      </c>
      <c r="F1182" s="2" t="s">
        <v>2252</v>
      </c>
      <c r="H1182" s="2" t="b">
        <v>0</v>
      </c>
      <c r="I1182" s="2" t="s">
        <v>4686</v>
      </c>
      <c r="K1182" s="2"/>
      <c r="M1182" s="2" t="s">
        <v>4934</v>
      </c>
      <c r="O1182" s="2"/>
      <c r="Q1182" s="2" t="s">
        <v>574</v>
      </c>
      <c r="S1182" s="2"/>
      <c r="V1182" s="19">
        <f t="shared" si="408"/>
        <v>0</v>
      </c>
    </row>
    <row r="1183" spans="1:23" s="20" customFormat="1" hidden="1" x14ac:dyDescent="0.25">
      <c r="A1183" s="2" t="s">
        <v>2528</v>
      </c>
      <c r="B1183" s="2" t="s">
        <v>2529</v>
      </c>
      <c r="C1183" s="3"/>
      <c r="D1183" s="18" t="str">
        <f t="shared" si="400"/>
        <v/>
      </c>
      <c r="E1183" s="4">
        <v>49.8</v>
      </c>
      <c r="F1183" s="2" t="s">
        <v>2530</v>
      </c>
      <c r="H1183" s="2" t="b">
        <v>0</v>
      </c>
      <c r="I1183" s="2" t="s">
        <v>2301</v>
      </c>
      <c r="K1183" s="2" t="s">
        <v>4746</v>
      </c>
      <c r="M1183" s="2" t="s">
        <v>4741</v>
      </c>
      <c r="O1183" s="2" t="s">
        <v>2306</v>
      </c>
      <c r="Q1183" s="2"/>
      <c r="S1183" s="2"/>
    </row>
    <row r="1184" spans="1:23" s="20" customFormat="1" hidden="1" x14ac:dyDescent="0.25">
      <c r="A1184" s="2" t="s">
        <v>2531</v>
      </c>
      <c r="B1184" s="2" t="s">
        <v>2532</v>
      </c>
      <c r="C1184" s="3"/>
      <c r="D1184" s="40" t="str">
        <f t="shared" si="400"/>
        <v/>
      </c>
      <c r="E1184" s="4">
        <v>29.6</v>
      </c>
      <c r="F1184" s="2" t="s">
        <v>2530</v>
      </c>
      <c r="G1184" s="42"/>
      <c r="H1184" s="2" t="b">
        <v>0</v>
      </c>
      <c r="I1184" s="2" t="s">
        <v>2301</v>
      </c>
      <c r="J1184" s="42"/>
      <c r="K1184" s="2" t="s">
        <v>4746</v>
      </c>
      <c r="L1184" s="42"/>
      <c r="M1184" s="2" t="s">
        <v>4741</v>
      </c>
      <c r="N1184" s="42"/>
      <c r="O1184" s="2" t="s">
        <v>2306</v>
      </c>
      <c r="P1184" s="42"/>
      <c r="Q1184" s="2"/>
      <c r="R1184" s="42"/>
      <c r="S1184" s="2"/>
      <c r="T1184" s="42"/>
      <c r="U1184" s="42"/>
      <c r="V1184" s="42"/>
      <c r="W1184" s="42"/>
    </row>
    <row r="1185" spans="1:23" hidden="1" x14ac:dyDescent="0.25">
      <c r="A1185" s="2" t="s">
        <v>2533</v>
      </c>
      <c r="B1185" s="2" t="s">
        <v>2534</v>
      </c>
      <c r="C1185" s="3"/>
      <c r="D1185" s="23" t="str">
        <f t="shared" ref="D1185:D1188" si="409">SUBSTITUTE(SUBSTITUTE(SUBSTITUTE(C1185,CHAR(13),""),CHAR(10),"&lt;br&gt;"),". &amp;car(10)",".")</f>
        <v/>
      </c>
      <c r="E1185" s="4">
        <v>29.6</v>
      </c>
      <c r="F1185" s="2" t="s">
        <v>2530</v>
      </c>
      <c r="G1185" s="19" t="e">
        <f>VLOOKUP(F1185,frs!$A$2:$E$41,2,FALSE)</f>
        <v>#N/A</v>
      </c>
      <c r="H1185" s="2" t="b">
        <v>0</v>
      </c>
      <c r="I1185" s="2" t="s">
        <v>2301</v>
      </c>
      <c r="J1185" s="19">
        <f>VLOOKUP(I1185,Families!$A$2:$B$11,2,FALSE)</f>
        <v>4</v>
      </c>
      <c r="K1185" s="2" t="s">
        <v>4746</v>
      </c>
      <c r="L1185" s="19" t="str">
        <f>IFERROR(VLOOKUP(K1185,Appellations!$A$2:$B$77,2,FALSE),"0")</f>
        <v>0</v>
      </c>
      <c r="M1185" s="2" t="s">
        <v>4741</v>
      </c>
      <c r="N1185" s="19">
        <f>IFERROR(VLOOKUP(M1185,Regions!$A$2:$B$41,2,FALSE),"0")</f>
        <v>32</v>
      </c>
      <c r="O1185" s="2" t="s">
        <v>4719</v>
      </c>
      <c r="P1185" s="19">
        <f>IFERROR(VLOOKUP(O1185,Colors!$A$2:$B$11,2,FALSE),"0")</f>
        <v>8</v>
      </c>
      <c r="Q1185" s="2"/>
      <c r="R1185" s="19" t="str">
        <f>IFERROR(VLOOKUP(Q1185,Contenants!$A$2:$B$21,2,FALSE),"0")</f>
        <v>0</v>
      </c>
      <c r="S1185" s="2"/>
      <c r="T1185" s="50" t="str">
        <f t="shared" ref="T1185:T1188" si="410">PROPER(B1185)</f>
        <v>Bib Cht Vauclaire Rouge 5 L</v>
      </c>
      <c r="U1185" s="19" t="str">
        <f>SUBSTITUTE(SUBSTITUTE(SUBSTITUTE(SUBSTITUTE(SUBSTITUTE(SUBSTITUTE(SUBSTITUTE(SUBSTITUTE(SUBSTITUTE(SUBSTITUTE(SUBSTITUTE(SUBSTITUTE(S1185,"C:\Users\Admin\OneDrive\Site Internet\",""),"BAG-IN-BOX\",""),"BOURGOGNE\",""),"BEAUJOLAIS\",""),"CHAMPAGNE ET EFFERVESCENTS\",""),"LANGUEDOC\",""),"LOIRE\",""),"PROVENCE\",""),"RHONE NORD\",""),"RHONE SUD\",""),"SPIRITUEUX\",""),"SUD OUEST\","")</f>
        <v/>
      </c>
      <c r="V1185" s="19" t="e">
        <f>IF(#REF!="",0,1)</f>
        <v>#REF!</v>
      </c>
      <c r="W1185" s="20" t="e">
        <f>$X$1&amp;A1185&amp;$Y$1&amp;T1185&amp;$Z$1&amp;D1185&amp;$AA$1&amp;E1185&amp;#REF!&amp;G1185&amp;$AB$1&amp;J1185&amp;$AC$1&amp;L1185&amp;$AD$1&amp;N1185&amp;$AE$1&amp;P1185&amp;$AF$1&amp;R1185&amp;$AG$1&amp;#REF!&amp;$AI$1</f>
        <v>#REF!</v>
      </c>
    </row>
    <row r="1186" spans="1:23" hidden="1" x14ac:dyDescent="0.25">
      <c r="A1186" s="2" t="s">
        <v>3398</v>
      </c>
      <c r="B1186" s="2" t="s">
        <v>3399</v>
      </c>
      <c r="C1186" s="3"/>
      <c r="D1186" s="23" t="str">
        <f t="shared" si="409"/>
        <v/>
      </c>
      <c r="E1186" s="4">
        <v>8.1999999999999993</v>
      </c>
      <c r="F1186" s="2" t="s">
        <v>2530</v>
      </c>
      <c r="G1186" s="19" t="e">
        <f>VLOOKUP(F1186,frs!$A$2:$E$41,2,FALSE)</f>
        <v>#N/A</v>
      </c>
      <c r="H1186" s="2" t="b">
        <v>0</v>
      </c>
      <c r="I1186" s="2" t="s">
        <v>2308</v>
      </c>
      <c r="J1186" s="19">
        <f>VLOOKUP(I1186,Families!$A$2:$B$11,2,FALSE)</f>
        <v>3</v>
      </c>
      <c r="K1186" s="2" t="s">
        <v>4746</v>
      </c>
      <c r="L1186" s="19" t="str">
        <f>IFERROR(VLOOKUP(K1186,Appellations!$A$2:$B$77,2,FALSE),"0")</f>
        <v>0</v>
      </c>
      <c r="M1186" s="2" t="s">
        <v>4741</v>
      </c>
      <c r="N1186" s="19">
        <f>IFERROR(VLOOKUP(M1186,Regions!$A$2:$B$41,2,FALSE),"0")</f>
        <v>32</v>
      </c>
      <c r="O1186" s="2" t="s">
        <v>2306</v>
      </c>
      <c r="P1186" s="19">
        <f>IFERROR(VLOOKUP(O1186,Colors!$A$2:$B$11,2,FALSE),"0")</f>
        <v>7</v>
      </c>
      <c r="Q1186" s="2" t="s">
        <v>4688</v>
      </c>
      <c r="R1186" s="19">
        <f>IFERROR(VLOOKUP(Q1186,Contenants!$A$2:$B$21,2,FALSE),"0")</f>
        <v>16</v>
      </c>
      <c r="S1186" s="2"/>
      <c r="T1186" s="50" t="str">
        <f t="shared" si="410"/>
        <v>Cot.Aix Cht Vauclaire Cuvee Chateau Rose</v>
      </c>
      <c r="U1186" s="19" t="str">
        <f>SUBSTITUTE(SUBSTITUTE(SUBSTITUTE(SUBSTITUTE(SUBSTITUTE(SUBSTITUTE(SUBSTITUTE(SUBSTITUTE(SUBSTITUTE(SUBSTITUTE(SUBSTITUTE(SUBSTITUTE(S1186,"C:\Users\Admin\OneDrive\Site Internet\",""),"BAG-IN-BOX\",""),"BOURGOGNE\",""),"BEAUJOLAIS\",""),"CHAMPAGNE ET EFFERVESCENTS\",""),"LANGUEDOC\",""),"LOIRE\",""),"PROVENCE\",""),"RHONE NORD\",""),"RHONE SUD\",""),"SPIRITUEUX\",""),"SUD OUEST\","")</f>
        <v/>
      </c>
      <c r="V1186" s="19" t="e">
        <f>IF(#REF!="",0,1)</f>
        <v>#REF!</v>
      </c>
      <c r="W1186" s="20" t="e">
        <f>$X$1&amp;A1186&amp;$Y$1&amp;T1186&amp;$Z$1&amp;D1186&amp;$AA$1&amp;E1186&amp;#REF!&amp;G1186&amp;$AB$1&amp;J1186&amp;$AC$1&amp;L1186&amp;$AD$1&amp;N1186&amp;$AE$1&amp;P1186&amp;$AF$1&amp;R1186&amp;$AG$1&amp;#REF!&amp;$AI$1</f>
        <v>#REF!</v>
      </c>
    </row>
    <row r="1187" spans="1:23" hidden="1" x14ac:dyDescent="0.25">
      <c r="A1187" s="2" t="s">
        <v>3394</v>
      </c>
      <c r="B1187" s="2" t="s">
        <v>3395</v>
      </c>
      <c r="C1187" s="3"/>
      <c r="D1187" s="23" t="str">
        <f t="shared" si="409"/>
        <v/>
      </c>
      <c r="E1187" s="4">
        <v>8.1999999999999993</v>
      </c>
      <c r="F1187" s="2" t="s">
        <v>2530</v>
      </c>
      <c r="G1187" s="19" t="e">
        <f>VLOOKUP(F1187,frs!$A$2:$E$41,2,FALSE)</f>
        <v>#N/A</v>
      </c>
      <c r="H1187" s="2" t="b">
        <v>0</v>
      </c>
      <c r="I1187" s="2" t="s">
        <v>4709</v>
      </c>
      <c r="J1187" s="19">
        <f>VLOOKUP(I1187,Families!$A$2:$B$11,2,FALSE)</f>
        <v>2</v>
      </c>
      <c r="K1187" s="2" t="s">
        <v>4746</v>
      </c>
      <c r="L1187" s="19" t="str">
        <f>IFERROR(VLOOKUP(K1187,Appellations!$A$2:$B$77,2,FALSE),"0")</f>
        <v>0</v>
      </c>
      <c r="M1187" s="2" t="s">
        <v>4741</v>
      </c>
      <c r="N1187" s="19">
        <f>IFERROR(VLOOKUP(M1187,Regions!$A$2:$B$41,2,FALSE),"0")</f>
        <v>32</v>
      </c>
      <c r="O1187" s="2" t="s">
        <v>4689</v>
      </c>
      <c r="P1187" s="19">
        <f>IFERROR(VLOOKUP(O1187,Colors!$A$2:$B$11,2,FALSE),"0")</f>
        <v>2</v>
      </c>
      <c r="Q1187" s="2" t="s">
        <v>4688</v>
      </c>
      <c r="R1187" s="19">
        <f>IFERROR(VLOOKUP(Q1187,Contenants!$A$2:$B$21,2,FALSE),"0")</f>
        <v>16</v>
      </c>
      <c r="S1187" s="2"/>
      <c r="T1187" s="50" t="str">
        <f t="shared" si="410"/>
        <v>Cot.Aix Cht Vauclaire Cuvee Chateau Blc</v>
      </c>
      <c r="U1187" s="19" t="str">
        <f>SUBSTITUTE(SUBSTITUTE(SUBSTITUTE(SUBSTITUTE(SUBSTITUTE(SUBSTITUTE(SUBSTITUTE(SUBSTITUTE(SUBSTITUTE(SUBSTITUTE(SUBSTITUTE(SUBSTITUTE(S1187,"C:\Users\Admin\OneDrive\Site Internet\",""),"BAG-IN-BOX\",""),"BOURGOGNE\",""),"BEAUJOLAIS\",""),"CHAMPAGNE ET EFFERVESCENTS\",""),"LANGUEDOC\",""),"LOIRE\",""),"PROVENCE\",""),"RHONE NORD\",""),"RHONE SUD\",""),"SPIRITUEUX\",""),"SUD OUEST\","")</f>
        <v/>
      </c>
      <c r="V1187" s="19" t="e">
        <f>IF(#REF!="",0,1)</f>
        <v>#REF!</v>
      </c>
      <c r="W1187" s="20" t="e">
        <f>$X$1&amp;A1187&amp;$Y$1&amp;T1187&amp;$Z$1&amp;D1187&amp;$AA$1&amp;E1187&amp;#REF!&amp;G1187&amp;$AB$1&amp;J1187&amp;$AC$1&amp;L1187&amp;$AD$1&amp;N1187&amp;$AE$1&amp;P1187&amp;$AF$1&amp;R1187&amp;$AG$1&amp;#REF!&amp;$AI$1</f>
        <v>#REF!</v>
      </c>
    </row>
    <row r="1188" spans="1:23" hidden="1" x14ac:dyDescent="0.25">
      <c r="A1188" s="2" t="s">
        <v>3396</v>
      </c>
      <c r="B1188" s="2" t="s">
        <v>3397</v>
      </c>
      <c r="C1188" s="3"/>
      <c r="D1188" s="23" t="str">
        <f t="shared" si="409"/>
        <v/>
      </c>
      <c r="E1188" s="4">
        <v>8.1999999999999993</v>
      </c>
      <c r="F1188" s="2" t="s">
        <v>2530</v>
      </c>
      <c r="G1188" s="19" t="e">
        <f>VLOOKUP(F1188,frs!$A$2:$E$41,2,FALSE)</f>
        <v>#N/A</v>
      </c>
      <c r="H1188" s="2" t="b">
        <v>0</v>
      </c>
      <c r="I1188" s="2" t="s">
        <v>4716</v>
      </c>
      <c r="J1188" s="19">
        <f>VLOOKUP(I1188,Families!$A$2:$B$11,2,FALSE)</f>
        <v>1</v>
      </c>
      <c r="K1188" s="2" t="s">
        <v>4746</v>
      </c>
      <c r="L1188" s="19" t="str">
        <f>IFERROR(VLOOKUP(K1188,Appellations!$A$2:$B$77,2,FALSE),"0")</f>
        <v>0</v>
      </c>
      <c r="M1188" s="2" t="s">
        <v>4741</v>
      </c>
      <c r="N1188" s="19">
        <f>IFERROR(VLOOKUP(M1188,Regions!$A$2:$B$41,2,FALSE),"0")</f>
        <v>32</v>
      </c>
      <c r="O1188" s="2" t="s">
        <v>4719</v>
      </c>
      <c r="P1188" s="19">
        <f>IFERROR(VLOOKUP(O1188,Colors!$A$2:$B$11,2,FALSE),"0")</f>
        <v>8</v>
      </c>
      <c r="Q1188" s="2" t="s">
        <v>4688</v>
      </c>
      <c r="R1188" s="19">
        <f>IFERROR(VLOOKUP(Q1188,Contenants!$A$2:$B$21,2,FALSE),"0")</f>
        <v>16</v>
      </c>
      <c r="S1188" s="2"/>
      <c r="T1188" s="50" t="str">
        <f t="shared" si="410"/>
        <v>Cot.Aix Cht Vauclaire Cuvee Chateau Rge</v>
      </c>
      <c r="U1188" s="19" t="str">
        <f>SUBSTITUTE(SUBSTITUTE(SUBSTITUTE(SUBSTITUTE(SUBSTITUTE(SUBSTITUTE(SUBSTITUTE(SUBSTITUTE(SUBSTITUTE(SUBSTITUTE(SUBSTITUTE(SUBSTITUTE(S1188,"C:\Users\Admin\OneDrive\Site Internet\",""),"BAG-IN-BOX\",""),"BOURGOGNE\",""),"BEAUJOLAIS\",""),"CHAMPAGNE ET EFFERVESCENTS\",""),"LANGUEDOC\",""),"LOIRE\",""),"PROVENCE\",""),"RHONE NORD\",""),"RHONE SUD\",""),"SPIRITUEUX\",""),"SUD OUEST\","")</f>
        <v/>
      </c>
      <c r="V1188" s="19" t="e">
        <f>IF(#REF!="",0,1)</f>
        <v>#REF!</v>
      </c>
      <c r="W1188" s="20" t="e">
        <f>$X$1&amp;A1188&amp;$Y$1&amp;T1188&amp;$Z$1&amp;D1188&amp;$AA$1&amp;E1188&amp;#REF!&amp;G1188&amp;$AB$1&amp;J1188&amp;$AC$1&amp;L1188&amp;$AD$1&amp;N1188&amp;$AE$1&amp;P1188&amp;$AF$1&amp;R1188&amp;$AG$1&amp;#REF!&amp;$AI$1</f>
        <v>#REF!</v>
      </c>
    </row>
    <row r="1189" spans="1:23" s="29" customFormat="1" ht="257.25" hidden="1" x14ac:dyDescent="0.25">
      <c r="A1189" s="2" t="s">
        <v>664</v>
      </c>
      <c r="B1189" s="2" t="s">
        <v>665</v>
      </c>
      <c r="C1189" s="3" t="s">
        <v>4959</v>
      </c>
      <c r="D1189" s="27" t="str">
        <f t="shared" si="400"/>
        <v>Un Côtes de Provence rouge épicé et fruité. Idéal sur une côte de boeuf grillée.&lt;br&gt;&lt;br&gt;Encépagement : Syrah, Grenache.&lt;br&gt;&lt;br&gt;Dégustation : Robe rouge sombre, Nez expressif fruité et poivré, Bouche souple, légèrement épicée aux notes gourmandes de fruits rouges.&lt;br&gt;Accord mets/vin : tapas, mezzés, grillades&lt;br&gt;&lt;br&gt;Existe en Magnum.&lt;br&gt;&lt;br&gt;Le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v>
      </c>
      <c r="E1189" s="4">
        <v>12.2</v>
      </c>
      <c r="F1189" s="2" t="s">
        <v>2263</v>
      </c>
      <c r="H1189" s="2" t="b">
        <v>1</v>
      </c>
      <c r="I1189" s="2" t="s">
        <v>4716</v>
      </c>
      <c r="K1189" s="2" t="s">
        <v>4740</v>
      </c>
      <c r="M1189" s="2" t="s">
        <v>4741</v>
      </c>
      <c r="O1189" s="2" t="s">
        <v>4719</v>
      </c>
      <c r="Q1189" s="2" t="s">
        <v>4688</v>
      </c>
      <c r="S1189" s="2" t="s">
        <v>6485</v>
      </c>
      <c r="V1189" s="19">
        <f t="shared" ref="V1189:V1192" si="411">IF(U1189="",0,1)</f>
        <v>0</v>
      </c>
    </row>
    <row r="1190" spans="1:23" s="20" customFormat="1" ht="257.25" hidden="1" x14ac:dyDescent="0.25">
      <c r="A1190" s="2" t="s">
        <v>648</v>
      </c>
      <c r="B1190" s="2" t="s">
        <v>649</v>
      </c>
      <c r="C1190" s="3" t="s">
        <v>4960</v>
      </c>
      <c r="D1190" s="18" t="str">
        <f t="shared" si="400"/>
        <v>Un Côte de Provence blanc sec, minérale qui pourra accompgner un plateau de fruits de mer.&lt;br&gt;&lt;br&gt;Encépagement : Rolle&lt;br&gt;&lt;br&gt;Dégustation : Nez fin et délicat sur des arômes de pêche, abricot. La bouche est riche sur des notes de fruits blancs et de fleurs. La finale est saline et légèrement iodée.&lt;br&gt;Accord mets/vin : Fruits de mer, poissons fins, coquillages.&lt;br&gt;&lt;br&gt;Existe en Magnum.&lt;br&gt;&lt;br&gt;Le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v>
      </c>
      <c r="E1190" s="4">
        <v>12.2</v>
      </c>
      <c r="F1190" s="2" t="s">
        <v>2263</v>
      </c>
      <c r="H1190" s="2" t="b">
        <v>1</v>
      </c>
      <c r="I1190" s="2" t="s">
        <v>4709</v>
      </c>
      <c r="K1190" s="2" t="s">
        <v>4740</v>
      </c>
      <c r="M1190" s="2" t="s">
        <v>4741</v>
      </c>
      <c r="O1190" s="2" t="s">
        <v>4689</v>
      </c>
      <c r="Q1190" s="2" t="s">
        <v>4688</v>
      </c>
      <c r="S1190" s="2" t="s">
        <v>5698</v>
      </c>
      <c r="V1190" s="19">
        <f t="shared" si="411"/>
        <v>0</v>
      </c>
    </row>
    <row r="1191" spans="1:23" s="20" customFormat="1" ht="257.25" hidden="1" x14ac:dyDescent="0.25">
      <c r="A1191" s="2" t="s">
        <v>640</v>
      </c>
      <c r="B1191" s="2" t="s">
        <v>641</v>
      </c>
      <c r="C1191" s="3" t="s">
        <v>4961</v>
      </c>
      <c r="D1191" s="40" t="str">
        <f t="shared" si="400"/>
        <v>Un Côte de Provence rosé sec, salin sur des notes de petits fruits rouges. Parfait en apéritif ou des grillades entre amis.&lt;br&gt;&lt;br&gt;Encépagement : Grenache / Cinsault / Rolle&lt;br&gt;&lt;br&gt;Dégustation : Nez aux arômes de pêche blanche et d’eucalyptus ; Bouche fraîche et minérale aux notes de fraise des bois&lt;br&gt;Accord mets/vin : apéritif, tapas, saumon fumé ou volailles.&lt;br&gt;&lt;br&gt;Existe en Magnum et en 50cl.&lt;br&gt;&lt;br&gt;Le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v>
      </c>
      <c r="E1191" s="4">
        <v>9.85</v>
      </c>
      <c r="F1191" s="2" t="s">
        <v>2263</v>
      </c>
      <c r="G1191" s="42"/>
      <c r="H1191" s="2" t="b">
        <v>1</v>
      </c>
      <c r="I1191" s="2" t="s">
        <v>2308</v>
      </c>
      <c r="J1191" s="42"/>
      <c r="K1191" s="2" t="s">
        <v>4740</v>
      </c>
      <c r="L1191" s="42"/>
      <c r="M1191" s="2" t="s">
        <v>4741</v>
      </c>
      <c r="N1191" s="42"/>
      <c r="O1191" s="2" t="s">
        <v>2306</v>
      </c>
      <c r="P1191" s="42"/>
      <c r="Q1191" s="2" t="s">
        <v>4688</v>
      </c>
      <c r="R1191" s="42"/>
      <c r="S1191" s="2" t="s">
        <v>5700</v>
      </c>
      <c r="T1191" s="42"/>
      <c r="U1191" s="42"/>
      <c r="V1191" s="19">
        <f t="shared" si="411"/>
        <v>0</v>
      </c>
      <c r="W1191" s="42"/>
    </row>
    <row r="1192" spans="1:23" ht="409.5" x14ac:dyDescent="0.25">
      <c r="A1192" s="2" t="s">
        <v>660</v>
      </c>
      <c r="B1192" s="2" t="s">
        <v>661</v>
      </c>
      <c r="C1192" s="3" t="s">
        <v>4962</v>
      </c>
      <c r="D1192" s="23" t="str">
        <f t="shared" ref="D1192:D1194" si="412">SUBSTITUTE(SUBSTITUTE(SUBSTITUTE(C1192,CHAR(13),""),CHAR(10),"&lt;br&gt;"),". &amp;car(10)",".")</f>
        <v>Un Côtes de Provence rosé sec, minéral et élégant qui pourra accompagner une bouillabaisse.&lt;br&gt;&lt;br&gt;Encépagement : Syrah, Grenache et Cinsault.&lt;br&gt;&lt;br&gt;Dégustation : Robe rose clair ; Nez expressif, fruité et plein de fraîcheur ; Bouche minérale aux notes de petits fruits des bois, fraise, framboise.&lt;br&gt;Accord mets/vin : tapas, apéritifs, grillades.&lt;br&gt;&lt;br&gt;Existe en Magnum.&lt;br&gt;&lt;br&gt;Le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v>
      </c>
      <c r="E1192" s="4">
        <v>12.2</v>
      </c>
      <c r="F1192" s="2" t="s">
        <v>2263</v>
      </c>
      <c r="G1192" s="19">
        <f>VLOOKUP(F1192,frs!$A$2:$B$45,2,FALSE)</f>
        <v>38</v>
      </c>
      <c r="H1192" s="2" t="b">
        <v>1</v>
      </c>
      <c r="I1192" s="2" t="s">
        <v>2308</v>
      </c>
      <c r="J1192" s="19">
        <f>VLOOKUP(I1192,Families!$A$2:$B$11,2,FALSE)</f>
        <v>3</v>
      </c>
      <c r="K1192" s="2" t="s">
        <v>4740</v>
      </c>
      <c r="L1192" s="19">
        <f>IFERROR(VLOOKUP(K1192,Appellations!$A$2:$B$80,2,FALSE),"0")</f>
        <v>25</v>
      </c>
      <c r="M1192" s="2" t="s">
        <v>4741</v>
      </c>
      <c r="N1192" s="19">
        <f>IFERROR(VLOOKUP(M1192,Regions!$A$2:$B$44,2,FALSE),"0")</f>
        <v>32</v>
      </c>
      <c r="O1192" s="2" t="s">
        <v>2306</v>
      </c>
      <c r="P1192" s="19">
        <f>IFERROR(VLOOKUP(O1192,Colors!$A$2:$B$11,2,FALSE),"0")</f>
        <v>7</v>
      </c>
      <c r="Q1192" s="2" t="s">
        <v>4688</v>
      </c>
      <c r="R1192" s="19">
        <f>IFERROR(VLOOKUP(Q1192,Contenants!$A$2:$B$21,2,FALSE),"0")</f>
        <v>16</v>
      </c>
      <c r="S1192" s="2" t="s">
        <v>5692</v>
      </c>
      <c r="T1192" s="50" t="s">
        <v>6257</v>
      </c>
      <c r="U1192" s="19" t="str">
        <f>SUBSTITUTE(S1192,"C:\Users\Admin\OneDrive\Site Internet\","")</f>
        <v>chateau_des_bormettes_argentiere_rose.png</v>
      </c>
      <c r="V1192" s="19">
        <f t="shared" si="411"/>
        <v>1</v>
      </c>
      <c r="W1192" s="20" t="str">
        <f t="shared" ref="W1192" si="413">$X$1&amp;A1192&amp;$Y$1&amp;T1192&amp;$Z$1&amp;D1192&amp;$AA$1&amp;G1192&amp;$AB$1&amp;J1192&amp;$AC$1&amp;L1192&amp;$AD$1&amp;N1192&amp;$AE$1&amp;P1192&amp;$AF$1&amp;R1192&amp;$AG$1&amp;U1192&amp;$AH$1&amp;V1192&amp;$AI$1</f>
        <v>("01204", "L'Argentiere Bormettes Rosé  ", "Un Côtes de Provence rosé sec, minéral et élégant qui pourra accompagner une bouillabaisse.&lt;br&gt;&lt;br&gt;Encépagement : Syrah, Grenache et Cinsault.&lt;br&gt;&lt;br&gt;Dégustation : Robe rose clair ; Nez expressif, fruité et plein de fraîcheur ; Bouche minérale aux notes de petits fruits des bois, fraise, framboise.&lt;br&gt;Accord mets/vin : tapas, apéritifs, grillades.&lt;br&gt;&lt;br&gt;Existe en Magnum.&lt;br&gt;&lt;br&gt;Le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 "38", "3", "25", "32","7", "16", "chateau_des_bormettes_argentiere_rose.png", "1"),</v>
      </c>
    </row>
    <row r="1193" spans="1:23" hidden="1" x14ac:dyDescent="0.25">
      <c r="A1193" s="2" t="s">
        <v>3874</v>
      </c>
      <c r="B1193" s="2" t="s">
        <v>3875</v>
      </c>
      <c r="C1193" s="3"/>
      <c r="D1193" s="23" t="str">
        <f t="shared" si="412"/>
        <v/>
      </c>
      <c r="E1193" s="4">
        <v>6.95</v>
      </c>
      <c r="F1193" s="2" t="s">
        <v>2218</v>
      </c>
      <c r="G1193" s="19" t="e">
        <f>VLOOKUP(F1193,frs!$A$2:$E$41,2,FALSE)</f>
        <v>#N/A</v>
      </c>
      <c r="H1193" s="2" t="b">
        <v>0</v>
      </c>
      <c r="I1193" s="2" t="s">
        <v>4687</v>
      </c>
      <c r="J1193" s="19">
        <f>VLOOKUP(I1193,Families!$A$2:$B$11,2,FALSE)</f>
        <v>6</v>
      </c>
      <c r="K1193" s="2"/>
      <c r="L1193" s="19" t="str">
        <f>IFERROR(VLOOKUP(K1193,Appellations!$A$2:$B$77,2,FALSE),"0")</f>
        <v>0</v>
      </c>
      <c r="M1193" s="2" t="s">
        <v>4819</v>
      </c>
      <c r="N1193" s="19">
        <f>IFERROR(VLOOKUP(M1193,Regions!$A$2:$B$41,2,FALSE),"0")</f>
        <v>23</v>
      </c>
      <c r="O1193" s="2"/>
      <c r="P1193" s="19" t="str">
        <f>IFERROR(VLOOKUP(O1193,Colors!$A$2:$B$11,2,FALSE),"0")</f>
        <v>0</v>
      </c>
      <c r="Q1193" s="2" t="s">
        <v>4688</v>
      </c>
      <c r="R1193" s="19">
        <f>IFERROR(VLOOKUP(Q1193,Contenants!$A$2:$B$21,2,FALSE),"0")</f>
        <v>16</v>
      </c>
      <c r="S1193" s="2"/>
      <c r="T1193" s="50" t="str">
        <f t="shared" ref="T1193:T1194" si="414">PROPER(B1193)</f>
        <v>Moscato Spumente Dolce 1528 Butterfly</v>
      </c>
      <c r="U1193" s="19" t="str">
        <f>SUBSTITUTE(SUBSTITUTE(SUBSTITUTE(SUBSTITUTE(SUBSTITUTE(SUBSTITUTE(SUBSTITUTE(SUBSTITUTE(SUBSTITUTE(SUBSTITUTE(SUBSTITUTE(SUBSTITUTE(S1193,"C:\Users\Admin\OneDrive\Site Internet\",""),"BAG-IN-BOX\",""),"BOURGOGNE\",""),"BEAUJOLAIS\",""),"CHAMPAGNE ET EFFERVESCENTS\",""),"LANGUEDOC\",""),"LOIRE\",""),"PROVENCE\",""),"RHONE NORD\",""),"RHONE SUD\",""),"SPIRITUEUX\",""),"SUD OUEST\","")</f>
        <v/>
      </c>
      <c r="V1193" s="19" t="e">
        <f>IF(#REF!="",0,1)</f>
        <v>#REF!</v>
      </c>
      <c r="W1193" s="20" t="e">
        <f>$X$1&amp;A1193&amp;$Y$1&amp;T1193&amp;$Z$1&amp;D1193&amp;$AA$1&amp;E1193&amp;#REF!&amp;G1193&amp;$AB$1&amp;J1193&amp;$AC$1&amp;L1193&amp;$AD$1&amp;N1193&amp;$AE$1&amp;P1193&amp;$AF$1&amp;R1193&amp;$AG$1&amp;#REF!&amp;$AI$1</f>
        <v>#REF!</v>
      </c>
    </row>
    <row r="1194" spans="1:23" hidden="1" x14ac:dyDescent="0.25">
      <c r="A1194" s="2" t="s">
        <v>3650</v>
      </c>
      <c r="B1194" s="2" t="s">
        <v>3651</v>
      </c>
      <c r="C1194" s="3"/>
      <c r="D1194" s="23" t="str">
        <f t="shared" si="412"/>
        <v/>
      </c>
      <c r="E1194" s="4">
        <v>10.7</v>
      </c>
      <c r="F1194" s="2" t="s">
        <v>2248</v>
      </c>
      <c r="G1194" s="19">
        <f>VLOOKUP(F1194,frs!$A$2:$E$41,2,FALSE)</f>
        <v>37</v>
      </c>
      <c r="H1194" s="2" t="b">
        <v>0</v>
      </c>
      <c r="I1194" s="2" t="s">
        <v>2308</v>
      </c>
      <c r="J1194" s="19">
        <f>VLOOKUP(I1194,Families!$A$2:$B$11,2,FALSE)</f>
        <v>3</v>
      </c>
      <c r="K1194" s="2" t="s">
        <v>4900</v>
      </c>
      <c r="L1194" s="19">
        <f>IFERROR(VLOOKUP(K1194,Appellations!$A$2:$B$77,2,FALSE),"0")</f>
        <v>40</v>
      </c>
      <c r="M1194" s="2" t="s">
        <v>4822</v>
      </c>
      <c r="N1194" s="19">
        <f>IFERROR(VLOOKUP(M1194,Regions!$A$2:$B$41,2,FALSE),"0")</f>
        <v>27</v>
      </c>
      <c r="O1194" s="2" t="s">
        <v>2306</v>
      </c>
      <c r="P1194" s="19">
        <f>IFERROR(VLOOKUP(O1194,Colors!$A$2:$B$11,2,FALSE),"0")</f>
        <v>7</v>
      </c>
      <c r="Q1194" s="2" t="s">
        <v>4688</v>
      </c>
      <c r="R1194" s="19">
        <f>IFERROR(VLOOKUP(Q1194,Contenants!$A$2:$B$21,2,FALSE),"0")</f>
        <v>16</v>
      </c>
      <c r="S1194" s="2"/>
      <c r="T1194" s="50" t="str">
        <f t="shared" si="414"/>
        <v>Igp Loire Ovni Mourat Rose</v>
      </c>
      <c r="U1194" s="19" t="str">
        <f>SUBSTITUTE(SUBSTITUTE(SUBSTITUTE(SUBSTITUTE(SUBSTITUTE(SUBSTITUTE(SUBSTITUTE(SUBSTITUTE(SUBSTITUTE(SUBSTITUTE(SUBSTITUTE(SUBSTITUTE(S1194,"C:\Users\Admin\OneDrive\Site Internet\",""),"BAG-IN-BOX\",""),"BOURGOGNE\",""),"BEAUJOLAIS\",""),"CHAMPAGNE ET EFFERVESCENTS\",""),"LANGUEDOC\",""),"LOIRE\",""),"PROVENCE\",""),"RHONE NORD\",""),"RHONE SUD\",""),"SPIRITUEUX\",""),"SUD OUEST\","")</f>
        <v/>
      </c>
      <c r="V1194" s="19" t="e">
        <f>IF(#REF!="",0,1)</f>
        <v>#REF!</v>
      </c>
      <c r="W1194" s="20" t="e">
        <f>$X$1&amp;A1194&amp;$Y$1&amp;T1194&amp;$Z$1&amp;D1194&amp;$AA$1&amp;E1194&amp;#REF!&amp;G1194&amp;$AB$1&amp;J1194&amp;$AC$1&amp;L1194&amp;$AD$1&amp;N1194&amp;$AE$1&amp;P1194&amp;$AF$1&amp;R1194&amp;$AG$1&amp;#REF!&amp;$AI$1</f>
        <v>#REF!</v>
      </c>
    </row>
    <row r="1195" spans="1:23" s="29" customFormat="1" hidden="1" x14ac:dyDescent="0.25">
      <c r="A1195" s="2" t="s">
        <v>3652</v>
      </c>
      <c r="B1195" s="2" t="s">
        <v>3653</v>
      </c>
      <c r="C1195" s="3"/>
      <c r="D1195" s="36" t="str">
        <f t="shared" si="400"/>
        <v/>
      </c>
      <c r="E1195" s="4">
        <v>23.75</v>
      </c>
      <c r="F1195" s="2" t="s">
        <v>2248</v>
      </c>
      <c r="G1195" s="38"/>
      <c r="H1195" s="2" t="b">
        <v>0</v>
      </c>
      <c r="I1195" s="2" t="s">
        <v>2308</v>
      </c>
      <c r="J1195" s="38"/>
      <c r="K1195" s="2" t="s">
        <v>4900</v>
      </c>
      <c r="L1195" s="38"/>
      <c r="M1195" s="2" t="s">
        <v>4822</v>
      </c>
      <c r="N1195" s="38"/>
      <c r="O1195" s="2" t="s">
        <v>2306</v>
      </c>
      <c r="P1195" s="38"/>
      <c r="Q1195" s="2" t="s">
        <v>2303</v>
      </c>
      <c r="R1195" s="38"/>
      <c r="S1195" s="2"/>
      <c r="T1195" s="38"/>
      <c r="U1195" s="38"/>
      <c r="V1195" s="38"/>
      <c r="W1195" s="38"/>
    </row>
    <row r="1196" spans="1:23" hidden="1" x14ac:dyDescent="0.25">
      <c r="A1196" s="2" t="s">
        <v>970</v>
      </c>
      <c r="B1196" s="2" t="s">
        <v>971</v>
      </c>
      <c r="C1196" s="3"/>
      <c r="D1196" s="23" t="str">
        <f t="shared" ref="D1196:D1200" si="415">SUBSTITUTE(SUBSTITUTE(SUBSTITUTE(C1196,CHAR(13),""),CHAR(10),"&lt;br&gt;"),". &amp;car(10)",".")</f>
        <v/>
      </c>
      <c r="E1196" s="4">
        <v>10.199999999999999</v>
      </c>
      <c r="F1196" s="2" t="s">
        <v>2237</v>
      </c>
      <c r="G1196" s="19">
        <f>VLOOKUP(F1196,frs!$A$2:$E$41,2,FALSE)</f>
        <v>21</v>
      </c>
      <c r="H1196" s="2" t="b">
        <v>1</v>
      </c>
      <c r="I1196" s="2" t="s">
        <v>2308</v>
      </c>
      <c r="J1196" s="19">
        <f>VLOOKUP(I1196,Families!$A$2:$B$11,2,FALSE)</f>
        <v>3</v>
      </c>
      <c r="K1196" s="2" t="s">
        <v>4859</v>
      </c>
      <c r="L1196" s="19">
        <f>IFERROR(VLOOKUP(K1196,Appellations!$A$2:$B$77,2,FALSE),"0")</f>
        <v>21</v>
      </c>
      <c r="M1196" s="2" t="s">
        <v>4743</v>
      </c>
      <c r="N1196" s="19">
        <f>IFERROR(VLOOKUP(M1196,Regions!$A$2:$B$41,2,FALSE),"0")</f>
        <v>24</v>
      </c>
      <c r="O1196" s="2" t="s">
        <v>2306</v>
      </c>
      <c r="P1196" s="19">
        <f>IFERROR(VLOOKUP(O1196,Colors!$A$2:$B$11,2,FALSE),"0")</f>
        <v>7</v>
      </c>
      <c r="Q1196" s="2" t="s">
        <v>4688</v>
      </c>
      <c r="R1196" s="19">
        <f>IFERROR(VLOOKUP(Q1196,Contenants!$A$2:$B$21,2,FALSE),"0")</f>
        <v>16</v>
      </c>
      <c r="S1196" s="2"/>
      <c r="T1196" s="50" t="str">
        <f t="shared" ref="T1196:T1199" si="416">PROPER(B1196)</f>
        <v>Corbieres Cht De Luc Jumelles Rose</v>
      </c>
      <c r="U1196" s="19" t="str">
        <f>SUBSTITUTE(SUBSTITUTE(SUBSTITUTE(SUBSTITUTE(SUBSTITUTE(SUBSTITUTE(SUBSTITUTE(SUBSTITUTE(SUBSTITUTE(SUBSTITUTE(SUBSTITUTE(SUBSTITUTE(S1196,"C:\Users\Admin\OneDrive\Site Internet\",""),"BAG-IN-BOX\",""),"BOURGOGNE\",""),"BEAUJOLAIS\",""),"CHAMPAGNE ET EFFERVESCENTS\",""),"LANGUEDOC\",""),"LOIRE\",""),"PROVENCE\",""),"RHONE NORD\",""),"RHONE SUD\",""),"SPIRITUEUX\",""),"SUD OUEST\","")</f>
        <v/>
      </c>
      <c r="V1196" s="19">
        <f t="shared" ref="V1196:V1198" si="417">IF(U1196="",0,1)</f>
        <v>0</v>
      </c>
      <c r="W1196" s="20" t="e">
        <f>$X$1&amp;A1196&amp;$Y$1&amp;T1196&amp;$Z$1&amp;D1196&amp;$AA$1&amp;E1196&amp;#REF!&amp;G1196&amp;$AB$1&amp;J1196&amp;$AC$1&amp;L1196&amp;$AD$1&amp;N1196&amp;$AE$1&amp;P1196&amp;$AF$1&amp;R1196&amp;$AG$1&amp;#REF!&amp;$AI$1</f>
        <v>#REF!</v>
      </c>
    </row>
    <row r="1197" spans="1:23" hidden="1" x14ac:dyDescent="0.25">
      <c r="A1197" s="2" t="s">
        <v>1304</v>
      </c>
      <c r="B1197" s="2" t="s">
        <v>1305</v>
      </c>
      <c r="C1197" s="3"/>
      <c r="D1197" s="23" t="str">
        <f t="shared" si="415"/>
        <v/>
      </c>
      <c r="E1197" s="4">
        <v>8.3000000000000007</v>
      </c>
      <c r="F1197" s="2" t="s">
        <v>2237</v>
      </c>
      <c r="G1197" s="19">
        <f>VLOOKUP(F1197,frs!$A$2:$E$41,2,FALSE)</f>
        <v>21</v>
      </c>
      <c r="H1197" s="2" t="b">
        <v>1</v>
      </c>
      <c r="I1197" s="2" t="s">
        <v>2308</v>
      </c>
      <c r="J1197" s="19">
        <f>VLOOKUP(I1197,Families!$A$2:$B$11,2,FALSE)</f>
        <v>3</v>
      </c>
      <c r="K1197" s="2" t="s">
        <v>263</v>
      </c>
      <c r="L1197" s="19">
        <f>IFERROR(VLOOKUP(K1197,Appellations!$A$2:$B$77,2,FALSE),"0")</f>
        <v>42</v>
      </c>
      <c r="M1197" s="2" t="s">
        <v>4743</v>
      </c>
      <c r="N1197" s="19">
        <f>IFERROR(VLOOKUP(M1197,Regions!$A$2:$B$41,2,FALSE),"0")</f>
        <v>24</v>
      </c>
      <c r="O1197" s="2" t="s">
        <v>2306</v>
      </c>
      <c r="P1197" s="19">
        <f>IFERROR(VLOOKUP(O1197,Colors!$A$2:$B$11,2,FALSE),"0")</f>
        <v>7</v>
      </c>
      <c r="Q1197" s="2" t="s">
        <v>4688</v>
      </c>
      <c r="R1197" s="19">
        <f>IFERROR(VLOOKUP(Q1197,Contenants!$A$2:$B$21,2,FALSE),"0")</f>
        <v>16</v>
      </c>
      <c r="S1197" s="2"/>
      <c r="T1197" s="50" t="str">
        <f t="shared" si="416"/>
        <v>Igp Oc L'Instant G.Courtade Rose</v>
      </c>
      <c r="U1197" s="19" t="str">
        <f>SUBSTITUTE(SUBSTITUTE(SUBSTITUTE(SUBSTITUTE(SUBSTITUTE(SUBSTITUTE(SUBSTITUTE(SUBSTITUTE(SUBSTITUTE(SUBSTITUTE(SUBSTITUTE(SUBSTITUTE(S1197,"C:\Users\Admin\OneDrive\Site Internet\",""),"BAG-IN-BOX\",""),"BOURGOGNE\",""),"BEAUJOLAIS\",""),"CHAMPAGNE ET EFFERVESCENTS\",""),"LANGUEDOC\",""),"LOIRE\",""),"PROVENCE\",""),"RHONE NORD\",""),"RHONE SUD\",""),"SPIRITUEUX\",""),"SUD OUEST\","")</f>
        <v/>
      </c>
      <c r="V1197" s="19">
        <f t="shared" si="417"/>
        <v>0</v>
      </c>
      <c r="W1197" s="20" t="e">
        <f>$X$1&amp;A1197&amp;$Y$1&amp;T1197&amp;$Z$1&amp;D1197&amp;$AA$1&amp;E1197&amp;#REF!&amp;G1197&amp;$AB$1&amp;J1197&amp;$AC$1&amp;L1197&amp;$AD$1&amp;N1197&amp;$AE$1&amp;P1197&amp;$AF$1&amp;R1197&amp;$AG$1&amp;#REF!&amp;$AI$1</f>
        <v>#REF!</v>
      </c>
    </row>
    <row r="1198" spans="1:23" hidden="1" x14ac:dyDescent="0.25">
      <c r="A1198" s="2" t="s">
        <v>1306</v>
      </c>
      <c r="B1198" s="2" t="s">
        <v>1307</v>
      </c>
      <c r="C1198" s="3"/>
      <c r="D1198" s="23" t="str">
        <f t="shared" si="415"/>
        <v/>
      </c>
      <c r="E1198" s="4">
        <v>19.45</v>
      </c>
      <c r="F1198" s="2" t="s">
        <v>2237</v>
      </c>
      <c r="G1198" s="19">
        <f>VLOOKUP(F1198,frs!$A$2:$E$41,2,FALSE)</f>
        <v>21</v>
      </c>
      <c r="H1198" s="2" t="b">
        <v>1</v>
      </c>
      <c r="I1198" s="2" t="s">
        <v>2308</v>
      </c>
      <c r="J1198" s="19">
        <f>VLOOKUP(I1198,Families!$A$2:$B$11,2,FALSE)</f>
        <v>3</v>
      </c>
      <c r="K1198" s="2" t="s">
        <v>263</v>
      </c>
      <c r="L1198" s="19">
        <f>IFERROR(VLOOKUP(K1198,Appellations!$A$2:$B$77,2,FALSE),"0")</f>
        <v>42</v>
      </c>
      <c r="M1198" s="2" t="s">
        <v>4743</v>
      </c>
      <c r="N1198" s="19">
        <f>IFERROR(VLOOKUP(M1198,Regions!$A$2:$B$41,2,FALSE),"0")</f>
        <v>24</v>
      </c>
      <c r="O1198" s="2" t="s">
        <v>2306</v>
      </c>
      <c r="P1198" s="19">
        <f>IFERROR(VLOOKUP(O1198,Colors!$A$2:$B$11,2,FALSE),"0")</f>
        <v>7</v>
      </c>
      <c r="Q1198" s="2" t="s">
        <v>2303</v>
      </c>
      <c r="R1198" s="19">
        <f>IFERROR(VLOOKUP(Q1198,Contenants!$A$2:$B$21,2,FALSE),"0")</f>
        <v>19</v>
      </c>
      <c r="S1198" s="2"/>
      <c r="T1198" s="50" t="str">
        <f t="shared" si="416"/>
        <v>Igp Oc L'Instant G.Courtade Rose Magnum</v>
      </c>
      <c r="U1198" s="19" t="str">
        <f>SUBSTITUTE(SUBSTITUTE(SUBSTITUTE(SUBSTITUTE(SUBSTITUTE(SUBSTITUTE(SUBSTITUTE(SUBSTITUTE(SUBSTITUTE(SUBSTITUTE(SUBSTITUTE(SUBSTITUTE(S1198,"C:\Users\Admin\OneDrive\Site Internet\",""),"BAG-IN-BOX\",""),"BOURGOGNE\",""),"BEAUJOLAIS\",""),"CHAMPAGNE ET EFFERVESCENTS\",""),"LANGUEDOC\",""),"LOIRE\",""),"PROVENCE\",""),"RHONE NORD\",""),"RHONE SUD\",""),"SPIRITUEUX\",""),"SUD OUEST\","")</f>
        <v/>
      </c>
      <c r="V1198" s="19">
        <f t="shared" si="417"/>
        <v>0</v>
      </c>
      <c r="W1198" s="20" t="e">
        <f>$X$1&amp;A1198&amp;$Y$1&amp;T1198&amp;$Z$1&amp;D1198&amp;$AA$1&amp;E1198&amp;#REF!&amp;G1198&amp;$AB$1&amp;J1198&amp;$AC$1&amp;L1198&amp;$AD$1&amp;N1198&amp;$AE$1&amp;P1198&amp;$AF$1&amp;R1198&amp;$AG$1&amp;#REF!&amp;$AI$1</f>
        <v>#REF!</v>
      </c>
    </row>
    <row r="1199" spans="1:23" hidden="1" x14ac:dyDescent="0.25">
      <c r="A1199" s="2" t="s">
        <v>3680</v>
      </c>
      <c r="B1199" s="2" t="s">
        <v>3681</v>
      </c>
      <c r="C1199" s="3"/>
      <c r="D1199" s="23" t="str">
        <f t="shared" si="415"/>
        <v/>
      </c>
      <c r="E1199" s="4">
        <v>51.9</v>
      </c>
      <c r="F1199" s="2" t="s">
        <v>2237</v>
      </c>
      <c r="G1199" s="19">
        <f>VLOOKUP(F1199,frs!$A$2:$E$41,2,FALSE)</f>
        <v>21</v>
      </c>
      <c r="H1199" s="2" t="b">
        <v>0</v>
      </c>
      <c r="I1199" s="2" t="s">
        <v>2308</v>
      </c>
      <c r="J1199" s="19">
        <f>VLOOKUP(I1199,Families!$A$2:$B$11,2,FALSE)</f>
        <v>3</v>
      </c>
      <c r="K1199" s="2" t="s">
        <v>263</v>
      </c>
      <c r="L1199" s="19">
        <f>IFERROR(VLOOKUP(K1199,Appellations!$A$2:$B$77,2,FALSE),"0")</f>
        <v>42</v>
      </c>
      <c r="M1199" s="2" t="s">
        <v>4743</v>
      </c>
      <c r="N1199" s="19">
        <f>IFERROR(VLOOKUP(M1199,Regions!$A$2:$B$41,2,FALSE),"0")</f>
        <v>24</v>
      </c>
      <c r="O1199" s="2" t="s">
        <v>2306</v>
      </c>
      <c r="P1199" s="19">
        <f>IFERROR(VLOOKUP(O1199,Colors!$A$2:$B$11,2,FALSE),"0")</f>
        <v>7</v>
      </c>
      <c r="Q1199" s="2" t="s">
        <v>2304</v>
      </c>
      <c r="R1199" s="19">
        <f>IFERROR(VLOOKUP(Q1199,Contenants!$A$2:$B$21,2,FALSE),"0")</f>
        <v>18</v>
      </c>
      <c r="S1199" s="2"/>
      <c r="T1199" s="50" t="str">
        <f t="shared" si="416"/>
        <v>Igp Oc L'Instant G.Courtade Rose Jero</v>
      </c>
      <c r="U1199" s="19" t="str">
        <f>SUBSTITUTE(SUBSTITUTE(SUBSTITUTE(SUBSTITUTE(SUBSTITUTE(SUBSTITUTE(SUBSTITUTE(SUBSTITUTE(SUBSTITUTE(SUBSTITUTE(SUBSTITUTE(SUBSTITUTE(S1199,"C:\Users\Admin\OneDrive\Site Internet\",""),"BAG-IN-BOX\",""),"BOURGOGNE\",""),"BEAUJOLAIS\",""),"CHAMPAGNE ET EFFERVESCENTS\",""),"LANGUEDOC\",""),"LOIRE\",""),"PROVENCE\",""),"RHONE NORD\",""),"RHONE SUD\",""),"SPIRITUEUX\",""),"SUD OUEST\","")</f>
        <v/>
      </c>
      <c r="V1199" s="19" t="e">
        <f>IF(#REF!="",0,1)</f>
        <v>#REF!</v>
      </c>
      <c r="W1199" s="20" t="e">
        <f>$X$1&amp;A1199&amp;$Y$1&amp;T1199&amp;$Z$1&amp;D1199&amp;$AA$1&amp;E1199&amp;#REF!&amp;G1199&amp;$AB$1&amp;J1199&amp;$AC$1&amp;L1199&amp;$AD$1&amp;N1199&amp;$AE$1&amp;P1199&amp;$AF$1&amp;R1199&amp;$AG$1&amp;#REF!&amp;$AI$1</f>
        <v>#REF!</v>
      </c>
    </row>
    <row r="1200" spans="1:23" ht="409.5" x14ac:dyDescent="0.25">
      <c r="A1200" s="2" t="s">
        <v>656</v>
      </c>
      <c r="B1200" s="2" t="s">
        <v>657</v>
      </c>
      <c r="C1200" s="3" t="s">
        <v>4963</v>
      </c>
      <c r="D1200" s="23" t="str">
        <f t="shared" si="415"/>
        <v>Un Côte de Provence La Londe rosé d'une grande finesse, idéal sur des grillades ou une paella.&lt;br&gt;&lt;br&gt;Encépagement : Grenache, cinsault&lt;br&gt;&lt;br&gt;Dégustation : Nez subtil sur des notes d'agrumes confits. La bouche est fraîche, ample aux saveurs de pêches blanches. La finale est bien équilibrée et élégante.&lt;br&gt;Accord mets/vin : crustacés ou des poissons fins.&lt;br&gt;&lt;br&gt;Le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v>
      </c>
      <c r="E1200" s="4">
        <v>17.100000000000001</v>
      </c>
      <c r="F1200" s="2" t="s">
        <v>2263</v>
      </c>
      <c r="G1200" s="19">
        <f>VLOOKUP(F1200,frs!$A$2:$B$45,2,FALSE)</f>
        <v>38</v>
      </c>
      <c r="H1200" s="2" t="b">
        <v>1</v>
      </c>
      <c r="I1200" s="2" t="s">
        <v>2308</v>
      </c>
      <c r="J1200" s="19">
        <f>VLOOKUP(I1200,Families!$A$2:$B$11,2,FALSE)</f>
        <v>3</v>
      </c>
      <c r="K1200" s="2" t="s">
        <v>4740</v>
      </c>
      <c r="L1200" s="19">
        <f>IFERROR(VLOOKUP(K1200,Appellations!$A$2:$B$80,2,FALSE),"0")</f>
        <v>25</v>
      </c>
      <c r="M1200" s="2" t="s">
        <v>4741</v>
      </c>
      <c r="N1200" s="19">
        <f>IFERROR(VLOOKUP(M1200,Regions!$A$2:$B$44,2,FALSE),"0")</f>
        <v>32</v>
      </c>
      <c r="O1200" s="2" t="s">
        <v>2306</v>
      </c>
      <c r="P1200" s="19">
        <f>IFERROR(VLOOKUP(O1200,Colors!$A$2:$B$11,2,FALSE),"0")</f>
        <v>7</v>
      </c>
      <c r="Q1200" s="2" t="s">
        <v>4688</v>
      </c>
      <c r="R1200" s="19">
        <f>IFERROR(VLOOKUP(Q1200,Contenants!$A$2:$B$21,2,FALSE),"0")</f>
        <v>16</v>
      </c>
      <c r="S1200" s="2" t="s">
        <v>5693</v>
      </c>
      <c r="T1200" s="50" t="s">
        <v>6258</v>
      </c>
      <c r="U1200" s="19" t="str">
        <f>SUBSTITUTE(S1200,"C:\Users\Admin\OneDrive\Site Internet\","")</f>
        <v>chateau_des_bormettes_instinct_parcellaire_rose.png</v>
      </c>
      <c r="V1200" s="19">
        <f t="shared" ref="V1200:V1204" si="418">IF(U1200="",0,1)</f>
        <v>1</v>
      </c>
      <c r="W1200" s="20" t="str">
        <f t="shared" ref="W1200" si="419">$X$1&amp;A1200&amp;$Y$1&amp;T1200&amp;$Z$1&amp;D1200&amp;$AA$1&amp;G1200&amp;$AB$1&amp;J1200&amp;$AC$1&amp;L1200&amp;$AD$1&amp;N1200&amp;$AE$1&amp;P1200&amp;$AF$1&amp;R1200&amp;$AG$1&amp;U1200&amp;$AH$1&amp;V1200&amp;$AI$1</f>
        <v>("01212", "Instinct Parcellaire Bormettes Rosé ", "Un Côte de Provence La Londe rosé d'une grande finesse, idéal sur des grillades ou une paella.&lt;br&gt;&lt;br&gt;Encépagement : Grenache, cinsault&lt;br&gt;&lt;br&gt;Dégustation : Nez subtil sur des notes d'agrumes confits. La bouche est fraîche, ample aux saveurs de pêches blanches. La finale est bien équilibrée et élégante.&lt;br&gt;Accord mets/vin : crustacés ou des poissons fins.&lt;br&gt;&lt;br&gt;Le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 "38", "3", "25", "32","7", "16", "chateau_des_bormettes_instinct_parcellaire_rose.png", "1"),</v>
      </c>
    </row>
    <row r="1201" spans="1:23" s="29" customFormat="1" hidden="1" x14ac:dyDescent="0.25">
      <c r="A1201" s="2" t="s">
        <v>1967</v>
      </c>
      <c r="B1201" s="2" t="s">
        <v>1968</v>
      </c>
      <c r="C1201" s="3"/>
      <c r="D1201" s="27" t="str">
        <f t="shared" si="400"/>
        <v/>
      </c>
      <c r="E1201" s="4">
        <v>35.6</v>
      </c>
      <c r="F1201" s="2" t="s">
        <v>2264</v>
      </c>
      <c r="H1201" s="2" t="b">
        <v>1</v>
      </c>
      <c r="I1201" s="2" t="s">
        <v>4709</v>
      </c>
      <c r="K1201" s="2" t="s">
        <v>4853</v>
      </c>
      <c r="M1201" s="2" t="s">
        <v>4745</v>
      </c>
      <c r="O1201" s="2" t="s">
        <v>4689</v>
      </c>
      <c r="Q1201" s="2" t="s">
        <v>4688</v>
      </c>
      <c r="S1201" s="2"/>
      <c r="V1201" s="19">
        <f t="shared" si="418"/>
        <v>0</v>
      </c>
    </row>
    <row r="1202" spans="1:23" s="20" customFormat="1" hidden="1" x14ac:dyDescent="0.25">
      <c r="A1202" s="2" t="s">
        <v>1969</v>
      </c>
      <c r="B1202" s="2" t="s">
        <v>1970</v>
      </c>
      <c r="C1202" s="3"/>
      <c r="D1202" s="18" t="str">
        <f t="shared" si="400"/>
        <v/>
      </c>
      <c r="E1202" s="4">
        <v>14.45</v>
      </c>
      <c r="F1202" s="2" t="s">
        <v>2264</v>
      </c>
      <c r="H1202" s="2" t="b">
        <v>1</v>
      </c>
      <c r="I1202" s="2" t="s">
        <v>4716</v>
      </c>
      <c r="K1202" s="2" t="s">
        <v>4853</v>
      </c>
      <c r="M1202" s="2" t="s">
        <v>4745</v>
      </c>
      <c r="O1202" s="2" t="s">
        <v>4719</v>
      </c>
      <c r="Q1202" s="2" t="s">
        <v>4688</v>
      </c>
      <c r="S1202" s="2"/>
      <c r="V1202" s="19">
        <f t="shared" si="418"/>
        <v>0</v>
      </c>
    </row>
    <row r="1203" spans="1:23" s="20" customFormat="1" hidden="1" x14ac:dyDescent="0.25">
      <c r="A1203" s="2" t="s">
        <v>1963</v>
      </c>
      <c r="B1203" s="2" t="s">
        <v>1964</v>
      </c>
      <c r="C1203" s="3"/>
      <c r="D1203" s="40" t="str">
        <f t="shared" si="400"/>
        <v/>
      </c>
      <c r="E1203" s="4">
        <v>23.3</v>
      </c>
      <c r="F1203" s="2" t="s">
        <v>2264</v>
      </c>
      <c r="G1203" s="42"/>
      <c r="H1203" s="2" t="b">
        <v>1</v>
      </c>
      <c r="I1203" s="2" t="s">
        <v>4716</v>
      </c>
      <c r="J1203" s="42"/>
      <c r="K1203" s="2" t="s">
        <v>4853</v>
      </c>
      <c r="L1203" s="42"/>
      <c r="M1203" s="2" t="s">
        <v>4745</v>
      </c>
      <c r="N1203" s="42"/>
      <c r="O1203" s="2" t="s">
        <v>4719</v>
      </c>
      <c r="P1203" s="42"/>
      <c r="Q1203" s="2" t="s">
        <v>4688</v>
      </c>
      <c r="R1203" s="42"/>
      <c r="S1203" s="2"/>
      <c r="T1203" s="42"/>
      <c r="U1203" s="42"/>
      <c r="V1203" s="19">
        <f t="shared" si="418"/>
        <v>0</v>
      </c>
      <c r="W1203" s="42"/>
    </row>
    <row r="1204" spans="1:23" hidden="1" x14ac:dyDescent="0.25">
      <c r="A1204" s="2" t="s">
        <v>1965</v>
      </c>
      <c r="B1204" s="2" t="s">
        <v>1966</v>
      </c>
      <c r="C1204" s="3"/>
      <c r="D1204" s="23" t="str">
        <f t="shared" ref="D1204:D1205" si="420">SUBSTITUTE(SUBSTITUTE(SUBSTITUTE(C1204,CHAR(13),""),CHAR(10),"&lt;br&gt;"),". &amp;car(10)",".")</f>
        <v/>
      </c>
      <c r="E1204" s="4">
        <v>31.5</v>
      </c>
      <c r="F1204" s="2" t="s">
        <v>2264</v>
      </c>
      <c r="G1204" s="19" t="e">
        <f>VLOOKUP(F1204,frs!$A$2:$E$41,2,FALSE)</f>
        <v>#N/A</v>
      </c>
      <c r="H1204" s="2" t="b">
        <v>1</v>
      </c>
      <c r="I1204" s="2" t="s">
        <v>4716</v>
      </c>
      <c r="J1204" s="19">
        <f>VLOOKUP(I1204,Families!$A$2:$B$11,2,FALSE)</f>
        <v>1</v>
      </c>
      <c r="K1204" s="2" t="s">
        <v>4853</v>
      </c>
      <c r="L1204" s="19" t="str">
        <f>IFERROR(VLOOKUP(K1204,Appellations!$A$2:$B$77,2,FALSE),"0")</f>
        <v>0</v>
      </c>
      <c r="M1204" s="2" t="s">
        <v>4745</v>
      </c>
      <c r="N1204" s="19">
        <f>IFERROR(VLOOKUP(M1204,Regions!$A$2:$B$41,2,FALSE),"0")</f>
        <v>33</v>
      </c>
      <c r="O1204" s="2" t="s">
        <v>4719</v>
      </c>
      <c r="P1204" s="19">
        <f>IFERROR(VLOOKUP(O1204,Colors!$A$2:$B$11,2,FALSE),"0")</f>
        <v>8</v>
      </c>
      <c r="Q1204" s="2" t="s">
        <v>4688</v>
      </c>
      <c r="R1204" s="19">
        <f>IFERROR(VLOOKUP(Q1204,Contenants!$A$2:$B$21,2,FALSE),"0")</f>
        <v>16</v>
      </c>
      <c r="S1204" s="2"/>
      <c r="T1204" s="50" t="str">
        <f t="shared" ref="T1204:T1205" si="421">PROPER(B1204)</f>
        <v>Vacqueyras Montirius Le Clos Rouge</v>
      </c>
      <c r="U1204" s="19" t="str">
        <f>SUBSTITUTE(SUBSTITUTE(SUBSTITUTE(SUBSTITUTE(SUBSTITUTE(SUBSTITUTE(SUBSTITUTE(SUBSTITUTE(SUBSTITUTE(SUBSTITUTE(SUBSTITUTE(SUBSTITUTE(S1204,"C:\Users\Admin\OneDrive\Site Internet\",""),"BAG-IN-BOX\",""),"BOURGOGNE\",""),"BEAUJOLAIS\",""),"CHAMPAGNE ET EFFERVESCENTS\",""),"LANGUEDOC\",""),"LOIRE\",""),"PROVENCE\",""),"RHONE NORD\",""),"RHONE SUD\",""),"SPIRITUEUX\",""),"SUD OUEST\","")</f>
        <v/>
      </c>
      <c r="V1204" s="19">
        <f t="shared" si="418"/>
        <v>0</v>
      </c>
      <c r="W1204" s="20" t="e">
        <f>$X$1&amp;A1204&amp;$Y$1&amp;T1204&amp;$Z$1&amp;D1204&amp;$AA$1&amp;E1204&amp;#REF!&amp;G1204&amp;$AB$1&amp;J1204&amp;$AC$1&amp;L1204&amp;$AD$1&amp;N1204&amp;$AE$1&amp;P1204&amp;$AF$1&amp;R1204&amp;$AG$1&amp;#REF!&amp;$AI$1</f>
        <v>#REF!</v>
      </c>
    </row>
    <row r="1205" spans="1:23" hidden="1" x14ac:dyDescent="0.25">
      <c r="A1205" s="2" t="s">
        <v>3889</v>
      </c>
      <c r="B1205" s="2" t="s">
        <v>3890</v>
      </c>
      <c r="C1205" s="3"/>
      <c r="D1205" s="23" t="str">
        <f t="shared" si="420"/>
        <v/>
      </c>
      <c r="E1205" s="4">
        <v>8.5500000000000007</v>
      </c>
      <c r="F1205" s="2" t="s">
        <v>2249</v>
      </c>
      <c r="G1205" s="19" t="e">
        <f>VLOOKUP(F1205,frs!$A$2:$E$41,2,FALSE)</f>
        <v>#N/A</v>
      </c>
      <c r="H1205" s="2" t="b">
        <v>0</v>
      </c>
      <c r="I1205" s="2" t="s">
        <v>4709</v>
      </c>
      <c r="J1205" s="19">
        <f>VLOOKUP(I1205,Families!$A$2:$B$11,2,FALSE)</f>
        <v>2</v>
      </c>
      <c r="K1205" s="2" t="s">
        <v>4823</v>
      </c>
      <c r="L1205" s="19" t="str">
        <f>IFERROR(VLOOKUP(K1205,Appellations!$A$2:$B$77,2,FALSE),"0")</f>
        <v>0</v>
      </c>
      <c r="M1205" s="2" t="s">
        <v>4822</v>
      </c>
      <c r="N1205" s="19">
        <f>IFERROR(VLOOKUP(M1205,Regions!$A$2:$B$41,2,FALSE),"0")</f>
        <v>27</v>
      </c>
      <c r="O1205" s="2" t="s">
        <v>4689</v>
      </c>
      <c r="P1205" s="19">
        <f>IFERROR(VLOOKUP(O1205,Colors!$A$2:$B$11,2,FALSE),"0")</f>
        <v>2</v>
      </c>
      <c r="Q1205" s="2" t="s">
        <v>4688</v>
      </c>
      <c r="R1205" s="19">
        <f>IFERROR(VLOOKUP(Q1205,Contenants!$A$2:$B$21,2,FALSE),"0")</f>
        <v>16</v>
      </c>
      <c r="S1205" s="2"/>
      <c r="T1205" s="50" t="str">
        <f t="shared" si="421"/>
        <v>Muscadet Perdrix De L'Annee B.C. Blanc</v>
      </c>
      <c r="U1205" s="19" t="str">
        <f>SUBSTITUTE(SUBSTITUTE(SUBSTITUTE(SUBSTITUTE(SUBSTITUTE(SUBSTITUTE(SUBSTITUTE(SUBSTITUTE(SUBSTITUTE(SUBSTITUTE(SUBSTITUTE(SUBSTITUTE(S1205,"C:\Users\Admin\OneDrive\Site Internet\",""),"BAG-IN-BOX\",""),"BOURGOGNE\",""),"BEAUJOLAIS\",""),"CHAMPAGNE ET EFFERVESCENTS\",""),"LANGUEDOC\",""),"LOIRE\",""),"PROVENCE\",""),"RHONE NORD\",""),"RHONE SUD\",""),"SPIRITUEUX\",""),"SUD OUEST\","")</f>
        <v/>
      </c>
      <c r="V1205" s="19" t="e">
        <f>IF(#REF!="",0,1)</f>
        <v>#REF!</v>
      </c>
      <c r="W1205" s="20" t="e">
        <f>$X$1&amp;A1205&amp;$Y$1&amp;T1205&amp;$Z$1&amp;D1205&amp;$AA$1&amp;E1205&amp;#REF!&amp;G1205&amp;$AB$1&amp;J1205&amp;$AC$1&amp;L1205&amp;$AD$1&amp;N1205&amp;$AE$1&amp;P1205&amp;$AF$1&amp;R1205&amp;$AG$1&amp;#REF!&amp;$AI$1</f>
        <v>#REF!</v>
      </c>
    </row>
    <row r="1206" spans="1:23" s="29" customFormat="1" hidden="1" x14ac:dyDescent="0.25">
      <c r="A1206" s="2" t="s">
        <v>2496</v>
      </c>
      <c r="B1206" s="2" t="s">
        <v>2497</v>
      </c>
      <c r="C1206" s="3"/>
      <c r="D1206" s="27" t="str">
        <f t="shared" si="400"/>
        <v/>
      </c>
      <c r="E1206" s="4">
        <v>16.899999999999999</v>
      </c>
      <c r="F1206" s="2" t="s">
        <v>2498</v>
      </c>
      <c r="H1206" s="2" t="b">
        <v>0</v>
      </c>
      <c r="I1206" s="2" t="s">
        <v>4716</v>
      </c>
      <c r="K1206" s="2" t="s">
        <v>4768</v>
      </c>
      <c r="M1206" s="2" t="s">
        <v>4762</v>
      </c>
      <c r="O1206" s="2" t="s">
        <v>4719</v>
      </c>
      <c r="Q1206" s="2" t="s">
        <v>4688</v>
      </c>
      <c r="S1206" s="2"/>
    </row>
    <row r="1207" spans="1:23" s="20" customFormat="1" hidden="1" x14ac:dyDescent="0.25">
      <c r="A1207" s="2" t="s">
        <v>3794</v>
      </c>
      <c r="B1207" s="2" t="s">
        <v>3795</v>
      </c>
      <c r="C1207" s="3"/>
      <c r="D1207" s="40" t="str">
        <f t="shared" si="400"/>
        <v/>
      </c>
      <c r="E1207" s="4">
        <v>16.899999999999999</v>
      </c>
      <c r="F1207" s="2" t="s">
        <v>2498</v>
      </c>
      <c r="G1207" s="42"/>
      <c r="H1207" s="2" t="b">
        <v>0</v>
      </c>
      <c r="I1207" s="2" t="s">
        <v>4709</v>
      </c>
      <c r="J1207" s="42"/>
      <c r="K1207" s="2" t="s">
        <v>4903</v>
      </c>
      <c r="L1207" s="42"/>
      <c r="M1207" s="2" t="s">
        <v>4762</v>
      </c>
      <c r="N1207" s="42"/>
      <c r="O1207" s="2" t="s">
        <v>4689</v>
      </c>
      <c r="P1207" s="42"/>
      <c r="Q1207" s="2" t="s">
        <v>4688</v>
      </c>
      <c r="R1207" s="42"/>
      <c r="S1207" s="2"/>
      <c r="T1207" s="42"/>
      <c r="U1207" s="42"/>
      <c r="V1207" s="42"/>
      <c r="W1207" s="42"/>
    </row>
    <row r="1208" spans="1:23" ht="409.5" x14ac:dyDescent="0.25">
      <c r="A1208" s="2" t="s">
        <v>1981</v>
      </c>
      <c r="B1208" s="2" t="s">
        <v>1982</v>
      </c>
      <c r="C1208" s="3" t="s">
        <v>4400</v>
      </c>
      <c r="D1208" s="23" t="str">
        <f t="shared" ref="D1208:D1210" si="422">SUBSTITUTE(SUBSTITUTE(SUBSTITUTE(C1208,CHAR(13),""),CHAR(10),"&lt;br&gt;"),". &amp;car(10)",".")</f>
        <v>Un rosé frais et léger, idéal pour des apéritifs et grillades entre amis.&lt;br&gt;&lt;br&gt;Encépagement : Carignan, Cinsault.&lt;br&gt;&lt;br&gt;Dégustation : Nez vif aux notes de petits fruits rouges ; Bouche ample et légère.&lt;br&gt;Accord mets/vin : apéritif, poissons.&lt;br&gt;&lt;br&gt;Existe en Magnum.&lt;br&gt;&lt;br&gt;Situé à St Cyr/Mer, les vins de ce domaine seront ravir tous les palets !!&lt;br&gt;19 hectares de vignes sont répartis sur les communes de Saint Cyr, La Cadière et le Castellet. La philosophie du domaine est de pratiquer l’agriculture régénérative dont l’objectif est d’augmenter la biodiversité.</v>
      </c>
      <c r="E1208" s="4">
        <v>10.6</v>
      </c>
      <c r="F1208" s="2" t="s">
        <v>2230</v>
      </c>
      <c r="G1208" s="19">
        <f>VLOOKUP(F1208,frs!$A$2:$B$45,2,FALSE)</f>
        <v>17</v>
      </c>
      <c r="H1208" s="2" t="b">
        <v>1</v>
      </c>
      <c r="I1208" s="2" t="s">
        <v>2308</v>
      </c>
      <c r="J1208" s="19">
        <f>VLOOKUP(I1208,Families!$A$2:$B$11,2,FALSE)</f>
        <v>3</v>
      </c>
      <c r="K1208" s="2" t="s">
        <v>4751</v>
      </c>
      <c r="L1208" s="19">
        <f>IFERROR(VLOOKUP(K1208,Appellations!$A$2:$B$80,2,FALSE),"0")</f>
        <v>78</v>
      </c>
      <c r="M1208" s="2" t="s">
        <v>4752</v>
      </c>
      <c r="N1208" s="19">
        <f>IFERROR(VLOOKUP(M1208,Regions!$A$2:$B$44,2,FALSE),"0")</f>
        <v>20</v>
      </c>
      <c r="O1208" s="2" t="s">
        <v>2306</v>
      </c>
      <c r="P1208" s="19">
        <f>IFERROR(VLOOKUP(O1208,Colors!$A$2:$B$11,2,FALSE),"0")</f>
        <v>7</v>
      </c>
      <c r="Q1208" s="2" t="s">
        <v>4688</v>
      </c>
      <c r="R1208" s="19">
        <f>IFERROR(VLOOKUP(Q1208,Contenants!$A$2:$B$21,2,FALSE),"0")</f>
        <v>16</v>
      </c>
      <c r="S1208" s="2" t="s">
        <v>5694</v>
      </c>
      <c r="T1208" s="50" t="s">
        <v>6260</v>
      </c>
      <c r="U1208" s="19" t="str">
        <f t="shared" ref="U1208:U1209" si="423">SUBSTITUTE(S1208,"C:\Users\Admin\OneDrive\Site Internet\","")</f>
        <v>domaine_chretienne_15_rose.png</v>
      </c>
      <c r="V1208" s="19">
        <f t="shared" ref="V1208:V1209" si="424">IF(U1208="",0,1)</f>
        <v>1</v>
      </c>
      <c r="W1208" s="20" t="str">
        <f t="shared" ref="W1208:W1209" si="425">$X$1&amp;A1208&amp;$Y$1&amp;T1208&amp;$Z$1&amp;D1208&amp;$AA$1&amp;G1208&amp;$AB$1&amp;J1208&amp;$AC$1&amp;L1208&amp;$AD$1&amp;N1208&amp;$AE$1&amp;P1208&amp;$AF$1&amp;R1208&amp;$AG$1&amp;U1208&amp;$AH$1&amp;V1208&amp;$AI$1</f>
        <v>("01220", "Le 15 La Chretienne Rosé  ", "Un rosé frais et léger, idéal pour des apéritifs et grillades entre amis.&lt;br&gt;&lt;br&gt;Encépagement : Carignan, Cinsault.&lt;br&gt;&lt;br&gt;Dégustation : Nez vif aux notes de petits fruits rouges ; Bouche ample et légère.&lt;br&gt;Accord mets/vin : apéritif, poissons.&lt;br&gt;&lt;br&gt;Existe en Magnum.&lt;br&gt;&lt;br&gt;Situé à St Cyr/Mer, les vins de ce domaine seront ravir tous les palets !!&lt;br&gt;19 hectares de vignes sont répartis sur les communes de Saint Cyr, La Cadière et le Castellet. La philosophie du domaine est de pratiquer l’agriculture régénérative dont l’objectif est d’augmenter la biodiversité.", "17", "3", "78", "20","7", "16", "domaine_chretienne_15_rose.png", "1"),</v>
      </c>
    </row>
    <row r="1209" spans="1:23" ht="409.5" x14ac:dyDescent="0.25">
      <c r="A1209" s="2" t="s">
        <v>750</v>
      </c>
      <c r="B1209" s="2" t="s">
        <v>751</v>
      </c>
      <c r="C1209" s="3" t="s">
        <v>5263</v>
      </c>
      <c r="D1209" s="23" t="str">
        <f t="shared" si="422"/>
        <v>Un Côtes du Rhône blanc sec, rond et aromatique. Idéal en apéritif ou sur une dorade grillée au four.&lt;br&gt;&lt;br&gt;Encépagement : Roussanne, Viognier.&lt;br&gt;&lt;br&gt;Dégustation : Robe jaune or ; Nez complexe aux notes d’agrumes et de fruits secs ; Bouche aromatique et tendue.&lt;br&gt;Accord mets/vin : apéritif, viande blanche, poisson.&lt;br&gt;&lt;br&gt;Existe en 75cl.&lt;br&gt;&lt;br&gt;Le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vins.&lt;br&gt;Descendante d’une famille qui travaille la vigne depuis 1640, Claire Clavel, Femme Vigneronne, est épaulée par son père Denis. Elle conduit les 80 hectares de son domaine.</v>
      </c>
      <c r="E1209" s="4">
        <v>26.4</v>
      </c>
      <c r="F1209" s="2" t="s">
        <v>2234</v>
      </c>
      <c r="G1209" s="19">
        <f>VLOOKUP(F1209,frs!$A$2:$B$45,2,FALSE)</f>
        <v>13</v>
      </c>
      <c r="H1209" s="2" t="b">
        <v>1</v>
      </c>
      <c r="I1209" s="2" t="s">
        <v>4709</v>
      </c>
      <c r="J1209" s="19">
        <f>VLOOKUP(I1209,Families!$A$2:$B$11,2,FALSE)</f>
        <v>2</v>
      </c>
      <c r="K1209" s="2" t="s">
        <v>4840</v>
      </c>
      <c r="L1209" s="19">
        <f>IFERROR(VLOOKUP(K1209,Appellations!$A$2:$B$80,2,FALSE),"0")</f>
        <v>27</v>
      </c>
      <c r="M1209" s="2" t="s">
        <v>4745</v>
      </c>
      <c r="N1209" s="19">
        <f>IFERROR(VLOOKUP(M1209,Regions!$A$2:$B$44,2,FALSE),"0")</f>
        <v>33</v>
      </c>
      <c r="O1209" s="2" t="s">
        <v>4689</v>
      </c>
      <c r="P1209" s="19">
        <f>IFERROR(VLOOKUP(O1209,Colors!$A$2:$B$11,2,FALSE),"0")</f>
        <v>2</v>
      </c>
      <c r="Q1209" s="2" t="s">
        <v>2303</v>
      </c>
      <c r="R1209" s="19">
        <f>IFERROR(VLOOKUP(Q1209,Contenants!$A$2:$B$21,2,FALSE),"0")</f>
        <v>19</v>
      </c>
      <c r="S1209" s="2" t="s">
        <v>5721</v>
      </c>
      <c r="T1209" s="50" t="s">
        <v>6259</v>
      </c>
      <c r="U1209" s="19" t="str">
        <f t="shared" si="423"/>
        <v>domaine_clavel_syrius_blanc.png</v>
      </c>
      <c r="V1209" s="19">
        <f t="shared" si="424"/>
        <v>1</v>
      </c>
      <c r="W1209" s="20" t="str">
        <f t="shared" si="425"/>
        <v>("01221", "Syrius Clavel Blanc Magnum ", "Un Côtes du Rhône blanc sec, rond et aromatique. Idéal en apéritif ou sur une dorade grillée au four.&lt;br&gt;&lt;br&gt;Encépagement : Roussanne, Viognier.&lt;br&gt;&lt;br&gt;Dégustation : Robe jaune or ; Nez complexe aux notes d’agrumes et de fruits secs ; Bouche aromatique et tendue.&lt;br&gt;Accord mets/vin : apéritif, viande blanche, poisson.&lt;br&gt;&lt;br&gt;Existe en 75cl.&lt;br&gt;&lt;br&gt;Le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vins.&lt;br&gt;Descendante d’une famille qui travaille la vigne depuis 1640, Claire Clavel, Femme Vigneronne, est épaulée par son père Denis. Elle conduit les 80 hectares de son domaine.", "13", "2", "27", "33","2", "19", "domaine_clavel_syrius_blanc.png", "1"),</v>
      </c>
    </row>
    <row r="1210" spans="1:23" hidden="1" x14ac:dyDescent="0.25">
      <c r="A1210" s="2" t="s">
        <v>4334</v>
      </c>
      <c r="B1210" s="2" t="s">
        <v>4335</v>
      </c>
      <c r="C1210" s="3"/>
      <c r="D1210" s="23" t="str">
        <f t="shared" si="422"/>
        <v/>
      </c>
      <c r="E1210" s="4">
        <v>37.450000000000003</v>
      </c>
      <c r="F1210" s="2" t="s">
        <v>464</v>
      </c>
      <c r="G1210" s="19" t="e">
        <f>VLOOKUP(F1210,frs!$A$2:$E$41,2,FALSE)</f>
        <v>#N/A</v>
      </c>
      <c r="H1210" s="2" t="b">
        <v>0</v>
      </c>
      <c r="I1210" s="2" t="s">
        <v>4693</v>
      </c>
      <c r="J1210" s="19">
        <f>VLOOKUP(I1210,Families!$A$2:$B$11,2,FALSE)</f>
        <v>7</v>
      </c>
      <c r="K1210" s="2"/>
      <c r="L1210" s="19" t="str">
        <f>IFERROR(VLOOKUP(K1210,Appellations!$A$2:$B$77,2,FALSE),"0")</f>
        <v>0</v>
      </c>
      <c r="M1210" s="2" t="s">
        <v>4703</v>
      </c>
      <c r="N1210" s="19">
        <f>IFERROR(VLOOKUP(M1210,Regions!$A$2:$B$41,2,FALSE),"0")</f>
        <v>34</v>
      </c>
      <c r="O1210" s="2"/>
      <c r="P1210" s="19" t="str">
        <f>IFERROR(VLOOKUP(O1210,Colors!$A$2:$B$11,2,FALSE),"0")</f>
        <v>0</v>
      </c>
      <c r="Q1210" s="2"/>
      <c r="R1210" s="19" t="str">
        <f>IFERROR(VLOOKUP(Q1210,Contenants!$A$2:$B$21,2,FALSE),"0")</f>
        <v>0</v>
      </c>
      <c r="S1210" s="2"/>
      <c r="T1210" s="50" t="str">
        <f t="shared" ref="T1210" si="426">PROPER(B1210)</f>
        <v>Ti'Arranges De Ced Gwamare Citron Gingem</v>
      </c>
      <c r="U1210" s="19" t="str">
        <f>SUBSTITUTE(SUBSTITUTE(SUBSTITUTE(SUBSTITUTE(SUBSTITUTE(SUBSTITUTE(SUBSTITUTE(SUBSTITUTE(SUBSTITUTE(SUBSTITUTE(SUBSTITUTE(SUBSTITUTE(S1210,"C:\Users\Admin\OneDrive\Site Internet\",""),"BAG-IN-BOX\",""),"BOURGOGNE\",""),"BEAUJOLAIS\",""),"CHAMPAGNE ET EFFERVESCENTS\",""),"LANGUEDOC\",""),"LOIRE\",""),"PROVENCE\",""),"RHONE NORD\",""),"RHONE SUD\",""),"SPIRITUEUX\",""),"SUD OUEST\","")</f>
        <v/>
      </c>
      <c r="V1210" s="19" t="e">
        <f>IF(#REF!="",0,1)</f>
        <v>#REF!</v>
      </c>
      <c r="W1210" s="20" t="e">
        <f>$X$1&amp;A1210&amp;$Y$1&amp;T1210&amp;$Z$1&amp;D1210&amp;$AA$1&amp;E1210&amp;#REF!&amp;G1210&amp;$AB$1&amp;J1210&amp;$AC$1&amp;L1210&amp;$AD$1&amp;N1210&amp;$AE$1&amp;P1210&amp;$AF$1&amp;R1210&amp;$AG$1&amp;#REF!&amp;$AI$1</f>
        <v>#REF!</v>
      </c>
    </row>
    <row r="1211" spans="1:23" s="29" customFormat="1" hidden="1" x14ac:dyDescent="0.25">
      <c r="A1211" s="2" t="s">
        <v>4336</v>
      </c>
      <c r="B1211" s="2" t="s">
        <v>4337</v>
      </c>
      <c r="C1211" s="3"/>
      <c r="D1211" s="27" t="str">
        <f t="shared" si="400"/>
        <v/>
      </c>
      <c r="E1211" s="4">
        <v>35.65</v>
      </c>
      <c r="F1211" s="2" t="s">
        <v>464</v>
      </c>
      <c r="H1211" s="2" t="b">
        <v>0</v>
      </c>
      <c r="I1211" s="2" t="s">
        <v>4693</v>
      </c>
      <c r="K1211" s="2"/>
      <c r="M1211" s="2" t="s">
        <v>4703</v>
      </c>
      <c r="O1211" s="2"/>
      <c r="Q1211" s="2"/>
      <c r="S1211" s="2"/>
    </row>
    <row r="1212" spans="1:23" s="20" customFormat="1" hidden="1" x14ac:dyDescent="0.25">
      <c r="A1212" s="2" t="s">
        <v>1141</v>
      </c>
      <c r="B1212" s="2" t="s">
        <v>1142</v>
      </c>
      <c r="C1212" s="3"/>
      <c r="D1212" s="18" t="str">
        <f t="shared" si="400"/>
        <v/>
      </c>
      <c r="E1212" s="4">
        <v>13.75</v>
      </c>
      <c r="F1212" s="2" t="s">
        <v>2247</v>
      </c>
      <c r="H1212" s="2" t="b">
        <v>1</v>
      </c>
      <c r="I1212" s="2" t="s">
        <v>2308</v>
      </c>
      <c r="K1212" s="2" t="s">
        <v>4898</v>
      </c>
      <c r="M1212" s="2" t="s">
        <v>4741</v>
      </c>
      <c r="O1212" s="2" t="s">
        <v>2306</v>
      </c>
      <c r="Q1212" s="2" t="s">
        <v>4688</v>
      </c>
      <c r="S1212" s="2"/>
      <c r="U1212" s="19" t="str">
        <f t="shared" ref="U1212:U1213" si="427">SUBSTITUTE(S1212,"C:\Users\Admin\OneDrive\Site Internet\","")</f>
        <v/>
      </c>
      <c r="V1212" s="19">
        <f t="shared" ref="V1212:V1214" si="428">IF(U1212="",0,1)</f>
        <v>0</v>
      </c>
    </row>
    <row r="1213" spans="1:23" s="20" customFormat="1" hidden="1" x14ac:dyDescent="0.25">
      <c r="A1213" s="2" t="s">
        <v>1018</v>
      </c>
      <c r="B1213" s="2" t="s">
        <v>1019</v>
      </c>
      <c r="C1213" s="3"/>
      <c r="D1213" s="40" t="str">
        <f t="shared" si="400"/>
        <v/>
      </c>
      <c r="E1213" s="4">
        <v>15.1</v>
      </c>
      <c r="F1213" s="2" t="s">
        <v>2265</v>
      </c>
      <c r="G1213" s="42"/>
      <c r="H1213" s="2" t="b">
        <v>1</v>
      </c>
      <c r="I1213" s="2" t="s">
        <v>4709</v>
      </c>
      <c r="J1213" s="42"/>
      <c r="K1213" s="2" t="s">
        <v>4746</v>
      </c>
      <c r="L1213" s="42"/>
      <c r="M1213" s="2" t="s">
        <v>4741</v>
      </c>
      <c r="N1213" s="42"/>
      <c r="O1213" s="2" t="s">
        <v>4689</v>
      </c>
      <c r="P1213" s="42"/>
      <c r="Q1213" s="2" t="s">
        <v>4688</v>
      </c>
      <c r="R1213" s="42"/>
      <c r="S1213" s="2"/>
      <c r="T1213" s="42"/>
      <c r="U1213" s="19" t="str">
        <f t="shared" si="427"/>
        <v/>
      </c>
      <c r="V1213" s="19">
        <f t="shared" si="428"/>
        <v>0</v>
      </c>
      <c r="W1213" s="42"/>
    </row>
    <row r="1214" spans="1:23" hidden="1" x14ac:dyDescent="0.25">
      <c r="A1214" s="2" t="s">
        <v>1020</v>
      </c>
      <c r="B1214" s="2" t="s">
        <v>1021</v>
      </c>
      <c r="C1214" s="3"/>
      <c r="D1214" s="23" t="str">
        <f t="shared" ref="D1214:D1217" si="429">SUBSTITUTE(SUBSTITUTE(SUBSTITUTE(C1214,CHAR(13),""),CHAR(10),"&lt;br&gt;"),". &amp;car(10)",".")</f>
        <v/>
      </c>
      <c r="E1214" s="4">
        <v>14.3</v>
      </c>
      <c r="F1214" s="2" t="s">
        <v>2265</v>
      </c>
      <c r="G1214" s="19" t="e">
        <f>VLOOKUP(F1214,frs!$A$2:$E$41,2,FALSE)</f>
        <v>#N/A</v>
      </c>
      <c r="H1214" s="2" t="b">
        <v>1</v>
      </c>
      <c r="I1214" s="2" t="s">
        <v>2308</v>
      </c>
      <c r="J1214" s="19">
        <f>VLOOKUP(I1214,Families!$A$2:$B$11,2,FALSE)</f>
        <v>3</v>
      </c>
      <c r="K1214" s="2" t="s">
        <v>4746</v>
      </c>
      <c r="L1214" s="19" t="str">
        <f>IFERROR(VLOOKUP(K1214,Appellations!$A$2:$B$77,2,FALSE),"0")</f>
        <v>0</v>
      </c>
      <c r="M1214" s="2" t="s">
        <v>4741</v>
      </c>
      <c r="N1214" s="19">
        <f>IFERROR(VLOOKUP(M1214,Regions!$A$2:$B$41,2,FALSE),"0")</f>
        <v>32</v>
      </c>
      <c r="O1214" s="2" t="s">
        <v>2306</v>
      </c>
      <c r="P1214" s="19">
        <f>IFERROR(VLOOKUP(O1214,Colors!$A$2:$B$11,2,FALSE),"0")</f>
        <v>7</v>
      </c>
      <c r="Q1214" s="2" t="s">
        <v>4688</v>
      </c>
      <c r="R1214" s="19">
        <f>IFERROR(VLOOKUP(Q1214,Contenants!$A$2:$B$21,2,FALSE),"0")</f>
        <v>16</v>
      </c>
      <c r="S1214" s="2"/>
      <c r="T1214" s="50" t="str">
        <f t="shared" ref="T1214:T1217" si="430">PROPER(B1214)</f>
        <v>Cot.Aix Chateau De Beaupre Rose</v>
      </c>
      <c r="U1214" s="19" t="str">
        <f>SUBSTITUTE(SUBSTITUTE(SUBSTITUTE(SUBSTITUTE(SUBSTITUTE(SUBSTITUTE(SUBSTITUTE(SUBSTITUTE(SUBSTITUTE(SUBSTITUTE(SUBSTITUTE(SUBSTITUTE(S1214,"C:\Users\Admin\OneDrive\Site Internet\",""),"BAG-IN-BOX\",""),"BOURGOGNE\",""),"BEAUJOLAIS\",""),"CHAMPAGNE ET EFFERVESCENTS\",""),"LANGUEDOC\",""),"LOIRE\",""),"PROVENCE\",""),"RHONE NORD\",""),"RHONE SUD\",""),"SPIRITUEUX\",""),"SUD OUEST\","")</f>
        <v/>
      </c>
      <c r="V1214" s="19">
        <f t="shared" si="428"/>
        <v>0</v>
      </c>
      <c r="W1214" s="20" t="e">
        <f>$X$1&amp;A1214&amp;$Y$1&amp;T1214&amp;$Z$1&amp;D1214&amp;$AA$1&amp;E1214&amp;#REF!&amp;G1214&amp;$AB$1&amp;J1214&amp;$AC$1&amp;L1214&amp;$AD$1&amp;N1214&amp;$AE$1&amp;P1214&amp;$AF$1&amp;R1214&amp;$AG$1&amp;#REF!&amp;$AI$1</f>
        <v>#REF!</v>
      </c>
    </row>
    <row r="1215" spans="1:23" hidden="1" x14ac:dyDescent="0.25">
      <c r="A1215" s="2" t="s">
        <v>4423</v>
      </c>
      <c r="B1215" s="2" t="s">
        <v>4424</v>
      </c>
      <c r="C1215" s="3"/>
      <c r="D1215" s="23" t="str">
        <f t="shared" si="429"/>
        <v/>
      </c>
      <c r="E1215" s="4">
        <v>10.6</v>
      </c>
      <c r="F1215" s="2" t="s">
        <v>4425</v>
      </c>
      <c r="G1215" s="19" t="e">
        <f>VLOOKUP(F1215,frs!$A$2:$E$41,2,FALSE)</f>
        <v>#N/A</v>
      </c>
      <c r="H1215" s="2" t="b">
        <v>0</v>
      </c>
      <c r="I1215" s="2" t="s">
        <v>4709</v>
      </c>
      <c r="J1215" s="19">
        <f>VLOOKUP(I1215,Families!$A$2:$B$11,2,FALSE)</f>
        <v>2</v>
      </c>
      <c r="K1215" s="2" t="s">
        <v>4751</v>
      </c>
      <c r="L1215" s="19" t="str">
        <f>IFERROR(VLOOKUP(K1215,Appellations!$A$2:$B$77,2,FALSE),"0")</f>
        <v>0</v>
      </c>
      <c r="M1215" s="2" t="s">
        <v>4752</v>
      </c>
      <c r="N1215" s="19">
        <f>IFERROR(VLOOKUP(M1215,Regions!$A$2:$B$41,2,FALSE),"0")</f>
        <v>20</v>
      </c>
      <c r="O1215" s="2" t="s">
        <v>4689</v>
      </c>
      <c r="P1215" s="19">
        <f>IFERROR(VLOOKUP(O1215,Colors!$A$2:$B$11,2,FALSE),"0")</f>
        <v>2</v>
      </c>
      <c r="Q1215" s="2" t="s">
        <v>4688</v>
      </c>
      <c r="R1215" s="19">
        <f>IFERROR(VLOOKUP(Q1215,Contenants!$A$2:$B$21,2,FALSE),"0")</f>
        <v>16</v>
      </c>
      <c r="S1215" s="2"/>
      <c r="T1215" s="50" t="str">
        <f t="shared" si="430"/>
        <v>Vdp French Colombard F.Double Blanc</v>
      </c>
      <c r="U1215" s="19" t="str">
        <f>SUBSTITUTE(SUBSTITUTE(SUBSTITUTE(SUBSTITUTE(SUBSTITUTE(SUBSTITUTE(SUBSTITUTE(SUBSTITUTE(SUBSTITUTE(SUBSTITUTE(SUBSTITUTE(SUBSTITUTE(S1215,"C:\Users\Admin\OneDrive\Site Internet\",""),"BAG-IN-BOX\",""),"BOURGOGNE\",""),"BEAUJOLAIS\",""),"CHAMPAGNE ET EFFERVESCENTS\",""),"LANGUEDOC\",""),"LOIRE\",""),"PROVENCE\",""),"RHONE NORD\",""),"RHONE SUD\",""),"SPIRITUEUX\",""),"SUD OUEST\","")</f>
        <v/>
      </c>
      <c r="V1215" s="19" t="e">
        <f>IF(#REF!="",0,1)</f>
        <v>#REF!</v>
      </c>
      <c r="W1215" s="20" t="e">
        <f>$X$1&amp;A1215&amp;$Y$1&amp;T1215&amp;$Z$1&amp;D1215&amp;$AA$1&amp;E1215&amp;#REF!&amp;G1215&amp;$AB$1&amp;J1215&amp;$AC$1&amp;L1215&amp;$AD$1&amp;N1215&amp;$AE$1&amp;P1215&amp;$AF$1&amp;R1215&amp;$AG$1&amp;#REF!&amp;$AI$1</f>
        <v>#REF!</v>
      </c>
    </row>
    <row r="1216" spans="1:23" hidden="1" x14ac:dyDescent="0.25">
      <c r="A1216" s="2" t="s">
        <v>4426</v>
      </c>
      <c r="B1216" s="2" t="s">
        <v>4427</v>
      </c>
      <c r="C1216" s="3"/>
      <c r="D1216" s="23" t="str">
        <f t="shared" si="429"/>
        <v/>
      </c>
      <c r="E1216" s="4">
        <v>10.6</v>
      </c>
      <c r="F1216" s="2" t="s">
        <v>4425</v>
      </c>
      <c r="G1216" s="19" t="e">
        <f>VLOOKUP(F1216,frs!$A$2:$E$41,2,FALSE)</f>
        <v>#N/A</v>
      </c>
      <c r="H1216" s="2" t="b">
        <v>0</v>
      </c>
      <c r="I1216" s="2" t="s">
        <v>2308</v>
      </c>
      <c r="J1216" s="19">
        <f>VLOOKUP(I1216,Families!$A$2:$B$11,2,FALSE)</f>
        <v>3</v>
      </c>
      <c r="K1216" s="2" t="s">
        <v>4751</v>
      </c>
      <c r="L1216" s="19" t="str">
        <f>IFERROR(VLOOKUP(K1216,Appellations!$A$2:$B$77,2,FALSE),"0")</f>
        <v>0</v>
      </c>
      <c r="M1216" s="2" t="s">
        <v>4752</v>
      </c>
      <c r="N1216" s="19">
        <f>IFERROR(VLOOKUP(M1216,Regions!$A$2:$B$41,2,FALSE),"0")</f>
        <v>20</v>
      </c>
      <c r="O1216" s="2" t="s">
        <v>2306</v>
      </c>
      <c r="P1216" s="19">
        <f>IFERROR(VLOOKUP(O1216,Colors!$A$2:$B$11,2,FALSE),"0")</f>
        <v>7</v>
      </c>
      <c r="Q1216" s="2" t="s">
        <v>4688</v>
      </c>
      <c r="R1216" s="19">
        <f>IFERROR(VLOOKUP(Q1216,Contenants!$A$2:$B$21,2,FALSE),"0")</f>
        <v>16</v>
      </c>
      <c r="S1216" s="2"/>
      <c r="T1216" s="50" t="str">
        <f t="shared" si="430"/>
        <v>Vdp French F.Double Rose</v>
      </c>
      <c r="U1216" s="19" t="str">
        <f>SUBSTITUTE(SUBSTITUTE(SUBSTITUTE(SUBSTITUTE(SUBSTITUTE(SUBSTITUTE(SUBSTITUTE(SUBSTITUTE(SUBSTITUTE(SUBSTITUTE(SUBSTITUTE(SUBSTITUTE(S1216,"C:\Users\Admin\OneDrive\Site Internet\",""),"BAG-IN-BOX\",""),"BOURGOGNE\",""),"BEAUJOLAIS\",""),"CHAMPAGNE ET EFFERVESCENTS\",""),"LANGUEDOC\",""),"LOIRE\",""),"PROVENCE\",""),"RHONE NORD\",""),"RHONE SUD\",""),"SPIRITUEUX\",""),"SUD OUEST\","")</f>
        <v/>
      </c>
      <c r="V1216" s="19" t="e">
        <f>IF(#REF!="",0,1)</f>
        <v>#REF!</v>
      </c>
      <c r="W1216" s="20" t="e">
        <f>$X$1&amp;A1216&amp;$Y$1&amp;T1216&amp;$Z$1&amp;D1216&amp;$AA$1&amp;E1216&amp;#REF!&amp;G1216&amp;$AB$1&amp;J1216&amp;$AC$1&amp;L1216&amp;$AD$1&amp;N1216&amp;$AE$1&amp;P1216&amp;$AF$1&amp;R1216&amp;$AG$1&amp;#REF!&amp;$AI$1</f>
        <v>#REF!</v>
      </c>
    </row>
    <row r="1217" spans="1:23" hidden="1" x14ac:dyDescent="0.25">
      <c r="A1217" s="2" t="s">
        <v>3246</v>
      </c>
      <c r="B1217" s="2" t="s">
        <v>3247</v>
      </c>
      <c r="C1217" s="3"/>
      <c r="D1217" s="23" t="str">
        <f t="shared" si="429"/>
        <v/>
      </c>
      <c r="E1217" s="4">
        <v>15</v>
      </c>
      <c r="F1217" s="2" t="s">
        <v>3245</v>
      </c>
      <c r="G1217" s="19" t="e">
        <f>VLOOKUP(F1217,frs!$A$2:$E$41,2,FALSE)</f>
        <v>#N/A</v>
      </c>
      <c r="H1217" s="2" t="b">
        <v>0</v>
      </c>
      <c r="I1217" s="2" t="s">
        <v>2308</v>
      </c>
      <c r="J1217" s="19">
        <f>VLOOKUP(I1217,Families!$A$2:$B$11,2,FALSE)</f>
        <v>3</v>
      </c>
      <c r="K1217" s="2" t="s">
        <v>4851</v>
      </c>
      <c r="L1217" s="19" t="str">
        <f>IFERROR(VLOOKUP(K1217,Appellations!$A$2:$B$77,2,FALSE),"0")</f>
        <v>0</v>
      </c>
      <c r="M1217" s="2" t="s">
        <v>4743</v>
      </c>
      <c r="N1217" s="19">
        <f>IFERROR(VLOOKUP(M1217,Regions!$A$2:$B$41,2,FALSE),"0")</f>
        <v>24</v>
      </c>
      <c r="O1217" s="2" t="s">
        <v>2306</v>
      </c>
      <c r="P1217" s="19">
        <f>IFERROR(VLOOKUP(O1217,Colors!$A$2:$B$11,2,FALSE),"0")</f>
        <v>7</v>
      </c>
      <c r="Q1217" s="2" t="s">
        <v>4688</v>
      </c>
      <c r="R1217" s="19">
        <f>IFERROR(VLOOKUP(Q1217,Contenants!$A$2:$B$21,2,FALSE),"0")</f>
        <v>16</v>
      </c>
      <c r="S1217" s="2"/>
      <c r="T1217" s="50" t="str">
        <f t="shared" si="430"/>
        <v>Cht Puech Haut Prestige Rose</v>
      </c>
      <c r="U1217" s="19" t="str">
        <f>SUBSTITUTE(SUBSTITUTE(SUBSTITUTE(SUBSTITUTE(SUBSTITUTE(SUBSTITUTE(SUBSTITUTE(SUBSTITUTE(SUBSTITUTE(SUBSTITUTE(SUBSTITUTE(SUBSTITUTE(S1217,"C:\Users\Admin\OneDrive\Site Internet\",""),"BAG-IN-BOX\",""),"BOURGOGNE\",""),"BEAUJOLAIS\",""),"CHAMPAGNE ET EFFERVESCENTS\",""),"LANGUEDOC\",""),"LOIRE\",""),"PROVENCE\",""),"RHONE NORD\",""),"RHONE SUD\",""),"SPIRITUEUX\",""),"SUD OUEST\","")</f>
        <v/>
      </c>
      <c r="V1217" s="19" t="e">
        <f>IF(#REF!="",0,1)</f>
        <v>#REF!</v>
      </c>
      <c r="W1217" s="20" t="e">
        <f>$X$1&amp;A1217&amp;$Y$1&amp;T1217&amp;$Z$1&amp;D1217&amp;$AA$1&amp;E1217&amp;#REF!&amp;G1217&amp;$AB$1&amp;J1217&amp;$AC$1&amp;L1217&amp;$AD$1&amp;N1217&amp;$AE$1&amp;P1217&amp;$AF$1&amp;R1217&amp;$AG$1&amp;#REF!&amp;$AI$1</f>
        <v>#REF!</v>
      </c>
    </row>
    <row r="1218" spans="1:23" s="29" customFormat="1" ht="300" x14ac:dyDescent="0.25">
      <c r="A1218" s="2" t="s">
        <v>2043</v>
      </c>
      <c r="B1218" s="2" t="s">
        <v>2044</v>
      </c>
      <c r="C1218" s="3" t="s">
        <v>5472</v>
      </c>
      <c r="D1218" s="27" t="str">
        <f t="shared" ref="D1218:D1277" si="431">SUBSTITUTE(SUBSTITUTE(C1218,CHAR(13),""),CHAR(10),"&lt;br&gt;")</f>
        <v>Verre soufflé en cristallin à eau ou à spiritueux d’une capacité de 50cl.&lt;br&gt;&lt;br&gt;Verre de dégustation qui donne au contenu de bonnes conditions pour se développer tant en termes de goût que d'arôme.&lt;br&gt;&lt;br&gt;Vendu par 6.</v>
      </c>
      <c r="E1218" s="4">
        <v>5.4</v>
      </c>
      <c r="F1218" s="2" t="s">
        <v>2250</v>
      </c>
      <c r="G1218" s="19">
        <f>VLOOKUP(F1218,frs!$A$2:$B$45,2,FALSE)</f>
        <v>19</v>
      </c>
      <c r="H1218" s="2" t="b">
        <v>1</v>
      </c>
      <c r="I1218" s="2" t="s">
        <v>4691</v>
      </c>
      <c r="J1218" s="19">
        <f>VLOOKUP(I1218,Families!$A$2:$B$11,2,FALSE)</f>
        <v>10</v>
      </c>
      <c r="K1218" s="2"/>
      <c r="L1218" s="19" t="str">
        <f>IFERROR(VLOOKUP(K1218,Appellations!$A$2:$B$80,2,FALSE),"0")</f>
        <v>0</v>
      </c>
      <c r="M1218" s="2" t="s">
        <v>4692</v>
      </c>
      <c r="N1218" s="19">
        <f>IFERROR(VLOOKUP(M1218,Regions!$A$2:$B$44,2,FALSE),"0")</f>
        <v>39</v>
      </c>
      <c r="O1218" s="2"/>
      <c r="P1218" s="19" t="str">
        <f>IFERROR(VLOOKUP(O1218,Colors!$A$2:$B$11,2,FALSE),"0")</f>
        <v>0</v>
      </c>
      <c r="Q1218" s="2" t="s">
        <v>4695</v>
      </c>
      <c r="R1218" s="19">
        <f>IFERROR(VLOOKUP(Q1218,Contenants!$A$2:$B$21,2,FALSE),"0")</f>
        <v>13</v>
      </c>
      <c r="S1218" s="2" t="s">
        <v>6486</v>
      </c>
      <c r="T1218" s="50" t="s">
        <v>6597</v>
      </c>
      <c r="U1218" s="19" t="str">
        <f t="shared" ref="U1218:U1221" si="432">SUBSTITUTE(SUBSTITUTE(SUBSTITUTE(SUBSTITUTE(SUBSTITUTE(SUBSTITUTE(SUBSTITUTE(SUBSTITUTE(SUBSTITUTE(SUBSTITUTE(SUBSTITUTE(SUBSTITUTE(S1218,"C:\Users\Admin\OneDrive\Site Internet\",""),"BAG-IN-BOX\",""),"BOURGOGNE\",""),"BEAUJOLAIS\",""),"CHAMPAGNE ET EFFERVESCENTS\",""),"LANGUEDOC\",""),"LOIRE\",""),"PROVENCE\",""),"RHONE NORD\",""),"RHONE SUD\",""),"SPIRITUEUX\",""),"SUD OUEST\","")</f>
        <v>verre_a_eau_ou_spiritueux_tumbler_50_cl.png</v>
      </c>
      <c r="V1218" s="19">
        <f t="shared" ref="V1218:V1221" si="433">IF(U1218="",0,1)</f>
        <v>1</v>
      </c>
      <c r="W1218" s="20" t="str">
        <f t="shared" ref="W1218" si="434">$X$1&amp;A1218&amp;$Y$1&amp;T1218&amp;$Z$1&amp;D1218&amp;$AA$1&amp;G1218&amp;$AB$1&amp;J1218&amp;$AC$1&amp;L1218&amp;$AD$1&amp;N1218&amp;$AE$1&amp;P1218&amp;$AF$1&amp;R1218&amp;$AG$1&amp;U1218&amp;$AH$1&amp;V1218&amp;$AI$1</f>
        <v>("01230", "Verre à eau Tumbler 50 Cl", "Verre soufflé en cristallin à eau ou à spiritueux d’une capacité de 50cl.&lt;br&gt;&lt;br&gt;Verre de dégustation qui donne au contenu de bonnes conditions pour se développer tant en termes de goût que d'arôme.&lt;br&gt;&lt;br&gt;Vendu par 6.", "19", "10", "0", "39","0", "13", "verre_a_eau_ou_spiritueux_tumbler_50_cl.png", "1"),</v>
      </c>
    </row>
    <row r="1219" spans="1:23" s="20" customFormat="1" hidden="1" x14ac:dyDescent="0.25">
      <c r="A1219" s="2" t="s">
        <v>1044</v>
      </c>
      <c r="B1219" s="2" t="s">
        <v>1045</v>
      </c>
      <c r="C1219" s="3"/>
      <c r="D1219" s="18" t="str">
        <f t="shared" si="431"/>
        <v/>
      </c>
      <c r="E1219" s="4">
        <v>15.65</v>
      </c>
      <c r="F1219" s="2" t="s">
        <v>2266</v>
      </c>
      <c r="H1219" s="2" t="b">
        <v>1</v>
      </c>
      <c r="I1219" s="2" t="s">
        <v>4716</v>
      </c>
      <c r="K1219" s="2" t="s">
        <v>4746</v>
      </c>
      <c r="M1219" s="2" t="s">
        <v>4741</v>
      </c>
      <c r="O1219" s="2" t="s">
        <v>4719</v>
      </c>
      <c r="Q1219" s="2" t="s">
        <v>4688</v>
      </c>
      <c r="S1219" s="2"/>
      <c r="U1219" s="19" t="str">
        <f t="shared" si="432"/>
        <v/>
      </c>
      <c r="V1219" s="19">
        <f t="shared" si="433"/>
        <v>0</v>
      </c>
    </row>
    <row r="1220" spans="1:23" s="20" customFormat="1" hidden="1" x14ac:dyDescent="0.25">
      <c r="A1220" s="2" t="s">
        <v>1046</v>
      </c>
      <c r="B1220" s="2" t="s">
        <v>1047</v>
      </c>
      <c r="C1220" s="3"/>
      <c r="D1220" s="18" t="str">
        <f t="shared" si="431"/>
        <v/>
      </c>
      <c r="E1220" s="4">
        <v>15.65</v>
      </c>
      <c r="F1220" s="2" t="s">
        <v>2266</v>
      </c>
      <c r="H1220" s="2" t="b">
        <v>1</v>
      </c>
      <c r="I1220" s="2" t="s">
        <v>2308</v>
      </c>
      <c r="K1220" s="2" t="s">
        <v>4746</v>
      </c>
      <c r="M1220" s="2" t="s">
        <v>4741</v>
      </c>
      <c r="O1220" s="2" t="s">
        <v>2306</v>
      </c>
      <c r="Q1220" s="2" t="s">
        <v>4688</v>
      </c>
      <c r="S1220" s="2"/>
      <c r="U1220" s="19" t="str">
        <f t="shared" si="432"/>
        <v/>
      </c>
      <c r="V1220" s="19">
        <f t="shared" si="433"/>
        <v>0</v>
      </c>
    </row>
    <row r="1221" spans="1:23" s="20" customFormat="1" hidden="1" x14ac:dyDescent="0.25">
      <c r="A1221" s="2" t="s">
        <v>1040</v>
      </c>
      <c r="B1221" s="2" t="s">
        <v>1041</v>
      </c>
      <c r="C1221" s="3"/>
      <c r="D1221" s="18" t="str">
        <f t="shared" si="431"/>
        <v/>
      </c>
      <c r="E1221" s="4">
        <v>25.05</v>
      </c>
      <c r="F1221" s="2" t="s">
        <v>2266</v>
      </c>
      <c r="H1221" s="2" t="b">
        <v>1</v>
      </c>
      <c r="I1221" s="2" t="s">
        <v>4716</v>
      </c>
      <c r="K1221" s="2" t="s">
        <v>4746</v>
      </c>
      <c r="M1221" s="2" t="s">
        <v>4741</v>
      </c>
      <c r="O1221" s="2" t="s">
        <v>4719</v>
      </c>
      <c r="Q1221" s="2" t="s">
        <v>4688</v>
      </c>
      <c r="S1221" s="2"/>
      <c r="U1221" s="19" t="str">
        <f t="shared" si="432"/>
        <v/>
      </c>
      <c r="V1221" s="19">
        <f t="shared" si="433"/>
        <v>0</v>
      </c>
    </row>
    <row r="1222" spans="1:23" s="20" customFormat="1" hidden="1" x14ac:dyDescent="0.25">
      <c r="A1222" s="2" t="s">
        <v>2671</v>
      </c>
      <c r="B1222" s="2" t="s">
        <v>2672</v>
      </c>
      <c r="C1222" s="3"/>
      <c r="D1222" s="18" t="str">
        <f t="shared" si="431"/>
        <v/>
      </c>
      <c r="E1222" s="4">
        <v>3.55</v>
      </c>
      <c r="F1222" s="2" t="s">
        <v>2246</v>
      </c>
      <c r="H1222" s="2" t="b">
        <v>0</v>
      </c>
      <c r="I1222" s="2" t="s">
        <v>2307</v>
      </c>
      <c r="K1222" s="2"/>
      <c r="M1222" s="2" t="s">
        <v>2307</v>
      </c>
      <c r="O1222" s="2"/>
      <c r="Q1222" s="2" t="s">
        <v>4804</v>
      </c>
      <c r="S1222" s="2"/>
    </row>
    <row r="1223" spans="1:23" s="20" customFormat="1" hidden="1" x14ac:dyDescent="0.25">
      <c r="A1223" s="2" t="s">
        <v>2673</v>
      </c>
      <c r="B1223" s="2" t="s">
        <v>2674</v>
      </c>
      <c r="C1223" s="3"/>
      <c r="D1223" s="18" t="str">
        <f t="shared" si="431"/>
        <v/>
      </c>
      <c r="E1223" s="4">
        <v>3.45</v>
      </c>
      <c r="F1223" s="2" t="s">
        <v>2246</v>
      </c>
      <c r="H1223" s="2" t="b">
        <v>0</v>
      </c>
      <c r="I1223" s="2" t="s">
        <v>2307</v>
      </c>
      <c r="K1223" s="2"/>
      <c r="M1223" s="2" t="s">
        <v>2307</v>
      </c>
      <c r="O1223" s="2"/>
      <c r="Q1223" s="2" t="s">
        <v>4804</v>
      </c>
      <c r="S1223" s="2"/>
    </row>
    <row r="1224" spans="1:23" s="20" customFormat="1" hidden="1" x14ac:dyDescent="0.25">
      <c r="A1224" s="2" t="s">
        <v>2669</v>
      </c>
      <c r="B1224" s="2" t="s">
        <v>2670</v>
      </c>
      <c r="C1224" s="3"/>
      <c r="D1224" s="18" t="str">
        <f t="shared" si="431"/>
        <v/>
      </c>
      <c r="E1224" s="4">
        <v>3.6</v>
      </c>
      <c r="F1224" s="2" t="s">
        <v>2246</v>
      </c>
      <c r="H1224" s="2" t="b">
        <v>0</v>
      </c>
      <c r="I1224" s="2" t="s">
        <v>2307</v>
      </c>
      <c r="K1224" s="2"/>
      <c r="M1224" s="2" t="s">
        <v>2307</v>
      </c>
      <c r="O1224" s="2"/>
      <c r="Q1224" s="2" t="s">
        <v>4804</v>
      </c>
      <c r="S1224" s="2"/>
    </row>
    <row r="1225" spans="1:23" s="20" customFormat="1" hidden="1" x14ac:dyDescent="0.25">
      <c r="A1225" s="2" t="s">
        <v>2675</v>
      </c>
      <c r="B1225" s="2" t="s">
        <v>2676</v>
      </c>
      <c r="C1225" s="3"/>
      <c r="D1225" s="18" t="str">
        <f t="shared" si="431"/>
        <v/>
      </c>
      <c r="E1225" s="4">
        <v>3.85</v>
      </c>
      <c r="F1225" s="2" t="s">
        <v>2246</v>
      </c>
      <c r="H1225" s="2" t="b">
        <v>0</v>
      </c>
      <c r="I1225" s="2" t="s">
        <v>2307</v>
      </c>
      <c r="K1225" s="2"/>
      <c r="M1225" s="2" t="s">
        <v>2307</v>
      </c>
      <c r="O1225" s="2"/>
      <c r="Q1225" s="2" t="s">
        <v>4804</v>
      </c>
      <c r="S1225" s="2"/>
    </row>
    <row r="1226" spans="1:23" s="20" customFormat="1" hidden="1" x14ac:dyDescent="0.25">
      <c r="A1226" s="2" t="s">
        <v>2677</v>
      </c>
      <c r="B1226" s="2" t="s">
        <v>2678</v>
      </c>
      <c r="C1226" s="3"/>
      <c r="D1226" s="18" t="str">
        <f t="shared" si="431"/>
        <v/>
      </c>
      <c r="E1226" s="4">
        <v>3.95</v>
      </c>
      <c r="F1226" s="2" t="s">
        <v>2246</v>
      </c>
      <c r="H1226" s="2" t="b">
        <v>0</v>
      </c>
      <c r="I1226" s="2" t="s">
        <v>2307</v>
      </c>
      <c r="K1226" s="2"/>
      <c r="M1226" s="2" t="s">
        <v>2307</v>
      </c>
      <c r="O1226" s="2"/>
      <c r="Q1226" s="2" t="s">
        <v>4804</v>
      </c>
      <c r="S1226" s="2"/>
    </row>
    <row r="1227" spans="1:23" s="20" customFormat="1" hidden="1" x14ac:dyDescent="0.25">
      <c r="A1227" s="2" t="s">
        <v>2765</v>
      </c>
      <c r="B1227" s="2" t="s">
        <v>2766</v>
      </c>
      <c r="C1227" s="3"/>
      <c r="D1227" s="18" t="str">
        <f t="shared" si="431"/>
        <v/>
      </c>
      <c r="E1227" s="4">
        <v>3.9</v>
      </c>
      <c r="F1227" s="2" t="s">
        <v>2246</v>
      </c>
      <c r="H1227" s="2" t="b">
        <v>0</v>
      </c>
      <c r="I1227" s="2" t="s">
        <v>2307</v>
      </c>
      <c r="K1227" s="2"/>
      <c r="M1227" s="2" t="s">
        <v>2307</v>
      </c>
      <c r="O1227" s="2"/>
      <c r="Q1227" s="2" t="s">
        <v>4804</v>
      </c>
      <c r="S1227" s="2"/>
    </row>
    <row r="1228" spans="1:23" s="20" customFormat="1" hidden="1" x14ac:dyDescent="0.25">
      <c r="A1228" s="2" t="s">
        <v>2769</v>
      </c>
      <c r="B1228" s="2" t="s">
        <v>2770</v>
      </c>
      <c r="C1228" s="3"/>
      <c r="D1228" s="18" t="str">
        <f t="shared" si="431"/>
        <v/>
      </c>
      <c r="E1228" s="4">
        <v>5</v>
      </c>
      <c r="F1228" s="2" t="s">
        <v>2246</v>
      </c>
      <c r="H1228" s="2" t="b">
        <v>0</v>
      </c>
      <c r="I1228" s="2" t="s">
        <v>2307</v>
      </c>
      <c r="K1228" s="2"/>
      <c r="M1228" s="2" t="s">
        <v>2307</v>
      </c>
      <c r="O1228" s="2"/>
      <c r="Q1228" s="2" t="s">
        <v>4804</v>
      </c>
      <c r="S1228" s="2"/>
    </row>
    <row r="1229" spans="1:23" s="20" customFormat="1" hidden="1" x14ac:dyDescent="0.25">
      <c r="A1229" s="2" t="s">
        <v>2767</v>
      </c>
      <c r="B1229" s="2" t="s">
        <v>2768</v>
      </c>
      <c r="C1229" s="3"/>
      <c r="D1229" s="18" t="str">
        <f t="shared" si="431"/>
        <v/>
      </c>
      <c r="E1229" s="4">
        <v>4.1500000000000004</v>
      </c>
      <c r="F1229" s="2" t="s">
        <v>2246</v>
      </c>
      <c r="H1229" s="2" t="b">
        <v>0</v>
      </c>
      <c r="I1229" s="2" t="s">
        <v>2307</v>
      </c>
      <c r="K1229" s="2"/>
      <c r="M1229" s="2" t="s">
        <v>2307</v>
      </c>
      <c r="O1229" s="2"/>
      <c r="Q1229" s="2" t="s">
        <v>4804</v>
      </c>
      <c r="S1229" s="2"/>
    </row>
    <row r="1230" spans="1:23" s="20" customFormat="1" hidden="1" x14ac:dyDescent="0.25">
      <c r="A1230" s="2" t="s">
        <v>2787</v>
      </c>
      <c r="B1230" s="2" t="s">
        <v>2788</v>
      </c>
      <c r="C1230" s="3"/>
      <c r="D1230" s="18" t="str">
        <f t="shared" si="431"/>
        <v/>
      </c>
      <c r="E1230" s="4">
        <v>3.7</v>
      </c>
      <c r="F1230" s="2" t="s">
        <v>2246</v>
      </c>
      <c r="H1230" s="2" t="b">
        <v>0</v>
      </c>
      <c r="I1230" s="2" t="s">
        <v>2307</v>
      </c>
      <c r="K1230" s="2"/>
      <c r="M1230" s="2" t="s">
        <v>2307</v>
      </c>
      <c r="O1230" s="2"/>
      <c r="Q1230" s="2" t="s">
        <v>4804</v>
      </c>
      <c r="S1230" s="2"/>
    </row>
    <row r="1231" spans="1:23" s="20" customFormat="1" hidden="1" x14ac:dyDescent="0.25">
      <c r="A1231" s="2" t="s">
        <v>2791</v>
      </c>
      <c r="B1231" s="2" t="s">
        <v>2792</v>
      </c>
      <c r="C1231" s="3"/>
      <c r="D1231" s="18" t="str">
        <f t="shared" si="431"/>
        <v/>
      </c>
      <c r="E1231" s="4">
        <v>3.8</v>
      </c>
      <c r="F1231" s="2" t="s">
        <v>2246</v>
      </c>
      <c r="H1231" s="2" t="b">
        <v>0</v>
      </c>
      <c r="I1231" s="2" t="s">
        <v>2307</v>
      </c>
      <c r="K1231" s="2"/>
      <c r="M1231" s="2" t="s">
        <v>2307</v>
      </c>
      <c r="O1231" s="2"/>
      <c r="Q1231" s="2" t="s">
        <v>4804</v>
      </c>
      <c r="S1231" s="2"/>
    </row>
    <row r="1232" spans="1:23" s="20" customFormat="1" hidden="1" x14ac:dyDescent="0.25">
      <c r="A1232" s="2" t="s">
        <v>2793</v>
      </c>
      <c r="B1232" s="2" t="s">
        <v>2794</v>
      </c>
      <c r="C1232" s="3"/>
      <c r="D1232" s="40" t="str">
        <f t="shared" si="431"/>
        <v/>
      </c>
      <c r="E1232" s="4">
        <v>3.8</v>
      </c>
      <c r="F1232" s="2" t="s">
        <v>2246</v>
      </c>
      <c r="G1232" s="42"/>
      <c r="H1232" s="2" t="b">
        <v>0</v>
      </c>
      <c r="I1232" s="2" t="s">
        <v>2307</v>
      </c>
      <c r="J1232" s="42"/>
      <c r="K1232" s="2"/>
      <c r="L1232" s="42"/>
      <c r="M1232" s="2" t="s">
        <v>2307</v>
      </c>
      <c r="N1232" s="42"/>
      <c r="O1232" s="2"/>
      <c r="P1232" s="42"/>
      <c r="Q1232" s="2" t="s">
        <v>4804</v>
      </c>
      <c r="R1232" s="42"/>
      <c r="S1232" s="2"/>
      <c r="T1232" s="42"/>
      <c r="U1232" s="42"/>
      <c r="V1232" s="42"/>
      <c r="W1232" s="42"/>
    </row>
    <row r="1233" spans="1:23" hidden="1" x14ac:dyDescent="0.25">
      <c r="A1233" s="2" t="s">
        <v>2789</v>
      </c>
      <c r="B1233" s="2" t="s">
        <v>2790</v>
      </c>
      <c r="C1233" s="3"/>
      <c r="D1233" s="23" t="str">
        <f t="shared" ref="D1233:D1236" si="435">SUBSTITUTE(SUBSTITUTE(SUBSTITUTE(C1233,CHAR(13),""),CHAR(10),"&lt;br&gt;"),". &amp;car(10)",".")</f>
        <v/>
      </c>
      <c r="E1233" s="4">
        <v>3.7</v>
      </c>
      <c r="F1233" s="2" t="s">
        <v>2246</v>
      </c>
      <c r="G1233" s="19">
        <f>VLOOKUP(F1233,frs!$A$2:$E$41,2,FALSE)</f>
        <v>22</v>
      </c>
      <c r="H1233" s="2" t="b">
        <v>0</v>
      </c>
      <c r="I1233" s="2" t="s">
        <v>2307</v>
      </c>
      <c r="J1233" s="19">
        <f>VLOOKUP(I1233,Families!$A$2:$B$11,2,FALSE)</f>
        <v>8</v>
      </c>
      <c r="K1233" s="2"/>
      <c r="L1233" s="19" t="str">
        <f>IFERROR(VLOOKUP(K1233,Appellations!$A$2:$B$77,2,FALSE),"0")</f>
        <v>0</v>
      </c>
      <c r="M1233" s="2" t="s">
        <v>2307</v>
      </c>
      <c r="N1233" s="19">
        <f>IFERROR(VLOOKUP(M1233,Regions!$A$2:$B$41,2,FALSE),"0")</f>
        <v>7</v>
      </c>
      <c r="O1233" s="2"/>
      <c r="P1233" s="19" t="str">
        <f>IFERROR(VLOOKUP(O1233,Colors!$A$2:$B$11,2,FALSE),"0")</f>
        <v>0</v>
      </c>
      <c r="Q1233" s="2" t="s">
        <v>4804</v>
      </c>
      <c r="R1233" s="19">
        <f>IFERROR(VLOOKUP(Q1233,Contenants!$A$2:$B$21,2,FALSE),"0")</f>
        <v>8</v>
      </c>
      <c r="S1233" s="2"/>
      <c r="T1233" s="50" t="str">
        <f t="shared" ref="T1233:T1236" si="436">PROPER(B1233)</f>
        <v>Biere Vic Brewery  Old Wives 33 Cl</v>
      </c>
      <c r="U1233" s="19" t="str">
        <f>SUBSTITUTE(SUBSTITUTE(SUBSTITUTE(SUBSTITUTE(SUBSTITUTE(SUBSTITUTE(SUBSTITUTE(SUBSTITUTE(SUBSTITUTE(SUBSTITUTE(SUBSTITUTE(SUBSTITUTE(S1233,"C:\Users\Admin\OneDrive\Site Internet\",""),"BAG-IN-BOX\",""),"BOURGOGNE\",""),"BEAUJOLAIS\",""),"CHAMPAGNE ET EFFERVESCENTS\",""),"LANGUEDOC\",""),"LOIRE\",""),"PROVENCE\",""),"RHONE NORD\",""),"RHONE SUD\",""),"SPIRITUEUX\",""),"SUD OUEST\","")</f>
        <v/>
      </c>
      <c r="V1233" s="19" t="e">
        <f>IF(#REF!="",0,1)</f>
        <v>#REF!</v>
      </c>
      <c r="W1233" s="20" t="e">
        <f>$X$1&amp;A1233&amp;$Y$1&amp;T1233&amp;$Z$1&amp;D1233&amp;$AA$1&amp;E1233&amp;#REF!&amp;G1233&amp;$AB$1&amp;J1233&amp;$AC$1&amp;L1233&amp;$AD$1&amp;N1233&amp;$AE$1&amp;P1233&amp;$AF$1&amp;R1233&amp;$AG$1&amp;#REF!&amp;$AI$1</f>
        <v>#REF!</v>
      </c>
    </row>
    <row r="1234" spans="1:23" hidden="1" x14ac:dyDescent="0.25">
      <c r="A1234" s="2" t="s">
        <v>3400</v>
      </c>
      <c r="B1234" s="2" t="s">
        <v>3401</v>
      </c>
      <c r="C1234" s="3"/>
      <c r="D1234" s="23" t="str">
        <f t="shared" si="435"/>
        <v/>
      </c>
      <c r="E1234" s="4">
        <v>29</v>
      </c>
      <c r="F1234" s="2" t="s">
        <v>2236</v>
      </c>
      <c r="G1234" s="19" t="e">
        <f>VLOOKUP(F1234,frs!$A$2:$E$41,2,FALSE)</f>
        <v>#N/A</v>
      </c>
      <c r="H1234" s="2" t="b">
        <v>0</v>
      </c>
      <c r="I1234" s="2" t="s">
        <v>4716</v>
      </c>
      <c r="J1234" s="19">
        <f>VLOOKUP(I1234,Families!$A$2:$B$11,2,FALSE)</f>
        <v>1</v>
      </c>
      <c r="K1234" s="2" t="s">
        <v>4746</v>
      </c>
      <c r="L1234" s="19" t="str">
        <f>IFERROR(VLOOKUP(K1234,Appellations!$A$2:$B$77,2,FALSE),"0")</f>
        <v>0</v>
      </c>
      <c r="M1234" s="2" t="s">
        <v>4741</v>
      </c>
      <c r="N1234" s="19">
        <f>IFERROR(VLOOKUP(M1234,Regions!$A$2:$B$41,2,FALSE),"0")</f>
        <v>32</v>
      </c>
      <c r="O1234" s="2" t="s">
        <v>4719</v>
      </c>
      <c r="P1234" s="19">
        <f>IFERROR(VLOOKUP(O1234,Colors!$A$2:$B$11,2,FALSE),"0")</f>
        <v>8</v>
      </c>
      <c r="Q1234" s="2" t="s">
        <v>4688</v>
      </c>
      <c r="R1234" s="19">
        <f>IFERROR(VLOOKUP(Q1234,Contenants!$A$2:$B$21,2,FALSE),"0")</f>
        <v>16</v>
      </c>
      <c r="S1234" s="2"/>
      <c r="T1234" s="50" t="str">
        <f t="shared" si="436"/>
        <v>Cot.Aix Cht Vignelaure Rouge 2008</v>
      </c>
      <c r="U1234" s="19" t="str">
        <f>SUBSTITUTE(SUBSTITUTE(SUBSTITUTE(SUBSTITUTE(SUBSTITUTE(SUBSTITUTE(SUBSTITUTE(SUBSTITUTE(SUBSTITUTE(SUBSTITUTE(SUBSTITUTE(SUBSTITUTE(S1234,"C:\Users\Admin\OneDrive\Site Internet\",""),"BAG-IN-BOX\",""),"BOURGOGNE\",""),"BEAUJOLAIS\",""),"CHAMPAGNE ET EFFERVESCENTS\",""),"LANGUEDOC\",""),"LOIRE\",""),"PROVENCE\",""),"RHONE NORD\",""),"RHONE SUD\",""),"SPIRITUEUX\",""),"SUD OUEST\","")</f>
        <v/>
      </c>
      <c r="V1234" s="19" t="e">
        <f>IF(#REF!="",0,1)</f>
        <v>#REF!</v>
      </c>
      <c r="W1234" s="20" t="e">
        <f>$X$1&amp;A1234&amp;$Y$1&amp;T1234&amp;$Z$1&amp;D1234&amp;$AA$1&amp;E1234&amp;#REF!&amp;G1234&amp;$AB$1&amp;J1234&amp;$AC$1&amp;L1234&amp;$AD$1&amp;N1234&amp;$AE$1&amp;P1234&amp;$AF$1&amp;R1234&amp;$AG$1&amp;#REF!&amp;$AI$1</f>
        <v>#REF!</v>
      </c>
    </row>
    <row r="1235" spans="1:23" hidden="1" x14ac:dyDescent="0.25">
      <c r="A1235" s="2" t="s">
        <v>3674</v>
      </c>
      <c r="B1235" s="2" t="s">
        <v>3675</v>
      </c>
      <c r="C1235" s="3"/>
      <c r="D1235" s="23" t="str">
        <f t="shared" si="435"/>
        <v/>
      </c>
      <c r="E1235" s="4">
        <v>9.5</v>
      </c>
      <c r="F1235" s="2" t="s">
        <v>2251</v>
      </c>
      <c r="G1235" s="19" t="e">
        <f>VLOOKUP(F1235,frs!$A$2:$E$41,2,FALSE)</f>
        <v>#N/A</v>
      </c>
      <c r="H1235" s="2" t="b">
        <v>0</v>
      </c>
      <c r="I1235" s="2" t="s">
        <v>2308</v>
      </c>
      <c r="J1235" s="19">
        <f>VLOOKUP(I1235,Families!$A$2:$B$11,2,FALSE)</f>
        <v>3</v>
      </c>
      <c r="K1235" s="2" t="s">
        <v>263</v>
      </c>
      <c r="L1235" s="19">
        <f>IFERROR(VLOOKUP(K1235,Appellations!$A$2:$B$77,2,FALSE),"0")</f>
        <v>42</v>
      </c>
      <c r="M1235" s="2" t="s">
        <v>4743</v>
      </c>
      <c r="N1235" s="19">
        <f>IFERROR(VLOOKUP(M1235,Regions!$A$2:$B$41,2,FALSE),"0")</f>
        <v>24</v>
      </c>
      <c r="O1235" s="2" t="s">
        <v>2306</v>
      </c>
      <c r="P1235" s="19">
        <f>IFERROR(VLOOKUP(O1235,Colors!$A$2:$B$11,2,FALSE),"0")</f>
        <v>7</v>
      </c>
      <c r="Q1235" s="2" t="s">
        <v>4688</v>
      </c>
      <c r="R1235" s="19">
        <f>IFERROR(VLOOKUP(Q1235,Contenants!$A$2:$B$21,2,FALSE),"0")</f>
        <v>16</v>
      </c>
      <c r="S1235" s="2"/>
      <c r="T1235" s="50" t="str">
        <f t="shared" si="436"/>
        <v>Igp Oc Gris Blanc G.B. Rose</v>
      </c>
      <c r="U1235" s="19" t="str">
        <f>SUBSTITUTE(SUBSTITUTE(SUBSTITUTE(SUBSTITUTE(SUBSTITUTE(SUBSTITUTE(SUBSTITUTE(SUBSTITUTE(SUBSTITUTE(SUBSTITUTE(SUBSTITUTE(SUBSTITUTE(S1235,"C:\Users\Admin\OneDrive\Site Internet\",""),"BAG-IN-BOX\",""),"BOURGOGNE\",""),"BEAUJOLAIS\",""),"CHAMPAGNE ET EFFERVESCENTS\",""),"LANGUEDOC\",""),"LOIRE\",""),"PROVENCE\",""),"RHONE NORD\",""),"RHONE SUD\",""),"SPIRITUEUX\",""),"SUD OUEST\","")</f>
        <v/>
      </c>
      <c r="V1235" s="19" t="e">
        <f>IF(#REF!="",0,1)</f>
        <v>#REF!</v>
      </c>
      <c r="W1235" s="20" t="e">
        <f>$X$1&amp;A1235&amp;$Y$1&amp;T1235&amp;$Z$1&amp;D1235&amp;$AA$1&amp;E1235&amp;#REF!&amp;G1235&amp;$AB$1&amp;J1235&amp;$AC$1&amp;L1235&amp;$AD$1&amp;N1235&amp;$AE$1&amp;P1235&amp;$AF$1&amp;R1235&amp;$AG$1&amp;#REF!&amp;$AI$1</f>
        <v>#REF!</v>
      </c>
    </row>
    <row r="1236" spans="1:23" hidden="1" x14ac:dyDescent="0.25">
      <c r="A1236" s="2" t="s">
        <v>3676</v>
      </c>
      <c r="B1236" s="2" t="s">
        <v>3677</v>
      </c>
      <c r="C1236" s="3"/>
      <c r="D1236" s="23" t="str">
        <f t="shared" si="435"/>
        <v/>
      </c>
      <c r="E1236" s="4">
        <v>19.5</v>
      </c>
      <c r="F1236" s="2" t="s">
        <v>2251</v>
      </c>
      <c r="G1236" s="19" t="e">
        <f>VLOOKUP(F1236,frs!$A$2:$E$41,2,FALSE)</f>
        <v>#N/A</v>
      </c>
      <c r="H1236" s="2" t="b">
        <v>0</v>
      </c>
      <c r="I1236" s="2" t="s">
        <v>2308</v>
      </c>
      <c r="J1236" s="19">
        <f>VLOOKUP(I1236,Families!$A$2:$B$11,2,FALSE)</f>
        <v>3</v>
      </c>
      <c r="K1236" s="2" t="s">
        <v>263</v>
      </c>
      <c r="L1236" s="19">
        <f>IFERROR(VLOOKUP(K1236,Appellations!$A$2:$B$77,2,FALSE),"0")</f>
        <v>42</v>
      </c>
      <c r="M1236" s="2" t="s">
        <v>4743</v>
      </c>
      <c r="N1236" s="19">
        <f>IFERROR(VLOOKUP(M1236,Regions!$A$2:$B$41,2,FALSE),"0")</f>
        <v>24</v>
      </c>
      <c r="O1236" s="2" t="s">
        <v>2306</v>
      </c>
      <c r="P1236" s="19">
        <f>IFERROR(VLOOKUP(O1236,Colors!$A$2:$B$11,2,FALSE),"0")</f>
        <v>7</v>
      </c>
      <c r="Q1236" s="2" t="s">
        <v>2303</v>
      </c>
      <c r="R1236" s="19">
        <f>IFERROR(VLOOKUP(Q1236,Contenants!$A$2:$B$21,2,FALSE),"0")</f>
        <v>19</v>
      </c>
      <c r="S1236" s="2"/>
      <c r="T1236" s="50" t="str">
        <f t="shared" si="436"/>
        <v>Igp Oc Gris Blanc G.B. Rose Magnum</v>
      </c>
      <c r="U1236" s="19" t="str">
        <f>SUBSTITUTE(SUBSTITUTE(SUBSTITUTE(SUBSTITUTE(SUBSTITUTE(SUBSTITUTE(SUBSTITUTE(SUBSTITUTE(SUBSTITUTE(SUBSTITUTE(SUBSTITUTE(SUBSTITUTE(S1236,"C:\Users\Admin\OneDrive\Site Internet\",""),"BAG-IN-BOX\",""),"BOURGOGNE\",""),"BEAUJOLAIS\",""),"CHAMPAGNE ET EFFERVESCENTS\",""),"LANGUEDOC\",""),"LOIRE\",""),"PROVENCE\",""),"RHONE NORD\",""),"RHONE SUD\",""),"SPIRITUEUX\",""),"SUD OUEST\","")</f>
        <v/>
      </c>
      <c r="V1236" s="19" t="e">
        <f>IF(#REF!="",0,1)</f>
        <v>#REF!</v>
      </c>
      <c r="W1236" s="20" t="e">
        <f>$X$1&amp;A1236&amp;$Y$1&amp;T1236&amp;$Z$1&amp;D1236&amp;$AA$1&amp;E1236&amp;#REF!&amp;G1236&amp;$AB$1&amp;J1236&amp;$AC$1&amp;L1236&amp;$AD$1&amp;N1236&amp;$AE$1&amp;P1236&amp;$AF$1&amp;R1236&amp;$AG$1&amp;#REF!&amp;$AI$1</f>
        <v>#REF!</v>
      </c>
    </row>
    <row r="1237" spans="1:23" s="29" customFormat="1" hidden="1" x14ac:dyDescent="0.25">
      <c r="A1237" s="2" t="s">
        <v>245</v>
      </c>
      <c r="B1237" s="2" t="s">
        <v>246</v>
      </c>
      <c r="C1237" s="3"/>
      <c r="D1237" s="27" t="str">
        <f t="shared" si="431"/>
        <v/>
      </c>
      <c r="E1237" s="4">
        <v>13.15</v>
      </c>
      <c r="F1237" s="2" t="s">
        <v>2224</v>
      </c>
      <c r="H1237" s="2" t="b">
        <v>1</v>
      </c>
      <c r="I1237" s="2" t="s">
        <v>2301</v>
      </c>
      <c r="K1237" s="2" t="s">
        <v>4749</v>
      </c>
      <c r="M1237" s="2" t="s">
        <v>4745</v>
      </c>
      <c r="O1237" s="2" t="s">
        <v>2306</v>
      </c>
      <c r="Q1237" s="2"/>
      <c r="S1237" s="2"/>
      <c r="U1237" s="19" t="str">
        <f t="shared" ref="U1237:U1239" si="437">SUBSTITUTE(SUBSTITUTE(SUBSTITUTE(SUBSTITUTE(SUBSTITUTE(SUBSTITUTE(SUBSTITUTE(SUBSTITUTE(SUBSTITUTE(SUBSTITUTE(SUBSTITUTE(SUBSTITUTE(S1237,"C:\Users\Admin\OneDrive\Site Internet\",""),"BAG-IN-BOX\",""),"BOURGOGNE\",""),"BEAUJOLAIS\",""),"CHAMPAGNE ET EFFERVESCENTS\",""),"LANGUEDOC\",""),"LOIRE\",""),"PROVENCE\",""),"RHONE NORD\",""),"RHONE SUD\",""),"SPIRITUEUX\",""),"SUD OUEST\","")</f>
        <v/>
      </c>
      <c r="V1237" s="19">
        <f t="shared" ref="V1237:V1240" si="438">IF(U1237="",0,1)</f>
        <v>0</v>
      </c>
    </row>
    <row r="1238" spans="1:23" s="20" customFormat="1" hidden="1" x14ac:dyDescent="0.25">
      <c r="A1238" s="2" t="s">
        <v>288</v>
      </c>
      <c r="B1238" s="2" t="s">
        <v>289</v>
      </c>
      <c r="C1238" s="3"/>
      <c r="D1238" s="18" t="str">
        <f t="shared" si="431"/>
        <v/>
      </c>
      <c r="E1238" s="4">
        <v>12.8</v>
      </c>
      <c r="F1238" s="2" t="s">
        <v>2224</v>
      </c>
      <c r="H1238" s="2" t="b">
        <v>1</v>
      </c>
      <c r="I1238" s="2" t="s">
        <v>2301</v>
      </c>
      <c r="K1238" s="2"/>
      <c r="M1238" s="2"/>
      <c r="O1238" s="2"/>
      <c r="Q1238" s="2"/>
      <c r="S1238" s="2"/>
      <c r="U1238" s="19" t="str">
        <f t="shared" si="437"/>
        <v/>
      </c>
      <c r="V1238" s="19">
        <f t="shared" si="438"/>
        <v>0</v>
      </c>
    </row>
    <row r="1239" spans="1:23" s="20" customFormat="1" ht="409.6" x14ac:dyDescent="0.25">
      <c r="A1239" s="2" t="s">
        <v>930</v>
      </c>
      <c r="B1239" s="2" t="s">
        <v>931</v>
      </c>
      <c r="C1239" s="3" t="s">
        <v>4964</v>
      </c>
      <c r="D1239" s="40" t="str">
        <f t="shared" si="431"/>
        <v>Un Chorey-les-beaune rouge structuré et charnue, idéal sur une côte de boeuf.&lt;br&gt;&lt;br&gt;Encépagement : Pinot noir&lt;br&gt;&lt;br&gt;Dégustation : robe rouge clair, nez de fruits noirs bien mûrs, bouche ronde et aérienne, tanins fins et boisé équilibré.&lt;br&gt;Accord mets/vin : volailles rôties, gibiers à plumes.&lt;br&gt;&lt;br&gt;Existe en 75cl.&lt;br&gt;&lt;br&gt;Domaine familial depuis des années, le Domaine Maldant-Pauvelot s’étend sur 18 Ha sur les Grands Terroirs de Bourgogne. Jean-Luc Maldant reprends les reines en 2009 et installe le domaine dans la qualité de ses produits.</v>
      </c>
      <c r="E1239" s="4">
        <v>56.15</v>
      </c>
      <c r="F1239" s="2" t="s">
        <v>2219</v>
      </c>
      <c r="G1239" s="19">
        <f>VLOOKUP(F1239,frs!$A$2:$B$45,2,FALSE)</f>
        <v>23</v>
      </c>
      <c r="H1239" s="2" t="b">
        <v>1</v>
      </c>
      <c r="I1239" s="2" t="s">
        <v>4716</v>
      </c>
      <c r="J1239" s="19">
        <f>VLOOKUP(I1239,Families!$A$2:$B$11,2,FALSE)</f>
        <v>1</v>
      </c>
      <c r="K1239" s="2" t="s">
        <v>4871</v>
      </c>
      <c r="L1239" s="19">
        <f>IFERROR(VLOOKUP(K1239,Appellations!$A$2:$B$80,2,FALSE),"0")</f>
        <v>19</v>
      </c>
      <c r="M1239" s="2" t="s">
        <v>4762</v>
      </c>
      <c r="N1239" s="19">
        <f>IFERROR(VLOOKUP(M1239,Regions!$A$2:$B$44,2,FALSE),"0")</f>
        <v>10</v>
      </c>
      <c r="O1239" s="2" t="s">
        <v>4719</v>
      </c>
      <c r="P1239" s="19">
        <f>IFERROR(VLOOKUP(O1239,Colors!$A$2:$B$11,2,FALSE),"0")</f>
        <v>8</v>
      </c>
      <c r="Q1239" s="2" t="s">
        <v>2303</v>
      </c>
      <c r="R1239" s="19">
        <f>IFERROR(VLOOKUP(Q1239,Contenants!$A$2:$B$21,2,FALSE),"0")</f>
        <v>19</v>
      </c>
      <c r="S1239" s="2" t="s">
        <v>5661</v>
      </c>
      <c r="T1239" s="50" t="s">
        <v>6598</v>
      </c>
      <c r="U1239" s="19" t="str">
        <f t="shared" si="437"/>
        <v>jean_luc_maldant_chorey_les_beaune_rouge.png</v>
      </c>
      <c r="V1239" s="19">
        <f t="shared" si="438"/>
        <v>1</v>
      </c>
      <c r="W1239" s="20" t="str">
        <f t="shared" ref="W1239:W1240" si="439">$X$1&amp;A1239&amp;$Y$1&amp;T1239&amp;$Z$1&amp;D1239&amp;$AA$1&amp;G1239&amp;$AB$1&amp;J1239&amp;$AC$1&amp;L1239&amp;$AD$1&amp;N1239&amp;$AE$1&amp;P1239&amp;$AF$1&amp;R1239&amp;$AG$1&amp;U1239&amp;$AH$1&amp;V1239&amp;$AI$1</f>
        <v>("01251", "Chorey Les Beaunes Maldant Rouge", "Un Chorey-les-beaune rouge structuré et charnue, idéal sur une côte de boeuf.&lt;br&gt;&lt;br&gt;Encépagement : Pinot noir&lt;br&gt;&lt;br&gt;Dégustation : robe rouge clair, nez de fruits noirs bien mûrs, bouche ronde et aérienne, tanins fins et boisé équilibré.&lt;br&gt;Accord mets/vin : volailles rôties, gibiers à plumes.&lt;br&gt;&lt;br&gt;Existe en 75cl.&lt;br&gt;&lt;br&gt;Domaine familial depuis des années, le Domaine Maldant-Pauvelot s’étend sur 18 Ha sur les Grands Terroirs de Bourgogne. Jean-Luc Maldant reprends les reines en 2009 et installe le domaine dans la qualité de ses produits.", "23", "1", "19", "10","8", "19", "jean_luc_maldant_chorey_les_beaune_rouge.png", "1"),</v>
      </c>
    </row>
    <row r="1240" spans="1:23" ht="409.5" x14ac:dyDescent="0.25">
      <c r="A1240" s="2" t="s">
        <v>1851</v>
      </c>
      <c r="B1240" s="2" t="s">
        <v>1852</v>
      </c>
      <c r="C1240" s="3" t="s">
        <v>4965</v>
      </c>
      <c r="D1240" s="23" t="str">
        <f>SUBSTITUTE(SUBSTITUTE(SUBSTITUTE(C1240,CHAR(13),""),CHAR(10),"&lt;br&gt;"),". &amp;car(10)",".")</f>
        <v>Un Savigny-les-beaune rouge plein de finesse et de fruit pouvant s'accorder avec un faux filet frites.&lt;br&gt;&lt;br&gt;Encépagement : Pinot Noir&lt;br&gt;&lt;br&gt;Dégustation : Robe foncé profond ; Nez aux notes de fruits noirs, d’épices et de poivre noir ; Bouche ample, poivrée avec es tanins souples et une finale pleine de finesse et de légèretée.&lt;br&gt;Accord mets/vin : lapin rôti en sauce, queue de lotte au vin rouge.&lt;br&gt;&lt;br&gt;Existe en 75cl.&lt;br&gt;&lt;br&gt;Domaine familial depuis des années, le Domaine Maldant-Pauvelot s’étend sur 18 Ha sur les Grands Terroirs de Bourgogne. Jean-Luc Maldant reprends les reines en 2009 et installe le domaine dans la qualité de ses produits.</v>
      </c>
      <c r="E1240" s="4">
        <v>60.45</v>
      </c>
      <c r="F1240" s="2" t="s">
        <v>2219</v>
      </c>
      <c r="G1240" s="19">
        <f>VLOOKUP(F1240,frs!$A$2:$B$45,2,FALSE)</f>
        <v>23</v>
      </c>
      <c r="H1240" s="2" t="b">
        <v>1</v>
      </c>
      <c r="I1240" s="2" t="s">
        <v>4716</v>
      </c>
      <c r="J1240" s="19">
        <f>VLOOKUP(I1240,Families!$A$2:$B$11,2,FALSE)</f>
        <v>1</v>
      </c>
      <c r="K1240" s="2" t="s">
        <v>4801</v>
      </c>
      <c r="L1240" s="19">
        <f>IFERROR(VLOOKUP(K1240,Appellations!$A$2:$B$80,2,FALSE),"0")</f>
        <v>70</v>
      </c>
      <c r="M1240" s="2" t="s">
        <v>4762</v>
      </c>
      <c r="N1240" s="19">
        <f>IFERROR(VLOOKUP(M1240,Regions!$A$2:$B$44,2,FALSE),"0")</f>
        <v>10</v>
      </c>
      <c r="O1240" s="2" t="s">
        <v>4719</v>
      </c>
      <c r="P1240" s="19">
        <f>IFERROR(VLOOKUP(O1240,Colors!$A$2:$B$11,2,FALSE),"0")</f>
        <v>8</v>
      </c>
      <c r="Q1240" s="2" t="s">
        <v>2303</v>
      </c>
      <c r="R1240" s="19">
        <f>IFERROR(VLOOKUP(Q1240,Contenants!$A$2:$B$21,2,FALSE),"0")</f>
        <v>19</v>
      </c>
      <c r="S1240" s="2" t="s">
        <v>5654</v>
      </c>
      <c r="T1240" s="50" t="s">
        <v>6261</v>
      </c>
      <c r="U1240" s="19" t="str">
        <f>SUBSTITUTE(S1240,"C:\Users\Admin\OneDrive\Site Internet\","")</f>
        <v>jean_luc_maldant_savigny_les_beaune_rouge.png</v>
      </c>
      <c r="V1240" s="19">
        <f t="shared" si="438"/>
        <v>1</v>
      </c>
      <c r="W1240" s="20" t="str">
        <f t="shared" si="439"/>
        <v>("01252", "Savigny-les-Beaunes Maldant Rouge Magnum ", "Un Savigny-les-beaune rouge plein de finesse et de fruit pouvant s'accorder avec un faux filet frites.&lt;br&gt;&lt;br&gt;Encépagement : Pinot Noir&lt;br&gt;&lt;br&gt;Dégustation : Robe foncé profond ; Nez aux notes de fruits noirs, d’épices et de poivre noir ; Bouche ample, poivrée avec es tanins souples et une finale pleine de finesse et de légèretée.&lt;br&gt;Accord mets/vin : lapin rôti en sauce, queue de lotte au vin rouge.&lt;br&gt;&lt;br&gt;Existe en 75cl.&lt;br&gt;&lt;br&gt;Domaine familial depuis des années, le Domaine Maldant-Pauvelot s’étend sur 18 Ha sur les Grands Terroirs de Bourgogne. Jean-Luc Maldant reprends les reines en 2009 et installe le domaine dans la qualité de ses produits.", "23", "1", "70", "10","8", "19", "jean_luc_maldant_savigny_les_beaune_rouge.png", "1"),</v>
      </c>
    </row>
    <row r="1241" spans="1:23" s="29" customFormat="1" hidden="1" x14ac:dyDescent="0.25">
      <c r="A1241" s="2" t="s">
        <v>3286</v>
      </c>
      <c r="B1241" s="2" t="s">
        <v>3287</v>
      </c>
      <c r="C1241" s="3"/>
      <c r="D1241" s="27" t="str">
        <f t="shared" si="431"/>
        <v/>
      </c>
      <c r="E1241" s="4">
        <v>53.55</v>
      </c>
      <c r="F1241" s="2" t="s">
        <v>2219</v>
      </c>
      <c r="H1241" s="2" t="b">
        <v>0</v>
      </c>
      <c r="I1241" s="2" t="s">
        <v>4693</v>
      </c>
      <c r="K1241" s="2"/>
      <c r="M1241" s="2" t="s">
        <v>5926</v>
      </c>
      <c r="O1241" s="2"/>
      <c r="Q1241" s="2"/>
      <c r="S1241" s="2"/>
    </row>
    <row r="1242" spans="1:23" s="20" customFormat="1" hidden="1" x14ac:dyDescent="0.25">
      <c r="A1242" s="2" t="s">
        <v>3288</v>
      </c>
      <c r="B1242" s="2" t="s">
        <v>3289</v>
      </c>
      <c r="C1242" s="3"/>
      <c r="D1242" s="40" t="str">
        <f t="shared" si="431"/>
        <v/>
      </c>
      <c r="E1242" s="4">
        <v>65.2</v>
      </c>
      <c r="F1242" s="2" t="s">
        <v>2219</v>
      </c>
      <c r="G1242" s="42"/>
      <c r="H1242" s="2" t="b">
        <v>0</v>
      </c>
      <c r="I1242" s="2" t="s">
        <v>4693</v>
      </c>
      <c r="J1242" s="42"/>
      <c r="K1242" s="2"/>
      <c r="L1242" s="42"/>
      <c r="M1242" s="2" t="s">
        <v>5926</v>
      </c>
      <c r="N1242" s="42"/>
      <c r="O1242" s="2"/>
      <c r="P1242" s="42"/>
      <c r="Q1242" s="2"/>
      <c r="R1242" s="42"/>
      <c r="S1242" s="2"/>
      <c r="T1242" s="42"/>
      <c r="U1242" s="42"/>
      <c r="V1242" s="42"/>
      <c r="W1242" s="42"/>
    </row>
    <row r="1243" spans="1:23" hidden="1" x14ac:dyDescent="0.25">
      <c r="A1243" s="2" t="s">
        <v>3284</v>
      </c>
      <c r="B1243" s="2" t="s">
        <v>3285</v>
      </c>
      <c r="C1243" s="3"/>
      <c r="D1243" s="23" t="str">
        <f t="shared" ref="D1243:D1244" si="440">SUBSTITUTE(SUBSTITUTE(SUBSTITUTE(C1243,CHAR(13),""),CHAR(10),"&lt;br&gt;"),". &amp;car(10)",".")</f>
        <v/>
      </c>
      <c r="E1243" s="4">
        <v>91.55</v>
      </c>
      <c r="F1243" s="2" t="s">
        <v>2219</v>
      </c>
      <c r="G1243" s="19">
        <f>VLOOKUP(F1243,frs!$A$2:$E$41,2,FALSE)</f>
        <v>23</v>
      </c>
      <c r="H1243" s="2" t="b">
        <v>0</v>
      </c>
      <c r="I1243" s="2" t="s">
        <v>4693</v>
      </c>
      <c r="J1243" s="19">
        <f>VLOOKUP(I1243,Families!$A$2:$B$11,2,FALSE)</f>
        <v>7</v>
      </c>
      <c r="K1243" s="2"/>
      <c r="L1243" s="19" t="str">
        <f>IFERROR(VLOOKUP(K1243,Appellations!$A$2:$B$77,2,FALSE),"0")</f>
        <v>0</v>
      </c>
      <c r="M1243" s="2" t="s">
        <v>5926</v>
      </c>
      <c r="N1243" s="19">
        <f>IFERROR(VLOOKUP(M1243,Regions!$A$2:$B$41,2,FALSE),"0")</f>
        <v>14</v>
      </c>
      <c r="O1243" s="2"/>
      <c r="P1243" s="19" t="str">
        <f>IFERROR(VLOOKUP(O1243,Colors!$A$2:$B$11,2,FALSE),"0")</f>
        <v>0</v>
      </c>
      <c r="Q1243" s="2"/>
      <c r="R1243" s="19" t="str">
        <f>IFERROR(VLOOKUP(Q1243,Contenants!$A$2:$B$21,2,FALSE),"0")</f>
        <v>0</v>
      </c>
      <c r="S1243" s="2"/>
      <c r="T1243" s="50" t="str">
        <f t="shared" ref="T1243" si="441">PROPER(B1243)</f>
        <v>Cognac Deau Jl Maldant Napoleon</v>
      </c>
      <c r="U1243" s="19" t="str">
        <f>SUBSTITUTE(SUBSTITUTE(SUBSTITUTE(SUBSTITUTE(SUBSTITUTE(SUBSTITUTE(SUBSTITUTE(SUBSTITUTE(SUBSTITUTE(SUBSTITUTE(SUBSTITUTE(SUBSTITUTE(S1243,"C:\Users\Admin\OneDrive\Site Internet\",""),"BAG-IN-BOX\",""),"BOURGOGNE\",""),"BEAUJOLAIS\",""),"CHAMPAGNE ET EFFERVESCENTS\",""),"LANGUEDOC\",""),"LOIRE\",""),"PROVENCE\",""),"RHONE NORD\",""),"RHONE SUD\",""),"SPIRITUEUX\",""),"SUD OUEST\","")</f>
        <v/>
      </c>
      <c r="V1243" s="19" t="e">
        <f>IF(#REF!="",0,1)</f>
        <v>#REF!</v>
      </c>
      <c r="W1243" s="20" t="e">
        <f>$X$1&amp;A1243&amp;$Y$1&amp;T1243&amp;$Z$1&amp;D1243&amp;$AA$1&amp;E1243&amp;#REF!&amp;G1243&amp;$AB$1&amp;J1243&amp;$AC$1&amp;L1243&amp;$AD$1&amp;N1243&amp;$AE$1&amp;P1243&amp;$AF$1&amp;R1243&amp;$AG$1&amp;#REF!&amp;$AI$1</f>
        <v>#REF!</v>
      </c>
    </row>
    <row r="1244" spans="1:23" ht="409.5" x14ac:dyDescent="0.25">
      <c r="A1244" s="2" t="s">
        <v>229</v>
      </c>
      <c r="B1244" s="2" t="s">
        <v>230</v>
      </c>
      <c r="C1244" s="3" t="s">
        <v>2561</v>
      </c>
      <c r="D1244" s="23" t="str">
        <f t="shared" si="440"/>
        <v>Un vin blanc sec, rond et élégant.&lt;br&gt;&lt;br&gt;Encépagement : assemblage de différents cépages phares de la Provence.&lt;br&gt;&lt;br&gt;Dégustation : sec aux notes d’agrumes et de fruits exotiques, finale fraiche et longue.&lt;br&gt;Accord mets/vin : vollaile, apéritif, poisons à chair fine.&lt;br&gt;&lt;br&gt;Le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v>
      </c>
      <c r="E1244" s="4">
        <v>37.15</v>
      </c>
      <c r="F1244" s="2" t="s">
        <v>2223</v>
      </c>
      <c r="G1244" s="19">
        <f>VLOOKUP(F1244,frs!$A$2:$B$45,2,FALSE)</f>
        <v>15</v>
      </c>
      <c r="H1244" s="2" t="b">
        <v>1</v>
      </c>
      <c r="I1244" s="2" t="s">
        <v>2301</v>
      </c>
      <c r="J1244" s="19">
        <f>VLOOKUP(I1244,Families!$A$2:$B$11,2,FALSE)</f>
        <v>4</v>
      </c>
      <c r="K1244" s="2" t="s">
        <v>4747</v>
      </c>
      <c r="L1244" s="19">
        <f>IFERROR(VLOOKUP(K1244,Appellations!$A$2:$B$80,2,FALSE),"0")</f>
        <v>23</v>
      </c>
      <c r="M1244" s="2" t="s">
        <v>4741</v>
      </c>
      <c r="N1244" s="19">
        <f>IFERROR(VLOOKUP(M1244,Regions!$A$2:$B$44,2,FALSE),"0")</f>
        <v>32</v>
      </c>
      <c r="O1244" s="2" t="s">
        <v>4689</v>
      </c>
      <c r="P1244" s="19">
        <f>IFERROR(VLOOKUP(O1244,Colors!$A$2:$B$11,2,FALSE),"0")</f>
        <v>2</v>
      </c>
      <c r="Q1244" s="2"/>
      <c r="R1244" s="19" t="str">
        <f>IFERROR(VLOOKUP(Q1244,Contenants!$A$2:$B$21,2,FALSE),"0")</f>
        <v>0</v>
      </c>
      <c r="S1244" s="2" t="s">
        <v>5589</v>
      </c>
      <c r="T1244" s="50" t="s">
        <v>6456</v>
      </c>
      <c r="U1244" s="19" t="str">
        <f>SUBSTITUTE(S1244,"C:\Users\Admin\OneDrive\Site Internet\","")</f>
        <v>bag-in-box-domaine-de-la-goujonne-coteaux_varois-blanc.png</v>
      </c>
      <c r="V1244" s="19">
        <f>IF(U1244="",0,1)</f>
        <v>1</v>
      </c>
      <c r="W1244" s="20" t="str">
        <f t="shared" ref="W1244" si="442">$X$1&amp;A1244&amp;$Y$1&amp;T1244&amp;$Z$1&amp;D1244&amp;$AA$1&amp;G1244&amp;$AB$1&amp;J1244&amp;$AC$1&amp;L1244&amp;$AD$1&amp;N1244&amp;$AE$1&amp;P1244&amp;$AF$1&amp;R1244&amp;$AG$1&amp;U1244&amp;$AH$1&amp;V1244&amp;$AI$1</f>
        <v>("01256", "BIB Côteaux Varois La Goujonne Blanc  5 L", "Un vin blanc sec, rond et élégant.&lt;br&gt;&lt;br&gt;Encépagement : assemblage de différents cépages phares de la Provence.&lt;br&gt;&lt;br&gt;Dégustation : sec aux notes d’agrumes et de fruits exotiques, finale fraiche et longue.&lt;br&gt;Accord mets/vin : vollaile, apéritif, poisons à chair fine.&lt;br&gt;&lt;br&gt;Le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 "15", "4", "23", "32","2", "0", "bag-in-box-domaine-de-la-goujonne-coteaux_varois-blanc.png", "1"),</v>
      </c>
    </row>
    <row r="1245" spans="1:23" s="29" customFormat="1" hidden="1" x14ac:dyDescent="0.25">
      <c r="A1245" s="2" t="s">
        <v>3419</v>
      </c>
      <c r="B1245" s="2" t="s">
        <v>3420</v>
      </c>
      <c r="C1245" s="3"/>
      <c r="D1245" s="27" t="str">
        <f t="shared" si="431"/>
        <v/>
      </c>
      <c r="E1245" s="4">
        <v>10.6</v>
      </c>
      <c r="F1245" s="2" t="s">
        <v>3404</v>
      </c>
      <c r="H1245" s="2" t="b">
        <v>0</v>
      </c>
      <c r="I1245" s="2" t="s">
        <v>4716</v>
      </c>
      <c r="K1245" s="2" t="s">
        <v>4746</v>
      </c>
      <c r="M1245" s="2" t="s">
        <v>4741</v>
      </c>
      <c r="O1245" s="2" t="s">
        <v>4719</v>
      </c>
      <c r="Q1245" s="2" t="s">
        <v>4688</v>
      </c>
      <c r="S1245" s="2"/>
    </row>
    <row r="1246" spans="1:23" s="20" customFormat="1" hidden="1" x14ac:dyDescent="0.25">
      <c r="A1246" s="2" t="s">
        <v>4457</v>
      </c>
      <c r="B1246" s="2" t="s">
        <v>4458</v>
      </c>
      <c r="C1246" s="3"/>
      <c r="D1246" s="40" t="str">
        <f t="shared" si="431"/>
        <v/>
      </c>
      <c r="E1246" s="4">
        <v>6.75</v>
      </c>
      <c r="F1246" s="2" t="s">
        <v>2250</v>
      </c>
      <c r="G1246" s="42"/>
      <c r="H1246" s="2" t="b">
        <v>0</v>
      </c>
      <c r="I1246" s="2" t="s">
        <v>4691</v>
      </c>
      <c r="J1246" s="42"/>
      <c r="K1246" s="2"/>
      <c r="L1246" s="42"/>
      <c r="M1246" s="2" t="s">
        <v>4692</v>
      </c>
      <c r="N1246" s="42"/>
      <c r="O1246" s="2"/>
      <c r="P1246" s="42"/>
      <c r="Q1246" s="2"/>
      <c r="R1246" s="42"/>
      <c r="S1246" s="2"/>
      <c r="T1246" s="42"/>
      <c r="U1246" s="42"/>
      <c r="V1246" s="42"/>
      <c r="W1246" s="42"/>
    </row>
    <row r="1247" spans="1:23" hidden="1" x14ac:dyDescent="0.25">
      <c r="A1247" s="2" t="s">
        <v>1264</v>
      </c>
      <c r="B1247" s="2" t="s">
        <v>1265</v>
      </c>
      <c r="C1247" s="3"/>
      <c r="D1247" s="23" t="str">
        <f t="shared" ref="D1247:D1250" si="443">SUBSTITUTE(SUBSTITUTE(SUBSTITUTE(C1247,CHAR(13),""),CHAR(10),"&lt;br&gt;"),". &amp;car(10)",".")</f>
        <v/>
      </c>
      <c r="E1247" s="4">
        <v>15.3</v>
      </c>
      <c r="F1247" s="2" t="s">
        <v>2224</v>
      </c>
      <c r="G1247" s="19">
        <f>VLOOKUP(F1247,frs!$A$2:$E$41,2,FALSE)</f>
        <v>39</v>
      </c>
      <c r="H1247" s="2" t="b">
        <v>1</v>
      </c>
      <c r="I1247" s="2" t="s">
        <v>2308</v>
      </c>
      <c r="J1247" s="19">
        <f>VLOOKUP(I1247,Families!$A$2:$B$11,2,FALSE)</f>
        <v>3</v>
      </c>
      <c r="K1247" s="2" t="s">
        <v>4749</v>
      </c>
      <c r="L1247" s="19">
        <f>IFERROR(VLOOKUP(K1247,Appellations!$A$2:$B$77,2,FALSE),"0")</f>
        <v>38</v>
      </c>
      <c r="M1247" s="2" t="s">
        <v>4745</v>
      </c>
      <c r="N1247" s="19">
        <f>IFERROR(VLOOKUP(M1247,Regions!$A$2:$B$41,2,FALSE),"0")</f>
        <v>33</v>
      </c>
      <c r="O1247" s="2" t="s">
        <v>2306</v>
      </c>
      <c r="P1247" s="19">
        <f>IFERROR(VLOOKUP(O1247,Colors!$A$2:$B$11,2,FALSE),"0")</f>
        <v>7</v>
      </c>
      <c r="Q1247" s="2" t="s">
        <v>2303</v>
      </c>
      <c r="R1247" s="19">
        <f>IFERROR(VLOOKUP(Q1247,Contenants!$A$2:$B$21,2,FALSE),"0")</f>
        <v>19</v>
      </c>
      <c r="S1247" s="2"/>
      <c r="T1247" s="50" t="str">
        <f t="shared" ref="T1247:T1250" si="444">PROPER(B1247)</f>
        <v>Igp Gard La Nuit. Chats Gris Rose Magnum</v>
      </c>
      <c r="U1247" s="19" t="str">
        <f>SUBSTITUTE(SUBSTITUTE(SUBSTITUTE(SUBSTITUTE(SUBSTITUTE(SUBSTITUTE(SUBSTITUTE(SUBSTITUTE(SUBSTITUTE(SUBSTITUTE(SUBSTITUTE(SUBSTITUTE(S1247,"C:\Users\Admin\OneDrive\Site Internet\",""),"BAG-IN-BOX\",""),"BOURGOGNE\",""),"BEAUJOLAIS\",""),"CHAMPAGNE ET EFFERVESCENTS\",""),"LANGUEDOC\",""),"LOIRE\",""),"PROVENCE\",""),"RHONE NORD\",""),"RHONE SUD\",""),"SPIRITUEUX\",""),"SUD OUEST\","")</f>
        <v/>
      </c>
      <c r="V1247" s="19">
        <f t="shared" ref="V1247:V1248" si="445">IF(U1247="",0,1)</f>
        <v>0</v>
      </c>
      <c r="W1247" s="20" t="e">
        <f>$X$1&amp;A1247&amp;$Y$1&amp;T1247&amp;$Z$1&amp;D1247&amp;$AA$1&amp;E1247&amp;#REF!&amp;G1247&amp;$AB$1&amp;J1247&amp;$AC$1&amp;L1247&amp;$AD$1&amp;N1247&amp;$AE$1&amp;P1247&amp;$AF$1&amp;R1247&amp;$AG$1&amp;#REF!&amp;$AI$1</f>
        <v>#REF!</v>
      </c>
    </row>
    <row r="1248" spans="1:23" ht="409.5" x14ac:dyDescent="0.25">
      <c r="A1248" s="2" t="s">
        <v>850</v>
      </c>
      <c r="B1248" s="2" t="s">
        <v>851</v>
      </c>
      <c r="C1248" s="3" t="s">
        <v>4966</v>
      </c>
      <c r="D1248" s="23" t="str">
        <f t="shared" si="443"/>
        <v>Un Champagne brut aux bulles fines et aux notes de fruits blancs s'alliant parfaitement sur une salade de fruits maison.&lt;br&gt;&lt;br&gt;Encépagement : Pinot noir, Chardonnay, Pinot meunier&lt;br&gt;&lt;br&gt;Dégustation : Bulles fines, nez aux notes de pêches blanches, de noisettes et d’agrumes ; bouche ample et aux notes de fruits frais.&lt;br&gt;&lt;br&gt;Existe en Magnum et en 75cl.&lt;br&gt;&lt;br&gt;La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&lt;br&gt;&lt;br&gt;Aujourd’hui,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»&lt;br&gt;&lt;br&gt;Le Champagne est conservé jusqu’à 3 ans pour les cuvées non millésimées, 6 à 8 ans pour les cuvées Extra.</v>
      </c>
      <c r="E1248" s="4">
        <v>18.2</v>
      </c>
      <c r="F1248" s="2" t="s">
        <v>2228</v>
      </c>
      <c r="G1248" s="19">
        <f>VLOOKUP(F1248,frs!$A$2:$B$45,2,FALSE)</f>
        <v>6</v>
      </c>
      <c r="H1248" s="2" t="b">
        <v>1</v>
      </c>
      <c r="I1248" s="2" t="s">
        <v>4805</v>
      </c>
      <c r="J1248" s="19">
        <f>VLOOKUP(I1248,Families!$A$2:$B$11,2,FALSE)</f>
        <v>5</v>
      </c>
      <c r="K1248" s="2" t="s">
        <v>4806</v>
      </c>
      <c r="L1248" s="19">
        <f>IFERROR(VLOOKUP(K1248,Appellations!$A$2:$B$80,2,FALSE),"0")</f>
        <v>16</v>
      </c>
      <c r="M1248" s="2" t="s">
        <v>4806</v>
      </c>
      <c r="N1248" s="19">
        <f>IFERROR(VLOOKUP(M1248,Regions!$A$2:$B$44,2,FALSE),"0")</f>
        <v>12</v>
      </c>
      <c r="O1248" s="2"/>
      <c r="P1248" s="19" t="str">
        <f>IFERROR(VLOOKUP(O1248,Colors!$A$2:$B$11,2,FALSE),"0")</f>
        <v>0</v>
      </c>
      <c r="Q1248" s="2" t="s">
        <v>4833</v>
      </c>
      <c r="R1248" s="19">
        <f>IFERROR(VLOOKUP(Q1248,Contenants!$A$2:$B$21,2,FALSE),"0")</f>
        <v>11</v>
      </c>
      <c r="S1248" s="2" t="s">
        <v>5785</v>
      </c>
      <c r="T1248" s="50" t="s">
        <v>6425</v>
      </c>
      <c r="U1248" s="19" t="str">
        <f>SUBSTITUTE(S1248,"C:\Users\Admin\OneDrive\Site Internet\","")</f>
        <v>champagne_jean_noel_haton_reserve.png</v>
      </c>
      <c r="V1248" s="19">
        <f t="shared" si="445"/>
        <v>1</v>
      </c>
      <c r="W1248" s="20" t="str">
        <f t="shared" ref="W1248" si="446">$X$1&amp;A1248&amp;$Y$1&amp;T1248&amp;$Z$1&amp;D1248&amp;$AA$1&amp;G1248&amp;$AB$1&amp;J1248&amp;$AC$1&amp;L1248&amp;$AD$1&amp;N1248&amp;$AE$1&amp;P1248&amp;$AF$1&amp;R1248&amp;$AG$1&amp;U1248&amp;$AH$1&amp;V1248&amp;$AI$1</f>
        <v>("01260", "Champagne Haton  Réserve", "Un Champagne brut aux bulles fines et aux notes de fruits blancs s'alliant parfaitement sur une salade de fruits maison.&lt;br&gt;&lt;br&gt;Encépagement : Pinot noir, Chardonnay, Pinot meunier&lt;br&gt;&lt;br&gt;Dégustation : Bulles fines, nez aux notes de pêches blanches, de noisettes et d’agrumes ; bouche ample et aux notes de fruits frais.&lt;br&gt;&lt;br&gt;Existe en Magnum et en 75cl.&lt;br&gt;&lt;br&gt;La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&lt;br&gt;&lt;br&gt;Aujourd’hui,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»&lt;br&gt;&lt;br&gt;Le Champagne est conservé jusqu’à 3 ans pour les cuvées non millésimées, 6 à 8 ans pour les cuvées Extra.", "6", "5", "16", "12","0", "11", "champagne_jean_noel_haton_reserve.png", "1"),</v>
      </c>
    </row>
    <row r="1249" spans="1:23" hidden="1" x14ac:dyDescent="0.25">
      <c r="A1249" s="2" t="s">
        <v>2745</v>
      </c>
      <c r="B1249" s="2" t="s">
        <v>2746</v>
      </c>
      <c r="C1249" s="3"/>
      <c r="D1249" s="23" t="str">
        <f t="shared" si="443"/>
        <v/>
      </c>
      <c r="E1249" s="4">
        <v>3.9</v>
      </c>
      <c r="F1249" s="2" t="s">
        <v>2291</v>
      </c>
      <c r="G1249" s="19" t="e">
        <f>VLOOKUP(F1249,frs!$A$2:$E$41,2,FALSE)</f>
        <v>#N/A</v>
      </c>
      <c r="H1249" s="2" t="b">
        <v>0</v>
      </c>
      <c r="I1249" s="2" t="s">
        <v>2307</v>
      </c>
      <c r="J1249" s="19">
        <f>VLOOKUP(I1249,Families!$A$2:$B$11,2,FALSE)</f>
        <v>8</v>
      </c>
      <c r="K1249" s="2"/>
      <c r="L1249" s="19" t="str">
        <f>IFERROR(VLOOKUP(K1249,Appellations!$A$2:$B$77,2,FALSE),"0")</f>
        <v>0</v>
      </c>
      <c r="M1249" s="2" t="s">
        <v>2307</v>
      </c>
      <c r="N1249" s="19">
        <f>IFERROR(VLOOKUP(M1249,Regions!$A$2:$B$41,2,FALSE),"0")</f>
        <v>7</v>
      </c>
      <c r="O1249" s="2"/>
      <c r="P1249" s="19" t="str">
        <f>IFERROR(VLOOKUP(O1249,Colors!$A$2:$B$11,2,FALSE),"0")</f>
        <v>0</v>
      </c>
      <c r="Q1249" s="2" t="s">
        <v>4804</v>
      </c>
      <c r="R1249" s="19">
        <f>IFERROR(VLOOKUP(Q1249,Contenants!$A$2:$B$21,2,FALSE),"0")</f>
        <v>8</v>
      </c>
      <c r="S1249" s="2"/>
      <c r="T1249" s="50" t="str">
        <f t="shared" si="444"/>
        <v>Biere Mojo Blonde Aromatisee Citron/Ging</v>
      </c>
      <c r="U1249" s="19" t="str">
        <f>SUBSTITUTE(SUBSTITUTE(SUBSTITUTE(SUBSTITUTE(SUBSTITUTE(SUBSTITUTE(SUBSTITUTE(SUBSTITUTE(SUBSTITUTE(SUBSTITUTE(SUBSTITUTE(SUBSTITUTE(S1249,"C:\Users\Admin\OneDrive\Site Internet\",""),"BAG-IN-BOX\",""),"BOURGOGNE\",""),"BEAUJOLAIS\",""),"CHAMPAGNE ET EFFERVESCENTS\",""),"LANGUEDOC\",""),"LOIRE\",""),"PROVENCE\",""),"RHONE NORD\",""),"RHONE SUD\",""),"SPIRITUEUX\",""),"SUD OUEST\","")</f>
        <v/>
      </c>
      <c r="V1249" s="19" t="e">
        <f>IF(#REF!="",0,1)</f>
        <v>#REF!</v>
      </c>
      <c r="W1249" s="20" t="e">
        <f>$X$1&amp;A1249&amp;$Y$1&amp;T1249&amp;$Z$1&amp;D1249&amp;$AA$1&amp;E1249&amp;#REF!&amp;G1249&amp;$AB$1&amp;J1249&amp;$AC$1&amp;L1249&amp;$AD$1&amp;N1249&amp;$AE$1&amp;P1249&amp;$AF$1&amp;R1249&amp;$AG$1&amp;#REF!&amp;$AI$1</f>
        <v>#REF!</v>
      </c>
    </row>
    <row r="1250" spans="1:23" hidden="1" x14ac:dyDescent="0.25">
      <c r="A1250" s="2" t="s">
        <v>3213</v>
      </c>
      <c r="B1250" s="2" t="s">
        <v>3214</v>
      </c>
      <c r="C1250" s="3"/>
      <c r="D1250" s="23" t="str">
        <f t="shared" si="443"/>
        <v/>
      </c>
      <c r="E1250" s="4">
        <v>49</v>
      </c>
      <c r="F1250" s="2" t="s">
        <v>3215</v>
      </c>
      <c r="G1250" s="19" t="e">
        <f>VLOOKUP(F1250,frs!$A$2:$E$41,2,FALSE)</f>
        <v>#N/A</v>
      </c>
      <c r="H1250" s="2" t="b">
        <v>0</v>
      </c>
      <c r="I1250" s="2" t="s">
        <v>4805</v>
      </c>
      <c r="J1250" s="19">
        <f>VLOOKUP(I1250,Families!$A$2:$B$11,2,FALSE)</f>
        <v>5</v>
      </c>
      <c r="K1250" s="2" t="s">
        <v>4806</v>
      </c>
      <c r="L1250" s="19">
        <f>IFERROR(VLOOKUP(K1250,Appellations!$A$2:$B$77,2,FALSE),"0")</f>
        <v>16</v>
      </c>
      <c r="M1250" s="2" t="s">
        <v>4806</v>
      </c>
      <c r="N1250" s="19">
        <f>IFERROR(VLOOKUP(M1250,Regions!$A$2:$B$41,2,FALSE),"0")</f>
        <v>12</v>
      </c>
      <c r="O1250" s="2"/>
      <c r="P1250" s="19" t="str">
        <f>IFERROR(VLOOKUP(O1250,Colors!$A$2:$B$11,2,FALSE),"0")</f>
        <v>0</v>
      </c>
      <c r="Q1250" s="2"/>
      <c r="R1250" s="19" t="str">
        <f>IFERROR(VLOOKUP(Q1250,Contenants!$A$2:$B$21,2,FALSE),"0")</f>
        <v>0</v>
      </c>
      <c r="S1250" s="2"/>
      <c r="T1250" s="50" t="str">
        <f t="shared" si="444"/>
        <v>Champagne Jacquesson Cuvee 741</v>
      </c>
      <c r="U1250" s="19" t="str">
        <f>SUBSTITUTE(SUBSTITUTE(SUBSTITUTE(SUBSTITUTE(SUBSTITUTE(SUBSTITUTE(SUBSTITUTE(SUBSTITUTE(SUBSTITUTE(SUBSTITUTE(SUBSTITUTE(SUBSTITUTE(S1250,"C:\Users\Admin\OneDrive\Site Internet\",""),"BAG-IN-BOX\",""),"BOURGOGNE\",""),"BEAUJOLAIS\",""),"CHAMPAGNE ET EFFERVESCENTS\",""),"LANGUEDOC\",""),"LOIRE\",""),"PROVENCE\",""),"RHONE NORD\",""),"RHONE SUD\",""),"SPIRITUEUX\",""),"SUD OUEST\","")</f>
        <v/>
      </c>
      <c r="V1250" s="19" t="e">
        <f>IF(#REF!="",0,1)</f>
        <v>#REF!</v>
      </c>
      <c r="W1250" s="20" t="e">
        <f>$X$1&amp;A1250&amp;$Y$1&amp;T1250&amp;$Z$1&amp;D1250&amp;$AA$1&amp;E1250&amp;#REF!&amp;G1250&amp;$AB$1&amp;J1250&amp;$AC$1&amp;L1250&amp;$AD$1&amp;N1250&amp;$AE$1&amp;P1250&amp;$AF$1&amp;R1250&amp;$AG$1&amp;#REF!&amp;$AI$1</f>
        <v>#REF!</v>
      </c>
    </row>
    <row r="1251" spans="1:23" s="29" customFormat="1" hidden="1" x14ac:dyDescent="0.25">
      <c r="A1251" s="2" t="s">
        <v>556</v>
      </c>
      <c r="B1251" s="2" t="s">
        <v>557</v>
      </c>
      <c r="C1251" s="3"/>
      <c r="D1251" s="27" t="str">
        <f t="shared" si="431"/>
        <v/>
      </c>
      <c r="E1251" s="4">
        <v>4.4000000000000004</v>
      </c>
      <c r="F1251" s="2" t="s">
        <v>2241</v>
      </c>
      <c r="H1251" s="2" t="b">
        <v>1</v>
      </c>
      <c r="I1251" s="2" t="s">
        <v>4691</v>
      </c>
      <c r="K1251" s="2"/>
      <c r="M1251" s="2"/>
      <c r="O1251" s="2"/>
      <c r="Q1251" s="2"/>
      <c r="S1251" s="2"/>
      <c r="V1251" s="19">
        <f t="shared" ref="V1251:V1252" si="447">IF(U1251="",0,1)</f>
        <v>0</v>
      </c>
    </row>
    <row r="1252" spans="1:23" s="20" customFormat="1" hidden="1" x14ac:dyDescent="0.25">
      <c r="A1252" s="2" t="s">
        <v>1350</v>
      </c>
      <c r="B1252" s="2" t="s">
        <v>1351</v>
      </c>
      <c r="C1252" s="3"/>
      <c r="D1252" s="18" t="str">
        <f t="shared" si="431"/>
        <v/>
      </c>
      <c r="E1252" s="4">
        <v>3.95</v>
      </c>
      <c r="F1252" s="2" t="s">
        <v>2252</v>
      </c>
      <c r="H1252" s="2" t="b">
        <v>1</v>
      </c>
      <c r="I1252" s="2" t="s">
        <v>4686</v>
      </c>
      <c r="K1252" s="2"/>
      <c r="M1252" s="2" t="s">
        <v>4934</v>
      </c>
      <c r="O1252" s="2"/>
      <c r="Q1252" s="2" t="s">
        <v>4935</v>
      </c>
      <c r="S1252" s="2"/>
      <c r="V1252" s="19">
        <f t="shared" si="447"/>
        <v>0</v>
      </c>
    </row>
    <row r="1253" spans="1:23" s="20" customFormat="1" hidden="1" x14ac:dyDescent="0.25">
      <c r="A1253" s="2" t="s">
        <v>1352</v>
      </c>
      <c r="B1253" s="2" t="s">
        <v>1353</v>
      </c>
      <c r="C1253" s="3"/>
      <c r="D1253" s="40" t="str">
        <f t="shared" si="431"/>
        <v/>
      </c>
      <c r="E1253" s="4">
        <v>10.15</v>
      </c>
      <c r="F1253" s="2" t="s">
        <v>2252</v>
      </c>
      <c r="G1253" s="42"/>
      <c r="H1253" s="2" t="b">
        <v>0</v>
      </c>
      <c r="I1253" s="2" t="s">
        <v>4686</v>
      </c>
      <c r="J1253" s="42"/>
      <c r="K1253" s="2"/>
      <c r="L1253" s="42"/>
      <c r="M1253" s="2" t="s">
        <v>4934</v>
      </c>
      <c r="N1253" s="42"/>
      <c r="O1253" s="2"/>
      <c r="P1253" s="42"/>
      <c r="Q1253" s="2" t="s">
        <v>574</v>
      </c>
      <c r="R1253" s="42"/>
      <c r="S1253" s="2"/>
      <c r="T1253" s="42"/>
      <c r="U1253" s="42"/>
      <c r="V1253" s="19">
        <f t="shared" ref="V1253:V1254" si="448">IF(U1253="",0,1)</f>
        <v>0</v>
      </c>
      <c r="W1253" s="42"/>
    </row>
    <row r="1254" spans="1:23" hidden="1" x14ac:dyDescent="0.25">
      <c r="A1254" s="2" t="s">
        <v>1354</v>
      </c>
      <c r="B1254" s="2" t="s">
        <v>1355</v>
      </c>
      <c r="C1254" s="3"/>
      <c r="D1254" s="23" t="str">
        <f t="shared" ref="D1254:D1259" si="449">SUBSTITUTE(SUBSTITUTE(SUBSTITUTE(C1254,CHAR(13),""),CHAR(10),"&lt;br&gt;"),". &amp;car(10)",".")</f>
        <v/>
      </c>
      <c r="E1254" s="4">
        <v>4.0999999999999996</v>
      </c>
      <c r="F1254" s="2" t="s">
        <v>2252</v>
      </c>
      <c r="G1254" s="19" t="e">
        <f>VLOOKUP(F1254,frs!$A$2:$E$41,2,FALSE)</f>
        <v>#N/A</v>
      </c>
      <c r="H1254" s="2" t="b">
        <v>0</v>
      </c>
      <c r="I1254" s="2" t="s">
        <v>4686</v>
      </c>
      <c r="J1254" s="19">
        <f>VLOOKUP(I1254,Families!$A$2:$B$11,2,FALSE)</f>
        <v>9</v>
      </c>
      <c r="K1254" s="2"/>
      <c r="L1254" s="19" t="str">
        <f>IFERROR(VLOOKUP(K1254,Appellations!$A$2:$B$77,2,FALSE),"0")</f>
        <v>0</v>
      </c>
      <c r="M1254" s="2" t="s">
        <v>4934</v>
      </c>
      <c r="N1254" s="19" t="str">
        <f>IFERROR(VLOOKUP(M1254,Regions!$A$2:$B$41,2,FALSE),"0")</f>
        <v>0</v>
      </c>
      <c r="O1254" s="2"/>
      <c r="P1254" s="19" t="str">
        <f>IFERROR(VLOOKUP(O1254,Colors!$A$2:$B$11,2,FALSE),"0")</f>
        <v>0</v>
      </c>
      <c r="Q1254" s="2" t="s">
        <v>4935</v>
      </c>
      <c r="R1254" s="19">
        <f>IFERROR(VLOOKUP(Q1254,Contenants!$A$2:$B$21,2,FALSE),"0")</f>
        <v>4</v>
      </c>
      <c r="S1254" s="2"/>
      <c r="T1254" s="50" t="str">
        <f t="shared" ref="T1254:T1259" si="450">PROPER(B1254)</f>
        <v>Jdf Cassis Noir Bourgogne 25 Cl</v>
      </c>
      <c r="U1254" s="19" t="str">
        <f t="shared" ref="U1254:U1259" si="451">SUBSTITUTE(SUBSTITUTE(SUBSTITUTE(SUBSTITUTE(SUBSTITUTE(SUBSTITUTE(SUBSTITUTE(SUBSTITUTE(SUBSTITUTE(SUBSTITUTE(SUBSTITUTE(SUBSTITUTE(S1254,"C:\Users\Admin\OneDrive\Site Internet\",""),"BAG-IN-BOX\",""),"BOURGOGNE\",""),"BEAUJOLAIS\",""),"CHAMPAGNE ET EFFERVESCENTS\",""),"LANGUEDOC\",""),"LOIRE\",""),"PROVENCE\",""),"RHONE NORD\",""),"RHONE SUD\",""),"SPIRITUEUX\",""),"SUD OUEST\","")</f>
        <v/>
      </c>
      <c r="V1254" s="19">
        <f t="shared" si="448"/>
        <v>0</v>
      </c>
      <c r="W1254" s="20" t="e">
        <f>$X$1&amp;A1254&amp;$Y$1&amp;T1254&amp;$Z$1&amp;D1254&amp;$AA$1&amp;E1254&amp;#REF!&amp;G1254&amp;$AB$1&amp;J1254&amp;$AC$1&amp;L1254&amp;$AD$1&amp;N1254&amp;$AE$1&amp;P1254&amp;$AF$1&amp;R1254&amp;$AG$1&amp;#REF!&amp;$AI$1</f>
        <v>#REF!</v>
      </c>
    </row>
    <row r="1255" spans="1:23" hidden="1" x14ac:dyDescent="0.25">
      <c r="A1255" s="2" t="s">
        <v>2507</v>
      </c>
      <c r="B1255" s="2" t="s">
        <v>2508</v>
      </c>
      <c r="C1255" s="3"/>
      <c r="D1255" s="23" t="str">
        <f t="shared" si="449"/>
        <v/>
      </c>
      <c r="E1255" s="4">
        <v>32.700000000000003</v>
      </c>
      <c r="F1255" s="2" t="s">
        <v>2509</v>
      </c>
      <c r="G1255" s="19" t="e">
        <f>VLOOKUP(F1255,frs!$A$2:$E$41,2,FALSE)</f>
        <v>#N/A</v>
      </c>
      <c r="H1255" s="2" t="b">
        <v>0</v>
      </c>
      <c r="I1255" s="2" t="s">
        <v>2301</v>
      </c>
      <c r="J1255" s="19">
        <f>VLOOKUP(I1255,Families!$A$2:$B$11,2,FALSE)</f>
        <v>4</v>
      </c>
      <c r="K1255" s="2" t="s">
        <v>4740</v>
      </c>
      <c r="L1255" s="19">
        <f>IFERROR(VLOOKUP(K1255,Appellations!$A$2:$B$77,2,FALSE),"0")</f>
        <v>25</v>
      </c>
      <c r="M1255" s="2" t="s">
        <v>4741</v>
      </c>
      <c r="N1255" s="19">
        <f>IFERROR(VLOOKUP(M1255,Regions!$A$2:$B$41,2,FALSE),"0")</f>
        <v>32</v>
      </c>
      <c r="O1255" s="2" t="s">
        <v>2306</v>
      </c>
      <c r="P1255" s="19">
        <f>IFERROR(VLOOKUP(O1255,Colors!$A$2:$B$11,2,FALSE),"0")</f>
        <v>7</v>
      </c>
      <c r="Q1255" s="2"/>
      <c r="R1255" s="19" t="str">
        <f>IFERROR(VLOOKUP(Q1255,Contenants!$A$2:$B$21,2,FALSE),"0")</f>
        <v>0</v>
      </c>
      <c r="S1255" s="2"/>
      <c r="T1255" s="50" t="str">
        <f t="shared" si="450"/>
        <v>Bib Cdp Bastide Neuve Rose 5L</v>
      </c>
      <c r="U1255" s="19" t="str">
        <f t="shared" si="451"/>
        <v/>
      </c>
      <c r="V1255" s="19" t="e">
        <f>IF(#REF!="",0,1)</f>
        <v>#REF!</v>
      </c>
      <c r="W1255" s="20" t="e">
        <f>$X$1&amp;A1255&amp;$Y$1&amp;T1255&amp;$Z$1&amp;D1255&amp;$AA$1&amp;E1255&amp;#REF!&amp;G1255&amp;$AB$1&amp;J1255&amp;$AC$1&amp;L1255&amp;$AD$1&amp;N1255&amp;$AE$1&amp;P1255&amp;$AF$1&amp;R1255&amp;$AG$1&amp;#REF!&amp;$AI$1</f>
        <v>#REF!</v>
      </c>
    </row>
    <row r="1256" spans="1:23" hidden="1" x14ac:dyDescent="0.25">
      <c r="A1256" s="2" t="s">
        <v>2510</v>
      </c>
      <c r="B1256" s="2" t="s">
        <v>2511</v>
      </c>
      <c r="C1256" s="3"/>
      <c r="D1256" s="23" t="str">
        <f t="shared" si="449"/>
        <v/>
      </c>
      <c r="E1256" s="4">
        <v>32.700000000000003</v>
      </c>
      <c r="F1256" s="2" t="s">
        <v>2509</v>
      </c>
      <c r="G1256" s="19" t="e">
        <f>VLOOKUP(F1256,frs!$A$2:$E$41,2,FALSE)</f>
        <v>#N/A</v>
      </c>
      <c r="H1256" s="2" t="b">
        <v>0</v>
      </c>
      <c r="I1256" s="2" t="s">
        <v>2301</v>
      </c>
      <c r="J1256" s="19">
        <f>VLOOKUP(I1256,Families!$A$2:$B$11,2,FALSE)</f>
        <v>4</v>
      </c>
      <c r="K1256" s="2" t="s">
        <v>4740</v>
      </c>
      <c r="L1256" s="19">
        <f>IFERROR(VLOOKUP(K1256,Appellations!$A$2:$B$77,2,FALSE),"0")</f>
        <v>25</v>
      </c>
      <c r="M1256" s="2" t="s">
        <v>4741</v>
      </c>
      <c r="N1256" s="19">
        <f>IFERROR(VLOOKUP(M1256,Regions!$A$2:$B$41,2,FALSE),"0")</f>
        <v>32</v>
      </c>
      <c r="O1256" s="2" t="s">
        <v>4719</v>
      </c>
      <c r="P1256" s="19">
        <f>IFERROR(VLOOKUP(O1256,Colors!$A$2:$B$11,2,FALSE),"0")</f>
        <v>8</v>
      </c>
      <c r="Q1256" s="2"/>
      <c r="R1256" s="19" t="str">
        <f>IFERROR(VLOOKUP(Q1256,Contenants!$A$2:$B$21,2,FALSE),"0")</f>
        <v>0</v>
      </c>
      <c r="S1256" s="2"/>
      <c r="T1256" s="50" t="str">
        <f t="shared" si="450"/>
        <v>Bib Cdp Bastide Neuve Rouge 5 L</v>
      </c>
      <c r="U1256" s="19" t="str">
        <f t="shared" si="451"/>
        <v/>
      </c>
      <c r="V1256" s="19" t="e">
        <f>IF(#REF!="",0,1)</f>
        <v>#REF!</v>
      </c>
      <c r="W1256" s="20" t="e">
        <f>$X$1&amp;A1256&amp;$Y$1&amp;T1256&amp;$Z$1&amp;D1256&amp;$AA$1&amp;E1256&amp;#REF!&amp;G1256&amp;$AB$1&amp;J1256&amp;$AC$1&amp;L1256&amp;$AD$1&amp;N1256&amp;$AE$1&amp;P1256&amp;$AF$1&amp;R1256&amp;$AG$1&amp;#REF!&amp;$AI$1</f>
        <v>#REF!</v>
      </c>
    </row>
    <row r="1257" spans="1:23" hidden="1" x14ac:dyDescent="0.25">
      <c r="A1257" s="2" t="s">
        <v>3044</v>
      </c>
      <c r="B1257" s="2" t="s">
        <v>3045</v>
      </c>
      <c r="C1257" s="3"/>
      <c r="D1257" s="23" t="str">
        <f t="shared" si="449"/>
        <v/>
      </c>
      <c r="E1257" s="4">
        <v>11.45</v>
      </c>
      <c r="F1257" s="2" t="s">
        <v>2509</v>
      </c>
      <c r="G1257" s="19" t="e">
        <f>VLOOKUP(F1257,frs!$A$2:$E$41,2,FALSE)</f>
        <v>#N/A</v>
      </c>
      <c r="H1257" s="2" t="b">
        <v>0</v>
      </c>
      <c r="I1257" s="2" t="s">
        <v>2308</v>
      </c>
      <c r="J1257" s="19">
        <f>VLOOKUP(I1257,Families!$A$2:$B$11,2,FALSE)</f>
        <v>3</v>
      </c>
      <c r="K1257" s="2" t="s">
        <v>4740</v>
      </c>
      <c r="L1257" s="19">
        <f>IFERROR(VLOOKUP(K1257,Appellations!$A$2:$B$77,2,FALSE),"0")</f>
        <v>25</v>
      </c>
      <c r="M1257" s="2" t="s">
        <v>4741</v>
      </c>
      <c r="N1257" s="19">
        <f>IFERROR(VLOOKUP(M1257,Regions!$A$2:$B$41,2,FALSE),"0")</f>
        <v>32</v>
      </c>
      <c r="O1257" s="2" t="s">
        <v>2306</v>
      </c>
      <c r="P1257" s="19">
        <f>IFERROR(VLOOKUP(O1257,Colors!$A$2:$B$11,2,FALSE),"0")</f>
        <v>7</v>
      </c>
      <c r="Q1257" s="2" t="s">
        <v>4688</v>
      </c>
      <c r="R1257" s="19">
        <f>IFERROR(VLOOKUP(Q1257,Contenants!$A$2:$B$21,2,FALSE),"0")</f>
        <v>16</v>
      </c>
      <c r="S1257" s="2"/>
      <c r="T1257" s="50" t="str">
        <f t="shared" si="450"/>
        <v>Cdp Perle Des Anges Bastide Neuve Rose</v>
      </c>
      <c r="U1257" s="19" t="str">
        <f t="shared" si="451"/>
        <v/>
      </c>
      <c r="V1257" s="19" t="e">
        <f>IF(#REF!="",0,1)</f>
        <v>#REF!</v>
      </c>
      <c r="W1257" s="20" t="e">
        <f>$X$1&amp;A1257&amp;$Y$1&amp;T1257&amp;$Z$1&amp;D1257&amp;$AA$1&amp;E1257&amp;#REF!&amp;G1257&amp;$AB$1&amp;J1257&amp;$AC$1&amp;L1257&amp;$AD$1&amp;N1257&amp;$AE$1&amp;P1257&amp;$AF$1&amp;R1257&amp;$AG$1&amp;#REF!&amp;$AI$1</f>
        <v>#REF!</v>
      </c>
    </row>
    <row r="1258" spans="1:23" hidden="1" x14ac:dyDescent="0.25">
      <c r="A1258" s="2" t="s">
        <v>2085</v>
      </c>
      <c r="B1258" s="2" t="s">
        <v>2086</v>
      </c>
      <c r="C1258" s="3"/>
      <c r="D1258" s="23" t="str">
        <f t="shared" si="449"/>
        <v/>
      </c>
      <c r="E1258" s="4">
        <v>21.1</v>
      </c>
      <c r="F1258" s="2" t="s">
        <v>2221</v>
      </c>
      <c r="G1258" s="19" t="e">
        <f>VLOOKUP(F1258,frs!$A$2:$E$41,2,FALSE)</f>
        <v>#N/A</v>
      </c>
      <c r="H1258" s="2" t="b">
        <v>1</v>
      </c>
      <c r="I1258" s="2" t="s">
        <v>4693</v>
      </c>
      <c r="J1258" s="19">
        <f>VLOOKUP(I1258,Families!$A$2:$B$11,2,FALSE)</f>
        <v>7</v>
      </c>
      <c r="K1258" s="2"/>
      <c r="L1258" s="19" t="str">
        <f>IFERROR(VLOOKUP(K1258,Appellations!$A$2:$B$77,2,FALSE),"0")</f>
        <v>0</v>
      </c>
      <c r="M1258" s="2" t="s">
        <v>4698</v>
      </c>
      <c r="N1258" s="19" t="str">
        <f>IFERROR(VLOOKUP(M1258,Regions!$A$2:$B$41,2,FALSE),"0")</f>
        <v>0</v>
      </c>
      <c r="O1258" s="2"/>
      <c r="P1258" s="19" t="str">
        <f>IFERROR(VLOOKUP(O1258,Colors!$A$2:$B$11,2,FALSE),"0")</f>
        <v>0</v>
      </c>
      <c r="Q1258" s="2" t="s">
        <v>4696</v>
      </c>
      <c r="R1258" s="19">
        <f>IFERROR(VLOOKUP(Q1258,Contenants!$A$2:$B$21,2,FALSE),"0")</f>
        <v>15</v>
      </c>
      <c r="S1258" s="2"/>
      <c r="T1258" s="50" t="str">
        <f t="shared" si="450"/>
        <v>Whisky Burn Mac Kenzie</v>
      </c>
      <c r="U1258" s="19" t="str">
        <f t="shared" si="451"/>
        <v/>
      </c>
      <c r="V1258" s="19">
        <f t="shared" ref="V1258:V1263" si="452">IF(U1258="",0,1)</f>
        <v>0</v>
      </c>
      <c r="W1258" s="20" t="e">
        <f>$X$1&amp;A1258&amp;$Y$1&amp;T1258&amp;$Z$1&amp;D1258&amp;$AA$1&amp;E1258&amp;#REF!&amp;G1258&amp;$AB$1&amp;J1258&amp;$AC$1&amp;L1258&amp;$AD$1&amp;N1258&amp;$AE$1&amp;P1258&amp;$AF$1&amp;R1258&amp;$AG$1&amp;#REF!&amp;$AI$1</f>
        <v>#REF!</v>
      </c>
    </row>
    <row r="1259" spans="1:23" hidden="1" x14ac:dyDescent="0.25">
      <c r="A1259" s="2" t="s">
        <v>1750</v>
      </c>
      <c r="B1259" s="2" t="s">
        <v>1751</v>
      </c>
      <c r="C1259" s="3"/>
      <c r="D1259" s="23" t="str">
        <f t="shared" si="449"/>
        <v/>
      </c>
      <c r="E1259" s="4">
        <v>59.95</v>
      </c>
      <c r="F1259" s="2" t="s">
        <v>464</v>
      </c>
      <c r="G1259" s="19" t="e">
        <f>VLOOKUP(F1259,frs!$A$2:$E$41,2,FALSE)</f>
        <v>#N/A</v>
      </c>
      <c r="H1259" s="2" t="b">
        <v>1</v>
      </c>
      <c r="I1259" s="2" t="s">
        <v>4693</v>
      </c>
      <c r="J1259" s="19">
        <f>VLOOKUP(I1259,Families!$A$2:$B$11,2,FALSE)</f>
        <v>7</v>
      </c>
      <c r="K1259" s="2"/>
      <c r="L1259" s="19" t="str">
        <f>IFERROR(VLOOKUP(K1259,Appellations!$A$2:$B$77,2,FALSE),"0")</f>
        <v>0</v>
      </c>
      <c r="M1259" s="2" t="s">
        <v>4703</v>
      </c>
      <c r="N1259" s="19">
        <f>IFERROR(VLOOKUP(M1259,Regions!$A$2:$B$41,2,FALSE),"0")</f>
        <v>34</v>
      </c>
      <c r="O1259" s="2"/>
      <c r="P1259" s="19" t="str">
        <f>IFERROR(VLOOKUP(O1259,Colors!$A$2:$B$11,2,FALSE),"0")</f>
        <v>0</v>
      </c>
      <c r="Q1259" s="2" t="s">
        <v>4696</v>
      </c>
      <c r="R1259" s="19">
        <f>IFERROR(VLOOKUP(Q1259,Contenants!$A$2:$B$21,2,FALSE),"0")</f>
        <v>15</v>
      </c>
      <c r="S1259" s="2"/>
      <c r="T1259" s="50" t="str">
        <f t="shared" si="450"/>
        <v>Rhum Guadeloupe Maison Du Monde</v>
      </c>
      <c r="U1259" s="19" t="str">
        <f t="shared" si="451"/>
        <v/>
      </c>
      <c r="V1259" s="19">
        <f t="shared" si="452"/>
        <v>0</v>
      </c>
      <c r="W1259" s="20" t="e">
        <f>$X$1&amp;A1259&amp;$Y$1&amp;T1259&amp;$Z$1&amp;D1259&amp;$AA$1&amp;E1259&amp;#REF!&amp;G1259&amp;$AB$1&amp;J1259&amp;$AC$1&amp;L1259&amp;$AD$1&amp;N1259&amp;$AE$1&amp;P1259&amp;$AF$1&amp;R1259&amp;$AG$1&amp;#REF!&amp;$AI$1</f>
        <v>#REF!</v>
      </c>
    </row>
    <row r="1260" spans="1:23" s="29" customFormat="1" hidden="1" x14ac:dyDescent="0.25">
      <c r="A1260" s="2" t="s">
        <v>1752</v>
      </c>
      <c r="B1260" s="2" t="s">
        <v>1753</v>
      </c>
      <c r="C1260" s="3"/>
      <c r="D1260" s="36" t="str">
        <f t="shared" si="431"/>
        <v/>
      </c>
      <c r="E1260" s="4">
        <v>74.099999999999994</v>
      </c>
      <c r="F1260" s="2" t="s">
        <v>464</v>
      </c>
      <c r="G1260" s="38"/>
      <c r="H1260" s="2" t="b">
        <v>1</v>
      </c>
      <c r="I1260" s="2" t="s">
        <v>4693</v>
      </c>
      <c r="J1260" s="38"/>
      <c r="K1260" s="2"/>
      <c r="L1260" s="38"/>
      <c r="M1260" s="2" t="s">
        <v>4703</v>
      </c>
      <c r="N1260" s="38"/>
      <c r="O1260" s="2"/>
      <c r="P1260" s="38"/>
      <c r="Q1260" s="2" t="s">
        <v>4696</v>
      </c>
      <c r="R1260" s="38"/>
      <c r="S1260" s="2"/>
      <c r="T1260" s="38"/>
      <c r="U1260" s="38"/>
      <c r="V1260" s="19">
        <f t="shared" si="452"/>
        <v>0</v>
      </c>
      <c r="W1260" s="38"/>
    </row>
    <row r="1261" spans="1:23" hidden="1" x14ac:dyDescent="0.25">
      <c r="A1261" s="2" t="s">
        <v>1795</v>
      </c>
      <c r="B1261" s="2" t="s">
        <v>1796</v>
      </c>
      <c r="C1261" s="3"/>
      <c r="D1261" s="23" t="str">
        <f>SUBSTITUTE(SUBSTITUTE(SUBSTITUTE(C1261,CHAR(13),""),CHAR(10),"&lt;br&gt;"),". &amp;car(10)",".")</f>
        <v/>
      </c>
      <c r="E1261" s="4">
        <v>65.349999999999994</v>
      </c>
      <c r="F1261" s="2" t="s">
        <v>464</v>
      </c>
      <c r="G1261" s="19" t="e">
        <f>VLOOKUP(F1261,frs!$A$2:$E$41,2,FALSE)</f>
        <v>#N/A</v>
      </c>
      <c r="H1261" s="2" t="b">
        <v>1</v>
      </c>
      <c r="I1261" s="2" t="s">
        <v>4693</v>
      </c>
      <c r="J1261" s="19">
        <f>VLOOKUP(I1261,Families!$A$2:$B$11,2,FALSE)</f>
        <v>7</v>
      </c>
      <c r="K1261" s="2"/>
      <c r="L1261" s="19" t="str">
        <f>IFERROR(VLOOKUP(K1261,Appellations!$A$2:$B$77,2,FALSE),"0")</f>
        <v>0</v>
      </c>
      <c r="M1261" s="2" t="s">
        <v>4703</v>
      </c>
      <c r="N1261" s="19">
        <f>IFERROR(VLOOKUP(M1261,Regions!$A$2:$B$41,2,FALSE),"0")</f>
        <v>34</v>
      </c>
      <c r="O1261" s="2"/>
      <c r="P1261" s="19" t="str">
        <f>IFERROR(VLOOKUP(O1261,Colors!$A$2:$B$11,2,FALSE),"0")</f>
        <v>0</v>
      </c>
      <c r="Q1261" s="2" t="s">
        <v>4696</v>
      </c>
      <c r="R1261" s="19">
        <f>IFERROR(VLOOKUP(Q1261,Contenants!$A$2:$B$21,2,FALSE),"0")</f>
        <v>15</v>
      </c>
      <c r="S1261" s="2"/>
      <c r="T1261" s="50" t="str">
        <f>PROPER(B1261)</f>
        <v>Rhum Reunion Maison Du Monde</v>
      </c>
      <c r="U1261" s="19" t="str">
        <f>SUBSTITUTE(SUBSTITUTE(SUBSTITUTE(SUBSTITUTE(SUBSTITUTE(SUBSTITUTE(SUBSTITUTE(SUBSTITUTE(SUBSTITUTE(SUBSTITUTE(SUBSTITUTE(SUBSTITUTE(S1261,"C:\Users\Admin\OneDrive\Site Internet\",""),"BAG-IN-BOX\",""),"BOURGOGNE\",""),"BEAUJOLAIS\",""),"CHAMPAGNE ET EFFERVESCENTS\",""),"LANGUEDOC\",""),"LOIRE\",""),"PROVENCE\",""),"RHONE NORD\",""),"RHONE SUD\",""),"SPIRITUEUX\",""),"SUD OUEST\","")</f>
        <v/>
      </c>
      <c r="V1261" s="19">
        <f t="shared" si="452"/>
        <v>0</v>
      </c>
      <c r="W1261" s="20" t="e">
        <f>$X$1&amp;A1261&amp;$Y$1&amp;T1261&amp;$Z$1&amp;D1261&amp;$AA$1&amp;E1261&amp;#REF!&amp;G1261&amp;$AB$1&amp;J1261&amp;$AC$1&amp;L1261&amp;$AD$1&amp;N1261&amp;$AE$1&amp;P1261&amp;$AF$1&amp;R1261&amp;$AG$1&amp;#REF!&amp;$AI$1</f>
        <v>#REF!</v>
      </c>
    </row>
    <row r="1262" spans="1:23" s="29" customFormat="1" hidden="1" x14ac:dyDescent="0.25">
      <c r="A1262" s="2" t="s">
        <v>1801</v>
      </c>
      <c r="B1262" s="2" t="s">
        <v>1802</v>
      </c>
      <c r="C1262" s="3"/>
      <c r="D1262" s="27" t="str">
        <f t="shared" si="431"/>
        <v/>
      </c>
      <c r="E1262" s="4">
        <v>65.150000000000006</v>
      </c>
      <c r="F1262" s="2" t="s">
        <v>464</v>
      </c>
      <c r="H1262" s="2" t="b">
        <v>1</v>
      </c>
      <c r="I1262" s="2" t="s">
        <v>4693</v>
      </c>
      <c r="K1262" s="2"/>
      <c r="M1262" s="2" t="s">
        <v>4703</v>
      </c>
      <c r="O1262" s="2"/>
      <c r="Q1262" s="2" t="s">
        <v>4696</v>
      </c>
      <c r="S1262" s="2"/>
      <c r="V1262" s="19">
        <f t="shared" si="452"/>
        <v>0</v>
      </c>
    </row>
    <row r="1263" spans="1:23" s="20" customFormat="1" hidden="1" x14ac:dyDescent="0.25">
      <c r="A1263" s="2" t="s">
        <v>1477</v>
      </c>
      <c r="B1263" s="2" t="s">
        <v>1478</v>
      </c>
      <c r="C1263" s="3"/>
      <c r="D1263" s="18" t="str">
        <f t="shared" si="431"/>
        <v/>
      </c>
      <c r="E1263" s="4">
        <v>15.8</v>
      </c>
      <c r="F1263" s="2" t="s">
        <v>2233</v>
      </c>
      <c r="H1263" s="2" t="b">
        <v>1</v>
      </c>
      <c r="I1263" s="2" t="s">
        <v>4709</v>
      </c>
      <c r="K1263" s="2" t="s">
        <v>4850</v>
      </c>
      <c r="M1263" s="2" t="s">
        <v>4745</v>
      </c>
      <c r="O1263" s="2" t="s">
        <v>4689</v>
      </c>
      <c r="Q1263" s="2" t="s">
        <v>4688</v>
      </c>
      <c r="S1263" s="2"/>
      <c r="V1263" s="19">
        <f t="shared" si="452"/>
        <v>0</v>
      </c>
    </row>
    <row r="1264" spans="1:23" s="20" customFormat="1" hidden="1" x14ac:dyDescent="0.25">
      <c r="A1264" s="2" t="s">
        <v>3581</v>
      </c>
      <c r="B1264" s="2" t="s">
        <v>3582</v>
      </c>
      <c r="C1264" s="3"/>
      <c r="D1264" s="40" t="str">
        <f t="shared" si="431"/>
        <v/>
      </c>
      <c r="E1264" s="4">
        <v>23.65</v>
      </c>
      <c r="F1264" s="2" t="s">
        <v>2233</v>
      </c>
      <c r="G1264" s="42"/>
      <c r="H1264" s="2" t="b">
        <v>0</v>
      </c>
      <c r="I1264" s="2" t="s">
        <v>4716</v>
      </c>
      <c r="J1264" s="42"/>
      <c r="K1264" s="2" t="s">
        <v>4847</v>
      </c>
      <c r="L1264" s="42"/>
      <c r="M1264" s="2" t="s">
        <v>4745</v>
      </c>
      <c r="N1264" s="42"/>
      <c r="O1264" s="2" t="s">
        <v>4719</v>
      </c>
      <c r="P1264" s="42"/>
      <c r="Q1264" s="2" t="s">
        <v>4688</v>
      </c>
      <c r="R1264" s="42"/>
      <c r="S1264" s="2"/>
      <c r="T1264" s="42"/>
      <c r="U1264" s="42"/>
      <c r="V1264" s="42"/>
      <c r="W1264" s="42"/>
    </row>
    <row r="1265" spans="1:23" hidden="1" x14ac:dyDescent="0.25">
      <c r="A1265" s="2" t="s">
        <v>974</v>
      </c>
      <c r="B1265" s="2" t="s">
        <v>975</v>
      </c>
      <c r="C1265" s="3"/>
      <c r="D1265" s="23" t="str">
        <f t="shared" ref="D1265:D1266" si="453">SUBSTITUTE(SUBSTITUTE(SUBSTITUTE(C1265,CHAR(13),""),CHAR(10),"&lt;br&gt;"),". &amp;car(10)",".")</f>
        <v/>
      </c>
      <c r="E1265" s="4">
        <v>43.65</v>
      </c>
      <c r="F1265" s="2" t="s">
        <v>2233</v>
      </c>
      <c r="G1265" s="19">
        <f>VLOOKUP(F1265,frs!$A$2:$E$41,2,FALSE)</f>
        <v>36</v>
      </c>
      <c r="H1265" s="2" t="b">
        <v>1</v>
      </c>
      <c r="I1265" s="2" t="s">
        <v>4716</v>
      </c>
      <c r="J1265" s="19">
        <f>VLOOKUP(I1265,Families!$A$2:$B$11,2,FALSE)</f>
        <v>1</v>
      </c>
      <c r="K1265" s="2" t="s">
        <v>4967</v>
      </c>
      <c r="L1265" s="19" t="str">
        <f>IFERROR(VLOOKUP(K1265,Appellations!$A$2:$B$77,2,FALSE),"0")</f>
        <v>0</v>
      </c>
      <c r="M1265" s="2" t="s">
        <v>4745</v>
      </c>
      <c r="N1265" s="19">
        <f>IFERROR(VLOOKUP(M1265,Regions!$A$2:$B$41,2,FALSE),"0")</f>
        <v>33</v>
      </c>
      <c r="O1265" s="2" t="s">
        <v>4719</v>
      </c>
      <c r="P1265" s="19">
        <f>IFERROR(VLOOKUP(O1265,Colors!$A$2:$B$11,2,FALSE),"0")</f>
        <v>8</v>
      </c>
      <c r="Q1265" s="2" t="s">
        <v>4688</v>
      </c>
      <c r="R1265" s="19">
        <f>IFERROR(VLOOKUP(Q1265,Contenants!$A$2:$B$21,2,FALSE),"0")</f>
        <v>16</v>
      </c>
      <c r="S1265" s="2"/>
      <c r="T1265" s="50" t="str">
        <f t="shared" ref="T1265:T1266" si="454">PROPER(B1265)</f>
        <v>Cornas Brunel Rouge</v>
      </c>
      <c r="U1265" s="19" t="str">
        <f>SUBSTITUTE(SUBSTITUTE(SUBSTITUTE(SUBSTITUTE(SUBSTITUTE(SUBSTITUTE(SUBSTITUTE(SUBSTITUTE(SUBSTITUTE(SUBSTITUTE(SUBSTITUTE(SUBSTITUTE(S1265,"C:\Users\Admin\OneDrive\Site Internet\",""),"BAG-IN-BOX\",""),"BOURGOGNE\",""),"BEAUJOLAIS\",""),"CHAMPAGNE ET EFFERVESCENTS\",""),"LANGUEDOC\",""),"LOIRE\",""),"PROVENCE\",""),"RHONE NORD\",""),"RHONE SUD\",""),"SPIRITUEUX\",""),"SUD OUEST\","")</f>
        <v/>
      </c>
      <c r="V1265" s="19">
        <f>IF(U1265="",0,1)</f>
        <v>0</v>
      </c>
      <c r="W1265" s="20" t="e">
        <f>$X$1&amp;A1265&amp;$Y$1&amp;T1265&amp;$Z$1&amp;D1265&amp;$AA$1&amp;E1265&amp;#REF!&amp;G1265&amp;$AB$1&amp;J1265&amp;$AC$1&amp;L1265&amp;$AD$1&amp;N1265&amp;$AE$1&amp;P1265&amp;$AF$1&amp;R1265&amp;$AG$1&amp;#REF!&amp;$AI$1</f>
        <v>#REF!</v>
      </c>
    </row>
    <row r="1266" spans="1:23" hidden="1" x14ac:dyDescent="0.25">
      <c r="A1266" s="2" t="s">
        <v>3125</v>
      </c>
      <c r="B1266" s="2" t="s">
        <v>3126</v>
      </c>
      <c r="C1266" s="3"/>
      <c r="D1266" s="23" t="str">
        <f t="shared" si="453"/>
        <v/>
      </c>
      <c r="E1266" s="4">
        <v>54.85</v>
      </c>
      <c r="F1266" s="2" t="s">
        <v>2233</v>
      </c>
      <c r="G1266" s="19">
        <f>VLOOKUP(F1266,frs!$A$2:$E$41,2,FALSE)</f>
        <v>36</v>
      </c>
      <c r="H1266" s="2" t="b">
        <v>0</v>
      </c>
      <c r="I1266" s="2" t="s">
        <v>4716</v>
      </c>
      <c r="J1266" s="19">
        <f>VLOOKUP(I1266,Families!$A$2:$B$11,2,FALSE)</f>
        <v>1</v>
      </c>
      <c r="K1266" s="2" t="s">
        <v>4841</v>
      </c>
      <c r="L1266" s="19">
        <f>IFERROR(VLOOKUP(K1266,Appellations!$A$2:$B$77,2,FALSE),"0")</f>
        <v>17</v>
      </c>
      <c r="M1266" s="2" t="s">
        <v>4745</v>
      </c>
      <c r="N1266" s="19">
        <f>IFERROR(VLOOKUP(M1266,Regions!$A$2:$B$41,2,FALSE),"0")</f>
        <v>33</v>
      </c>
      <c r="O1266" s="2" t="s">
        <v>4719</v>
      </c>
      <c r="P1266" s="19">
        <f>IFERROR(VLOOKUP(O1266,Colors!$A$2:$B$11,2,FALSE),"0")</f>
        <v>8</v>
      </c>
      <c r="Q1266" s="2" t="s">
        <v>4688</v>
      </c>
      <c r="R1266" s="19">
        <f>IFERROR(VLOOKUP(Q1266,Contenants!$A$2:$B$21,2,FALSE),"0")</f>
        <v>16</v>
      </c>
      <c r="S1266" s="2"/>
      <c r="T1266" s="50" t="str">
        <f t="shared" si="454"/>
        <v>Ch9 Du Pape Trad. La Gardine Rouge 2011</v>
      </c>
      <c r="U1266" s="19" t="str">
        <f>SUBSTITUTE(SUBSTITUTE(SUBSTITUTE(SUBSTITUTE(SUBSTITUTE(SUBSTITUTE(SUBSTITUTE(SUBSTITUTE(SUBSTITUTE(SUBSTITUTE(SUBSTITUTE(SUBSTITUTE(S1266,"C:\Users\Admin\OneDrive\Site Internet\",""),"BAG-IN-BOX\",""),"BOURGOGNE\",""),"BEAUJOLAIS\",""),"CHAMPAGNE ET EFFERVESCENTS\",""),"LANGUEDOC\",""),"LOIRE\",""),"PROVENCE\",""),"RHONE NORD\",""),"RHONE SUD\",""),"SPIRITUEUX\",""),"SUD OUEST\","")</f>
        <v/>
      </c>
      <c r="V1266" s="19" t="e">
        <f>IF(#REF!="",0,1)</f>
        <v>#REF!</v>
      </c>
      <c r="W1266" s="20" t="e">
        <f>$X$1&amp;A1266&amp;$Y$1&amp;T1266&amp;$Z$1&amp;D1266&amp;$AA$1&amp;E1266&amp;#REF!&amp;G1266&amp;$AB$1&amp;J1266&amp;$AC$1&amp;L1266&amp;$AD$1&amp;N1266&amp;$AE$1&amp;P1266&amp;$AF$1&amp;R1266&amp;$AG$1&amp;#REF!&amp;$AI$1</f>
        <v>#REF!</v>
      </c>
    </row>
    <row r="1267" spans="1:23" s="29" customFormat="1" hidden="1" x14ac:dyDescent="0.25">
      <c r="A1267" s="2" t="s">
        <v>3116</v>
      </c>
      <c r="B1267" s="2" t="s">
        <v>3117</v>
      </c>
      <c r="C1267" s="3"/>
      <c r="D1267" s="36" t="str">
        <f t="shared" si="431"/>
        <v/>
      </c>
      <c r="E1267" s="4">
        <v>97.2</v>
      </c>
      <c r="F1267" s="2" t="s">
        <v>2233</v>
      </c>
      <c r="G1267" s="38"/>
      <c r="H1267" s="2" t="b">
        <v>0</v>
      </c>
      <c r="I1267" s="2" t="s">
        <v>4716</v>
      </c>
      <c r="J1267" s="38"/>
      <c r="K1267" s="2" t="s">
        <v>4841</v>
      </c>
      <c r="L1267" s="38"/>
      <c r="M1267" s="2" t="s">
        <v>4745</v>
      </c>
      <c r="N1267" s="38"/>
      <c r="O1267" s="2" t="s">
        <v>4719</v>
      </c>
      <c r="P1267" s="38"/>
      <c r="Q1267" s="2" t="s">
        <v>4688</v>
      </c>
      <c r="R1267" s="38"/>
      <c r="S1267" s="2"/>
      <c r="T1267" s="38"/>
      <c r="U1267" s="38"/>
      <c r="V1267" s="38"/>
      <c r="W1267" s="38"/>
    </row>
    <row r="1268" spans="1:23" hidden="1" x14ac:dyDescent="0.25">
      <c r="A1268" s="2" t="s">
        <v>3118</v>
      </c>
      <c r="B1268" s="2" t="s">
        <v>3119</v>
      </c>
      <c r="C1268" s="3"/>
      <c r="D1268" s="23" t="str">
        <f>SUBSTITUTE(SUBSTITUTE(SUBSTITUTE(C1268,CHAR(13),""),CHAR(10),"&lt;br&gt;"),". &amp;car(10)",".")</f>
        <v/>
      </c>
      <c r="E1268" s="4">
        <v>103.7</v>
      </c>
      <c r="F1268" s="2" t="s">
        <v>2233</v>
      </c>
      <c r="G1268" s="19">
        <f>VLOOKUP(F1268,frs!$A$2:$E$41,2,FALSE)</f>
        <v>36</v>
      </c>
      <c r="H1268" s="2" t="b">
        <v>0</v>
      </c>
      <c r="I1268" s="2" t="s">
        <v>4716</v>
      </c>
      <c r="J1268" s="19">
        <f>VLOOKUP(I1268,Families!$A$2:$B$11,2,FALSE)</f>
        <v>1</v>
      </c>
      <c r="K1268" s="2" t="s">
        <v>4841</v>
      </c>
      <c r="L1268" s="19">
        <f>IFERROR(VLOOKUP(K1268,Appellations!$A$2:$B$77,2,FALSE),"0")</f>
        <v>17</v>
      </c>
      <c r="M1268" s="2" t="s">
        <v>4745</v>
      </c>
      <c r="N1268" s="19">
        <f>IFERROR(VLOOKUP(M1268,Regions!$A$2:$B$41,2,FALSE),"0")</f>
        <v>33</v>
      </c>
      <c r="O1268" s="2" t="s">
        <v>4719</v>
      </c>
      <c r="P1268" s="19">
        <f>IFERROR(VLOOKUP(O1268,Colors!$A$2:$B$11,2,FALSE),"0")</f>
        <v>8</v>
      </c>
      <c r="Q1268" s="2" t="s">
        <v>4688</v>
      </c>
      <c r="R1268" s="19">
        <f>IFERROR(VLOOKUP(Q1268,Contenants!$A$2:$B$21,2,FALSE),"0")</f>
        <v>16</v>
      </c>
      <c r="S1268" s="2"/>
      <c r="T1268" s="50" t="str">
        <f>PROPER(B1268)</f>
        <v>Ch9 Du Pape Gast.Philippe Gardine Rge 09</v>
      </c>
      <c r="U1268" s="19" t="str">
        <f>SUBSTITUTE(SUBSTITUTE(SUBSTITUTE(SUBSTITUTE(SUBSTITUTE(SUBSTITUTE(SUBSTITUTE(SUBSTITUTE(SUBSTITUTE(SUBSTITUTE(SUBSTITUTE(SUBSTITUTE(S1268,"C:\Users\Admin\OneDrive\Site Internet\",""),"BAG-IN-BOX\",""),"BOURGOGNE\",""),"BEAUJOLAIS\",""),"CHAMPAGNE ET EFFERVESCENTS\",""),"LANGUEDOC\",""),"LOIRE\",""),"PROVENCE\",""),"RHONE NORD\",""),"RHONE SUD\",""),"SPIRITUEUX\",""),"SUD OUEST\","")</f>
        <v/>
      </c>
      <c r="V1268" s="19" t="e">
        <f>IF(#REF!="",0,1)</f>
        <v>#REF!</v>
      </c>
      <c r="W1268" s="20" t="e">
        <f>$X$1&amp;A1268&amp;$Y$1&amp;T1268&amp;$Z$1&amp;D1268&amp;$AA$1&amp;E1268&amp;#REF!&amp;G1268&amp;$AB$1&amp;J1268&amp;$AC$1&amp;L1268&amp;$AD$1&amp;N1268&amp;$AE$1&amp;P1268&amp;$AF$1&amp;R1268&amp;$AG$1&amp;#REF!&amp;$AI$1</f>
        <v>#REF!</v>
      </c>
    </row>
    <row r="1269" spans="1:23" s="29" customFormat="1" ht="409.6" hidden="1" x14ac:dyDescent="0.25">
      <c r="A1269" s="2" t="s">
        <v>786</v>
      </c>
      <c r="B1269" s="2" t="s">
        <v>787</v>
      </c>
      <c r="C1269" s="3" t="s">
        <v>5274</v>
      </c>
      <c r="D1269" s="27" t="str">
        <f t="shared" si="431"/>
        <v>Un Châteauneuf-du-Pape rouge généreux, puissant, fruité aillant un bon potentiel de garde. Idéal sur une daube provençale.&lt;br&gt;&lt;br&gt;Encépagement : Grenache, Mourvèdre, Syrah, Muscardin élevés en fût de chêne&lt;br&gt;&lt;br&gt;Dégustation : Robe pourpre ; Nez épicé aux notes de fruits noirs ; Bouche ample, fruitée et torréfiée aux notes de cacao avec des tannins soyeux.&lt;br&gt;Accord mets/vin : gibier en sauce, viandes grillées.&lt;br&gt;&lt;br&gt;Existe en 75cl.&lt;br&gt;&lt;br&gt;La tradition viticole de la famille Brunel remonte au 17ème siècle. Gaston Brunel, un célèbre négociant, acheta le Château de la Gardine à Châteauneuf du Pape en 1945. Le domaine est maintenant tenu par ses deux fils, avec l’aide de leurs épouses et de leurs enfants. Le domaine s’étend sur 52 ha de vignes (48 ha de rouge et 4 ha de blanc).&lt;br&gt;La bouteille Gardine, originale et élégante, est née d'un heureuxhasard...&lt;br&gt;Lorsqu’il voulut agrandir sa cave pour la première fois, en creusant dans le sol, Gaston Brunel trouva une très vieille bouteille qui avait été soufflée à la bouche. La forme lui plut beaucoup, il décida donc d’embouteiller tout son vin dans une bouteille similaire. Au début il ne parvint pas à trouver un fabricant en France capable de reproduire cette bouteille, tant elle était particulière. Il les fit donc fabriquer en Italie. Le premier millésime dans la bouteille Gardine fut 1964. La bouteille est désormais fabriquée en France dans un moule créé spécifiquement pour la famille Brunel.</v>
      </c>
      <c r="E1269" s="4">
        <v>102.55</v>
      </c>
      <c r="F1269" s="2" t="s">
        <v>2233</v>
      </c>
      <c r="H1269" s="2" t="b">
        <v>1</v>
      </c>
      <c r="I1269" s="2" t="s">
        <v>4716</v>
      </c>
      <c r="K1269" s="2" t="s">
        <v>4841</v>
      </c>
      <c r="M1269" s="2" t="s">
        <v>4745</v>
      </c>
      <c r="O1269" s="2" t="s">
        <v>4719</v>
      </c>
      <c r="Q1269" s="2" t="s">
        <v>4688</v>
      </c>
      <c r="S1269" s="2" t="s">
        <v>5716</v>
      </c>
      <c r="V1269" s="19">
        <f t="shared" ref="V1269:V1270" si="455">IF(U1269="",0,1)</f>
        <v>0</v>
      </c>
    </row>
    <row r="1270" spans="1:23" s="20" customFormat="1" hidden="1" x14ac:dyDescent="0.25">
      <c r="A1270" s="2" t="s">
        <v>1028</v>
      </c>
      <c r="B1270" s="2" t="s">
        <v>1029</v>
      </c>
      <c r="C1270" s="3"/>
      <c r="D1270" s="18" t="str">
        <f t="shared" si="431"/>
        <v/>
      </c>
      <c r="E1270" s="4">
        <v>28.4</v>
      </c>
      <c r="F1270" s="2" t="s">
        <v>2236</v>
      </c>
      <c r="H1270" s="2" t="b">
        <v>1</v>
      </c>
      <c r="I1270" s="2" t="s">
        <v>4716</v>
      </c>
      <c r="K1270" s="2" t="s">
        <v>4746</v>
      </c>
      <c r="M1270" s="2" t="s">
        <v>4741</v>
      </c>
      <c r="O1270" s="2" t="s">
        <v>4719</v>
      </c>
      <c r="Q1270" s="2" t="s">
        <v>4688</v>
      </c>
      <c r="S1270" s="2"/>
      <c r="V1270" s="19">
        <f t="shared" si="455"/>
        <v>0</v>
      </c>
    </row>
    <row r="1271" spans="1:23" s="20" customFormat="1" hidden="1" x14ac:dyDescent="0.25">
      <c r="A1271" s="2" t="s">
        <v>2876</v>
      </c>
      <c r="B1271" s="2" t="s">
        <v>2877</v>
      </c>
      <c r="C1271" s="3"/>
      <c r="D1271" s="18" t="str">
        <f t="shared" si="431"/>
        <v/>
      </c>
      <c r="E1271" s="4">
        <v>20.65</v>
      </c>
      <c r="F1271" s="2" t="s">
        <v>2262</v>
      </c>
      <c r="H1271" s="2" t="b">
        <v>0</v>
      </c>
      <c r="I1271" s="2" t="s">
        <v>4709</v>
      </c>
      <c r="K1271" s="2" t="s">
        <v>4957</v>
      </c>
      <c r="M1271" s="2" t="s">
        <v>4755</v>
      </c>
      <c r="O1271" s="2" t="s">
        <v>4689</v>
      </c>
      <c r="Q1271" s="2" t="s">
        <v>4688</v>
      </c>
      <c r="S1271" s="2"/>
    </row>
    <row r="1272" spans="1:23" s="20" customFormat="1" hidden="1" x14ac:dyDescent="0.25">
      <c r="A1272" s="2" t="s">
        <v>542</v>
      </c>
      <c r="B1272" s="2" t="s">
        <v>543</v>
      </c>
      <c r="C1272" s="3"/>
      <c r="D1272" s="18" t="str">
        <f t="shared" si="431"/>
        <v/>
      </c>
      <c r="E1272" s="4">
        <v>11.9</v>
      </c>
      <c r="F1272" s="2" t="s">
        <v>2262</v>
      </c>
      <c r="H1272" s="2" t="b">
        <v>1</v>
      </c>
      <c r="I1272" s="2" t="s">
        <v>4716</v>
      </c>
      <c r="K1272" s="2" t="s">
        <v>4957</v>
      </c>
      <c r="M1272" s="2" t="s">
        <v>4755</v>
      </c>
      <c r="O1272" s="2" t="s">
        <v>4719</v>
      </c>
      <c r="Q1272" s="2" t="s">
        <v>4688</v>
      </c>
      <c r="S1272" s="2"/>
      <c r="V1272" s="19">
        <f>IF(U1272="",0,1)</f>
        <v>0</v>
      </c>
    </row>
    <row r="1273" spans="1:23" s="20" customFormat="1" hidden="1" x14ac:dyDescent="0.25">
      <c r="A1273" s="2" t="s">
        <v>2853</v>
      </c>
      <c r="B1273" s="2" t="s">
        <v>2854</v>
      </c>
      <c r="C1273" s="3"/>
      <c r="D1273" s="18" t="str">
        <f t="shared" si="431"/>
        <v/>
      </c>
      <c r="E1273" s="4">
        <v>13.6</v>
      </c>
      <c r="F1273" s="2" t="s">
        <v>2262</v>
      </c>
      <c r="H1273" s="2" t="b">
        <v>0</v>
      </c>
      <c r="I1273" s="2" t="s">
        <v>4716</v>
      </c>
      <c r="K1273" s="2" t="s">
        <v>4879</v>
      </c>
      <c r="M1273" s="2" t="s">
        <v>4755</v>
      </c>
      <c r="O1273" s="2" t="s">
        <v>4719</v>
      </c>
      <c r="Q1273" s="2" t="s">
        <v>4688</v>
      </c>
      <c r="S1273" s="2"/>
    </row>
    <row r="1274" spans="1:23" s="20" customFormat="1" hidden="1" x14ac:dyDescent="0.25">
      <c r="A1274" s="2" t="s">
        <v>2851</v>
      </c>
      <c r="B1274" s="2" t="s">
        <v>2852</v>
      </c>
      <c r="C1274" s="3"/>
      <c r="D1274" s="18" t="str">
        <f t="shared" si="431"/>
        <v/>
      </c>
      <c r="E1274" s="4">
        <v>16.2</v>
      </c>
      <c r="F1274" s="2" t="s">
        <v>2262</v>
      </c>
      <c r="H1274" s="2" t="b">
        <v>0</v>
      </c>
      <c r="I1274" s="2" t="s">
        <v>4716</v>
      </c>
      <c r="K1274" s="2" t="s">
        <v>4879</v>
      </c>
      <c r="M1274" s="2" t="s">
        <v>4755</v>
      </c>
      <c r="O1274" s="2" t="s">
        <v>4719</v>
      </c>
      <c r="Q1274" s="2" t="s">
        <v>4688</v>
      </c>
      <c r="S1274" s="2"/>
    </row>
    <row r="1275" spans="1:23" s="20" customFormat="1" hidden="1" x14ac:dyDescent="0.25">
      <c r="A1275" s="2" t="s">
        <v>2872</v>
      </c>
      <c r="B1275" s="2" t="s">
        <v>2873</v>
      </c>
      <c r="C1275" s="3"/>
      <c r="D1275" s="18" t="str">
        <f t="shared" si="431"/>
        <v/>
      </c>
      <c r="E1275" s="4">
        <v>20.65</v>
      </c>
      <c r="F1275" s="2" t="s">
        <v>2262</v>
      </c>
      <c r="H1275" s="2" t="b">
        <v>0</v>
      </c>
      <c r="I1275" s="2" t="s">
        <v>4716</v>
      </c>
      <c r="K1275" s="2" t="s">
        <v>4957</v>
      </c>
      <c r="M1275" s="2" t="s">
        <v>4755</v>
      </c>
      <c r="O1275" s="2" t="s">
        <v>4719</v>
      </c>
      <c r="Q1275" s="2" t="s">
        <v>4688</v>
      </c>
      <c r="S1275" s="2"/>
    </row>
    <row r="1276" spans="1:23" s="20" customFormat="1" hidden="1" x14ac:dyDescent="0.25">
      <c r="A1276" s="2" t="s">
        <v>2878</v>
      </c>
      <c r="B1276" s="2" t="s">
        <v>2879</v>
      </c>
      <c r="C1276" s="3"/>
      <c r="D1276" s="18" t="str">
        <f t="shared" si="431"/>
        <v/>
      </c>
      <c r="E1276" s="4">
        <v>42.1</v>
      </c>
      <c r="F1276" s="2" t="s">
        <v>2262</v>
      </c>
      <c r="H1276" s="2" t="b">
        <v>0</v>
      </c>
      <c r="I1276" s="2" t="s">
        <v>4716</v>
      </c>
      <c r="K1276" s="2" t="s">
        <v>4957</v>
      </c>
      <c r="M1276" s="2" t="s">
        <v>4755</v>
      </c>
      <c r="O1276" s="2" t="s">
        <v>4719</v>
      </c>
      <c r="Q1276" s="2" t="s">
        <v>4688</v>
      </c>
      <c r="S1276" s="2"/>
    </row>
    <row r="1277" spans="1:23" s="20" customFormat="1" hidden="1" x14ac:dyDescent="0.25">
      <c r="A1277" s="2" t="s">
        <v>2880</v>
      </c>
      <c r="B1277" s="2" t="s">
        <v>2881</v>
      </c>
      <c r="C1277" s="3"/>
      <c r="D1277" s="18" t="str">
        <f t="shared" si="431"/>
        <v/>
      </c>
      <c r="E1277" s="4">
        <v>21.4</v>
      </c>
      <c r="F1277" s="2" t="s">
        <v>2262</v>
      </c>
      <c r="H1277" s="2" t="b">
        <v>0</v>
      </c>
      <c r="I1277" s="2" t="s">
        <v>4716</v>
      </c>
      <c r="K1277" s="2" t="s">
        <v>4957</v>
      </c>
      <c r="M1277" s="2" t="s">
        <v>4755</v>
      </c>
      <c r="O1277" s="2" t="s">
        <v>4719</v>
      </c>
      <c r="Q1277" s="2" t="s">
        <v>4688</v>
      </c>
      <c r="S1277" s="2"/>
    </row>
    <row r="1278" spans="1:23" s="20" customFormat="1" hidden="1" x14ac:dyDescent="0.25">
      <c r="A1278" s="2" t="s">
        <v>2860</v>
      </c>
      <c r="B1278" s="2" t="s">
        <v>2861</v>
      </c>
      <c r="C1278" s="3"/>
      <c r="D1278" s="18" t="str">
        <f t="shared" ref="D1278:D1339" si="456">SUBSTITUTE(SUBSTITUTE(C1278,CHAR(13),""),CHAR(10),"&lt;br&gt;")</f>
        <v/>
      </c>
      <c r="E1278" s="4">
        <v>9.6999999999999993</v>
      </c>
      <c r="F1278" s="2" t="s">
        <v>2857</v>
      </c>
      <c r="H1278" s="2" t="b">
        <v>0</v>
      </c>
      <c r="I1278" s="2" t="s">
        <v>4716</v>
      </c>
      <c r="K1278" s="2" t="s">
        <v>4856</v>
      </c>
      <c r="M1278" s="2" t="s">
        <v>4857</v>
      </c>
      <c r="O1278" s="2" t="s">
        <v>4719</v>
      </c>
      <c r="Q1278" s="2" t="s">
        <v>4688</v>
      </c>
      <c r="S1278" s="2"/>
    </row>
    <row r="1279" spans="1:23" s="20" customFormat="1" hidden="1" x14ac:dyDescent="0.25">
      <c r="A1279" s="2" t="s">
        <v>3458</v>
      </c>
      <c r="B1279" s="2" t="s">
        <v>3459</v>
      </c>
      <c r="C1279" s="3"/>
      <c r="D1279" s="18" t="str">
        <f t="shared" si="456"/>
        <v/>
      </c>
      <c r="E1279" s="4">
        <v>12.45</v>
      </c>
      <c r="F1279" s="2" t="s">
        <v>3460</v>
      </c>
      <c r="H1279" s="2" t="b">
        <v>0</v>
      </c>
      <c r="I1279" s="2" t="s">
        <v>4687</v>
      </c>
      <c r="K1279" s="2" t="s">
        <v>4968</v>
      </c>
      <c r="M1279" s="2" t="s">
        <v>4743</v>
      </c>
      <c r="O1279" s="2" t="s">
        <v>4689</v>
      </c>
      <c r="Q1279" s="2" t="s">
        <v>4688</v>
      </c>
      <c r="S1279" s="2"/>
    </row>
    <row r="1280" spans="1:23" s="20" customFormat="1" hidden="1" x14ac:dyDescent="0.25">
      <c r="A1280" s="2" t="s">
        <v>3749</v>
      </c>
      <c r="B1280" s="2" t="s">
        <v>3750</v>
      </c>
      <c r="C1280" s="3"/>
      <c r="D1280" s="18" t="str">
        <f t="shared" si="456"/>
        <v/>
      </c>
      <c r="E1280" s="4">
        <v>14.2</v>
      </c>
      <c r="F1280" s="2" t="s">
        <v>3460</v>
      </c>
      <c r="H1280" s="2" t="b">
        <v>0</v>
      </c>
      <c r="I1280" s="2" t="s">
        <v>4709</v>
      </c>
      <c r="K1280" s="2" t="s">
        <v>4932</v>
      </c>
      <c r="M1280" s="2" t="s">
        <v>4743</v>
      </c>
      <c r="O1280" s="2" t="s">
        <v>4689</v>
      </c>
      <c r="Q1280" s="2" t="s">
        <v>4688</v>
      </c>
      <c r="S1280" s="2"/>
    </row>
    <row r="1281" spans="1:23" s="20" customFormat="1" hidden="1" x14ac:dyDescent="0.25">
      <c r="A1281" s="2" t="s">
        <v>3747</v>
      </c>
      <c r="B1281" s="2" t="s">
        <v>3748</v>
      </c>
      <c r="C1281" s="3"/>
      <c r="D1281" s="18" t="str">
        <f t="shared" si="456"/>
        <v/>
      </c>
      <c r="E1281" s="4">
        <v>14.2</v>
      </c>
      <c r="F1281" s="2" t="s">
        <v>3460</v>
      </c>
      <c r="H1281" s="2" t="b">
        <v>0</v>
      </c>
      <c r="I1281" s="2" t="s">
        <v>4709</v>
      </c>
      <c r="K1281" s="2" t="s">
        <v>4932</v>
      </c>
      <c r="M1281" s="2" t="s">
        <v>4743</v>
      </c>
      <c r="O1281" s="2" t="s">
        <v>4689</v>
      </c>
      <c r="Q1281" s="2" t="s">
        <v>4688</v>
      </c>
      <c r="S1281" s="2"/>
    </row>
    <row r="1282" spans="1:23" s="20" customFormat="1" hidden="1" x14ac:dyDescent="0.25">
      <c r="A1282" s="2" t="s">
        <v>3745</v>
      </c>
      <c r="B1282" s="2" t="s">
        <v>3746</v>
      </c>
      <c r="C1282" s="3"/>
      <c r="D1282" s="18" t="str">
        <f t="shared" si="456"/>
        <v/>
      </c>
      <c r="E1282" s="4">
        <v>8.65</v>
      </c>
      <c r="F1282" s="2" t="s">
        <v>3460</v>
      </c>
      <c r="H1282" s="2" t="b">
        <v>0</v>
      </c>
      <c r="I1282" s="2" t="s">
        <v>4709</v>
      </c>
      <c r="K1282" s="2" t="s">
        <v>4932</v>
      </c>
      <c r="M1282" s="2" t="s">
        <v>4743</v>
      </c>
      <c r="O1282" s="2" t="s">
        <v>4689</v>
      </c>
      <c r="Q1282" s="2" t="s">
        <v>4688</v>
      </c>
      <c r="S1282" s="2"/>
    </row>
    <row r="1283" spans="1:23" s="20" customFormat="1" hidden="1" x14ac:dyDescent="0.25">
      <c r="A1283" s="2" t="s">
        <v>4677</v>
      </c>
      <c r="B1283" s="2" t="s">
        <v>4678</v>
      </c>
      <c r="C1283" s="3"/>
      <c r="D1283" s="18" t="str">
        <f t="shared" si="456"/>
        <v/>
      </c>
      <c r="E1283" s="4">
        <v>58.35</v>
      </c>
      <c r="F1283" s="2" t="s">
        <v>4083</v>
      </c>
      <c r="H1283" s="2" t="b">
        <v>0</v>
      </c>
      <c r="I1283" s="2" t="s">
        <v>4693</v>
      </c>
      <c r="K1283" s="2"/>
      <c r="M1283" s="2" t="s">
        <v>4698</v>
      </c>
      <c r="O1283" s="2"/>
      <c r="Q1283" s="2" t="s">
        <v>4696</v>
      </c>
      <c r="S1283" s="2"/>
    </row>
    <row r="1284" spans="1:23" s="20" customFormat="1" hidden="1" x14ac:dyDescent="0.25">
      <c r="A1284" s="2" t="s">
        <v>4585</v>
      </c>
      <c r="B1284" s="2" t="s">
        <v>4586</v>
      </c>
      <c r="C1284" s="3"/>
      <c r="D1284" s="18" t="str">
        <f t="shared" si="456"/>
        <v/>
      </c>
      <c r="E1284" s="4">
        <v>76.650000000000006</v>
      </c>
      <c r="F1284" s="2" t="s">
        <v>4083</v>
      </c>
      <c r="H1284" s="2" t="b">
        <v>0</v>
      </c>
      <c r="I1284" s="2" t="s">
        <v>4693</v>
      </c>
      <c r="K1284" s="2"/>
      <c r="M1284" s="2" t="s">
        <v>4698</v>
      </c>
      <c r="O1284" s="2"/>
      <c r="Q1284" s="2" t="s">
        <v>4696</v>
      </c>
      <c r="S1284" s="2"/>
    </row>
    <row r="1285" spans="1:23" s="20" customFormat="1" hidden="1" x14ac:dyDescent="0.25">
      <c r="A1285" s="2" t="s">
        <v>4589</v>
      </c>
      <c r="B1285" s="2" t="s">
        <v>4590</v>
      </c>
      <c r="C1285" s="3"/>
      <c r="D1285" s="18" t="str">
        <f t="shared" si="456"/>
        <v/>
      </c>
      <c r="E1285" s="4">
        <v>69.2</v>
      </c>
      <c r="F1285" s="2" t="s">
        <v>4083</v>
      </c>
      <c r="H1285" s="2" t="b">
        <v>0</v>
      </c>
      <c r="I1285" s="2" t="s">
        <v>4693</v>
      </c>
      <c r="K1285" s="2"/>
      <c r="M1285" s="2" t="s">
        <v>4698</v>
      </c>
      <c r="O1285" s="2"/>
      <c r="Q1285" s="2" t="s">
        <v>4696</v>
      </c>
      <c r="S1285" s="2"/>
    </row>
    <row r="1286" spans="1:23" s="20" customFormat="1" hidden="1" x14ac:dyDescent="0.25">
      <c r="A1286" s="2" t="s">
        <v>4629</v>
      </c>
      <c r="B1286" s="2" t="s">
        <v>4630</v>
      </c>
      <c r="C1286" s="3"/>
      <c r="D1286" s="18" t="str">
        <f t="shared" si="456"/>
        <v/>
      </c>
      <c r="E1286" s="4">
        <v>77.95</v>
      </c>
      <c r="F1286" s="2" t="s">
        <v>4083</v>
      </c>
      <c r="H1286" s="2" t="b">
        <v>0</v>
      </c>
      <c r="I1286" s="2" t="s">
        <v>4693</v>
      </c>
      <c r="K1286" s="2"/>
      <c r="M1286" s="2" t="s">
        <v>4698</v>
      </c>
      <c r="O1286" s="2"/>
      <c r="Q1286" s="2" t="s">
        <v>4696</v>
      </c>
      <c r="S1286" s="2"/>
    </row>
    <row r="1287" spans="1:23" s="20" customFormat="1" hidden="1" x14ac:dyDescent="0.25">
      <c r="A1287" s="2" t="s">
        <v>4649</v>
      </c>
      <c r="B1287" s="2" t="s">
        <v>4650</v>
      </c>
      <c r="C1287" s="3"/>
      <c r="D1287" s="40" t="str">
        <f t="shared" si="456"/>
        <v/>
      </c>
      <c r="E1287" s="4">
        <v>50.95</v>
      </c>
      <c r="F1287" s="2" t="s">
        <v>4083</v>
      </c>
      <c r="G1287" s="42"/>
      <c r="H1287" s="2" t="b">
        <v>0</v>
      </c>
      <c r="I1287" s="2" t="s">
        <v>4693</v>
      </c>
      <c r="J1287" s="42"/>
      <c r="K1287" s="2"/>
      <c r="L1287" s="42"/>
      <c r="M1287" s="2" t="s">
        <v>4698</v>
      </c>
      <c r="N1287" s="42"/>
      <c r="O1287" s="2"/>
      <c r="P1287" s="42"/>
      <c r="Q1287" s="2" t="s">
        <v>4696</v>
      </c>
      <c r="R1287" s="42"/>
      <c r="S1287" s="2"/>
      <c r="T1287" s="42"/>
      <c r="U1287" s="42"/>
      <c r="V1287" s="42"/>
      <c r="W1287" s="42"/>
    </row>
    <row r="1288" spans="1:23" hidden="1" x14ac:dyDescent="0.25">
      <c r="A1288" s="2" t="s">
        <v>4111</v>
      </c>
      <c r="B1288" s="2" t="s">
        <v>4112</v>
      </c>
      <c r="C1288" s="3"/>
      <c r="D1288" s="23" t="str">
        <f t="shared" ref="D1288:D1290" si="457">SUBSTITUTE(SUBSTITUTE(SUBSTITUTE(C1288,CHAR(13),""),CHAR(10),"&lt;br&gt;"),". &amp;car(10)",".")</f>
        <v/>
      </c>
      <c r="E1288" s="4">
        <v>76.95</v>
      </c>
      <c r="F1288" s="2" t="s">
        <v>4083</v>
      </c>
      <c r="G1288" s="19" t="e">
        <f>VLOOKUP(F1288,frs!$A$2:$E$41,2,FALSE)</f>
        <v>#N/A</v>
      </c>
      <c r="H1288" s="2" t="b">
        <v>0</v>
      </c>
      <c r="I1288" s="2" t="s">
        <v>4693</v>
      </c>
      <c r="J1288" s="19">
        <f>VLOOKUP(I1288,Families!$A$2:$B$11,2,FALSE)</f>
        <v>7</v>
      </c>
      <c r="K1288" s="2"/>
      <c r="L1288" s="19" t="str">
        <f>IFERROR(VLOOKUP(K1288,Appellations!$A$2:$B$77,2,FALSE),"0")</f>
        <v>0</v>
      </c>
      <c r="M1288" s="2" t="s">
        <v>4703</v>
      </c>
      <c r="N1288" s="19">
        <f>IFERROR(VLOOKUP(M1288,Regions!$A$2:$B$41,2,FALSE),"0")</f>
        <v>34</v>
      </c>
      <c r="O1288" s="2"/>
      <c r="P1288" s="19" t="str">
        <f>IFERROR(VLOOKUP(O1288,Colors!$A$2:$B$11,2,FALSE),"0")</f>
        <v>0</v>
      </c>
      <c r="Q1288" s="2" t="s">
        <v>4696</v>
      </c>
      <c r="R1288" s="19">
        <f>IFERROR(VLOOKUP(Q1288,Contenants!$A$2:$B$21,2,FALSE),"0")</f>
        <v>15</v>
      </c>
      <c r="S1288" s="2"/>
      <c r="T1288" s="50" t="str">
        <f t="shared" ref="T1288:T1290" si="458">PROPER(B1288)</f>
        <v>Rhum Rep. Dominicaine Quorhum 15 Ans</v>
      </c>
      <c r="U1288" s="19" t="str">
        <f>SUBSTITUTE(SUBSTITUTE(SUBSTITUTE(SUBSTITUTE(SUBSTITUTE(SUBSTITUTE(SUBSTITUTE(SUBSTITUTE(SUBSTITUTE(SUBSTITUTE(SUBSTITUTE(SUBSTITUTE(S1288,"C:\Users\Admin\OneDrive\Site Internet\",""),"BAG-IN-BOX\",""),"BOURGOGNE\",""),"BEAUJOLAIS\",""),"CHAMPAGNE ET EFFERVESCENTS\",""),"LANGUEDOC\",""),"LOIRE\",""),"PROVENCE\",""),"RHONE NORD\",""),"RHONE SUD\",""),"SPIRITUEUX\",""),"SUD OUEST\","")</f>
        <v/>
      </c>
      <c r="V1288" s="19" t="e">
        <f>IF(#REF!="",0,1)</f>
        <v>#REF!</v>
      </c>
      <c r="W1288" s="20" t="e">
        <f>$X$1&amp;A1288&amp;$Y$1&amp;T1288&amp;$Z$1&amp;D1288&amp;$AA$1&amp;E1288&amp;#REF!&amp;G1288&amp;$AB$1&amp;J1288&amp;$AC$1&amp;L1288&amp;$AD$1&amp;N1288&amp;$AE$1&amp;P1288&amp;$AF$1&amp;R1288&amp;$AG$1&amp;#REF!&amp;$AI$1</f>
        <v>#REF!</v>
      </c>
    </row>
    <row r="1289" spans="1:23" hidden="1" x14ac:dyDescent="0.25">
      <c r="A1289" s="2" t="s">
        <v>4109</v>
      </c>
      <c r="B1289" s="2" t="s">
        <v>4110</v>
      </c>
      <c r="C1289" s="3"/>
      <c r="D1289" s="23" t="str">
        <f t="shared" si="457"/>
        <v/>
      </c>
      <c r="E1289" s="4">
        <v>66.3</v>
      </c>
      <c r="F1289" s="2" t="s">
        <v>4083</v>
      </c>
      <c r="G1289" s="19" t="e">
        <f>VLOOKUP(F1289,frs!$A$2:$E$41,2,FALSE)</f>
        <v>#N/A</v>
      </c>
      <c r="H1289" s="2" t="b">
        <v>0</v>
      </c>
      <c r="I1289" s="2" t="s">
        <v>4693</v>
      </c>
      <c r="J1289" s="19">
        <f>VLOOKUP(I1289,Families!$A$2:$B$11,2,FALSE)</f>
        <v>7</v>
      </c>
      <c r="K1289" s="2"/>
      <c r="L1289" s="19" t="str">
        <f>IFERROR(VLOOKUP(K1289,Appellations!$A$2:$B$77,2,FALSE),"0")</f>
        <v>0</v>
      </c>
      <c r="M1289" s="2" t="s">
        <v>4703</v>
      </c>
      <c r="N1289" s="19">
        <f>IFERROR(VLOOKUP(M1289,Regions!$A$2:$B$41,2,FALSE),"0")</f>
        <v>34</v>
      </c>
      <c r="O1289" s="2"/>
      <c r="P1289" s="19" t="str">
        <f>IFERROR(VLOOKUP(O1289,Colors!$A$2:$B$11,2,FALSE),"0")</f>
        <v>0</v>
      </c>
      <c r="Q1289" s="2" t="s">
        <v>4696</v>
      </c>
      <c r="R1289" s="19">
        <f>IFERROR(VLOOKUP(Q1289,Contenants!$A$2:$B$21,2,FALSE),"0")</f>
        <v>15</v>
      </c>
      <c r="S1289" s="2"/>
      <c r="T1289" s="50" t="str">
        <f t="shared" si="458"/>
        <v>Rhum Rep. Dom. Presidente Marti 15 Ans</v>
      </c>
      <c r="U1289" s="19" t="str">
        <f>SUBSTITUTE(SUBSTITUTE(SUBSTITUTE(SUBSTITUTE(SUBSTITUTE(SUBSTITUTE(SUBSTITUTE(SUBSTITUTE(SUBSTITUTE(SUBSTITUTE(SUBSTITUTE(SUBSTITUTE(S1289,"C:\Users\Admin\OneDrive\Site Internet\",""),"BAG-IN-BOX\",""),"BOURGOGNE\",""),"BEAUJOLAIS\",""),"CHAMPAGNE ET EFFERVESCENTS\",""),"LANGUEDOC\",""),"LOIRE\",""),"PROVENCE\",""),"RHONE NORD\",""),"RHONE SUD\",""),"SPIRITUEUX\",""),"SUD OUEST\","")</f>
        <v/>
      </c>
      <c r="V1289" s="19" t="e">
        <f>IF(#REF!="",0,1)</f>
        <v>#REF!</v>
      </c>
      <c r="W1289" s="20" t="e">
        <f>$X$1&amp;A1289&amp;$Y$1&amp;T1289&amp;$Z$1&amp;D1289&amp;$AA$1&amp;E1289&amp;#REF!&amp;G1289&amp;$AB$1&amp;J1289&amp;$AC$1&amp;L1289&amp;$AD$1&amp;N1289&amp;$AE$1&amp;P1289&amp;$AF$1&amp;R1289&amp;$AG$1&amp;#REF!&amp;$AI$1</f>
        <v>#REF!</v>
      </c>
    </row>
    <row r="1290" spans="1:23" hidden="1" x14ac:dyDescent="0.25">
      <c r="A1290" s="2" t="s">
        <v>4099</v>
      </c>
      <c r="B1290" s="2" t="s">
        <v>4100</v>
      </c>
      <c r="C1290" s="3"/>
      <c r="D1290" s="23" t="str">
        <f t="shared" si="457"/>
        <v/>
      </c>
      <c r="E1290" s="4">
        <v>52.15</v>
      </c>
      <c r="F1290" s="2" t="s">
        <v>4083</v>
      </c>
      <c r="G1290" s="19" t="e">
        <f>VLOOKUP(F1290,frs!$A$2:$E$41,2,FALSE)</f>
        <v>#N/A</v>
      </c>
      <c r="H1290" s="2" t="b">
        <v>0</v>
      </c>
      <c r="I1290" s="2" t="s">
        <v>4693</v>
      </c>
      <c r="J1290" s="19">
        <f>VLOOKUP(I1290,Families!$A$2:$B$11,2,FALSE)</f>
        <v>7</v>
      </c>
      <c r="K1290" s="2"/>
      <c r="L1290" s="19" t="str">
        <f>IFERROR(VLOOKUP(K1290,Appellations!$A$2:$B$77,2,FALSE),"0")</f>
        <v>0</v>
      </c>
      <c r="M1290" s="2" t="s">
        <v>4703</v>
      </c>
      <c r="N1290" s="19">
        <f>IFERROR(VLOOKUP(M1290,Regions!$A$2:$B$41,2,FALSE),"0")</f>
        <v>34</v>
      </c>
      <c r="O1290" s="2"/>
      <c r="P1290" s="19" t="str">
        <f>IFERROR(VLOOKUP(O1290,Colors!$A$2:$B$11,2,FALSE),"0")</f>
        <v>0</v>
      </c>
      <c r="Q1290" s="2" t="s">
        <v>4696</v>
      </c>
      <c r="R1290" s="19">
        <f>IFERROR(VLOOKUP(Q1290,Contenants!$A$2:$B$21,2,FALSE),"0")</f>
        <v>15</v>
      </c>
      <c r="S1290" s="2"/>
      <c r="T1290" s="50" t="str">
        <f t="shared" si="458"/>
        <v>Rhum Ile Grenade Six Saints Caraîbes</v>
      </c>
      <c r="U1290" s="19" t="str">
        <f>SUBSTITUTE(SUBSTITUTE(SUBSTITUTE(SUBSTITUTE(SUBSTITUTE(SUBSTITUTE(SUBSTITUTE(SUBSTITUTE(SUBSTITUTE(SUBSTITUTE(SUBSTITUTE(SUBSTITUTE(S1290,"C:\Users\Admin\OneDrive\Site Internet\",""),"BAG-IN-BOX\",""),"BOURGOGNE\",""),"BEAUJOLAIS\",""),"CHAMPAGNE ET EFFERVESCENTS\",""),"LANGUEDOC\",""),"LOIRE\",""),"PROVENCE\",""),"RHONE NORD\",""),"RHONE SUD\",""),"SPIRITUEUX\",""),"SUD OUEST\","")</f>
        <v/>
      </c>
      <c r="V1290" s="19" t="e">
        <f>IF(#REF!="",0,1)</f>
        <v>#REF!</v>
      </c>
      <c r="W1290" s="20" t="e">
        <f>$X$1&amp;A1290&amp;$Y$1&amp;T1290&amp;$Z$1&amp;D1290&amp;$AA$1&amp;E1290&amp;#REF!&amp;G1290&amp;$AB$1&amp;J1290&amp;$AC$1&amp;L1290&amp;$AD$1&amp;N1290&amp;$AE$1&amp;P1290&amp;$AF$1&amp;R1290&amp;$AG$1&amp;#REF!&amp;$AI$1</f>
        <v>#REF!</v>
      </c>
    </row>
    <row r="1291" spans="1:23" s="29" customFormat="1" hidden="1" x14ac:dyDescent="0.25">
      <c r="A1291" s="2" t="s">
        <v>4103</v>
      </c>
      <c r="B1291" s="2" t="s">
        <v>4104</v>
      </c>
      <c r="C1291" s="3"/>
      <c r="D1291" s="36" t="str">
        <f t="shared" si="456"/>
        <v/>
      </c>
      <c r="E1291" s="4">
        <v>59.9</v>
      </c>
      <c r="F1291" s="2" t="s">
        <v>42</v>
      </c>
      <c r="G1291" s="38"/>
      <c r="H1291" s="2" t="b">
        <v>0</v>
      </c>
      <c r="I1291" s="2" t="s">
        <v>4693</v>
      </c>
      <c r="J1291" s="38"/>
      <c r="K1291" s="2"/>
      <c r="L1291" s="38"/>
      <c r="M1291" s="2" t="s">
        <v>4703</v>
      </c>
      <c r="N1291" s="38"/>
      <c r="O1291" s="2"/>
      <c r="P1291" s="38"/>
      <c r="Q1291" s="2" t="s">
        <v>4696</v>
      </c>
      <c r="R1291" s="38"/>
      <c r="S1291" s="2"/>
      <c r="T1291" s="38"/>
      <c r="U1291" s="38"/>
      <c r="V1291" s="38"/>
      <c r="W1291" s="38"/>
    </row>
    <row r="1292" spans="1:23" ht="409.5" x14ac:dyDescent="0.25">
      <c r="A1292" s="2" t="s">
        <v>860</v>
      </c>
      <c r="B1292" s="2" t="s">
        <v>861</v>
      </c>
      <c r="C1292" s="3" t="s">
        <v>4969</v>
      </c>
      <c r="D1292" s="23" t="str">
        <f t="shared" ref="D1292:D1294" si="459">SUBSTITUTE(SUBSTITUTE(SUBSTITUTE(C1292,CHAR(13),""),CHAR(10),"&lt;br&gt;"),". &amp;car(10)",".")</f>
        <v>Un Champagne aux bulles fines sur des notes de fruits exotiques qui s'accordera parfaitement sur un dessert aux fruits frais.&lt;br&gt;&lt;br&gt;Encépagement : Pinot noir, Chardonnay&lt;br&gt;&lt;br&gt;Dégustation : Bulles fines, nez aux notes de fruits à noyaux et agrumes ; bouche équilibrée, ample, fraîche aux notes de fruits jaune.&lt;br&gt;&lt;br&gt;La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&lt;br&gt;&lt;br&gt;Aujourd’hui,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»&lt;br&gt;&lt;br&gt;Le Champagne est conservé jusqu’à 3 ans pour les cuvées non millésimées, 6 à 8 ans pour les cuvées Extra.</v>
      </c>
      <c r="E1292" s="4">
        <v>37</v>
      </c>
      <c r="F1292" s="2" t="s">
        <v>2228</v>
      </c>
      <c r="G1292" s="19">
        <f>VLOOKUP(F1292,frs!$A$2:$B$45,2,FALSE)</f>
        <v>6</v>
      </c>
      <c r="H1292" s="2" t="b">
        <v>1</v>
      </c>
      <c r="I1292" s="2" t="s">
        <v>4805</v>
      </c>
      <c r="J1292" s="19">
        <f>VLOOKUP(I1292,Families!$A$2:$B$11,2,FALSE)</f>
        <v>5</v>
      </c>
      <c r="K1292" s="2" t="s">
        <v>4806</v>
      </c>
      <c r="L1292" s="19">
        <f>IFERROR(VLOOKUP(K1292,Appellations!$A$2:$B$80,2,FALSE),"0")</f>
        <v>16</v>
      </c>
      <c r="M1292" s="2" t="s">
        <v>4806</v>
      </c>
      <c r="N1292" s="19">
        <f>IFERROR(VLOOKUP(M1292,Regions!$A$2:$B$44,2,FALSE),"0")</f>
        <v>12</v>
      </c>
      <c r="O1292" s="2"/>
      <c r="P1292" s="19" t="str">
        <f>IFERROR(VLOOKUP(O1292,Colors!$A$2:$B$11,2,FALSE),"0")</f>
        <v>0</v>
      </c>
      <c r="Q1292" s="2" t="s">
        <v>4688</v>
      </c>
      <c r="R1292" s="19">
        <f>IFERROR(VLOOKUP(Q1292,Contenants!$A$2:$B$21,2,FALSE),"0")</f>
        <v>16</v>
      </c>
      <c r="S1292" s="2" t="s">
        <v>5787</v>
      </c>
      <c r="T1292" s="50" t="s">
        <v>6424</v>
      </c>
      <c r="U1292" s="19" t="str">
        <f t="shared" ref="U1292:U1294" si="460">SUBSTITUTE(S1292,"C:\Users\Admin\OneDrive\Site Internet\","")</f>
        <v>champagne_jean_noel_haton_heritage.png</v>
      </c>
      <c r="V1292" s="19">
        <f t="shared" ref="V1292:V1294" si="461">IF(U1292="",0,1)</f>
        <v>1</v>
      </c>
      <c r="W1292" s="20" t="str">
        <f t="shared" ref="W1292:W1294" si="462">$X$1&amp;A1292&amp;$Y$1&amp;T1292&amp;$Z$1&amp;D1292&amp;$AA$1&amp;G1292&amp;$AB$1&amp;J1292&amp;$AC$1&amp;L1292&amp;$AD$1&amp;N1292&amp;$AE$1&amp;P1292&amp;$AF$1&amp;R1292&amp;$AG$1&amp;U1292&amp;$AH$1&amp;V1292&amp;$AI$1</f>
        <v>("01304", "Champagne Haton Héritage", "Un Champagne aux bulles fines sur des notes de fruits exotiques qui s'accordera parfaitement sur un dessert aux fruits frais.&lt;br&gt;&lt;br&gt;Encépagement : Pinot noir, Chardonnay&lt;br&gt;&lt;br&gt;Dégustation : Bulles fines, nez aux notes de fruits à noyaux et agrumes ; bouche équilibrée, ample, fraîche aux notes de fruits jaune.&lt;br&gt;&lt;br&gt;La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&lt;br&gt;&lt;br&gt;Aujourd’hui,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»&lt;br&gt;&lt;br&gt;Le Champagne est conservé jusqu’à 3 ans pour les cuvées non millésimées, 6 à 8 ans pour les cuvées Extra.", "6", "5", "16", "12","0", "16", "champagne_jean_noel_haton_heritage.png", "1"),</v>
      </c>
    </row>
    <row r="1293" spans="1:23" ht="409.5" x14ac:dyDescent="0.25">
      <c r="A1293" s="2" t="s">
        <v>644</v>
      </c>
      <c r="B1293" s="2" t="s">
        <v>645</v>
      </c>
      <c r="C1293" s="3" t="s">
        <v>4970</v>
      </c>
      <c r="D1293" s="23" t="str">
        <f t="shared" si="459"/>
        <v>Un Côte de Provence rouge léger et fruité. Idéal pour un apéritif ou un plateau de charcuterie.&lt;br&gt;&lt;br&gt;Encépagement : Syrah / Cinsault / Rolle&lt;br&gt;&lt;br&gt;Dégustation : Nez fin et délicat sur des arômes de fraises et de framboises ; Bouche gouleyante au saveur de fruits noirs&lt;br&gt;Accord mets/vin : apéritif, viandes grillées&lt;br&gt;&lt;br&gt;Existe en Magnum et en 50cl.&lt;br&gt;&lt;br&gt;Le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v>
      </c>
      <c r="E1293" s="4">
        <v>9.85</v>
      </c>
      <c r="F1293" s="2" t="s">
        <v>2263</v>
      </c>
      <c r="G1293" s="19">
        <f>VLOOKUP(F1293,frs!$A$2:$B$45,2,FALSE)</f>
        <v>38</v>
      </c>
      <c r="H1293" s="2" t="b">
        <v>1</v>
      </c>
      <c r="I1293" s="2" t="s">
        <v>4716</v>
      </c>
      <c r="J1293" s="19">
        <f>VLOOKUP(I1293,Families!$A$2:$B$11,2,FALSE)</f>
        <v>1</v>
      </c>
      <c r="K1293" s="2" t="s">
        <v>4740</v>
      </c>
      <c r="L1293" s="19">
        <f>IFERROR(VLOOKUP(K1293,Appellations!$A$2:$B$80,2,FALSE),"0")</f>
        <v>25</v>
      </c>
      <c r="M1293" s="2" t="s">
        <v>4741</v>
      </c>
      <c r="N1293" s="19">
        <f>IFERROR(VLOOKUP(M1293,Regions!$A$2:$B$44,2,FALSE),"0")</f>
        <v>32</v>
      </c>
      <c r="O1293" s="2" t="s">
        <v>4719</v>
      </c>
      <c r="P1293" s="19">
        <f>IFERROR(VLOOKUP(O1293,Colors!$A$2:$B$11,2,FALSE),"0")</f>
        <v>8</v>
      </c>
      <c r="Q1293" s="2" t="s">
        <v>4688</v>
      </c>
      <c r="R1293" s="19">
        <f>IFERROR(VLOOKUP(Q1293,Contenants!$A$2:$B$21,2,FALSE),"0")</f>
        <v>16</v>
      </c>
      <c r="S1293" s="2" t="s">
        <v>5695</v>
      </c>
      <c r="T1293" s="50" t="s">
        <v>6262</v>
      </c>
      <c r="U1293" s="19" t="str">
        <f t="shared" si="460"/>
        <v>chateau_des_bormettes_cote_et_mer_rouge.png</v>
      </c>
      <c r="V1293" s="19">
        <f t="shared" si="461"/>
        <v>1</v>
      </c>
      <c r="W1293" s="20" t="str">
        <f t="shared" si="462"/>
        <v>("01305", "Côte et Mer Bormettes Rouge ", "Un Côte de Provence rouge léger et fruité. Idéal pour un apéritif ou un plateau de charcuterie.&lt;br&gt;&lt;br&gt;Encépagement : Syrah / Cinsault / Rolle&lt;br&gt;&lt;br&gt;Dégustation : Nez fin et délicat sur des arômes de fraises et de framboises ; Bouche gouleyante au saveur de fruits noirs&lt;br&gt;Accord mets/vin : apéritif, viandes grillées&lt;br&gt;&lt;br&gt;Existe en Magnum et en 50cl.&lt;br&gt;&lt;br&gt;Le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 "38", "1", "25", "32","8", "16", "chateau_des_bormettes_cote_et_mer_rouge.png", "1"),</v>
      </c>
    </row>
    <row r="1294" spans="1:23" ht="409.5" x14ac:dyDescent="0.25">
      <c r="A1294" s="2" t="s">
        <v>654</v>
      </c>
      <c r="B1294" s="2" t="s">
        <v>655</v>
      </c>
      <c r="C1294" s="3" t="s">
        <v>4971</v>
      </c>
      <c r="D1294" s="23" t="str">
        <f t="shared" si="459"/>
        <v>Un Côtes de Provence blanc sec, ample et légèrement boisé pour accompagner un risotto aux champignons.&lt;br&gt;&lt;br&gt;Encépagement : Rolle élevé en fût de chêne&lt;br&gt;&lt;br&gt;Dégustation : Nez sur des notes de fleurs d'acacia et de noisette. La bouche est ronde, équilibrée sur des notes toastées, vanillées. La finale est pleine de fraîcheur et saline.&lt;br&gt;Accord mets/vin : Saint-Jacques, crustacés ou viandes blanches.&lt;br&gt;&lt;br&gt;Le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v>
      </c>
      <c r="E1294" s="4">
        <v>17.600000000000001</v>
      </c>
      <c r="F1294" s="2" t="s">
        <v>2263</v>
      </c>
      <c r="G1294" s="19">
        <f>VLOOKUP(F1294,frs!$A$2:$B$45,2,FALSE)</f>
        <v>38</v>
      </c>
      <c r="H1294" s="2" t="b">
        <v>1</v>
      </c>
      <c r="I1294" s="2" t="s">
        <v>4709</v>
      </c>
      <c r="J1294" s="19">
        <f>VLOOKUP(I1294,Families!$A$2:$B$11,2,FALSE)</f>
        <v>2</v>
      </c>
      <c r="K1294" s="2" t="s">
        <v>4740</v>
      </c>
      <c r="L1294" s="19">
        <f>IFERROR(VLOOKUP(K1294,Appellations!$A$2:$B$80,2,FALSE),"0")</f>
        <v>25</v>
      </c>
      <c r="M1294" s="2" t="s">
        <v>4741</v>
      </c>
      <c r="N1294" s="19">
        <f>IFERROR(VLOOKUP(M1294,Regions!$A$2:$B$44,2,FALSE),"0")</f>
        <v>32</v>
      </c>
      <c r="O1294" s="2" t="s">
        <v>4689</v>
      </c>
      <c r="P1294" s="19">
        <f>IFERROR(VLOOKUP(O1294,Colors!$A$2:$B$11,2,FALSE),"0")</f>
        <v>2</v>
      </c>
      <c r="Q1294" s="2" t="s">
        <v>4688</v>
      </c>
      <c r="R1294" s="19">
        <f>IFERROR(VLOOKUP(Q1294,Contenants!$A$2:$B$21,2,FALSE),"0")</f>
        <v>16</v>
      </c>
      <c r="S1294" s="2" t="s">
        <v>5696</v>
      </c>
      <c r="T1294" s="50" t="s">
        <v>6263</v>
      </c>
      <c r="U1294" s="19" t="str">
        <f t="shared" si="460"/>
        <v>chateau_des_bormettes_instinct_parcellaire_blanc.png</v>
      </c>
      <c r="V1294" s="19">
        <f t="shared" si="461"/>
        <v>1</v>
      </c>
      <c r="W1294" s="20" t="str">
        <f t="shared" si="462"/>
        <v>("01306", "Instinct Parcellaire Bormettes Blanc ", "Un Côtes de Provence blanc sec, ample et légèrement boisé pour accompagner un risotto aux champignons.&lt;br&gt;&lt;br&gt;Encépagement : Rolle élevé en fût de chêne&lt;br&gt;&lt;br&gt;Dégustation : Nez sur des notes de fleurs d'acacia et de noisette. La bouche est ronde, équilibrée sur des notes toastées, vanillées. La finale est pleine de fraîcheur et saline.&lt;br&gt;Accord mets/vin : Saint-Jacques, crustacés ou viandes blanches.&lt;br&gt;&lt;br&gt;Le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 "38", "2", "25", "32","2", "16", "chateau_des_bormettes_instinct_parcellaire_blanc.png", "1"),</v>
      </c>
    </row>
    <row r="1295" spans="1:23" s="29" customFormat="1" hidden="1" x14ac:dyDescent="0.25">
      <c r="A1295" s="2" t="s">
        <v>2941</v>
      </c>
      <c r="B1295" s="2" t="s">
        <v>2942</v>
      </c>
      <c r="C1295" s="3"/>
      <c r="D1295" s="27" t="str">
        <f t="shared" si="456"/>
        <v/>
      </c>
      <c r="E1295" s="4">
        <v>15.55</v>
      </c>
      <c r="F1295" s="2" t="s">
        <v>2263</v>
      </c>
      <c r="H1295" s="2" t="b">
        <v>0</v>
      </c>
      <c r="I1295" s="2" t="s">
        <v>4716</v>
      </c>
      <c r="K1295" s="2" t="s">
        <v>4740</v>
      </c>
      <c r="M1295" s="2" t="s">
        <v>4741</v>
      </c>
      <c r="O1295" s="2" t="s">
        <v>4719</v>
      </c>
      <c r="Q1295" s="2" t="s">
        <v>4688</v>
      </c>
      <c r="S1295" s="2"/>
    </row>
    <row r="1296" spans="1:23" s="20" customFormat="1" hidden="1" x14ac:dyDescent="0.25">
      <c r="A1296" s="2" t="s">
        <v>624</v>
      </c>
      <c r="B1296" s="2" t="s">
        <v>625</v>
      </c>
      <c r="C1296" s="3"/>
      <c r="D1296" s="18" t="str">
        <f t="shared" si="456"/>
        <v/>
      </c>
      <c r="E1296" s="4">
        <v>35</v>
      </c>
      <c r="F1296" s="2" t="s">
        <v>2263</v>
      </c>
      <c r="H1296" s="2" t="b">
        <v>1</v>
      </c>
      <c r="I1296" s="2" t="s">
        <v>4716</v>
      </c>
      <c r="K1296" s="2" t="s">
        <v>4740</v>
      </c>
      <c r="M1296" s="2" t="s">
        <v>4741</v>
      </c>
      <c r="O1296" s="2" t="s">
        <v>4719</v>
      </c>
      <c r="Q1296" s="2" t="s">
        <v>2303</v>
      </c>
      <c r="S1296" s="2"/>
      <c r="V1296" s="19">
        <f t="shared" ref="V1296:V1298" si="463">IF(U1296="",0,1)</f>
        <v>0</v>
      </c>
    </row>
    <row r="1297" spans="1:23" s="20" customFormat="1" ht="271.5" hidden="1" x14ac:dyDescent="0.25">
      <c r="A1297" s="2" t="s">
        <v>662</v>
      </c>
      <c r="B1297" s="2" t="s">
        <v>663</v>
      </c>
      <c r="C1297" s="3" t="s">
        <v>4972</v>
      </c>
      <c r="D1297" s="40" t="str">
        <f t="shared" si="456"/>
        <v>Un Côtes de Provence rouge puissant et charnue qui accompagnera à merveille une daube provençale.&lt;br&gt;&lt;br&gt;Encépagement : Syrah, mourvèdre élevé en fût de chêne.&lt;br&gt;&lt;br&gt;Dégustation : Nez intense de garrigue et de fruits noirs. La bouche est puissante et généreuse avec des saveurs de fruits noirs et des notes toastées. La finale est épicée et saline.&lt;br&gt;Accord mets/vin : Viandes grillées, plats mijotés.&lt;br&gt;&lt;br&gt;Le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v>
      </c>
      <c r="E1297" s="4">
        <v>25.7</v>
      </c>
      <c r="F1297" s="2" t="s">
        <v>2263</v>
      </c>
      <c r="G1297" s="42"/>
      <c r="H1297" s="2" t="b">
        <v>1</v>
      </c>
      <c r="I1297" s="2" t="s">
        <v>4716</v>
      </c>
      <c r="J1297" s="42"/>
      <c r="K1297" s="2" t="s">
        <v>4740</v>
      </c>
      <c r="L1297" s="42"/>
      <c r="M1297" s="2" t="s">
        <v>4741</v>
      </c>
      <c r="N1297" s="42"/>
      <c r="O1297" s="2" t="s">
        <v>4719</v>
      </c>
      <c r="P1297" s="42"/>
      <c r="Q1297" s="2" t="s">
        <v>4688</v>
      </c>
      <c r="R1297" s="42"/>
      <c r="S1297" s="2" t="s">
        <v>6487</v>
      </c>
      <c r="T1297" s="42"/>
      <c r="U1297" s="42"/>
      <c r="V1297" s="19">
        <f t="shared" si="463"/>
        <v>0</v>
      </c>
      <c r="W1297" s="42"/>
    </row>
    <row r="1298" spans="1:23" ht="409.5" x14ac:dyDescent="0.25">
      <c r="A1298" s="2" t="s">
        <v>1198</v>
      </c>
      <c r="B1298" s="2" t="s">
        <v>1199</v>
      </c>
      <c r="C1298" s="3" t="s">
        <v>5318</v>
      </c>
      <c r="D1298" s="23" t="str">
        <f>SUBSTITUTE(SUBSTITUTE(SUBSTITUTE(C1298,CHAR(13),""),CHAR(10),"&lt;br&gt;"),". &amp;car(10)",".")</f>
        <v>Un Gigondas puissant, boisé et élégant qui accompagnera parfaitement une daube de sanglier.&lt;br&gt;&lt;br&gt;Encépagement : Grenache, Mourvèdre, Syrah&lt;br&gt;&lt;br&gt;Dégustation : Robe rubis intense ; Nez de fruits mûrs et épicé ; Bouche puissante et complexe aux notes de fruits noirs.&lt;br&gt;Accord mets/vin : viande grillée, gibier.&lt;br&gt;&lt;br&gt;Existe en Magnum.&lt;br&gt;&lt;br&gt;La société Rhône Rive Gauche nous propose les vins de la Cave de Gigondas qui est située au coeur des Dentelles de Montmirail, sur la commune de Gigondas. Le vignoble s’étend sur 260 hectares produisant les crus Gigondas, Vacqueyras, Beaumes de Venise.&lt;br&gt;&lt;br&gt;Créée en 1956 par une poignée de vignerons, dont la volonté était la commercialisation de leur production en bouteilles, et qui compte aujourd’hui 83 adhérents et représente 15% de l’appellation, 128 ha en AOP Gigondas, (260 ha toutes AOP confondues).</v>
      </c>
      <c r="E1298" s="4">
        <v>22.95</v>
      </c>
      <c r="F1298" s="2" t="s">
        <v>175</v>
      </c>
      <c r="G1298" s="19">
        <f>VLOOKUP(F1298,frs!$A$2:$B$45,2,FALSE)</f>
        <v>35</v>
      </c>
      <c r="H1298" s="2" t="b">
        <v>1</v>
      </c>
      <c r="I1298" s="2" t="s">
        <v>4716</v>
      </c>
      <c r="J1298" s="19">
        <f>VLOOKUP(I1298,Families!$A$2:$B$11,2,FALSE)</f>
        <v>1</v>
      </c>
      <c r="K1298" s="2" t="s">
        <v>4847</v>
      </c>
      <c r="L1298" s="19">
        <f>IFERROR(VLOOKUP(K1298,Appellations!$A$2:$B$80,2,FALSE),"0")</f>
        <v>34</v>
      </c>
      <c r="M1298" s="2" t="s">
        <v>4745</v>
      </c>
      <c r="N1298" s="19">
        <f>IFERROR(VLOOKUP(M1298,Regions!$A$2:$B$44,2,FALSE),"0")</f>
        <v>33</v>
      </c>
      <c r="O1298" s="2" t="s">
        <v>4719</v>
      </c>
      <c r="P1298" s="19">
        <f>IFERROR(VLOOKUP(O1298,Colors!$A$2:$B$11,2,FALSE),"0")</f>
        <v>8</v>
      </c>
      <c r="Q1298" s="2" t="s">
        <v>4688</v>
      </c>
      <c r="R1298" s="19">
        <f>IFERROR(VLOOKUP(Q1298,Contenants!$A$2:$B$21,2,FALSE),"0")</f>
        <v>16</v>
      </c>
      <c r="S1298" s="2" t="s">
        <v>5727</v>
      </c>
      <c r="T1298" s="50" t="s">
        <v>6457</v>
      </c>
      <c r="U1298" s="19" t="str">
        <f>SUBSTITUTE(S1298,"C:\Users\Admin\OneDrive\Site Internet\","")</f>
        <v>rhone_rive_gauche_gigondas_signature_rouge.png</v>
      </c>
      <c r="V1298" s="19">
        <f t="shared" si="463"/>
        <v>1</v>
      </c>
      <c r="W1298" s="20" t="str">
        <f t="shared" ref="W1298" si="464">$X$1&amp;A1298&amp;$Y$1&amp;T1298&amp;$Z$1&amp;D1298&amp;$AA$1&amp;G1298&amp;$AB$1&amp;J1298&amp;$AC$1&amp;L1298&amp;$AD$1&amp;N1298&amp;$AE$1&amp;P1298&amp;$AF$1&amp;R1298&amp;$AG$1&amp;U1298&amp;$AH$1&amp;V1298&amp;$AI$1</f>
        <v>("01310", "Signature RRG Rouge", "Un Gigondas puissant, boisé et élégant qui accompagnera parfaitement une daube de sanglier.&lt;br&gt;&lt;br&gt;Encépagement : Grenache, Mourvèdre, Syrah&lt;br&gt;&lt;br&gt;Dégustation : Robe rubis intense ; Nez de fruits mûrs et épicé ; Bouche puissante et complexe aux notes de fruits noirs.&lt;br&gt;Accord mets/vin : viande grillée, gibier.&lt;br&gt;&lt;br&gt;Existe en Magnum.&lt;br&gt;&lt;br&gt;La société Rhône Rive Gauche nous propose les vins de la Cave de Gigondas qui est située au coeur des Dentelles de Montmirail, sur la commune de Gigondas. Le vignoble s’étend sur 260 hectares produisant les crus Gigondas, Vacqueyras, Beaumes de Venise.&lt;br&gt;&lt;br&gt;Créée en 1956 par une poignée de vignerons, dont la volonté était la commercialisation de leur production en bouteilles, et qui compte aujourd’hui 83 adhérents et représente 15% de l’appellation, 128 ha en AOP Gigondas, (260 ha toutes AOP confondues).", "35", "1", "34", "33","8", "16", "rhone_rive_gauche_gigondas_signature_rouge.png", "1"),</v>
      </c>
    </row>
    <row r="1299" spans="1:23" s="29" customFormat="1" hidden="1" x14ac:dyDescent="0.25">
      <c r="A1299" s="2" t="s">
        <v>3120</v>
      </c>
      <c r="B1299" s="2" t="s">
        <v>3121</v>
      </c>
      <c r="C1299" s="3"/>
      <c r="D1299" s="27" t="str">
        <f t="shared" si="456"/>
        <v/>
      </c>
      <c r="E1299" s="4">
        <v>39.950000000000003</v>
      </c>
      <c r="F1299" s="2" t="s">
        <v>3077</v>
      </c>
      <c r="H1299" s="2" t="b">
        <v>0</v>
      </c>
      <c r="I1299" s="2" t="s">
        <v>4716</v>
      </c>
      <c r="K1299" s="2" t="s">
        <v>4841</v>
      </c>
      <c r="M1299" s="2" t="s">
        <v>4745</v>
      </c>
      <c r="O1299" s="2" t="s">
        <v>4719</v>
      </c>
      <c r="Q1299" s="2" t="s">
        <v>4688</v>
      </c>
      <c r="S1299" s="2"/>
    </row>
    <row r="1300" spans="1:23" s="20" customFormat="1" hidden="1" x14ac:dyDescent="0.25">
      <c r="A1300" s="2" t="s">
        <v>3534</v>
      </c>
      <c r="B1300" s="2" t="s">
        <v>3535</v>
      </c>
      <c r="C1300" s="3"/>
      <c r="D1300" s="18" t="str">
        <f t="shared" si="456"/>
        <v/>
      </c>
      <c r="E1300" s="4">
        <v>38.65</v>
      </c>
      <c r="F1300" s="2" t="s">
        <v>2247</v>
      </c>
      <c r="H1300" s="2" t="b">
        <v>0</v>
      </c>
      <c r="I1300" s="2" t="s">
        <v>4716</v>
      </c>
      <c r="K1300" s="2" t="s">
        <v>4898</v>
      </c>
      <c r="M1300" s="2" t="s">
        <v>4741</v>
      </c>
      <c r="O1300" s="2" t="s">
        <v>4719</v>
      </c>
      <c r="Q1300" s="2" t="s">
        <v>2303</v>
      </c>
      <c r="S1300" s="2"/>
    </row>
    <row r="1301" spans="1:23" s="20" customFormat="1" hidden="1" x14ac:dyDescent="0.25">
      <c r="A1301" s="2" t="s">
        <v>2834</v>
      </c>
      <c r="B1301" s="2" t="s">
        <v>2835</v>
      </c>
      <c r="C1301" s="3"/>
      <c r="D1301" s="40" t="str">
        <f t="shared" si="456"/>
        <v/>
      </c>
      <c r="E1301" s="4">
        <v>18.899999999999999</v>
      </c>
      <c r="F1301" s="2" t="s">
        <v>2267</v>
      </c>
      <c r="G1301" s="42"/>
      <c r="H1301" s="2" t="b">
        <v>0</v>
      </c>
      <c r="I1301" s="2" t="s">
        <v>4716</v>
      </c>
      <c r="J1301" s="42"/>
      <c r="K1301" s="2" t="s">
        <v>4973</v>
      </c>
      <c r="L1301" s="42"/>
      <c r="M1301" s="2" t="s">
        <v>4822</v>
      </c>
      <c r="N1301" s="42"/>
      <c r="O1301" s="2" t="s">
        <v>4719</v>
      </c>
      <c r="P1301" s="42"/>
      <c r="Q1301" s="2" t="s">
        <v>4688</v>
      </c>
      <c r="R1301" s="42"/>
      <c r="S1301" s="2"/>
      <c r="T1301" s="42"/>
      <c r="U1301" s="42"/>
      <c r="V1301" s="42"/>
      <c r="W1301" s="42"/>
    </row>
    <row r="1302" spans="1:23" hidden="1" x14ac:dyDescent="0.25">
      <c r="A1302" s="2" t="s">
        <v>500</v>
      </c>
      <c r="B1302" s="2" t="s">
        <v>501</v>
      </c>
      <c r="C1302" s="3"/>
      <c r="D1302" s="23" t="str">
        <f t="shared" ref="D1302:D1303" si="465">SUBSTITUTE(SUBSTITUTE(SUBSTITUTE(C1302,CHAR(13),""),CHAR(10),"&lt;br&gt;"),". &amp;car(10)",".")</f>
        <v/>
      </c>
      <c r="E1302" s="4">
        <v>21.95</v>
      </c>
      <c r="F1302" s="2" t="s">
        <v>2267</v>
      </c>
      <c r="G1302" s="19" t="e">
        <f>VLOOKUP(F1302,frs!$A$2:$E$41,2,FALSE)</f>
        <v>#N/A</v>
      </c>
      <c r="H1302" s="2" t="b">
        <v>1</v>
      </c>
      <c r="I1302" s="2" t="s">
        <v>4709</v>
      </c>
      <c r="J1302" s="19">
        <f>VLOOKUP(I1302,Families!$A$2:$B$11,2,FALSE)</f>
        <v>2</v>
      </c>
      <c r="K1302" s="2" t="s">
        <v>4973</v>
      </c>
      <c r="L1302" s="19" t="str">
        <f>IFERROR(VLOOKUP(K1302,Appellations!$A$2:$B$77,2,FALSE),"0")</f>
        <v>0</v>
      </c>
      <c r="M1302" s="2" t="s">
        <v>4822</v>
      </c>
      <c r="N1302" s="19">
        <f>IFERROR(VLOOKUP(M1302,Regions!$A$2:$B$41,2,FALSE),"0")</f>
        <v>27</v>
      </c>
      <c r="O1302" s="2" t="s">
        <v>4689</v>
      </c>
      <c r="P1302" s="19">
        <f>IFERROR(VLOOKUP(O1302,Colors!$A$2:$B$11,2,FALSE),"0")</f>
        <v>2</v>
      </c>
      <c r="Q1302" s="2" t="s">
        <v>4688</v>
      </c>
      <c r="R1302" s="19">
        <f>IFERROR(VLOOKUP(Q1302,Contenants!$A$2:$B$21,2,FALSE),"0")</f>
        <v>16</v>
      </c>
      <c r="S1302" s="2"/>
      <c r="T1302" s="50" t="str">
        <f t="shared" ref="T1302:T1303" si="466">PROPER(B1302)</f>
        <v>C/ D'Auvergne Desprat La Legendaire Blc</v>
      </c>
      <c r="U1302" s="19" t="str">
        <f>SUBSTITUTE(SUBSTITUTE(SUBSTITUTE(SUBSTITUTE(SUBSTITUTE(SUBSTITUTE(SUBSTITUTE(SUBSTITUTE(SUBSTITUTE(SUBSTITUTE(SUBSTITUTE(SUBSTITUTE(S1302,"C:\Users\Admin\OneDrive\Site Internet\",""),"BAG-IN-BOX\",""),"BOURGOGNE\",""),"BEAUJOLAIS\",""),"CHAMPAGNE ET EFFERVESCENTS\",""),"LANGUEDOC\",""),"LOIRE\",""),"PROVENCE\",""),"RHONE NORD\",""),"RHONE SUD\",""),"SPIRITUEUX\",""),"SUD OUEST\","")</f>
        <v/>
      </c>
      <c r="V1302" s="19">
        <f>IF(U1302="",0,1)</f>
        <v>0</v>
      </c>
      <c r="W1302" s="20" t="e">
        <f>$X$1&amp;A1302&amp;$Y$1&amp;T1302&amp;$Z$1&amp;D1302&amp;$AA$1&amp;E1302&amp;#REF!&amp;G1302&amp;$AB$1&amp;J1302&amp;$AC$1&amp;L1302&amp;$AD$1&amp;N1302&amp;$AE$1&amp;P1302&amp;$AF$1&amp;R1302&amp;$AG$1&amp;#REF!&amp;$AI$1</f>
        <v>#REF!</v>
      </c>
    </row>
    <row r="1303" spans="1:23" hidden="1" x14ac:dyDescent="0.25">
      <c r="A1303" s="2" t="s">
        <v>2836</v>
      </c>
      <c r="B1303" s="2" t="s">
        <v>2837</v>
      </c>
      <c r="C1303" s="3"/>
      <c r="D1303" s="23" t="str">
        <f t="shared" si="465"/>
        <v/>
      </c>
      <c r="E1303" s="4">
        <v>14.6</v>
      </c>
      <c r="F1303" s="2" t="s">
        <v>2267</v>
      </c>
      <c r="G1303" s="19" t="e">
        <f>VLOOKUP(F1303,frs!$A$2:$E$41,2,FALSE)</f>
        <v>#N/A</v>
      </c>
      <c r="H1303" s="2" t="b">
        <v>0</v>
      </c>
      <c r="I1303" s="2" t="s">
        <v>4716</v>
      </c>
      <c r="J1303" s="19">
        <f>VLOOKUP(I1303,Families!$A$2:$B$11,2,FALSE)</f>
        <v>1</v>
      </c>
      <c r="K1303" s="2" t="s">
        <v>4973</v>
      </c>
      <c r="L1303" s="19" t="str">
        <f>IFERROR(VLOOKUP(K1303,Appellations!$A$2:$B$77,2,FALSE),"0")</f>
        <v>0</v>
      </c>
      <c r="M1303" s="2" t="s">
        <v>4822</v>
      </c>
      <c r="N1303" s="19">
        <f>IFERROR(VLOOKUP(M1303,Regions!$A$2:$B$41,2,FALSE),"0")</f>
        <v>27</v>
      </c>
      <c r="O1303" s="2" t="s">
        <v>4719</v>
      </c>
      <c r="P1303" s="19">
        <f>IFERROR(VLOOKUP(O1303,Colors!$A$2:$B$11,2,FALSE),"0")</f>
        <v>8</v>
      </c>
      <c r="Q1303" s="2" t="s">
        <v>4688</v>
      </c>
      <c r="R1303" s="19">
        <f>IFERROR(VLOOKUP(Q1303,Contenants!$A$2:$B$21,2,FALSE),"0")</f>
        <v>16</v>
      </c>
      <c r="S1303" s="2"/>
      <c r="T1303" s="50" t="str">
        <f t="shared" si="466"/>
        <v>C/ D'Auvergne Desprat La Legendaire Rge</v>
      </c>
      <c r="U1303" s="19" t="str">
        <f>SUBSTITUTE(SUBSTITUTE(SUBSTITUTE(SUBSTITUTE(SUBSTITUTE(SUBSTITUTE(SUBSTITUTE(SUBSTITUTE(SUBSTITUTE(SUBSTITUTE(SUBSTITUTE(SUBSTITUTE(S1303,"C:\Users\Admin\OneDrive\Site Internet\",""),"BAG-IN-BOX\",""),"BOURGOGNE\",""),"BEAUJOLAIS\",""),"CHAMPAGNE ET EFFERVESCENTS\",""),"LANGUEDOC\",""),"LOIRE\",""),"PROVENCE\",""),"RHONE NORD\",""),"RHONE SUD\",""),"SPIRITUEUX\",""),"SUD OUEST\","")</f>
        <v/>
      </c>
      <c r="V1303" s="19" t="e">
        <f>IF(#REF!="",0,1)</f>
        <v>#REF!</v>
      </c>
      <c r="W1303" s="20" t="e">
        <f>$X$1&amp;A1303&amp;$Y$1&amp;T1303&amp;$Z$1&amp;D1303&amp;$AA$1&amp;E1303&amp;#REF!&amp;G1303&amp;$AB$1&amp;J1303&amp;$AC$1&amp;L1303&amp;$AD$1&amp;N1303&amp;$AE$1&amp;P1303&amp;$AF$1&amp;R1303&amp;$AG$1&amp;#REF!&amp;$AI$1</f>
        <v>#REF!</v>
      </c>
    </row>
    <row r="1304" spans="1:23" s="29" customFormat="1" hidden="1" x14ac:dyDescent="0.25">
      <c r="A1304" s="2" t="s">
        <v>2838</v>
      </c>
      <c r="B1304" s="2" t="s">
        <v>2839</v>
      </c>
      <c r="C1304" s="3"/>
      <c r="D1304" s="27" t="str">
        <f t="shared" si="456"/>
        <v/>
      </c>
      <c r="E1304" s="4">
        <v>7.7</v>
      </c>
      <c r="F1304" s="2" t="s">
        <v>2267</v>
      </c>
      <c r="H1304" s="2" t="b">
        <v>0</v>
      </c>
      <c r="I1304" s="2" t="s">
        <v>4709</v>
      </c>
      <c r="K1304" s="2" t="s">
        <v>4973</v>
      </c>
      <c r="M1304" s="2" t="s">
        <v>4822</v>
      </c>
      <c r="O1304" s="2" t="s">
        <v>4689</v>
      </c>
      <c r="Q1304" s="2" t="s">
        <v>4688</v>
      </c>
      <c r="S1304" s="2"/>
    </row>
    <row r="1305" spans="1:23" s="20" customFormat="1" hidden="1" x14ac:dyDescent="0.25">
      <c r="A1305" s="2" t="s">
        <v>2840</v>
      </c>
      <c r="B1305" s="2" t="s">
        <v>2841</v>
      </c>
      <c r="C1305" s="3"/>
      <c r="D1305" s="18" t="str">
        <f t="shared" si="456"/>
        <v/>
      </c>
      <c r="E1305" s="4">
        <v>7.7</v>
      </c>
      <c r="F1305" s="2" t="s">
        <v>2267</v>
      </c>
      <c r="H1305" s="2" t="b">
        <v>0</v>
      </c>
      <c r="I1305" s="2" t="s">
        <v>4716</v>
      </c>
      <c r="K1305" s="2" t="s">
        <v>4973</v>
      </c>
      <c r="M1305" s="2" t="s">
        <v>4822</v>
      </c>
      <c r="O1305" s="2" t="s">
        <v>4719</v>
      </c>
      <c r="Q1305" s="2" t="s">
        <v>4688</v>
      </c>
      <c r="S1305" s="2"/>
    </row>
    <row r="1306" spans="1:23" s="20" customFormat="1" ht="213.75" hidden="1" x14ac:dyDescent="0.25">
      <c r="A1306" s="2" t="s">
        <v>52</v>
      </c>
      <c r="B1306" s="2" t="s">
        <v>53</v>
      </c>
      <c r="C1306" s="3" t="s">
        <v>2379</v>
      </c>
      <c r="D1306" s="18" t="str">
        <f t="shared" si="456"/>
        <v>Un vin animal et fluide pour amateurs de petits gibiers.&lt;br&gt;&lt;br&gt;Encépagement : Mourvèdre, Carignan&lt;br&gt;&lt;br&gt;Dégustation : robe rouge sombre, nez de fruits noirs, bouche aux tanins enrobés et aux notes de fruits noirs bien mûrs avec une finale parfumée et poivrée.&lt;br&gt;Accord mets/vin : viande grillée, gibier en sauce.&lt;br&gt;&lt;br&gt;Existe en 75cl.&lt;br&gt;&lt;br&gt;Situé à St Cyr/Mer, les vins de ce domaine seront ravir tous les palets !!&lt;br&gt;19 hectares de vignes sont répartis sur les communes de Saint Cyr, La Cadière et le Castellet. La philosophie du domaine est de pratiquer l’agriculture régénérative dont l’objectif est d’augmenter la biodiversité.</v>
      </c>
      <c r="E1306" s="4">
        <v>63.7</v>
      </c>
      <c r="F1306" s="2" t="s">
        <v>2230</v>
      </c>
      <c r="H1306" s="2" t="b">
        <v>1</v>
      </c>
      <c r="I1306" s="2" t="s">
        <v>4716</v>
      </c>
      <c r="K1306" s="2" t="s">
        <v>4828</v>
      </c>
      <c r="M1306" s="2" t="s">
        <v>4741</v>
      </c>
      <c r="O1306" s="2" t="s">
        <v>4719</v>
      </c>
      <c r="Q1306" s="2" t="s">
        <v>2303</v>
      </c>
      <c r="S1306" s="2" t="s">
        <v>5680</v>
      </c>
      <c r="V1306" s="19">
        <f t="shared" ref="V1306:V1307" si="467">IF(U1306="",0,1)</f>
        <v>0</v>
      </c>
    </row>
    <row r="1307" spans="1:23" s="20" customFormat="1" ht="285" hidden="1" x14ac:dyDescent="0.25">
      <c r="A1307" s="2" t="s">
        <v>1196</v>
      </c>
      <c r="B1307" s="2" t="s">
        <v>1197</v>
      </c>
      <c r="C1307" s="3" t="s">
        <v>5317</v>
      </c>
      <c r="D1307" s="18" t="str">
        <f t="shared" si="456"/>
        <v>Un Gigondas puissant, boisé et élégant qui accompagnera parfaitement une daube de sanglier.&lt;br&gt;&lt;br&gt;Encépagement : Grenache, Mourvèdre, Syrah&lt;br&gt;&lt;br&gt;Dégustation : Robe rubis intense ; Nez de fruits mûrs et épicé ; Bouche puissante et complexe aux notes de fruits noirs.&lt;br&gt;Accord mets/vin : viande grillée, gibier.&lt;br&gt;&lt;br&gt;Existe en 75cl.&lt;br&gt;&lt;br&gt;La société Rhône Rive Gauche nous propose les vins de la Cave de Gigondas qui est située au coeur des Dentelles de Montmirail, sur la commune de Gigondas. Le vignoble s’étend sur 260 hectares produisant les crus Gigondas, Vacqueyras, Beaumes de Venise.&lt;br&gt;&lt;br&gt;Créée en 1956 par une poignée de vignerons, dont la volonté était la commercialisation de leur production en bouteilles, et qui compte aujourd’hui 83 adhérents et représente 15% de l’appellation, 128 ha en AOP Gigondas, (260 ha toutes AOP confondues).</v>
      </c>
      <c r="E1307" s="4">
        <v>58.7</v>
      </c>
      <c r="F1307" s="2" t="s">
        <v>175</v>
      </c>
      <c r="H1307" s="2" t="b">
        <v>1</v>
      </c>
      <c r="I1307" s="2" t="s">
        <v>4716</v>
      </c>
      <c r="K1307" s="2" t="s">
        <v>4847</v>
      </c>
      <c r="M1307" s="2" t="s">
        <v>4745</v>
      </c>
      <c r="O1307" s="2" t="s">
        <v>4719</v>
      </c>
      <c r="Q1307" s="2" t="s">
        <v>2303</v>
      </c>
      <c r="S1307" s="2" t="s">
        <v>5727</v>
      </c>
      <c r="V1307" s="19">
        <f t="shared" si="467"/>
        <v>0</v>
      </c>
    </row>
    <row r="1308" spans="1:23" s="20" customFormat="1" hidden="1" x14ac:dyDescent="0.25">
      <c r="A1308" s="2" t="s">
        <v>4617</v>
      </c>
      <c r="B1308" s="2" t="s">
        <v>4618</v>
      </c>
      <c r="C1308" s="3"/>
      <c r="D1308" s="18" t="str">
        <f t="shared" si="456"/>
        <v/>
      </c>
      <c r="E1308" s="4">
        <v>44.5</v>
      </c>
      <c r="F1308" s="2" t="s">
        <v>42</v>
      </c>
      <c r="H1308" s="2" t="b">
        <v>0</v>
      </c>
      <c r="I1308" s="2" t="s">
        <v>4693</v>
      </c>
      <c r="K1308" s="2"/>
      <c r="M1308" s="2" t="s">
        <v>4698</v>
      </c>
      <c r="O1308" s="2"/>
      <c r="Q1308" s="2" t="s">
        <v>4696</v>
      </c>
      <c r="S1308" s="2"/>
    </row>
    <row r="1309" spans="1:23" s="20" customFormat="1" hidden="1" x14ac:dyDescent="0.25">
      <c r="A1309" s="2" t="s">
        <v>3006</v>
      </c>
      <c r="B1309" s="2" t="s">
        <v>3007</v>
      </c>
      <c r="C1309" s="3"/>
      <c r="D1309" s="18" t="str">
        <f t="shared" si="456"/>
        <v/>
      </c>
      <c r="E1309" s="4">
        <v>11.8</v>
      </c>
      <c r="F1309" s="2" t="s">
        <v>2509</v>
      </c>
      <c r="H1309" s="2" t="b">
        <v>0</v>
      </c>
      <c r="I1309" s="2" t="s">
        <v>4709</v>
      </c>
      <c r="K1309" s="2" t="s">
        <v>4740</v>
      </c>
      <c r="M1309" s="2" t="s">
        <v>4741</v>
      </c>
      <c r="O1309" s="2" t="s">
        <v>4689</v>
      </c>
      <c r="Q1309" s="2" t="s">
        <v>4688</v>
      </c>
      <c r="S1309" s="2"/>
    </row>
    <row r="1310" spans="1:23" s="20" customFormat="1" hidden="1" x14ac:dyDescent="0.25">
      <c r="A1310" s="2" t="s">
        <v>2939</v>
      </c>
      <c r="B1310" s="2" t="s">
        <v>2940</v>
      </c>
      <c r="C1310" s="3"/>
      <c r="D1310" s="40" t="str">
        <f t="shared" si="456"/>
        <v/>
      </c>
      <c r="E1310" s="4">
        <v>11.8</v>
      </c>
      <c r="F1310" s="2" t="s">
        <v>2509</v>
      </c>
      <c r="G1310" s="42"/>
      <c r="H1310" s="2" t="b">
        <v>0</v>
      </c>
      <c r="I1310" s="2" t="s">
        <v>4716</v>
      </c>
      <c r="J1310" s="42"/>
      <c r="K1310" s="2" t="s">
        <v>4740</v>
      </c>
      <c r="L1310" s="42"/>
      <c r="M1310" s="2" t="s">
        <v>4741</v>
      </c>
      <c r="N1310" s="42"/>
      <c r="O1310" s="2" t="s">
        <v>4719</v>
      </c>
      <c r="P1310" s="42"/>
      <c r="Q1310" s="2" t="s">
        <v>4688</v>
      </c>
      <c r="R1310" s="42"/>
      <c r="S1310" s="2"/>
      <c r="T1310" s="42"/>
      <c r="U1310" s="42"/>
      <c r="V1310" s="42"/>
      <c r="W1310" s="42"/>
    </row>
    <row r="1311" spans="1:23" hidden="1" x14ac:dyDescent="0.25">
      <c r="A1311" s="2" t="s">
        <v>4556</v>
      </c>
      <c r="B1311" s="2" t="s">
        <v>4557</v>
      </c>
      <c r="C1311" s="3"/>
      <c r="D1311" s="23" t="str">
        <f t="shared" ref="D1311:D1316" si="468">SUBSTITUTE(SUBSTITUTE(SUBSTITUTE(C1311,CHAR(13),""),CHAR(10),"&lt;br&gt;"),". &amp;car(10)",".")</f>
        <v/>
      </c>
      <c r="E1311" s="4">
        <v>69</v>
      </c>
      <c r="F1311" s="2" t="s">
        <v>42</v>
      </c>
      <c r="G1311" s="19" t="e">
        <f>VLOOKUP(F1311,frs!$A$2:$E$41,2,FALSE)</f>
        <v>#N/A</v>
      </c>
      <c r="H1311" s="2" t="b">
        <v>0</v>
      </c>
      <c r="I1311" s="2" t="s">
        <v>4693</v>
      </c>
      <c r="J1311" s="19">
        <f>VLOOKUP(I1311,Families!$A$2:$B$11,2,FALSE)</f>
        <v>7</v>
      </c>
      <c r="K1311" s="2"/>
      <c r="L1311" s="19" t="str">
        <f>IFERROR(VLOOKUP(K1311,Appellations!$A$2:$B$77,2,FALSE),"0")</f>
        <v>0</v>
      </c>
      <c r="M1311" s="2" t="s">
        <v>4698</v>
      </c>
      <c r="N1311" s="19" t="str">
        <f>IFERROR(VLOOKUP(M1311,Regions!$A$2:$B$41,2,FALSE),"0")</f>
        <v>0</v>
      </c>
      <c r="O1311" s="2"/>
      <c r="P1311" s="19" t="str">
        <f>IFERROR(VLOOKUP(O1311,Colors!$A$2:$B$11,2,FALSE),"0")</f>
        <v>0</v>
      </c>
      <c r="Q1311" s="2"/>
      <c r="R1311" s="19" t="str">
        <f>IFERROR(VLOOKUP(Q1311,Contenants!$A$2:$B$21,2,FALSE),"0")</f>
        <v>0</v>
      </c>
      <c r="S1311" s="2"/>
      <c r="T1311" s="50" t="str">
        <f t="shared" ref="T1311:T1316" si="469">PROPER(B1311)</f>
        <v>Whisky Chivas 18 Ans Pininfarina</v>
      </c>
      <c r="U1311" s="19" t="str">
        <f t="shared" ref="U1311:U1316" si="470">SUBSTITUTE(SUBSTITUTE(SUBSTITUTE(SUBSTITUTE(SUBSTITUTE(SUBSTITUTE(SUBSTITUTE(SUBSTITUTE(SUBSTITUTE(SUBSTITUTE(SUBSTITUTE(SUBSTITUTE(S1311,"C:\Users\Admin\OneDrive\Site Internet\",""),"BAG-IN-BOX\",""),"BOURGOGNE\",""),"BEAUJOLAIS\",""),"CHAMPAGNE ET EFFERVESCENTS\",""),"LANGUEDOC\",""),"LOIRE\",""),"PROVENCE\",""),"RHONE NORD\",""),"RHONE SUD\",""),"SPIRITUEUX\",""),"SUD OUEST\","")</f>
        <v/>
      </c>
      <c r="V1311" s="19" t="e">
        <f>IF(#REF!="",0,1)</f>
        <v>#REF!</v>
      </c>
      <c r="W1311" s="20" t="e">
        <f>$X$1&amp;A1311&amp;$Y$1&amp;T1311&amp;$Z$1&amp;D1311&amp;$AA$1&amp;E1311&amp;#REF!&amp;G1311&amp;$AB$1&amp;J1311&amp;$AC$1&amp;L1311&amp;$AD$1&amp;N1311&amp;$AE$1&amp;P1311&amp;$AF$1&amp;R1311&amp;$AG$1&amp;#REF!&amp;$AI$1</f>
        <v>#REF!</v>
      </c>
    </row>
    <row r="1312" spans="1:23" hidden="1" x14ac:dyDescent="0.25">
      <c r="A1312" s="2" t="s">
        <v>3180</v>
      </c>
      <c r="B1312" s="2" t="s">
        <v>3181</v>
      </c>
      <c r="C1312" s="3"/>
      <c r="D1312" s="23" t="str">
        <f t="shared" si="468"/>
        <v/>
      </c>
      <c r="E1312" s="4">
        <v>62.95</v>
      </c>
      <c r="F1312" s="2" t="s">
        <v>3156</v>
      </c>
      <c r="G1312" s="19" t="e">
        <f>VLOOKUP(F1312,frs!$A$2:$E$41,2,FALSE)</f>
        <v>#N/A</v>
      </c>
      <c r="H1312" s="2" t="b">
        <v>0</v>
      </c>
      <c r="I1312" s="2" t="s">
        <v>4805</v>
      </c>
      <c r="J1312" s="19">
        <f>VLOOKUP(I1312,Families!$A$2:$B$11,2,FALSE)</f>
        <v>5</v>
      </c>
      <c r="K1312" s="2" t="s">
        <v>4806</v>
      </c>
      <c r="L1312" s="19">
        <f>IFERROR(VLOOKUP(K1312,Appellations!$A$2:$B$77,2,FALSE),"0")</f>
        <v>16</v>
      </c>
      <c r="M1312" s="2" t="s">
        <v>4806</v>
      </c>
      <c r="N1312" s="19">
        <f>IFERROR(VLOOKUP(M1312,Regions!$A$2:$B$41,2,FALSE),"0")</f>
        <v>12</v>
      </c>
      <c r="O1312" s="2"/>
      <c r="P1312" s="19" t="str">
        <f>IFERROR(VLOOKUP(O1312,Colors!$A$2:$B$11,2,FALSE),"0")</f>
        <v>0</v>
      </c>
      <c r="Q1312" s="2" t="s">
        <v>4688</v>
      </c>
      <c r="R1312" s="19">
        <f>IFERROR(VLOOKUP(Q1312,Contenants!$A$2:$B$21,2,FALSE),"0")</f>
        <v>16</v>
      </c>
      <c r="S1312" s="2"/>
      <c r="T1312" s="50" t="str">
        <f t="shared" si="469"/>
        <v>Champagne Charles Heidsick Blanc De Blc</v>
      </c>
      <c r="U1312" s="19" t="str">
        <f t="shared" si="470"/>
        <v/>
      </c>
      <c r="V1312" s="19" t="e">
        <f>IF(#REF!="",0,1)</f>
        <v>#REF!</v>
      </c>
      <c r="W1312" s="20" t="e">
        <f>$X$1&amp;A1312&amp;$Y$1&amp;T1312&amp;$Z$1&amp;D1312&amp;$AA$1&amp;E1312&amp;#REF!&amp;G1312&amp;$AB$1&amp;J1312&amp;$AC$1&amp;L1312&amp;$AD$1&amp;N1312&amp;$AE$1&amp;P1312&amp;$AF$1&amp;R1312&amp;$AG$1&amp;#REF!&amp;$AI$1</f>
        <v>#REF!</v>
      </c>
    </row>
    <row r="1313" spans="1:23" hidden="1" x14ac:dyDescent="0.25">
      <c r="A1313" s="2" t="s">
        <v>3184</v>
      </c>
      <c r="B1313" s="2" t="s">
        <v>3185</v>
      </c>
      <c r="C1313" s="3"/>
      <c r="D1313" s="23" t="str">
        <f t="shared" si="468"/>
        <v/>
      </c>
      <c r="E1313" s="4">
        <v>75.2</v>
      </c>
      <c r="F1313" s="2" t="s">
        <v>3156</v>
      </c>
      <c r="G1313" s="19" t="e">
        <f>VLOOKUP(F1313,frs!$A$2:$E$41,2,FALSE)</f>
        <v>#N/A</v>
      </c>
      <c r="H1313" s="2" t="b">
        <v>0</v>
      </c>
      <c r="I1313" s="2" t="s">
        <v>4805</v>
      </c>
      <c r="J1313" s="19">
        <f>VLOOKUP(I1313,Families!$A$2:$B$11,2,FALSE)</f>
        <v>5</v>
      </c>
      <c r="K1313" s="2" t="s">
        <v>4806</v>
      </c>
      <c r="L1313" s="19">
        <f>IFERROR(VLOOKUP(K1313,Appellations!$A$2:$B$77,2,FALSE),"0")</f>
        <v>16</v>
      </c>
      <c r="M1313" s="2" t="s">
        <v>4806</v>
      </c>
      <c r="N1313" s="19">
        <f>IFERROR(VLOOKUP(M1313,Regions!$A$2:$B$41,2,FALSE),"0")</f>
        <v>12</v>
      </c>
      <c r="O1313" s="2"/>
      <c r="P1313" s="19" t="str">
        <f>IFERROR(VLOOKUP(O1313,Colors!$A$2:$B$11,2,FALSE),"0")</f>
        <v>0</v>
      </c>
      <c r="Q1313" s="2" t="s">
        <v>4688</v>
      </c>
      <c r="R1313" s="19">
        <f>IFERROR(VLOOKUP(Q1313,Contenants!$A$2:$B$21,2,FALSE),"0")</f>
        <v>16</v>
      </c>
      <c r="S1313" s="2"/>
      <c r="T1313" s="50" t="str">
        <f t="shared" si="469"/>
        <v>Champagne Charles Heidsick Millesime</v>
      </c>
      <c r="U1313" s="19" t="str">
        <f t="shared" si="470"/>
        <v/>
      </c>
      <c r="V1313" s="19" t="e">
        <f>IF(#REF!="",0,1)</f>
        <v>#REF!</v>
      </c>
      <c r="W1313" s="20" t="e">
        <f>$X$1&amp;A1313&amp;$Y$1&amp;T1313&amp;$Z$1&amp;D1313&amp;$AA$1&amp;E1313&amp;#REF!&amp;G1313&amp;$AB$1&amp;J1313&amp;$AC$1&amp;L1313&amp;$AD$1&amp;N1313&amp;$AE$1&amp;P1313&amp;$AF$1&amp;R1313&amp;$AG$1&amp;#REF!&amp;$AI$1</f>
        <v>#REF!</v>
      </c>
    </row>
    <row r="1314" spans="1:23" hidden="1" x14ac:dyDescent="0.25">
      <c r="A1314" s="2" t="s">
        <v>3154</v>
      </c>
      <c r="B1314" s="2" t="s">
        <v>3155</v>
      </c>
      <c r="C1314" s="3"/>
      <c r="D1314" s="23" t="str">
        <f t="shared" si="468"/>
        <v/>
      </c>
      <c r="E1314" s="4">
        <v>94.45</v>
      </c>
      <c r="F1314" s="2" t="s">
        <v>3156</v>
      </c>
      <c r="G1314" s="19" t="e">
        <f>VLOOKUP(F1314,frs!$A$2:$E$41,2,FALSE)</f>
        <v>#N/A</v>
      </c>
      <c r="H1314" s="2" t="b">
        <v>0</v>
      </c>
      <c r="I1314" s="2" t="s">
        <v>4805</v>
      </c>
      <c r="J1314" s="19">
        <f>VLOOKUP(I1314,Families!$A$2:$B$11,2,FALSE)</f>
        <v>5</v>
      </c>
      <c r="K1314" s="2" t="s">
        <v>4806</v>
      </c>
      <c r="L1314" s="19">
        <f>IFERROR(VLOOKUP(K1314,Appellations!$A$2:$B$77,2,FALSE),"0")</f>
        <v>16</v>
      </c>
      <c r="M1314" s="2" t="s">
        <v>4806</v>
      </c>
      <c r="N1314" s="19">
        <f>IFERROR(VLOOKUP(M1314,Regions!$A$2:$B$41,2,FALSE),"0")</f>
        <v>12</v>
      </c>
      <c r="O1314" s="2"/>
      <c r="P1314" s="19" t="str">
        <f>IFERROR(VLOOKUP(O1314,Colors!$A$2:$B$11,2,FALSE),"0")</f>
        <v>0</v>
      </c>
      <c r="Q1314" s="2" t="s">
        <v>2303</v>
      </c>
      <c r="R1314" s="19">
        <f>IFERROR(VLOOKUP(Q1314,Contenants!$A$2:$B$21,2,FALSE),"0")</f>
        <v>19</v>
      </c>
      <c r="S1314" s="2"/>
      <c r="T1314" s="50" t="str">
        <f t="shared" si="469"/>
        <v>Champ. Charles Heid. Brut Reserve Magnum</v>
      </c>
      <c r="U1314" s="19" t="str">
        <f t="shared" si="470"/>
        <v/>
      </c>
      <c r="V1314" s="19" t="e">
        <f>IF(#REF!="",0,1)</f>
        <v>#REF!</v>
      </c>
      <c r="W1314" s="20" t="e">
        <f>$X$1&amp;A1314&amp;$Y$1&amp;T1314&amp;$Z$1&amp;D1314&amp;$AA$1&amp;E1314&amp;#REF!&amp;G1314&amp;$AB$1&amp;J1314&amp;$AC$1&amp;L1314&amp;$AD$1&amp;N1314&amp;$AE$1&amp;P1314&amp;$AF$1&amp;R1314&amp;$AG$1&amp;#REF!&amp;$AI$1</f>
        <v>#REF!</v>
      </c>
    </row>
    <row r="1315" spans="1:23" hidden="1" x14ac:dyDescent="0.25">
      <c r="A1315" s="2" t="s">
        <v>1608</v>
      </c>
      <c r="B1315" s="2" t="s">
        <v>1609</v>
      </c>
      <c r="C1315" s="3"/>
      <c r="D1315" s="23" t="str">
        <f t="shared" si="468"/>
        <v/>
      </c>
      <c r="E1315" s="4">
        <v>39.5</v>
      </c>
      <c r="F1315" s="2" t="s">
        <v>2256</v>
      </c>
      <c r="G1315" s="19" t="e">
        <f>VLOOKUP(F1315,frs!$A$2:$E$41,2,FALSE)</f>
        <v>#N/A</v>
      </c>
      <c r="H1315" s="2" t="b">
        <v>1</v>
      </c>
      <c r="I1315" s="2" t="s">
        <v>4709</v>
      </c>
      <c r="J1315" s="19">
        <f>VLOOKUP(I1315,Families!$A$2:$B$11,2,FALSE)</f>
        <v>2</v>
      </c>
      <c r="K1315" s="2" t="s">
        <v>4948</v>
      </c>
      <c r="L1315" s="19" t="str">
        <f>IFERROR(VLOOKUP(K1315,Appellations!$A$2:$B$77,2,FALSE),"0")</f>
        <v>0</v>
      </c>
      <c r="M1315" s="2" t="s">
        <v>4844</v>
      </c>
      <c r="N1315" s="19" t="str">
        <f>IFERROR(VLOOKUP(M1315,Regions!$A$2:$B$41,2,FALSE),"0")</f>
        <v>0</v>
      </c>
      <c r="O1315" s="2" t="s">
        <v>4689</v>
      </c>
      <c r="P1315" s="19">
        <f>IFERROR(VLOOKUP(O1315,Colors!$A$2:$B$11,2,FALSE),"0")</f>
        <v>2</v>
      </c>
      <c r="Q1315" s="2" t="s">
        <v>4688</v>
      </c>
      <c r="R1315" s="19">
        <f>IFERROR(VLOOKUP(Q1315,Contenants!$A$2:$B$21,2,FALSE),"0")</f>
        <v>16</v>
      </c>
      <c r="S1315" s="2"/>
      <c r="T1315" s="50" t="str">
        <f t="shared" si="469"/>
        <v>Patrimonio Dom. Gentile Expression Blanc</v>
      </c>
      <c r="U1315" s="19" t="str">
        <f t="shared" si="470"/>
        <v/>
      </c>
      <c r="V1315" s="19">
        <f t="shared" ref="V1315:V1320" si="471">IF(U1315="",0,1)</f>
        <v>0</v>
      </c>
      <c r="W1315" s="20" t="e">
        <f>$X$1&amp;A1315&amp;$Y$1&amp;T1315&amp;$Z$1&amp;D1315&amp;$AA$1&amp;E1315&amp;#REF!&amp;G1315&amp;$AB$1&amp;J1315&amp;$AC$1&amp;L1315&amp;$AD$1&amp;N1315&amp;$AE$1&amp;P1315&amp;$AF$1&amp;R1315&amp;$AG$1&amp;#REF!&amp;$AI$1</f>
        <v>#REF!</v>
      </c>
    </row>
    <row r="1316" spans="1:23" hidden="1" x14ac:dyDescent="0.25">
      <c r="A1316" s="2" t="s">
        <v>1590</v>
      </c>
      <c r="B1316" s="2" t="s">
        <v>1591</v>
      </c>
      <c r="C1316" s="3"/>
      <c r="D1316" s="23" t="str">
        <f t="shared" si="468"/>
        <v/>
      </c>
      <c r="E1316" s="4">
        <v>25.5</v>
      </c>
      <c r="F1316" s="2" t="s">
        <v>2268</v>
      </c>
      <c r="G1316" s="19" t="e">
        <f>VLOOKUP(F1316,frs!$A$2:$E$41,2,FALSE)</f>
        <v>#N/A</v>
      </c>
      <c r="H1316" s="2" t="b">
        <v>1</v>
      </c>
      <c r="I1316" s="2" t="s">
        <v>4709</v>
      </c>
      <c r="J1316" s="19">
        <f>VLOOKUP(I1316,Families!$A$2:$B$11,2,FALSE)</f>
        <v>2</v>
      </c>
      <c r="K1316" s="2" t="s">
        <v>4887</v>
      </c>
      <c r="L1316" s="19" t="str">
        <f>IFERROR(VLOOKUP(K1316,Appellations!$A$2:$B$77,2,FALSE),"0")</f>
        <v>0</v>
      </c>
      <c r="M1316" s="2" t="s">
        <v>4741</v>
      </c>
      <c r="N1316" s="19">
        <f>IFERROR(VLOOKUP(M1316,Regions!$A$2:$B$41,2,FALSE),"0")</f>
        <v>32</v>
      </c>
      <c r="O1316" s="2" t="s">
        <v>4689</v>
      </c>
      <c r="P1316" s="19">
        <f>IFERROR(VLOOKUP(O1316,Colors!$A$2:$B$11,2,FALSE),"0")</f>
        <v>2</v>
      </c>
      <c r="Q1316" s="2" t="s">
        <v>4688</v>
      </c>
      <c r="R1316" s="19">
        <f>IFERROR(VLOOKUP(Q1316,Contenants!$A$2:$B$21,2,FALSE),"0")</f>
        <v>16</v>
      </c>
      <c r="S1316" s="2"/>
      <c r="T1316" s="50" t="str">
        <f t="shared" si="469"/>
        <v>Palette Cht Cremade Blanc 2018</v>
      </c>
      <c r="U1316" s="19" t="str">
        <f t="shared" si="470"/>
        <v/>
      </c>
      <c r="V1316" s="19">
        <f t="shared" si="471"/>
        <v>0</v>
      </c>
      <c r="W1316" s="20" t="e">
        <f>$X$1&amp;A1316&amp;$Y$1&amp;T1316&amp;$Z$1&amp;D1316&amp;$AA$1&amp;E1316&amp;#REF!&amp;G1316&amp;$AB$1&amp;J1316&amp;$AC$1&amp;L1316&amp;$AD$1&amp;N1316&amp;$AE$1&amp;P1316&amp;$AF$1&amp;R1316&amp;$AG$1&amp;#REF!&amp;$AI$1</f>
        <v>#REF!</v>
      </c>
    </row>
    <row r="1317" spans="1:23" s="29" customFormat="1" hidden="1" x14ac:dyDescent="0.25">
      <c r="A1317" s="2" t="s">
        <v>1592</v>
      </c>
      <c r="B1317" s="2" t="s">
        <v>1593</v>
      </c>
      <c r="C1317" s="3"/>
      <c r="D1317" s="27" t="str">
        <f t="shared" si="456"/>
        <v/>
      </c>
      <c r="E1317" s="4">
        <v>31.95</v>
      </c>
      <c r="F1317" s="2" t="s">
        <v>2268</v>
      </c>
      <c r="H1317" s="2" t="b">
        <v>1</v>
      </c>
      <c r="I1317" s="2" t="s">
        <v>4716</v>
      </c>
      <c r="K1317" s="2" t="s">
        <v>4887</v>
      </c>
      <c r="M1317" s="2" t="s">
        <v>4741</v>
      </c>
      <c r="O1317" s="2" t="s">
        <v>4719</v>
      </c>
      <c r="Q1317" s="2" t="s">
        <v>4688</v>
      </c>
      <c r="S1317" s="2"/>
      <c r="V1317" s="19">
        <f t="shared" si="471"/>
        <v>0</v>
      </c>
    </row>
    <row r="1318" spans="1:23" s="20" customFormat="1" hidden="1" x14ac:dyDescent="0.25">
      <c r="A1318" s="2" t="s">
        <v>1594</v>
      </c>
      <c r="B1318" s="2" t="s">
        <v>1595</v>
      </c>
      <c r="C1318" s="3"/>
      <c r="D1318" s="18" t="str">
        <f t="shared" si="456"/>
        <v/>
      </c>
      <c r="E1318" s="4">
        <v>26.9</v>
      </c>
      <c r="F1318" s="2" t="s">
        <v>2268</v>
      </c>
      <c r="H1318" s="2" t="b">
        <v>1</v>
      </c>
      <c r="I1318" s="2" t="s">
        <v>4716</v>
      </c>
      <c r="K1318" s="2" t="s">
        <v>4887</v>
      </c>
      <c r="M1318" s="2" t="s">
        <v>4741</v>
      </c>
      <c r="O1318" s="2" t="s">
        <v>4719</v>
      </c>
      <c r="Q1318" s="2" t="s">
        <v>4688</v>
      </c>
      <c r="S1318" s="2"/>
      <c r="V1318" s="19">
        <f t="shared" si="471"/>
        <v>0</v>
      </c>
    </row>
    <row r="1319" spans="1:23" s="20" customFormat="1" ht="228.75" hidden="1" x14ac:dyDescent="0.25">
      <c r="A1319" s="2" t="s">
        <v>2115</v>
      </c>
      <c r="B1319" s="2" t="s">
        <v>2116</v>
      </c>
      <c r="C1319" s="3" t="s">
        <v>5488</v>
      </c>
      <c r="D1319" s="18" t="str">
        <f t="shared" si="456"/>
        <v>Un Whisky français single malt léger et fruité qui accompagnera à merveille vos apéritifs ou vos fins de repas.&lt;br&gt;&lt;br&gt;Provenance : France (Alsace)&lt;br&gt;&lt;br&gt;Vieillissement : 5 ans en fûts de Banyuls.&lt;br&gt;&lt;br&gt;Dégustation : Robe jaune or ; Nez de sous-bois et de fruits mûrs ; Bouche gourmande, légère et boisée aux notes de vanille, de prune. Finale longue, équilibrée et boisée.&lt;br&gt;&lt;br&gt;La Distillerie de Yannick Hepp est situé à Uberach, au cœur de cette partie de l'Alsace où les arbres fruitiers prospèrent. Et c’est depuis toujours qu’elle s’impose comme l’un des leaders de la production Française. Forte de son succès sur le réseau traditionnel, elle franchit un nouveau cap en 2022 avec le lancement de single malts de 8ans et de 11ans.</v>
      </c>
      <c r="E1319" s="4">
        <v>43.2</v>
      </c>
      <c r="F1319" s="2" t="s">
        <v>66</v>
      </c>
      <c r="H1319" s="2" t="b">
        <v>1</v>
      </c>
      <c r="I1319" s="2" t="s">
        <v>4693</v>
      </c>
      <c r="K1319" s="2"/>
      <c r="M1319" s="2" t="s">
        <v>4698</v>
      </c>
      <c r="O1319" s="2"/>
      <c r="Q1319" s="2" t="s">
        <v>4696</v>
      </c>
      <c r="S1319" s="2" t="s">
        <v>6488</v>
      </c>
      <c r="V1319" s="19">
        <f t="shared" si="471"/>
        <v>0</v>
      </c>
    </row>
    <row r="1320" spans="1:23" s="20" customFormat="1" ht="271.5" hidden="1" x14ac:dyDescent="0.25">
      <c r="A1320" s="2" t="s">
        <v>1847</v>
      </c>
      <c r="B1320" s="2" t="s">
        <v>1848</v>
      </c>
      <c r="C1320" s="3" t="s">
        <v>5443</v>
      </c>
      <c r="D1320" s="18" t="str">
        <f t="shared" si="456"/>
        <v>Un Sauterne d’une belle complexité aromatique, digne des plus beaux liquoreux. Idéal sur un foie gras ou sur un dessert aux fruits frais.&lt;br&gt;&lt;br&gt;Encépagement : Sauvignon, Sémillion, Muscadelle&lt;br&gt;&lt;br&gt;Dégustation : Robe jaune or ; Nez aux notes de fruits jaune confits ; Bouche délicatement sucrée aux notes de fruits confits.&lt;br&gt;Accord mets/vin : foie gras, dessert ou apéritif.&lt;br&gt;&lt;br&gt;Le Château Roumieu est situé dans le Haut-Barsac où sont réunis les crus les plus prestigieux du Sauternais. Depuis le 18ème siècle, ce château est une propriété familiale.&lt;br&gt;Ce nom si particulier vient d’un des parcelles du vignoble qui indiquait le passage des pèlerins se rendant Saint-Jacques de Compostelle. La superficie du vignoble est d’environ 9 hectares avec un sol sablo-graveleux et une terre argileuse.&lt;br&gt;Le Sauternes est élevé en futs de chêne pendant 2 ans avant la mise en bouteille.</v>
      </c>
      <c r="E1320" s="4">
        <v>26.15</v>
      </c>
      <c r="F1320" s="2" t="s">
        <v>2222</v>
      </c>
      <c r="H1320" s="2" t="b">
        <v>1</v>
      </c>
      <c r="I1320" s="2" t="s">
        <v>4709</v>
      </c>
      <c r="K1320" s="2" t="s">
        <v>4735</v>
      </c>
      <c r="M1320" s="2" t="s">
        <v>4718</v>
      </c>
      <c r="O1320" s="2" t="s">
        <v>4689</v>
      </c>
      <c r="Q1320" s="2" t="s">
        <v>4688</v>
      </c>
      <c r="S1320" s="2" t="s">
        <v>6489</v>
      </c>
      <c r="V1320" s="19">
        <f t="shared" si="471"/>
        <v>0</v>
      </c>
    </row>
    <row r="1321" spans="1:23" s="20" customFormat="1" hidden="1" x14ac:dyDescent="0.25">
      <c r="A1321" s="2" t="s">
        <v>4485</v>
      </c>
      <c r="B1321" s="2" t="s">
        <v>4486</v>
      </c>
      <c r="C1321" s="3"/>
      <c r="D1321" s="40" t="str">
        <f t="shared" si="456"/>
        <v/>
      </c>
      <c r="E1321" s="4">
        <v>3.8</v>
      </c>
      <c r="F1321" s="2" t="s">
        <v>3562</v>
      </c>
      <c r="G1321" s="42"/>
      <c r="H1321" s="2" t="b">
        <v>0</v>
      </c>
      <c r="I1321" s="2" t="s">
        <v>4686</v>
      </c>
      <c r="J1321" s="42"/>
      <c r="K1321" s="2"/>
      <c r="L1321" s="42"/>
      <c r="M1321" s="2"/>
      <c r="N1321" s="42"/>
      <c r="O1321" s="2"/>
      <c r="P1321" s="42"/>
      <c r="Q1321" s="2" t="s">
        <v>4974</v>
      </c>
      <c r="R1321" s="42"/>
      <c r="S1321" s="2"/>
      <c r="T1321" s="42"/>
      <c r="U1321" s="42"/>
      <c r="V1321" s="42"/>
      <c r="W1321" s="42"/>
    </row>
    <row r="1322" spans="1:23" hidden="1" x14ac:dyDescent="0.25">
      <c r="A1322" s="2" t="s">
        <v>4489</v>
      </c>
      <c r="B1322" s="2" t="s">
        <v>4490</v>
      </c>
      <c r="C1322" s="3"/>
      <c r="D1322" s="23" t="str">
        <f>SUBSTITUTE(SUBSTITUTE(SUBSTITUTE(C1322,CHAR(13),""),CHAR(10),"&lt;br&gt;"),". &amp;car(10)",".")</f>
        <v/>
      </c>
      <c r="E1322" s="4">
        <v>3.8</v>
      </c>
      <c r="F1322" s="2" t="s">
        <v>3562</v>
      </c>
      <c r="G1322" s="19" t="e">
        <f>VLOOKUP(F1322,frs!$A$2:$E$41,2,FALSE)</f>
        <v>#N/A</v>
      </c>
      <c r="H1322" s="2" t="b">
        <v>0</v>
      </c>
      <c r="I1322" s="2" t="s">
        <v>4686</v>
      </c>
      <c r="J1322" s="19">
        <f>VLOOKUP(I1322,Families!$A$2:$B$11,2,FALSE)</f>
        <v>9</v>
      </c>
      <c r="K1322" s="2"/>
      <c r="L1322" s="19" t="str">
        <f>IFERROR(VLOOKUP(K1322,Appellations!$A$2:$B$77,2,FALSE),"0")</f>
        <v>0</v>
      </c>
      <c r="M1322" s="2"/>
      <c r="N1322" s="19" t="str">
        <f>IFERROR(VLOOKUP(M1322,Regions!$A$2:$B$41,2,FALSE),"0")</f>
        <v>0</v>
      </c>
      <c r="O1322" s="2"/>
      <c r="P1322" s="19" t="str">
        <f>IFERROR(VLOOKUP(O1322,Colors!$A$2:$B$11,2,FALSE),"0")</f>
        <v>0</v>
      </c>
      <c r="Q1322" s="2"/>
      <c r="R1322" s="19" t="str">
        <f>IFERROR(VLOOKUP(Q1322,Contenants!$A$2:$B$21,2,FALSE),"0")</f>
        <v>0</v>
      </c>
      <c r="S1322" s="2"/>
      <c r="T1322" s="50" t="str">
        <f>PROPER(B1322)</f>
        <v>Verrine Lapin Tomate Basilic 160 Gr</v>
      </c>
      <c r="U1322" s="19" t="str">
        <f>SUBSTITUTE(SUBSTITUTE(SUBSTITUTE(SUBSTITUTE(SUBSTITUTE(SUBSTITUTE(SUBSTITUTE(SUBSTITUTE(SUBSTITUTE(SUBSTITUTE(SUBSTITUTE(SUBSTITUTE(S1322,"C:\Users\Admin\OneDrive\Site Internet\",""),"BAG-IN-BOX\",""),"BOURGOGNE\",""),"BEAUJOLAIS\",""),"CHAMPAGNE ET EFFERVESCENTS\",""),"LANGUEDOC\",""),"LOIRE\",""),"PROVENCE\",""),"RHONE NORD\",""),"RHONE SUD\",""),"SPIRITUEUX\",""),"SUD OUEST\","")</f>
        <v/>
      </c>
      <c r="V1322" s="19" t="e">
        <f>IF(#REF!="",0,1)</f>
        <v>#REF!</v>
      </c>
      <c r="W1322" s="20" t="e">
        <f>$X$1&amp;A1322&amp;$Y$1&amp;T1322&amp;$Z$1&amp;D1322&amp;$AA$1&amp;E1322&amp;#REF!&amp;G1322&amp;$AB$1&amp;J1322&amp;$AC$1&amp;L1322&amp;$AD$1&amp;N1322&amp;$AE$1&amp;P1322&amp;$AF$1&amp;R1322&amp;$AG$1&amp;#REF!&amp;$AI$1</f>
        <v>#REF!</v>
      </c>
    </row>
    <row r="1323" spans="1:23" s="29" customFormat="1" hidden="1" x14ac:dyDescent="0.25">
      <c r="A1323" s="2" t="s">
        <v>4491</v>
      </c>
      <c r="B1323" s="2" t="s">
        <v>4492</v>
      </c>
      <c r="C1323" s="3"/>
      <c r="D1323" s="36" t="str">
        <f t="shared" si="456"/>
        <v/>
      </c>
      <c r="E1323" s="4">
        <v>3.8</v>
      </c>
      <c r="F1323" s="2" t="s">
        <v>3562</v>
      </c>
      <c r="G1323" s="38"/>
      <c r="H1323" s="2" t="b">
        <v>0</v>
      </c>
      <c r="I1323" s="2" t="s">
        <v>4686</v>
      </c>
      <c r="J1323" s="38"/>
      <c r="K1323" s="2"/>
      <c r="L1323" s="38"/>
      <c r="M1323" s="2"/>
      <c r="N1323" s="38"/>
      <c r="O1323" s="2"/>
      <c r="P1323" s="38"/>
      <c r="Q1323" s="2"/>
      <c r="R1323" s="38"/>
      <c r="S1323" s="2"/>
      <c r="T1323" s="38"/>
      <c r="U1323" s="38"/>
      <c r="V1323" s="38"/>
      <c r="W1323" s="38"/>
    </row>
    <row r="1324" spans="1:23" hidden="1" x14ac:dyDescent="0.25">
      <c r="A1324" s="2" t="s">
        <v>4487</v>
      </c>
      <c r="B1324" s="2" t="s">
        <v>4488</v>
      </c>
      <c r="C1324" s="3"/>
      <c r="D1324" s="23" t="str">
        <f t="shared" ref="D1324:D1325" si="472">SUBSTITUTE(SUBSTITUTE(SUBSTITUTE(C1324,CHAR(13),""),CHAR(10),"&lt;br&gt;"),". &amp;car(10)",".")</f>
        <v/>
      </c>
      <c r="E1324" s="4">
        <v>3.8</v>
      </c>
      <c r="F1324" s="2" t="s">
        <v>3562</v>
      </c>
      <c r="G1324" s="19" t="e">
        <f>VLOOKUP(F1324,frs!$A$2:$E$41,2,FALSE)</f>
        <v>#N/A</v>
      </c>
      <c r="H1324" s="2" t="b">
        <v>0</v>
      </c>
      <c r="I1324" s="2" t="s">
        <v>4686</v>
      </c>
      <c r="J1324" s="19">
        <f>VLOOKUP(I1324,Families!$A$2:$B$11,2,FALSE)</f>
        <v>9</v>
      </c>
      <c r="K1324" s="2"/>
      <c r="L1324" s="19" t="str">
        <f>IFERROR(VLOOKUP(K1324,Appellations!$A$2:$B$77,2,FALSE),"0")</f>
        <v>0</v>
      </c>
      <c r="M1324" s="2"/>
      <c r="N1324" s="19" t="str">
        <f>IFERROR(VLOOKUP(M1324,Regions!$A$2:$B$41,2,FALSE),"0")</f>
        <v>0</v>
      </c>
      <c r="O1324" s="2"/>
      <c r="P1324" s="19" t="str">
        <f>IFERROR(VLOOKUP(O1324,Colors!$A$2:$B$11,2,FALSE),"0")</f>
        <v>0</v>
      </c>
      <c r="Q1324" s="2" t="s">
        <v>4974</v>
      </c>
      <c r="R1324" s="19" t="str">
        <f>IFERROR(VLOOKUP(Q1324,Contenants!$A$2:$B$21,2,FALSE),"0")</f>
        <v>0</v>
      </c>
      <c r="S1324" s="2"/>
      <c r="T1324" s="50" t="str">
        <f t="shared" ref="T1324:T1325" si="473">PROPER(B1324)</f>
        <v>Verrine Chevre Miel Amandes 160 Gr</v>
      </c>
      <c r="U1324" s="19" t="str">
        <f>SUBSTITUTE(SUBSTITUTE(SUBSTITUTE(SUBSTITUTE(SUBSTITUTE(SUBSTITUTE(SUBSTITUTE(SUBSTITUTE(SUBSTITUTE(SUBSTITUTE(SUBSTITUTE(SUBSTITUTE(S1324,"C:\Users\Admin\OneDrive\Site Internet\",""),"BAG-IN-BOX\",""),"BOURGOGNE\",""),"BEAUJOLAIS\",""),"CHAMPAGNE ET EFFERVESCENTS\",""),"LANGUEDOC\",""),"LOIRE\",""),"PROVENCE\",""),"RHONE NORD\",""),"RHONE SUD\",""),"SPIRITUEUX\",""),"SUD OUEST\","")</f>
        <v/>
      </c>
      <c r="V1324" s="19" t="e">
        <f>IF(#REF!="",0,1)</f>
        <v>#REF!</v>
      </c>
      <c r="W1324" s="20" t="e">
        <f>$X$1&amp;A1324&amp;$Y$1&amp;T1324&amp;$Z$1&amp;D1324&amp;$AA$1&amp;E1324&amp;#REF!&amp;G1324&amp;$AB$1&amp;J1324&amp;$AC$1&amp;L1324&amp;$AD$1&amp;N1324&amp;$AE$1&amp;P1324&amp;$AF$1&amp;R1324&amp;$AG$1&amp;#REF!&amp;$AI$1</f>
        <v>#REF!</v>
      </c>
    </row>
    <row r="1325" spans="1:23" hidden="1" x14ac:dyDescent="0.25">
      <c r="A1325" s="2" t="s">
        <v>3560</v>
      </c>
      <c r="B1325" s="2" t="s">
        <v>3561</v>
      </c>
      <c r="C1325" s="3"/>
      <c r="D1325" s="23" t="str">
        <f t="shared" si="472"/>
        <v/>
      </c>
      <c r="E1325" s="4">
        <v>29.9</v>
      </c>
      <c r="F1325" s="2" t="s">
        <v>3562</v>
      </c>
      <c r="G1325" s="19" t="e">
        <f>VLOOKUP(F1325,frs!$A$2:$E$41,2,FALSE)</f>
        <v>#N/A</v>
      </c>
      <c r="H1325" s="2" t="b">
        <v>0</v>
      </c>
      <c r="I1325" s="2" t="s">
        <v>4686</v>
      </c>
      <c r="J1325" s="19">
        <f>VLOOKUP(I1325,Families!$A$2:$B$11,2,FALSE)</f>
        <v>9</v>
      </c>
      <c r="K1325" s="2"/>
      <c r="L1325" s="19" t="str">
        <f>IFERROR(VLOOKUP(K1325,Appellations!$A$2:$B$77,2,FALSE),"0")</f>
        <v>0</v>
      </c>
      <c r="M1325" s="2"/>
      <c r="N1325" s="19" t="str">
        <f>IFERROR(VLOOKUP(M1325,Regions!$A$2:$B$41,2,FALSE),"0")</f>
        <v>0</v>
      </c>
      <c r="O1325" s="2"/>
      <c r="P1325" s="19" t="str">
        <f>IFERROR(VLOOKUP(O1325,Colors!$A$2:$B$11,2,FALSE),"0")</f>
        <v>0</v>
      </c>
      <c r="Q1325" s="2"/>
      <c r="R1325" s="19" t="str">
        <f>IFERROR(VLOOKUP(Q1325,Contenants!$A$2:$B$21,2,FALSE),"0")</f>
        <v>0</v>
      </c>
      <c r="S1325" s="2"/>
      <c r="T1325" s="50" t="str">
        <f t="shared" si="473"/>
        <v>Foie Gras Entier Maison 190 Gr</v>
      </c>
      <c r="U1325" s="19" t="str">
        <f>SUBSTITUTE(SUBSTITUTE(SUBSTITUTE(SUBSTITUTE(SUBSTITUTE(SUBSTITUTE(SUBSTITUTE(SUBSTITUTE(SUBSTITUTE(SUBSTITUTE(SUBSTITUTE(SUBSTITUTE(S1325,"C:\Users\Admin\OneDrive\Site Internet\",""),"BAG-IN-BOX\",""),"BOURGOGNE\",""),"BEAUJOLAIS\",""),"CHAMPAGNE ET EFFERVESCENTS\",""),"LANGUEDOC\",""),"LOIRE\",""),"PROVENCE\",""),"RHONE NORD\",""),"RHONE SUD\",""),"SPIRITUEUX\",""),"SUD OUEST\","")</f>
        <v/>
      </c>
      <c r="V1325" s="19" t="e">
        <f>IF(#REF!="",0,1)</f>
        <v>#REF!</v>
      </c>
      <c r="W1325" s="20" t="e">
        <f>$X$1&amp;A1325&amp;$Y$1&amp;T1325&amp;$Z$1&amp;D1325&amp;$AA$1&amp;E1325&amp;#REF!&amp;G1325&amp;$AB$1&amp;J1325&amp;$AC$1&amp;L1325&amp;$AD$1&amp;N1325&amp;$AE$1&amp;P1325&amp;$AF$1&amp;R1325&amp;$AG$1&amp;#REF!&amp;$AI$1</f>
        <v>#REF!</v>
      </c>
    </row>
    <row r="1326" spans="1:23" s="29" customFormat="1" ht="99.75" hidden="1" x14ac:dyDescent="0.25">
      <c r="A1326" s="2" t="s">
        <v>1174</v>
      </c>
      <c r="B1326" s="2" t="s">
        <v>1175</v>
      </c>
      <c r="C1326" s="3" t="s">
        <v>5225</v>
      </c>
      <c r="D1326" s="27" t="str">
        <f t="shared" si="456"/>
        <v>Épicerie fine spécialiste des produits gastronomiques du Périgord, foies gras, conserves artisanales.&lt;br&gt;&lt;br&gt;La Cave Bourvence vous propose :&lt;br&gt;Le bloc de foie gras et le foie gras de canard entier.&lt;br&gt;&lt;br&gt;Idéal pour vos repas de fête</v>
      </c>
      <c r="E1326" s="4">
        <v>23.4</v>
      </c>
      <c r="F1326" s="2" t="s">
        <v>2269</v>
      </c>
      <c r="H1326" s="2" t="b">
        <v>1</v>
      </c>
      <c r="I1326" s="2" t="s">
        <v>4686</v>
      </c>
      <c r="K1326" s="2"/>
      <c r="M1326" s="2" t="s">
        <v>4944</v>
      </c>
      <c r="O1326" s="2"/>
      <c r="Q1326" s="2" t="s">
        <v>4975</v>
      </c>
      <c r="S1326" s="2" t="s">
        <v>5673</v>
      </c>
      <c r="V1326" s="19">
        <f>IF(U1326="",0,1)</f>
        <v>0</v>
      </c>
    </row>
    <row r="1327" spans="1:23" s="20" customFormat="1" hidden="1" x14ac:dyDescent="0.25">
      <c r="A1327" s="2" t="s">
        <v>4483</v>
      </c>
      <c r="B1327" s="2" t="s">
        <v>4484</v>
      </c>
      <c r="C1327" s="3"/>
      <c r="D1327" s="18" t="str">
        <f t="shared" si="456"/>
        <v/>
      </c>
      <c r="E1327" s="4">
        <v>4.7</v>
      </c>
      <c r="F1327" s="2" t="s">
        <v>3562</v>
      </c>
      <c r="H1327" s="2" t="b">
        <v>0</v>
      </c>
      <c r="I1327" s="2" t="s">
        <v>4686</v>
      </c>
      <c r="K1327" s="2"/>
      <c r="M1327" s="2"/>
      <c r="O1327" s="2"/>
      <c r="Q1327" s="2" t="s">
        <v>4974</v>
      </c>
      <c r="S1327" s="2"/>
    </row>
    <row r="1328" spans="1:23" s="20" customFormat="1" ht="299.25" hidden="1" x14ac:dyDescent="0.25">
      <c r="A1328" s="2" t="s">
        <v>738</v>
      </c>
      <c r="B1328" s="2" t="s">
        <v>739</v>
      </c>
      <c r="C1328" s="3" t="s">
        <v>5257</v>
      </c>
      <c r="D1328" s="18" t="str">
        <f t="shared" si="456"/>
        <v>Un Côtes du Rhône rouge élégant et charnue. Idéal sur un faux filet sauce aux cèpes.&lt;br&gt;&lt;br&gt;Encépagement : Grenache, Syrah et Mourvèdre&lt;br&gt;&lt;br&gt;Dégustation : Robe rouge grenat, Nez puissant et intense aux notes de fruits noirs, d'épices et de cuir, Bouche ample et ronde, bien équilibré sur une finale aux notes réglisées.&lt;br&gt;Accord mets/vin : viande épicée, en sauce.&lt;br&gt;&lt;br&gt;Existe en Magnum et 75cl.&lt;br&gt;&lt;br&gt;Le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vins.&lt;br&gt;&lt;br&gt;Descendante d’une famille qui travaille la vigne depuis 1640, Claire Clavel, Femme Vigneronne, est épaulée par son père Denis. Elle conduit les 80 hectares de son domaine.</v>
      </c>
      <c r="E1328" s="4">
        <v>69.5</v>
      </c>
      <c r="F1328" s="2" t="s">
        <v>2234</v>
      </c>
      <c r="H1328" s="2" t="b">
        <v>1</v>
      </c>
      <c r="I1328" s="2" t="s">
        <v>4716</v>
      </c>
      <c r="K1328" s="2" t="s">
        <v>4840</v>
      </c>
      <c r="M1328" s="2" t="s">
        <v>4745</v>
      </c>
      <c r="O1328" s="2" t="s">
        <v>4719</v>
      </c>
      <c r="Q1328" s="2" t="s">
        <v>2304</v>
      </c>
      <c r="S1328" s="2" t="s">
        <v>5709</v>
      </c>
      <c r="V1328" s="19">
        <f t="shared" ref="V1328:V1329" si="474">IF(U1328="",0,1)</f>
        <v>0</v>
      </c>
    </row>
    <row r="1329" spans="1:23" s="20" customFormat="1" hidden="1" x14ac:dyDescent="0.25">
      <c r="A1329" s="2" t="s">
        <v>502</v>
      </c>
      <c r="B1329" s="2" t="s">
        <v>503</v>
      </c>
      <c r="C1329" s="3"/>
      <c r="D1329" s="18" t="str">
        <f t="shared" si="456"/>
        <v/>
      </c>
      <c r="E1329" s="4">
        <v>29.15</v>
      </c>
      <c r="F1329" s="2" t="s">
        <v>2251</v>
      </c>
      <c r="H1329" s="2" t="b">
        <v>1</v>
      </c>
      <c r="I1329" s="2" t="s">
        <v>4709</v>
      </c>
      <c r="K1329" s="2" t="s">
        <v>4947</v>
      </c>
      <c r="M1329" s="2" t="s">
        <v>4743</v>
      </c>
      <c r="O1329" s="2" t="s">
        <v>4689</v>
      </c>
      <c r="Q1329" s="2" t="s">
        <v>4688</v>
      </c>
      <c r="S1329" s="2"/>
      <c r="V1329" s="19">
        <f t="shared" si="474"/>
        <v>0</v>
      </c>
    </row>
    <row r="1330" spans="1:23" s="20" customFormat="1" hidden="1" x14ac:dyDescent="0.25">
      <c r="A1330" s="2" t="s">
        <v>4441</v>
      </c>
      <c r="B1330" s="2" t="s">
        <v>4442</v>
      </c>
      <c r="C1330" s="3"/>
      <c r="D1330" s="18" t="str">
        <f t="shared" si="456"/>
        <v/>
      </c>
      <c r="E1330" s="4">
        <v>10.4</v>
      </c>
      <c r="F1330" s="2" t="s">
        <v>4430</v>
      </c>
      <c r="H1330" s="2" t="b">
        <v>0</v>
      </c>
      <c r="I1330" s="2" t="s">
        <v>4716</v>
      </c>
      <c r="K1330" s="2" t="s">
        <v>4899</v>
      </c>
      <c r="M1330" s="2" t="s">
        <v>4745</v>
      </c>
      <c r="O1330" s="2" t="s">
        <v>4719</v>
      </c>
      <c r="Q1330" s="2" t="s">
        <v>4688</v>
      </c>
      <c r="S1330" s="2"/>
    </row>
    <row r="1331" spans="1:23" s="20" customFormat="1" hidden="1" x14ac:dyDescent="0.25">
      <c r="A1331" s="2" t="s">
        <v>4437</v>
      </c>
      <c r="B1331" s="2" t="s">
        <v>4438</v>
      </c>
      <c r="C1331" s="3"/>
      <c r="D1331" s="18" t="str">
        <f t="shared" si="456"/>
        <v/>
      </c>
      <c r="E1331" s="4">
        <v>10.4</v>
      </c>
      <c r="F1331" s="2" t="s">
        <v>4430</v>
      </c>
      <c r="H1331" s="2" t="b">
        <v>0</v>
      </c>
      <c r="I1331" s="2" t="s">
        <v>4709</v>
      </c>
      <c r="K1331" s="2" t="s">
        <v>4899</v>
      </c>
      <c r="M1331" s="2" t="s">
        <v>4745</v>
      </c>
      <c r="O1331" s="2" t="s">
        <v>4689</v>
      </c>
      <c r="Q1331" s="2" t="s">
        <v>4688</v>
      </c>
      <c r="S1331" s="2"/>
    </row>
    <row r="1332" spans="1:23" s="20" customFormat="1" hidden="1" x14ac:dyDescent="0.25">
      <c r="A1332" s="2" t="s">
        <v>4439</v>
      </c>
      <c r="B1332" s="2" t="s">
        <v>4440</v>
      </c>
      <c r="C1332" s="3"/>
      <c r="D1332" s="18" t="str">
        <f t="shared" si="456"/>
        <v/>
      </c>
      <c r="E1332" s="4">
        <v>20.75</v>
      </c>
      <c r="F1332" s="2" t="s">
        <v>4430</v>
      </c>
      <c r="H1332" s="2" t="b">
        <v>0</v>
      </c>
      <c r="I1332" s="2" t="s">
        <v>4716</v>
      </c>
      <c r="K1332" s="2" t="s">
        <v>4899</v>
      </c>
      <c r="M1332" s="2" t="s">
        <v>4745</v>
      </c>
      <c r="O1332" s="2" t="s">
        <v>4719</v>
      </c>
      <c r="Q1332" s="2" t="s">
        <v>2303</v>
      </c>
      <c r="S1332" s="2"/>
    </row>
    <row r="1333" spans="1:23" s="20" customFormat="1" hidden="1" x14ac:dyDescent="0.25">
      <c r="A1333" s="2" t="s">
        <v>4435</v>
      </c>
      <c r="B1333" s="2" t="s">
        <v>4436</v>
      </c>
      <c r="C1333" s="3"/>
      <c r="D1333" s="18" t="str">
        <f t="shared" si="456"/>
        <v/>
      </c>
      <c r="E1333" s="4">
        <v>19.45</v>
      </c>
      <c r="F1333" s="2" t="s">
        <v>4430</v>
      </c>
      <c r="H1333" s="2" t="b">
        <v>0</v>
      </c>
      <c r="I1333" s="2" t="s">
        <v>4716</v>
      </c>
      <c r="K1333" s="2" t="s">
        <v>4899</v>
      </c>
      <c r="M1333" s="2" t="s">
        <v>4745</v>
      </c>
      <c r="O1333" s="2" t="s">
        <v>4719</v>
      </c>
      <c r="Q1333" s="2" t="s">
        <v>4688</v>
      </c>
      <c r="S1333" s="2"/>
    </row>
    <row r="1334" spans="1:23" s="20" customFormat="1" hidden="1" x14ac:dyDescent="0.25">
      <c r="A1334" s="2" t="s">
        <v>4431</v>
      </c>
      <c r="B1334" s="2" t="s">
        <v>4432</v>
      </c>
      <c r="C1334" s="3"/>
      <c r="D1334" s="18" t="str">
        <f t="shared" si="456"/>
        <v/>
      </c>
      <c r="E1334" s="4">
        <v>19.45</v>
      </c>
      <c r="F1334" s="2" t="s">
        <v>4430</v>
      </c>
      <c r="H1334" s="2" t="b">
        <v>0</v>
      </c>
      <c r="I1334" s="2" t="s">
        <v>4709</v>
      </c>
      <c r="K1334" s="2" t="s">
        <v>4899</v>
      </c>
      <c r="M1334" s="2" t="s">
        <v>4745</v>
      </c>
      <c r="O1334" s="2" t="s">
        <v>4689</v>
      </c>
      <c r="Q1334" s="2" t="s">
        <v>4688</v>
      </c>
      <c r="S1334" s="2"/>
    </row>
    <row r="1335" spans="1:23" s="20" customFormat="1" hidden="1" x14ac:dyDescent="0.25">
      <c r="A1335" s="2" t="s">
        <v>4428</v>
      </c>
      <c r="B1335" s="2" t="s">
        <v>4429</v>
      </c>
      <c r="C1335" s="3"/>
      <c r="D1335" s="18" t="str">
        <f t="shared" si="456"/>
        <v/>
      </c>
      <c r="E1335" s="4">
        <v>32.299999999999997</v>
      </c>
      <c r="F1335" s="2" t="s">
        <v>4430</v>
      </c>
      <c r="H1335" s="2" t="b">
        <v>0</v>
      </c>
      <c r="I1335" s="2" t="s">
        <v>4716</v>
      </c>
      <c r="K1335" s="2" t="s">
        <v>4899</v>
      </c>
      <c r="M1335" s="2" t="s">
        <v>4745</v>
      </c>
      <c r="O1335" s="2" t="s">
        <v>4719</v>
      </c>
      <c r="Q1335" s="2" t="s">
        <v>4688</v>
      </c>
      <c r="S1335" s="2"/>
    </row>
    <row r="1336" spans="1:23" s="20" customFormat="1" hidden="1" x14ac:dyDescent="0.25">
      <c r="A1336" s="2" t="s">
        <v>4433</v>
      </c>
      <c r="B1336" s="2" t="s">
        <v>4434</v>
      </c>
      <c r="C1336" s="3"/>
      <c r="D1336" s="18" t="str">
        <f t="shared" si="456"/>
        <v/>
      </c>
      <c r="E1336" s="4">
        <v>38.9</v>
      </c>
      <c r="F1336" s="2" t="s">
        <v>4430</v>
      </c>
      <c r="H1336" s="2" t="b">
        <v>0</v>
      </c>
      <c r="I1336" s="2" t="s">
        <v>4716</v>
      </c>
      <c r="K1336" s="2" t="s">
        <v>4899</v>
      </c>
      <c r="M1336" s="2" t="s">
        <v>4745</v>
      </c>
      <c r="O1336" s="2" t="s">
        <v>4719</v>
      </c>
      <c r="Q1336" s="2" t="s">
        <v>2303</v>
      </c>
      <c r="S1336" s="2"/>
    </row>
    <row r="1337" spans="1:23" s="20" customFormat="1" hidden="1" x14ac:dyDescent="0.25">
      <c r="A1337" s="2" t="s">
        <v>3191</v>
      </c>
      <c r="B1337" s="2" t="s">
        <v>3192</v>
      </c>
      <c r="C1337" s="3"/>
      <c r="D1337" s="18" t="str">
        <f t="shared" si="456"/>
        <v/>
      </c>
      <c r="E1337" s="4">
        <v>36.200000000000003</v>
      </c>
      <c r="F1337" s="2" t="s">
        <v>3190</v>
      </c>
      <c r="H1337" s="2" t="b">
        <v>0</v>
      </c>
      <c r="I1337" s="2" t="s">
        <v>4805</v>
      </c>
      <c r="K1337" s="2" t="s">
        <v>4806</v>
      </c>
      <c r="M1337" s="2" t="s">
        <v>4806</v>
      </c>
      <c r="O1337" s="2"/>
      <c r="Q1337" s="2" t="s">
        <v>4688</v>
      </c>
      <c r="S1337" s="2"/>
    </row>
    <row r="1338" spans="1:23" s="20" customFormat="1" hidden="1" x14ac:dyDescent="0.25">
      <c r="A1338" s="2" t="s">
        <v>3193</v>
      </c>
      <c r="B1338" s="2" t="s">
        <v>3194</v>
      </c>
      <c r="C1338" s="3"/>
      <c r="D1338" s="18" t="str">
        <f t="shared" si="456"/>
        <v/>
      </c>
      <c r="E1338" s="4">
        <v>59</v>
      </c>
      <c r="F1338" s="2" t="s">
        <v>3190</v>
      </c>
      <c r="H1338" s="2" t="b">
        <v>0</v>
      </c>
      <c r="I1338" s="2" t="s">
        <v>4805</v>
      </c>
      <c r="K1338" s="2" t="s">
        <v>4806</v>
      </c>
      <c r="M1338" s="2" t="s">
        <v>4806</v>
      </c>
      <c r="O1338" s="2"/>
      <c r="Q1338" s="2" t="s">
        <v>4688</v>
      </c>
      <c r="S1338" s="2"/>
    </row>
    <row r="1339" spans="1:23" s="20" customFormat="1" hidden="1" x14ac:dyDescent="0.25">
      <c r="A1339" s="2" t="s">
        <v>3188</v>
      </c>
      <c r="B1339" s="2" t="s">
        <v>3189</v>
      </c>
      <c r="C1339" s="3"/>
      <c r="D1339" s="40" t="str">
        <f t="shared" si="456"/>
        <v/>
      </c>
      <c r="E1339" s="4">
        <v>69</v>
      </c>
      <c r="F1339" s="2" t="s">
        <v>3190</v>
      </c>
      <c r="G1339" s="42"/>
      <c r="H1339" s="2" t="b">
        <v>0</v>
      </c>
      <c r="I1339" s="2" t="s">
        <v>4805</v>
      </c>
      <c r="J1339" s="42"/>
      <c r="K1339" s="2" t="s">
        <v>4806</v>
      </c>
      <c r="L1339" s="42"/>
      <c r="M1339" s="2" t="s">
        <v>4806</v>
      </c>
      <c r="N1339" s="42"/>
      <c r="O1339" s="2"/>
      <c r="P1339" s="42"/>
      <c r="Q1339" s="2" t="s">
        <v>4688</v>
      </c>
      <c r="R1339" s="42"/>
      <c r="S1339" s="2"/>
      <c r="T1339" s="42"/>
      <c r="U1339" s="42"/>
      <c r="V1339" s="42"/>
      <c r="W1339" s="42"/>
    </row>
    <row r="1340" spans="1:23" hidden="1" x14ac:dyDescent="0.25">
      <c r="A1340" s="2" t="s">
        <v>3503</v>
      </c>
      <c r="B1340" s="2" t="s">
        <v>3504</v>
      </c>
      <c r="C1340" s="3"/>
      <c r="D1340" s="23" t="str">
        <f t="shared" ref="D1340:D1341" si="475">SUBSTITUTE(SUBSTITUTE(SUBSTITUTE(C1340,CHAR(13),""),CHAR(10),"&lt;br&gt;"),". &amp;car(10)",".")</f>
        <v/>
      </c>
      <c r="E1340" s="4">
        <v>38.200000000000003</v>
      </c>
      <c r="F1340" s="2" t="s">
        <v>3190</v>
      </c>
      <c r="G1340" s="19" t="e">
        <f>VLOOKUP(F1340,frs!$A$2:$E$41,2,FALSE)</f>
        <v>#N/A</v>
      </c>
      <c r="H1340" s="2" t="b">
        <v>0</v>
      </c>
      <c r="I1340" s="2" t="s">
        <v>4716</v>
      </c>
      <c r="J1340" s="19">
        <f>VLOOKUP(I1340,Families!$A$2:$B$11,2,FALSE)</f>
        <v>1</v>
      </c>
      <c r="K1340" s="2" t="s">
        <v>4846</v>
      </c>
      <c r="L1340" s="19">
        <f>IFERROR(VLOOKUP(K1340,Appellations!$A$2:$B$77,2,FALSE),"0")</f>
        <v>32</v>
      </c>
      <c r="M1340" s="2" t="s">
        <v>4745</v>
      </c>
      <c r="N1340" s="19">
        <f>IFERROR(VLOOKUP(M1340,Regions!$A$2:$B$41,2,FALSE),"0")</f>
        <v>33</v>
      </c>
      <c r="O1340" s="2" t="s">
        <v>4719</v>
      </c>
      <c r="P1340" s="19">
        <f>IFERROR(VLOOKUP(O1340,Colors!$A$2:$B$11,2,FALSE),"0")</f>
        <v>8</v>
      </c>
      <c r="Q1340" s="2" t="s">
        <v>4688</v>
      </c>
      <c r="R1340" s="19">
        <f>IFERROR(VLOOKUP(Q1340,Contenants!$A$2:$B$21,2,FALSE),"0")</f>
        <v>16</v>
      </c>
      <c r="S1340" s="2"/>
      <c r="T1340" s="50" t="str">
        <f t="shared" ref="T1340:T1341" si="476">PROPER(B1340)</f>
        <v>Crozes Hermitage Delas Le Clos Rouge</v>
      </c>
      <c r="U1340" s="19" t="str">
        <f>SUBSTITUTE(SUBSTITUTE(SUBSTITUTE(SUBSTITUTE(SUBSTITUTE(SUBSTITUTE(SUBSTITUTE(SUBSTITUTE(SUBSTITUTE(SUBSTITUTE(SUBSTITUTE(SUBSTITUTE(S1340,"C:\Users\Admin\OneDrive\Site Internet\",""),"BAG-IN-BOX\",""),"BOURGOGNE\",""),"BEAUJOLAIS\",""),"CHAMPAGNE ET EFFERVESCENTS\",""),"LANGUEDOC\",""),"LOIRE\",""),"PROVENCE\",""),"RHONE NORD\",""),"RHONE SUD\",""),"SPIRITUEUX\",""),"SUD OUEST\","")</f>
        <v/>
      </c>
      <c r="V1340" s="19" t="e">
        <f>IF(#REF!="",0,1)</f>
        <v>#REF!</v>
      </c>
      <c r="W1340" s="20" t="e">
        <f>$X$1&amp;A1340&amp;$Y$1&amp;T1340&amp;$Z$1&amp;D1340&amp;$AA$1&amp;E1340&amp;#REF!&amp;G1340&amp;$AB$1&amp;J1340&amp;$AC$1&amp;L1340&amp;$AD$1&amp;N1340&amp;$AE$1&amp;P1340&amp;$AF$1&amp;R1340&amp;$AG$1&amp;#REF!&amp;$AI$1</f>
        <v>#REF!</v>
      </c>
    </row>
    <row r="1341" spans="1:23" hidden="1" x14ac:dyDescent="0.25">
      <c r="A1341" s="2" t="s">
        <v>4239</v>
      </c>
      <c r="B1341" s="2" t="s">
        <v>4240</v>
      </c>
      <c r="C1341" s="3"/>
      <c r="D1341" s="23" t="str">
        <f t="shared" si="475"/>
        <v/>
      </c>
      <c r="E1341" s="4">
        <v>22</v>
      </c>
      <c r="F1341" s="2" t="s">
        <v>3190</v>
      </c>
      <c r="G1341" s="19" t="e">
        <f>VLOOKUP(F1341,frs!$A$2:$E$41,2,FALSE)</f>
        <v>#N/A</v>
      </c>
      <c r="H1341" s="2" t="b">
        <v>0</v>
      </c>
      <c r="I1341" s="2" t="s">
        <v>4716</v>
      </c>
      <c r="J1341" s="19">
        <f>VLOOKUP(I1341,Families!$A$2:$B$11,2,FALSE)</f>
        <v>1</v>
      </c>
      <c r="K1341" s="2" t="s">
        <v>4869</v>
      </c>
      <c r="L1341" s="19">
        <f>IFERROR(VLOOKUP(K1341,Appellations!$A$2:$B$77,2,FALSE),"0")</f>
        <v>74</v>
      </c>
      <c r="M1341" s="2" t="s">
        <v>4745</v>
      </c>
      <c r="N1341" s="19">
        <f>IFERROR(VLOOKUP(M1341,Regions!$A$2:$B$41,2,FALSE),"0")</f>
        <v>33</v>
      </c>
      <c r="O1341" s="2" t="s">
        <v>4719</v>
      </c>
      <c r="P1341" s="19">
        <f>IFERROR(VLOOKUP(O1341,Colors!$A$2:$B$11,2,FALSE),"0")</f>
        <v>8</v>
      </c>
      <c r="Q1341" s="2" t="s">
        <v>4688</v>
      </c>
      <c r="R1341" s="19">
        <f>IFERROR(VLOOKUP(Q1341,Contenants!$A$2:$B$21,2,FALSE),"0")</f>
        <v>16</v>
      </c>
      <c r="S1341" s="2"/>
      <c r="T1341" s="50" t="str">
        <f t="shared" si="476"/>
        <v>St Joseph Delas Les Challeys Rouge</v>
      </c>
      <c r="U1341" s="19" t="str">
        <f>SUBSTITUTE(SUBSTITUTE(SUBSTITUTE(SUBSTITUTE(SUBSTITUTE(SUBSTITUTE(SUBSTITUTE(SUBSTITUTE(SUBSTITUTE(SUBSTITUTE(SUBSTITUTE(SUBSTITUTE(S1341,"C:\Users\Admin\OneDrive\Site Internet\",""),"BAG-IN-BOX\",""),"BOURGOGNE\",""),"BEAUJOLAIS\",""),"CHAMPAGNE ET EFFERVESCENTS\",""),"LANGUEDOC\",""),"LOIRE\",""),"PROVENCE\",""),"RHONE NORD\",""),"RHONE SUD\",""),"SPIRITUEUX\",""),"SUD OUEST\","")</f>
        <v/>
      </c>
      <c r="V1341" s="19" t="e">
        <f>IF(#REF!="",0,1)</f>
        <v>#REF!</v>
      </c>
      <c r="W1341" s="20" t="e">
        <f>$X$1&amp;A1341&amp;$Y$1&amp;T1341&amp;$Z$1&amp;D1341&amp;$AA$1&amp;E1341&amp;#REF!&amp;G1341&amp;$AB$1&amp;J1341&amp;$AC$1&amp;L1341&amp;$AD$1&amp;N1341&amp;$AE$1&amp;P1341&amp;$AF$1&amp;R1341&amp;$AG$1&amp;#REF!&amp;$AI$1</f>
        <v>#REF!</v>
      </c>
    </row>
    <row r="1342" spans="1:23" s="29" customFormat="1" hidden="1" x14ac:dyDescent="0.25">
      <c r="A1342" s="2" t="s">
        <v>3994</v>
      </c>
      <c r="B1342" s="2" t="s">
        <v>3995</v>
      </c>
      <c r="C1342" s="3"/>
      <c r="D1342" s="27" t="str">
        <f t="shared" ref="D1342:D1402" si="477">SUBSTITUTE(SUBSTITUTE(C1342,CHAR(13),""),CHAR(10),"&lt;br&gt;")</f>
        <v/>
      </c>
      <c r="E1342" s="4">
        <v>19.100000000000001</v>
      </c>
      <c r="F1342" s="2" t="s">
        <v>3190</v>
      </c>
      <c r="H1342" s="2" t="b">
        <v>0</v>
      </c>
      <c r="I1342" s="2" t="s">
        <v>4693</v>
      </c>
      <c r="K1342" s="2"/>
      <c r="M1342" s="2" t="s">
        <v>4707</v>
      </c>
      <c r="O1342" s="2"/>
      <c r="Q1342" s="2"/>
      <c r="S1342" s="2"/>
    </row>
    <row r="1343" spans="1:23" s="20" customFormat="1" hidden="1" x14ac:dyDescent="0.25">
      <c r="A1343" s="2" t="s">
        <v>3996</v>
      </c>
      <c r="B1343" s="2" t="s">
        <v>3997</v>
      </c>
      <c r="C1343" s="3"/>
      <c r="D1343" s="40" t="str">
        <f t="shared" si="477"/>
        <v/>
      </c>
      <c r="E1343" s="4">
        <v>26.5</v>
      </c>
      <c r="F1343" s="2" t="s">
        <v>3190</v>
      </c>
      <c r="G1343" s="42"/>
      <c r="H1343" s="2" t="b">
        <v>0</v>
      </c>
      <c r="I1343" s="2" t="s">
        <v>4693</v>
      </c>
      <c r="J1343" s="42"/>
      <c r="K1343" s="2"/>
      <c r="L1343" s="42"/>
      <c r="M1343" s="2" t="s">
        <v>4707</v>
      </c>
      <c r="N1343" s="42"/>
      <c r="O1343" s="2"/>
      <c r="P1343" s="42"/>
      <c r="Q1343" s="2"/>
      <c r="R1343" s="42"/>
      <c r="S1343" s="2"/>
      <c r="T1343" s="42"/>
      <c r="U1343" s="42"/>
      <c r="V1343" s="42"/>
      <c r="W1343" s="42"/>
    </row>
    <row r="1344" spans="1:23" hidden="1" x14ac:dyDescent="0.25">
      <c r="A1344" s="2" t="s">
        <v>1505</v>
      </c>
      <c r="B1344" s="2" t="s">
        <v>1506</v>
      </c>
      <c r="C1344" s="3"/>
      <c r="D1344" s="23" t="str">
        <f t="shared" ref="D1344:D1348" si="478">SUBSTITUTE(SUBSTITUTE(SUBSTITUTE(C1344,CHAR(13),""),CHAR(10),"&lt;br&gt;"),". &amp;car(10)",".")</f>
        <v/>
      </c>
      <c r="E1344" s="4">
        <v>28.45</v>
      </c>
      <c r="F1344" s="2" t="s">
        <v>2270</v>
      </c>
      <c r="G1344" s="19" t="e">
        <f>VLOOKUP(F1344,frs!$A$2:$E$41,2,FALSE)</f>
        <v>#N/A</v>
      </c>
      <c r="H1344" s="2" t="b">
        <v>1</v>
      </c>
      <c r="I1344" s="2" t="s">
        <v>4709</v>
      </c>
      <c r="J1344" s="19">
        <f>VLOOKUP(I1344,Families!$A$2:$B$11,2,FALSE)</f>
        <v>2</v>
      </c>
      <c r="K1344" s="2" t="s">
        <v>4976</v>
      </c>
      <c r="L1344" s="19" t="str">
        <f>IFERROR(VLOOKUP(K1344,Appellations!$A$2:$B$77,2,FALSE),"0")</f>
        <v>0</v>
      </c>
      <c r="M1344" s="2" t="s">
        <v>4762</v>
      </c>
      <c r="N1344" s="19">
        <f>IFERROR(VLOOKUP(M1344,Regions!$A$2:$B$41,2,FALSE),"0")</f>
        <v>10</v>
      </c>
      <c r="O1344" s="2" t="s">
        <v>4689</v>
      </c>
      <c r="P1344" s="19">
        <f>IFERROR(VLOOKUP(O1344,Colors!$A$2:$B$11,2,FALSE),"0")</f>
        <v>2</v>
      </c>
      <c r="Q1344" s="2" t="s">
        <v>4688</v>
      </c>
      <c r="R1344" s="19">
        <f>IFERROR(VLOOKUP(Q1344,Contenants!$A$2:$B$21,2,FALSE),"0")</f>
        <v>16</v>
      </c>
      <c r="S1344" s="2"/>
      <c r="T1344" s="50" t="str">
        <f t="shared" ref="T1344:T1348" si="479">PROPER(B1344)</f>
        <v>Macon Fuisse Thibert Bois La Croix Blc</v>
      </c>
      <c r="U1344" s="19" t="str">
        <f>SUBSTITUTE(SUBSTITUTE(SUBSTITUTE(SUBSTITUTE(SUBSTITUTE(SUBSTITUTE(SUBSTITUTE(SUBSTITUTE(SUBSTITUTE(SUBSTITUTE(SUBSTITUTE(SUBSTITUTE(S1344,"C:\Users\Admin\OneDrive\Site Internet\",""),"BAG-IN-BOX\",""),"BOURGOGNE\",""),"BEAUJOLAIS\",""),"CHAMPAGNE ET EFFERVESCENTS\",""),"LANGUEDOC\",""),"LOIRE\",""),"PROVENCE\",""),"RHONE NORD\",""),"RHONE SUD\",""),"SPIRITUEUX\",""),"SUD OUEST\","")</f>
        <v/>
      </c>
      <c r="V1344" s="19">
        <f t="shared" ref="V1344:V1345" si="480">IF(U1344="",0,1)</f>
        <v>0</v>
      </c>
      <c r="W1344" s="20" t="e">
        <f>$X$1&amp;A1344&amp;$Y$1&amp;T1344&amp;$Z$1&amp;D1344&amp;$AA$1&amp;E1344&amp;#REF!&amp;G1344&amp;$AB$1&amp;J1344&amp;$AC$1&amp;L1344&amp;$AD$1&amp;N1344&amp;$AE$1&amp;P1344&amp;$AF$1&amp;R1344&amp;$AG$1&amp;#REF!&amp;$AI$1</f>
        <v>#REF!</v>
      </c>
    </row>
    <row r="1345" spans="1:23" hidden="1" x14ac:dyDescent="0.25">
      <c r="A1345" s="2" t="s">
        <v>2057</v>
      </c>
      <c r="B1345" s="2" t="s">
        <v>2058</v>
      </c>
      <c r="C1345" s="3"/>
      <c r="D1345" s="23" t="str">
        <f t="shared" si="478"/>
        <v/>
      </c>
      <c r="E1345" s="4">
        <v>28.25</v>
      </c>
      <c r="F1345" s="2" t="s">
        <v>2270</v>
      </c>
      <c r="G1345" s="19" t="e">
        <f>VLOOKUP(F1345,frs!$A$2:$E$41,2,FALSE)</f>
        <v>#N/A</v>
      </c>
      <c r="H1345" s="2" t="b">
        <v>1</v>
      </c>
      <c r="I1345" s="2" t="s">
        <v>4709</v>
      </c>
      <c r="J1345" s="19">
        <f>VLOOKUP(I1345,Families!$A$2:$B$11,2,FALSE)</f>
        <v>2</v>
      </c>
      <c r="K1345" s="2" t="s">
        <v>4977</v>
      </c>
      <c r="L1345" s="19" t="str">
        <f>IFERROR(VLOOKUP(K1345,Appellations!$A$2:$B$77,2,FALSE),"0")</f>
        <v>0</v>
      </c>
      <c r="M1345" s="2" t="s">
        <v>4762</v>
      </c>
      <c r="N1345" s="19">
        <f>IFERROR(VLOOKUP(M1345,Regions!$A$2:$B$41,2,FALSE),"0")</f>
        <v>10</v>
      </c>
      <c r="O1345" s="2" t="s">
        <v>4689</v>
      </c>
      <c r="P1345" s="19">
        <f>IFERROR(VLOOKUP(O1345,Colors!$A$2:$B$11,2,FALSE),"0")</f>
        <v>2</v>
      </c>
      <c r="Q1345" s="2" t="s">
        <v>4688</v>
      </c>
      <c r="R1345" s="19">
        <f>IFERROR(VLOOKUP(Q1345,Contenants!$A$2:$B$21,2,FALSE),"0")</f>
        <v>16</v>
      </c>
      <c r="S1345" s="2"/>
      <c r="T1345" s="50" t="str">
        <f t="shared" si="479"/>
        <v>Vire-Clesse Luzy-Macarez Rive Doree Blc</v>
      </c>
      <c r="U1345" s="19" t="str">
        <f>SUBSTITUTE(SUBSTITUTE(SUBSTITUTE(SUBSTITUTE(SUBSTITUTE(SUBSTITUTE(SUBSTITUTE(SUBSTITUTE(SUBSTITUTE(SUBSTITUTE(SUBSTITUTE(SUBSTITUTE(S1345,"C:\Users\Admin\OneDrive\Site Internet\",""),"BAG-IN-BOX\",""),"BOURGOGNE\",""),"BEAUJOLAIS\",""),"CHAMPAGNE ET EFFERVESCENTS\",""),"LANGUEDOC\",""),"LOIRE\",""),"PROVENCE\",""),"RHONE NORD\",""),"RHONE SUD\",""),"SPIRITUEUX\",""),"SUD OUEST\","")</f>
        <v/>
      </c>
      <c r="V1345" s="19">
        <f t="shared" si="480"/>
        <v>0</v>
      </c>
      <c r="W1345" s="20" t="e">
        <f>$X$1&amp;A1345&amp;$Y$1&amp;T1345&amp;$Z$1&amp;D1345&amp;$AA$1&amp;E1345&amp;#REF!&amp;G1345&amp;$AB$1&amp;J1345&amp;$AC$1&amp;L1345&amp;$AD$1&amp;N1345&amp;$AE$1&amp;P1345&amp;$AF$1&amp;R1345&amp;$AG$1&amp;#REF!&amp;$AI$1</f>
        <v>#REF!</v>
      </c>
    </row>
    <row r="1346" spans="1:23" hidden="1" x14ac:dyDescent="0.25">
      <c r="A1346" s="2" t="s">
        <v>4188</v>
      </c>
      <c r="B1346" s="2" t="s">
        <v>4189</v>
      </c>
      <c r="C1346" s="3"/>
      <c r="D1346" s="23" t="str">
        <f t="shared" si="478"/>
        <v/>
      </c>
      <c r="E1346" s="4">
        <v>24.3</v>
      </c>
      <c r="F1346" s="2" t="s">
        <v>2270</v>
      </c>
      <c r="G1346" s="19" t="e">
        <f>VLOOKUP(F1346,frs!$A$2:$E$41,2,FALSE)</f>
        <v>#N/A</v>
      </c>
      <c r="H1346" s="2" t="b">
        <v>0</v>
      </c>
      <c r="I1346" s="2" t="s">
        <v>4709</v>
      </c>
      <c r="J1346" s="19">
        <f>VLOOKUP(I1346,Families!$A$2:$B$11,2,FALSE)</f>
        <v>2</v>
      </c>
      <c r="K1346" s="2" t="s">
        <v>4978</v>
      </c>
      <c r="L1346" s="19">
        <f>IFERROR(VLOOKUP(K1346,Appellations!$A$2:$B$77,2,FALSE),"0")</f>
        <v>65</v>
      </c>
      <c r="M1346" s="2" t="s">
        <v>4762</v>
      </c>
      <c r="N1346" s="19">
        <f>IFERROR(VLOOKUP(M1346,Regions!$A$2:$B$41,2,FALSE),"0")</f>
        <v>10</v>
      </c>
      <c r="O1346" s="2" t="s">
        <v>4689</v>
      </c>
      <c r="P1346" s="19">
        <f>IFERROR(VLOOKUP(O1346,Colors!$A$2:$B$11,2,FALSE),"0")</f>
        <v>2</v>
      </c>
      <c r="Q1346" s="2" t="s">
        <v>4688</v>
      </c>
      <c r="R1346" s="19">
        <f>IFERROR(VLOOKUP(Q1346,Contenants!$A$2:$B$21,2,FALSE),"0")</f>
        <v>16</v>
      </c>
      <c r="S1346" s="2"/>
      <c r="T1346" s="50" t="str">
        <f t="shared" si="479"/>
        <v>St-Veran Non Filtre Dom. Thibert Blanc</v>
      </c>
      <c r="U1346" s="19" t="str">
        <f>SUBSTITUTE(SUBSTITUTE(SUBSTITUTE(SUBSTITUTE(SUBSTITUTE(SUBSTITUTE(SUBSTITUTE(SUBSTITUTE(SUBSTITUTE(SUBSTITUTE(SUBSTITUTE(SUBSTITUTE(S1346,"C:\Users\Admin\OneDrive\Site Internet\",""),"BAG-IN-BOX\",""),"BOURGOGNE\",""),"BEAUJOLAIS\",""),"CHAMPAGNE ET EFFERVESCENTS\",""),"LANGUEDOC\",""),"LOIRE\",""),"PROVENCE\",""),"RHONE NORD\",""),"RHONE SUD\",""),"SPIRITUEUX\",""),"SUD OUEST\","")</f>
        <v/>
      </c>
      <c r="V1346" s="19" t="e">
        <f>IF(#REF!="",0,1)</f>
        <v>#REF!</v>
      </c>
      <c r="W1346" s="20" t="e">
        <f>$X$1&amp;A1346&amp;$Y$1&amp;T1346&amp;$Z$1&amp;D1346&amp;$AA$1&amp;E1346&amp;#REF!&amp;G1346&amp;$AB$1&amp;J1346&amp;$AC$1&amp;L1346&amp;$AD$1&amp;N1346&amp;$AE$1&amp;P1346&amp;$AF$1&amp;R1346&amp;$AG$1&amp;#REF!&amp;$AI$1</f>
        <v>#REF!</v>
      </c>
    </row>
    <row r="1347" spans="1:23" hidden="1" x14ac:dyDescent="0.25">
      <c r="A1347" s="2" t="s">
        <v>4006</v>
      </c>
      <c r="B1347" s="2" t="s">
        <v>4007</v>
      </c>
      <c r="C1347" s="3"/>
      <c r="D1347" s="23" t="str">
        <f t="shared" si="478"/>
        <v/>
      </c>
      <c r="E1347" s="4">
        <v>31.65</v>
      </c>
      <c r="F1347" s="2" t="s">
        <v>2270</v>
      </c>
      <c r="G1347" s="19" t="e">
        <f>VLOOKUP(F1347,frs!$A$2:$E$41,2,FALSE)</f>
        <v>#N/A</v>
      </c>
      <c r="H1347" s="2" t="b">
        <v>0</v>
      </c>
      <c r="I1347" s="2" t="s">
        <v>4709</v>
      </c>
      <c r="J1347" s="19">
        <f>VLOOKUP(I1347,Families!$A$2:$B$11,2,FALSE)</f>
        <v>2</v>
      </c>
      <c r="K1347" s="2" t="s">
        <v>4797</v>
      </c>
      <c r="L1347" s="19">
        <f>IFERROR(VLOOKUP(K1347,Appellations!$A$2:$B$77,2,FALSE),"0")</f>
        <v>58</v>
      </c>
      <c r="M1347" s="2" t="s">
        <v>4762</v>
      </c>
      <c r="N1347" s="19">
        <f>IFERROR(VLOOKUP(M1347,Regions!$A$2:$B$41,2,FALSE),"0")</f>
        <v>10</v>
      </c>
      <c r="O1347" s="2" t="s">
        <v>4689</v>
      </c>
      <c r="P1347" s="19">
        <f>IFERROR(VLOOKUP(O1347,Colors!$A$2:$B$11,2,FALSE),"0")</f>
        <v>2</v>
      </c>
      <c r="Q1347" s="2" t="s">
        <v>4688</v>
      </c>
      <c r="R1347" s="19">
        <f>IFERROR(VLOOKUP(Q1347,Contenants!$A$2:$B$21,2,FALSE),"0")</f>
        <v>16</v>
      </c>
      <c r="S1347" s="2"/>
      <c r="T1347" s="50" t="str">
        <f t="shared" si="479"/>
        <v>Pouilly-Fuisse Domaine Thibert Blanc</v>
      </c>
      <c r="U1347" s="19" t="str">
        <f>SUBSTITUTE(SUBSTITUTE(SUBSTITUTE(SUBSTITUTE(SUBSTITUTE(SUBSTITUTE(SUBSTITUTE(SUBSTITUTE(SUBSTITUTE(SUBSTITUTE(SUBSTITUTE(SUBSTITUTE(S1347,"C:\Users\Admin\OneDrive\Site Internet\",""),"BAG-IN-BOX\",""),"BOURGOGNE\",""),"BEAUJOLAIS\",""),"CHAMPAGNE ET EFFERVESCENTS\",""),"LANGUEDOC\",""),"LOIRE\",""),"PROVENCE\",""),"RHONE NORD\",""),"RHONE SUD\",""),"SPIRITUEUX\",""),"SUD OUEST\","")</f>
        <v/>
      </c>
      <c r="V1347" s="19" t="e">
        <f>IF(#REF!="",0,1)</f>
        <v>#REF!</v>
      </c>
      <c r="W1347" s="20" t="e">
        <f>$X$1&amp;A1347&amp;$Y$1&amp;T1347&amp;$Z$1&amp;D1347&amp;$AA$1&amp;E1347&amp;#REF!&amp;G1347&amp;$AB$1&amp;J1347&amp;$AC$1&amp;L1347&amp;$AD$1&amp;N1347&amp;$AE$1&amp;P1347&amp;$AF$1&amp;R1347&amp;$AG$1&amp;#REF!&amp;$AI$1</f>
        <v>#REF!</v>
      </c>
    </row>
    <row r="1348" spans="1:23" hidden="1" x14ac:dyDescent="0.25">
      <c r="A1348" s="2" t="s">
        <v>1544</v>
      </c>
      <c r="B1348" s="2" t="s">
        <v>1545</v>
      </c>
      <c r="C1348" s="3"/>
      <c r="D1348" s="23" t="str">
        <f t="shared" si="478"/>
        <v/>
      </c>
      <c r="E1348" s="4">
        <v>32.6</v>
      </c>
      <c r="F1348" s="2" t="s">
        <v>2270</v>
      </c>
      <c r="G1348" s="19" t="e">
        <f>VLOOKUP(F1348,frs!$A$2:$E$41,2,FALSE)</f>
        <v>#N/A</v>
      </c>
      <c r="H1348" s="2" t="b">
        <v>1</v>
      </c>
      <c r="I1348" s="2" t="s">
        <v>4709</v>
      </c>
      <c r="J1348" s="19">
        <f>VLOOKUP(I1348,Families!$A$2:$B$11,2,FALSE)</f>
        <v>2</v>
      </c>
      <c r="K1348" s="2" t="s">
        <v>4788</v>
      </c>
      <c r="L1348" s="19" t="str">
        <f>IFERROR(VLOOKUP(K1348,Appellations!$A$2:$B$77,2,FALSE),"0")</f>
        <v>0</v>
      </c>
      <c r="M1348" s="2" t="s">
        <v>4762</v>
      </c>
      <c r="N1348" s="19">
        <f>IFERROR(VLOOKUP(M1348,Regions!$A$2:$B$41,2,FALSE),"0")</f>
        <v>10</v>
      </c>
      <c r="O1348" s="2" t="s">
        <v>4689</v>
      </c>
      <c r="P1348" s="19">
        <f>IFERROR(VLOOKUP(O1348,Colors!$A$2:$B$11,2,FALSE),"0")</f>
        <v>2</v>
      </c>
      <c r="Q1348" s="2" t="s">
        <v>4688</v>
      </c>
      <c r="R1348" s="19">
        <f>IFERROR(VLOOKUP(Q1348,Contenants!$A$2:$B$21,2,FALSE),"0")</f>
        <v>16</v>
      </c>
      <c r="S1348" s="2"/>
      <c r="T1348" s="50" t="str">
        <f t="shared" si="479"/>
        <v>Mercurey Domaine Hubert Garrey Blanc</v>
      </c>
      <c r="U1348" s="19" t="str">
        <f>SUBSTITUTE(SUBSTITUTE(SUBSTITUTE(SUBSTITUTE(SUBSTITUTE(SUBSTITUTE(SUBSTITUTE(SUBSTITUTE(SUBSTITUTE(SUBSTITUTE(SUBSTITUTE(SUBSTITUTE(S1348,"C:\Users\Admin\OneDrive\Site Internet\",""),"BAG-IN-BOX\",""),"BOURGOGNE\",""),"BEAUJOLAIS\",""),"CHAMPAGNE ET EFFERVESCENTS\",""),"LANGUEDOC\",""),"LOIRE\",""),"PROVENCE\",""),"RHONE NORD\",""),"RHONE SUD\",""),"SPIRITUEUX\",""),"SUD OUEST\","")</f>
        <v/>
      </c>
      <c r="V1348" s="19">
        <f t="shared" ref="V1348:V1352" si="481">IF(U1348="",0,1)</f>
        <v>0</v>
      </c>
      <c r="W1348" s="20" t="e">
        <f>$X$1&amp;A1348&amp;$Y$1&amp;T1348&amp;$Z$1&amp;D1348&amp;$AA$1&amp;E1348&amp;#REF!&amp;G1348&amp;$AB$1&amp;J1348&amp;$AC$1&amp;L1348&amp;$AD$1&amp;N1348&amp;$AE$1&amp;P1348&amp;$AF$1&amp;R1348&amp;$AG$1&amp;#REF!&amp;$AI$1</f>
        <v>#REF!</v>
      </c>
    </row>
    <row r="1349" spans="1:23" s="29" customFormat="1" hidden="1" x14ac:dyDescent="0.25">
      <c r="A1349" s="2" t="s">
        <v>1206</v>
      </c>
      <c r="B1349" s="2" t="s">
        <v>1207</v>
      </c>
      <c r="C1349" s="3"/>
      <c r="D1349" s="27" t="str">
        <f t="shared" si="477"/>
        <v/>
      </c>
      <c r="E1349" s="4">
        <v>23.9</v>
      </c>
      <c r="F1349" s="2" t="s">
        <v>2270</v>
      </c>
      <c r="H1349" s="2" t="b">
        <v>1</v>
      </c>
      <c r="I1349" s="2" t="s">
        <v>4709</v>
      </c>
      <c r="K1349" s="2" t="s">
        <v>4780</v>
      </c>
      <c r="M1349" s="2" t="s">
        <v>4762</v>
      </c>
      <c r="O1349" s="2" t="s">
        <v>4689</v>
      </c>
      <c r="Q1349" s="2" t="s">
        <v>4688</v>
      </c>
      <c r="S1349" s="2"/>
      <c r="V1349" s="19">
        <f t="shared" si="481"/>
        <v>0</v>
      </c>
    </row>
    <row r="1350" spans="1:23" s="20" customFormat="1" hidden="1" x14ac:dyDescent="0.25">
      <c r="A1350" s="2" t="s">
        <v>1556</v>
      </c>
      <c r="B1350" s="2" t="s">
        <v>1557</v>
      </c>
      <c r="C1350" s="3"/>
      <c r="D1350" s="40" t="str">
        <f t="shared" si="477"/>
        <v/>
      </c>
      <c r="E1350" s="4">
        <v>34.299999999999997</v>
      </c>
      <c r="F1350" s="2" t="s">
        <v>2270</v>
      </c>
      <c r="G1350" s="42"/>
      <c r="H1350" s="2" t="b">
        <v>1</v>
      </c>
      <c r="I1350" s="2" t="s">
        <v>4709</v>
      </c>
      <c r="J1350" s="42"/>
      <c r="K1350" s="2" t="s">
        <v>4791</v>
      </c>
      <c r="L1350" s="42"/>
      <c r="M1350" s="2" t="s">
        <v>4762</v>
      </c>
      <c r="N1350" s="42"/>
      <c r="O1350" s="2" t="s">
        <v>4689</v>
      </c>
      <c r="P1350" s="42"/>
      <c r="Q1350" s="2" t="s">
        <v>4688</v>
      </c>
      <c r="R1350" s="42"/>
      <c r="S1350" s="2"/>
      <c r="T1350" s="42"/>
      <c r="U1350" s="42"/>
      <c r="V1350" s="19">
        <f t="shared" si="481"/>
        <v>0</v>
      </c>
      <c r="W1350" s="42"/>
    </row>
    <row r="1351" spans="1:23" hidden="1" x14ac:dyDescent="0.25">
      <c r="A1351" s="2" t="s">
        <v>1825</v>
      </c>
      <c r="B1351" s="2" t="s">
        <v>1826</v>
      </c>
      <c r="C1351" s="3"/>
      <c r="D1351" s="23" t="str">
        <f t="shared" ref="D1351:D1355" si="482">SUBSTITUTE(SUBSTITUTE(SUBSTITUTE(C1351,CHAR(13),""),CHAR(10),"&lt;br&gt;"),". &amp;car(10)",".")</f>
        <v/>
      </c>
      <c r="E1351" s="4">
        <v>40.799999999999997</v>
      </c>
      <c r="F1351" s="2" t="s">
        <v>2270</v>
      </c>
      <c r="G1351" s="19" t="e">
        <f>VLOOKUP(F1351,frs!$A$2:$E$41,2,FALSE)</f>
        <v>#N/A</v>
      </c>
      <c r="H1351" s="2" t="b">
        <v>1</v>
      </c>
      <c r="I1351" s="2" t="s">
        <v>4709</v>
      </c>
      <c r="J1351" s="19">
        <f>VLOOKUP(I1351,Families!$A$2:$B$11,2,FALSE)</f>
        <v>2</v>
      </c>
      <c r="K1351" s="2" t="s">
        <v>4979</v>
      </c>
      <c r="L1351" s="19" t="str">
        <f>IFERROR(VLOOKUP(K1351,Appellations!$A$2:$B$77,2,FALSE),"0")</f>
        <v>0</v>
      </c>
      <c r="M1351" s="2" t="s">
        <v>4762</v>
      </c>
      <c r="N1351" s="19">
        <f>IFERROR(VLOOKUP(M1351,Regions!$A$2:$B$41,2,FALSE),"0")</f>
        <v>10</v>
      </c>
      <c r="O1351" s="2" t="s">
        <v>4689</v>
      </c>
      <c r="P1351" s="19">
        <f>IFERROR(VLOOKUP(O1351,Colors!$A$2:$B$11,2,FALSE),"0")</f>
        <v>2</v>
      </c>
      <c r="Q1351" s="2" t="s">
        <v>4688</v>
      </c>
      <c r="R1351" s="19">
        <f>IFERROR(VLOOKUP(Q1351,Contenants!$A$2:$B$21,2,FALSE),"0")</f>
        <v>16</v>
      </c>
      <c r="S1351" s="2"/>
      <c r="T1351" s="50" t="str">
        <f t="shared" ref="T1351:T1355" si="483">PROPER(B1351)</f>
        <v>Rully 1Cc La Pucelle Dom. P.Milan Blanc</v>
      </c>
      <c r="U1351" s="19" t="str">
        <f>SUBSTITUTE(SUBSTITUTE(SUBSTITUTE(SUBSTITUTE(SUBSTITUTE(SUBSTITUTE(SUBSTITUTE(SUBSTITUTE(SUBSTITUTE(SUBSTITUTE(SUBSTITUTE(SUBSTITUTE(S1351,"C:\Users\Admin\OneDrive\Site Internet\",""),"BAG-IN-BOX\",""),"BOURGOGNE\",""),"BEAUJOLAIS\",""),"CHAMPAGNE ET EFFERVESCENTS\",""),"LANGUEDOC\",""),"LOIRE\",""),"PROVENCE\",""),"RHONE NORD\",""),"RHONE SUD\",""),"SPIRITUEUX\",""),"SUD OUEST\","")</f>
        <v/>
      </c>
      <c r="V1351" s="19">
        <f t="shared" si="481"/>
        <v>0</v>
      </c>
      <c r="W1351" s="20" t="e">
        <f>$X$1&amp;A1351&amp;$Y$1&amp;T1351&amp;$Z$1&amp;D1351&amp;$AA$1&amp;E1351&amp;#REF!&amp;G1351&amp;$AB$1&amp;J1351&amp;$AC$1&amp;L1351&amp;$AD$1&amp;N1351&amp;$AE$1&amp;P1351&amp;$AF$1&amp;R1351&amp;$AG$1&amp;#REF!&amp;$AI$1</f>
        <v>#REF!</v>
      </c>
    </row>
    <row r="1352" spans="1:23" hidden="1" x14ac:dyDescent="0.25">
      <c r="A1352" s="2" t="s">
        <v>918</v>
      </c>
      <c r="B1352" s="2" t="s">
        <v>919</v>
      </c>
      <c r="C1352" s="3"/>
      <c r="D1352" s="23" t="str">
        <f t="shared" si="482"/>
        <v/>
      </c>
      <c r="E1352" s="4">
        <v>44.4</v>
      </c>
      <c r="F1352" s="2" t="s">
        <v>2270</v>
      </c>
      <c r="G1352" s="19" t="e">
        <f>VLOOKUP(F1352,frs!$A$2:$E$41,2,FALSE)</f>
        <v>#N/A</v>
      </c>
      <c r="H1352" s="2" t="b">
        <v>1</v>
      </c>
      <c r="I1352" s="2" t="s">
        <v>4709</v>
      </c>
      <c r="J1352" s="19">
        <f>VLOOKUP(I1352,Families!$A$2:$B$11,2,FALSE)</f>
        <v>2</v>
      </c>
      <c r="K1352" s="2" t="s">
        <v>4906</v>
      </c>
      <c r="L1352" s="19" t="str">
        <f>IFERROR(VLOOKUP(K1352,Appellations!$A$2:$B$77,2,FALSE),"0")</f>
        <v>0</v>
      </c>
      <c r="M1352" s="2" t="s">
        <v>4762</v>
      </c>
      <c r="N1352" s="19">
        <f>IFERROR(VLOOKUP(M1352,Regions!$A$2:$B$41,2,FALSE),"0")</f>
        <v>10</v>
      </c>
      <c r="O1352" s="2" t="s">
        <v>4689</v>
      </c>
      <c r="P1352" s="19">
        <f>IFERROR(VLOOKUP(O1352,Colors!$A$2:$B$11,2,FALSE),"0")</f>
        <v>2</v>
      </c>
      <c r="Q1352" s="2" t="s">
        <v>4688</v>
      </c>
      <c r="R1352" s="19">
        <f>IFERROR(VLOOKUP(Q1352,Contenants!$A$2:$B$21,2,FALSE),"0")</f>
        <v>16</v>
      </c>
      <c r="S1352" s="2"/>
      <c r="T1352" s="50" t="str">
        <f t="shared" si="483"/>
        <v>Chassagne-Montrachet Dom.Lamy-Pillot Blc</v>
      </c>
      <c r="U1352" s="19" t="str">
        <f>SUBSTITUTE(SUBSTITUTE(SUBSTITUTE(SUBSTITUTE(SUBSTITUTE(SUBSTITUTE(SUBSTITUTE(SUBSTITUTE(SUBSTITUTE(SUBSTITUTE(SUBSTITUTE(SUBSTITUTE(S1352,"C:\Users\Admin\OneDrive\Site Internet\",""),"BAG-IN-BOX\",""),"BOURGOGNE\",""),"BEAUJOLAIS\",""),"CHAMPAGNE ET EFFERVESCENTS\",""),"LANGUEDOC\",""),"LOIRE\",""),"PROVENCE\",""),"RHONE NORD\",""),"RHONE SUD\",""),"SPIRITUEUX\",""),"SUD OUEST\","")</f>
        <v/>
      </c>
      <c r="V1352" s="19">
        <f t="shared" si="481"/>
        <v>0</v>
      </c>
      <c r="W1352" s="20" t="e">
        <f>$X$1&amp;A1352&amp;$Y$1&amp;T1352&amp;$Z$1&amp;D1352&amp;$AA$1&amp;E1352&amp;#REF!&amp;G1352&amp;$AB$1&amp;J1352&amp;$AC$1&amp;L1352&amp;$AD$1&amp;N1352&amp;$AE$1&amp;P1352&amp;$AF$1&amp;R1352&amp;$AG$1&amp;#REF!&amp;$AI$1</f>
        <v>#REF!</v>
      </c>
    </row>
    <row r="1353" spans="1:23" hidden="1" x14ac:dyDescent="0.25">
      <c r="A1353" s="2" t="s">
        <v>4026</v>
      </c>
      <c r="B1353" s="2" t="s">
        <v>4027</v>
      </c>
      <c r="C1353" s="3"/>
      <c r="D1353" s="23" t="str">
        <f t="shared" si="482"/>
        <v/>
      </c>
      <c r="E1353" s="4">
        <v>59.3</v>
      </c>
      <c r="F1353" s="2" t="s">
        <v>2270</v>
      </c>
      <c r="G1353" s="19" t="e">
        <f>VLOOKUP(F1353,frs!$A$2:$E$41,2,FALSE)</f>
        <v>#N/A</v>
      </c>
      <c r="H1353" s="2" t="b">
        <v>0</v>
      </c>
      <c r="I1353" s="2" t="s">
        <v>4709</v>
      </c>
      <c r="J1353" s="19">
        <f>VLOOKUP(I1353,Families!$A$2:$B$11,2,FALSE)</f>
        <v>2</v>
      </c>
      <c r="K1353" s="2" t="s">
        <v>4907</v>
      </c>
      <c r="L1353" s="19" t="str">
        <f>IFERROR(VLOOKUP(K1353,Appellations!$A$2:$B$77,2,FALSE),"0")</f>
        <v>0</v>
      </c>
      <c r="M1353" s="2" t="s">
        <v>4762</v>
      </c>
      <c r="N1353" s="19">
        <f>IFERROR(VLOOKUP(M1353,Regions!$A$2:$B$41,2,FALSE),"0")</f>
        <v>10</v>
      </c>
      <c r="O1353" s="2" t="s">
        <v>4689</v>
      </c>
      <c r="P1353" s="19">
        <f>IFERROR(VLOOKUP(O1353,Colors!$A$2:$B$11,2,FALSE),"0")</f>
        <v>2</v>
      </c>
      <c r="Q1353" s="2" t="s">
        <v>4688</v>
      </c>
      <c r="R1353" s="19">
        <f>IFERROR(VLOOKUP(Q1353,Contenants!$A$2:$B$21,2,FALSE),"0")</f>
        <v>16</v>
      </c>
      <c r="S1353" s="2"/>
      <c r="T1353" s="50" t="str">
        <f t="shared" si="483"/>
        <v>Puligny-Montrachet Chanzy Reuchaux Blanc</v>
      </c>
      <c r="U1353" s="19" t="str">
        <f>SUBSTITUTE(SUBSTITUTE(SUBSTITUTE(SUBSTITUTE(SUBSTITUTE(SUBSTITUTE(SUBSTITUTE(SUBSTITUTE(SUBSTITUTE(SUBSTITUTE(SUBSTITUTE(SUBSTITUTE(S1353,"C:\Users\Admin\OneDrive\Site Internet\",""),"BAG-IN-BOX\",""),"BOURGOGNE\",""),"BEAUJOLAIS\",""),"CHAMPAGNE ET EFFERVESCENTS\",""),"LANGUEDOC\",""),"LOIRE\",""),"PROVENCE\",""),"RHONE NORD\",""),"RHONE SUD\",""),"SPIRITUEUX\",""),"SUD OUEST\","")</f>
        <v/>
      </c>
      <c r="V1353" s="19" t="e">
        <f>IF(#REF!="",0,1)</f>
        <v>#REF!</v>
      </c>
      <c r="W1353" s="20" t="e">
        <f>$X$1&amp;A1353&amp;$Y$1&amp;T1353&amp;$Z$1&amp;D1353&amp;$AA$1&amp;E1353&amp;#REF!&amp;G1353&amp;$AB$1&amp;J1353&amp;$AC$1&amp;L1353&amp;$AD$1&amp;N1353&amp;$AE$1&amp;P1353&amp;$AF$1&amp;R1353&amp;$AG$1&amp;#REF!&amp;$AI$1</f>
        <v>#REF!</v>
      </c>
    </row>
    <row r="1354" spans="1:23" hidden="1" x14ac:dyDescent="0.25">
      <c r="A1354" s="2" t="s">
        <v>3848</v>
      </c>
      <c r="B1354" s="2" t="s">
        <v>3849</v>
      </c>
      <c r="C1354" s="3"/>
      <c r="D1354" s="23" t="str">
        <f t="shared" si="482"/>
        <v/>
      </c>
      <c r="E1354" s="4">
        <v>47.1</v>
      </c>
      <c r="F1354" s="2" t="s">
        <v>2270</v>
      </c>
      <c r="G1354" s="19" t="e">
        <f>VLOOKUP(F1354,frs!$A$2:$E$41,2,FALSE)</f>
        <v>#N/A</v>
      </c>
      <c r="H1354" s="2" t="b">
        <v>0</v>
      </c>
      <c r="I1354" s="2" t="s">
        <v>4709</v>
      </c>
      <c r="J1354" s="19">
        <f>VLOOKUP(I1354,Families!$A$2:$B$11,2,FALSE)</f>
        <v>2</v>
      </c>
      <c r="K1354" s="2" t="s">
        <v>4790</v>
      </c>
      <c r="L1354" s="19" t="str">
        <f>IFERROR(VLOOKUP(K1354,Appellations!$A$2:$B$77,2,FALSE),"0")</f>
        <v>0</v>
      </c>
      <c r="M1354" s="2" t="s">
        <v>4762</v>
      </c>
      <c r="N1354" s="19">
        <f>IFERROR(VLOOKUP(M1354,Regions!$A$2:$B$41,2,FALSE),"0")</f>
        <v>10</v>
      </c>
      <c r="O1354" s="2" t="s">
        <v>4689</v>
      </c>
      <c r="P1354" s="19">
        <f>IFERROR(VLOOKUP(O1354,Colors!$A$2:$B$11,2,FALSE),"0")</f>
        <v>2</v>
      </c>
      <c r="Q1354" s="2" t="s">
        <v>4688</v>
      </c>
      <c r="R1354" s="19">
        <f>IFERROR(VLOOKUP(Q1354,Contenants!$A$2:$B$21,2,FALSE),"0")</f>
        <v>16</v>
      </c>
      <c r="S1354" s="2"/>
      <c r="T1354" s="50" t="str">
        <f t="shared" si="483"/>
        <v>Meursault Dom. Diconne Les Narvaux Blanc</v>
      </c>
      <c r="U1354" s="19" t="str">
        <f>SUBSTITUTE(SUBSTITUTE(SUBSTITUTE(SUBSTITUTE(SUBSTITUTE(SUBSTITUTE(SUBSTITUTE(SUBSTITUTE(SUBSTITUTE(SUBSTITUTE(SUBSTITUTE(SUBSTITUTE(S1354,"C:\Users\Admin\OneDrive\Site Internet\",""),"BAG-IN-BOX\",""),"BOURGOGNE\",""),"BEAUJOLAIS\",""),"CHAMPAGNE ET EFFERVESCENTS\",""),"LANGUEDOC\",""),"LOIRE\",""),"PROVENCE\",""),"RHONE NORD\",""),"RHONE SUD\",""),"SPIRITUEUX\",""),"SUD OUEST\","")</f>
        <v/>
      </c>
      <c r="V1354" s="19" t="e">
        <f>IF(#REF!="",0,1)</f>
        <v>#REF!</v>
      </c>
      <c r="W1354" s="20" t="e">
        <f>$X$1&amp;A1354&amp;$Y$1&amp;T1354&amp;$Z$1&amp;D1354&amp;$AA$1&amp;E1354&amp;#REF!&amp;G1354&amp;$AB$1&amp;J1354&amp;$AC$1&amp;L1354&amp;$AD$1&amp;N1354&amp;$AE$1&amp;P1354&amp;$AF$1&amp;R1354&amp;$AG$1&amp;#REF!&amp;$AI$1</f>
        <v>#REF!</v>
      </c>
    </row>
    <row r="1355" spans="1:23" hidden="1" x14ac:dyDescent="0.25">
      <c r="A1355" s="2" t="s">
        <v>1208</v>
      </c>
      <c r="B1355" s="2" t="s">
        <v>1209</v>
      </c>
      <c r="C1355" s="3"/>
      <c r="D1355" s="23" t="str">
        <f t="shared" si="482"/>
        <v/>
      </c>
      <c r="E1355" s="4">
        <v>30.3</v>
      </c>
      <c r="F1355" s="2" t="s">
        <v>2270</v>
      </c>
      <c r="G1355" s="19" t="e">
        <f>VLOOKUP(F1355,frs!$A$2:$E$41,2,FALSE)</f>
        <v>#N/A</v>
      </c>
      <c r="H1355" s="2" t="b">
        <v>1</v>
      </c>
      <c r="I1355" s="2" t="s">
        <v>4716</v>
      </c>
      <c r="J1355" s="19">
        <f>VLOOKUP(I1355,Families!$A$2:$B$11,2,FALSE)</f>
        <v>1</v>
      </c>
      <c r="K1355" s="2" t="s">
        <v>4780</v>
      </c>
      <c r="L1355" s="19" t="str">
        <f>IFERROR(VLOOKUP(K1355,Appellations!$A$2:$B$77,2,FALSE),"0")</f>
        <v>0</v>
      </c>
      <c r="M1355" s="2" t="s">
        <v>4762</v>
      </c>
      <c r="N1355" s="19">
        <f>IFERROR(VLOOKUP(M1355,Regions!$A$2:$B$41,2,FALSE),"0")</f>
        <v>10</v>
      </c>
      <c r="O1355" s="2" t="s">
        <v>4719</v>
      </c>
      <c r="P1355" s="19">
        <f>IFERROR(VLOOKUP(O1355,Colors!$A$2:$B$11,2,FALSE),"0")</f>
        <v>8</v>
      </c>
      <c r="Q1355" s="2" t="s">
        <v>4688</v>
      </c>
      <c r="R1355" s="19">
        <f>IFERROR(VLOOKUP(Q1355,Contenants!$A$2:$B$21,2,FALSE),"0")</f>
        <v>16</v>
      </c>
      <c r="S1355" s="2"/>
      <c r="T1355" s="50" t="str">
        <f t="shared" si="483"/>
        <v>Givry M.Moreau Clos St Antoine Rouge</v>
      </c>
      <c r="U1355" s="19" t="str">
        <f>SUBSTITUTE(SUBSTITUTE(SUBSTITUTE(SUBSTITUTE(SUBSTITUTE(SUBSTITUTE(SUBSTITUTE(SUBSTITUTE(SUBSTITUTE(SUBSTITUTE(SUBSTITUTE(SUBSTITUTE(S1355,"C:\Users\Admin\OneDrive\Site Internet\",""),"BAG-IN-BOX\",""),"BOURGOGNE\",""),"BEAUJOLAIS\",""),"CHAMPAGNE ET EFFERVESCENTS\",""),"LANGUEDOC\",""),"LOIRE\",""),"PROVENCE\",""),"RHONE NORD\",""),"RHONE SUD\",""),"SPIRITUEUX\",""),"SUD OUEST\","")</f>
        <v/>
      </c>
      <c r="V1355" s="19">
        <f t="shared" ref="V1355:V1359" si="484">IF(U1355="",0,1)</f>
        <v>0</v>
      </c>
      <c r="W1355" s="20" t="e">
        <f>$X$1&amp;A1355&amp;$Y$1&amp;T1355&amp;$Z$1&amp;D1355&amp;$AA$1&amp;E1355&amp;#REF!&amp;G1355&amp;$AB$1&amp;J1355&amp;$AC$1&amp;L1355&amp;$AD$1&amp;N1355&amp;$AE$1&amp;P1355&amp;$AF$1&amp;R1355&amp;$AG$1&amp;#REF!&amp;$AI$1</f>
        <v>#REF!</v>
      </c>
    </row>
    <row r="1356" spans="1:23" s="29" customFormat="1" hidden="1" x14ac:dyDescent="0.25">
      <c r="A1356" s="2" t="s">
        <v>1540</v>
      </c>
      <c r="B1356" s="2" t="s">
        <v>1541</v>
      </c>
      <c r="C1356" s="3"/>
      <c r="D1356" s="27" t="str">
        <f t="shared" si="477"/>
        <v/>
      </c>
      <c r="E1356" s="4">
        <v>35.450000000000003</v>
      </c>
      <c r="F1356" s="2" t="s">
        <v>2270</v>
      </c>
      <c r="H1356" s="2" t="b">
        <v>0</v>
      </c>
      <c r="I1356" s="2" t="s">
        <v>4716</v>
      </c>
      <c r="K1356" s="2" t="s">
        <v>4787</v>
      </c>
      <c r="M1356" s="2" t="s">
        <v>4762</v>
      </c>
      <c r="O1356" s="2" t="s">
        <v>4719</v>
      </c>
      <c r="Q1356" s="2" t="s">
        <v>4688</v>
      </c>
      <c r="S1356" s="2"/>
      <c r="V1356" s="19">
        <f t="shared" si="484"/>
        <v>0</v>
      </c>
    </row>
    <row r="1357" spans="1:23" s="20" customFormat="1" hidden="1" x14ac:dyDescent="0.25">
      <c r="A1357" s="2" t="s">
        <v>1829</v>
      </c>
      <c r="B1357" s="2" t="s">
        <v>1830</v>
      </c>
      <c r="C1357" s="3"/>
      <c r="D1357" s="40" t="str">
        <f t="shared" si="477"/>
        <v/>
      </c>
      <c r="E1357" s="4">
        <v>35.9</v>
      </c>
      <c r="F1357" s="2" t="s">
        <v>2270</v>
      </c>
      <c r="G1357" s="42"/>
      <c r="H1357" s="2" t="b">
        <v>1</v>
      </c>
      <c r="I1357" s="2" t="s">
        <v>4716</v>
      </c>
      <c r="J1357" s="42"/>
      <c r="K1357" s="2" t="s">
        <v>4905</v>
      </c>
      <c r="L1357" s="42"/>
      <c r="M1357" s="2" t="s">
        <v>4762</v>
      </c>
      <c r="N1357" s="42"/>
      <c r="O1357" s="2" t="s">
        <v>4719</v>
      </c>
      <c r="P1357" s="42"/>
      <c r="Q1357" s="2" t="s">
        <v>4688</v>
      </c>
      <c r="R1357" s="42"/>
      <c r="S1357" s="2"/>
      <c r="T1357" s="42"/>
      <c r="U1357" s="42"/>
      <c r="V1357" s="19">
        <f t="shared" si="484"/>
        <v>0</v>
      </c>
      <c r="W1357" s="42"/>
    </row>
    <row r="1358" spans="1:23" hidden="1" x14ac:dyDescent="0.25">
      <c r="A1358" s="2" t="s">
        <v>914</v>
      </c>
      <c r="B1358" s="2" t="s">
        <v>915</v>
      </c>
      <c r="C1358" s="3"/>
      <c r="D1358" s="23" t="str">
        <f t="shared" ref="D1358:D1359" si="485">SUBSTITUTE(SUBSTITUTE(SUBSTITUTE(C1358,CHAR(13),""),CHAR(10),"&lt;br&gt;"),". &amp;car(10)",".")</f>
        <v/>
      </c>
      <c r="E1358" s="4">
        <v>58.3</v>
      </c>
      <c r="F1358" s="2" t="s">
        <v>2270</v>
      </c>
      <c r="G1358" s="19" t="e">
        <f>VLOOKUP(F1358,frs!$A$2:$E$41,2,FALSE)</f>
        <v>#N/A</v>
      </c>
      <c r="H1358" s="2" t="b">
        <v>1</v>
      </c>
      <c r="I1358" s="2" t="s">
        <v>4716</v>
      </c>
      <c r="J1358" s="19">
        <f>VLOOKUP(I1358,Families!$A$2:$B$11,2,FALSE)</f>
        <v>1</v>
      </c>
      <c r="K1358" s="2" t="s">
        <v>4906</v>
      </c>
      <c r="L1358" s="19" t="str">
        <f>IFERROR(VLOOKUP(K1358,Appellations!$A$2:$B$77,2,FALSE),"0")</f>
        <v>0</v>
      </c>
      <c r="M1358" s="2" t="s">
        <v>4762</v>
      </c>
      <c r="N1358" s="19">
        <f>IFERROR(VLOOKUP(M1358,Regions!$A$2:$B$41,2,FALSE),"0")</f>
        <v>10</v>
      </c>
      <c r="O1358" s="2" t="s">
        <v>4719</v>
      </c>
      <c r="P1358" s="19">
        <f>IFERROR(VLOOKUP(O1358,Colors!$A$2:$B$11,2,FALSE),"0")</f>
        <v>8</v>
      </c>
      <c r="Q1358" s="2" t="s">
        <v>4688</v>
      </c>
      <c r="R1358" s="19">
        <f>IFERROR(VLOOKUP(Q1358,Contenants!$A$2:$B$21,2,FALSE),"0")</f>
        <v>16</v>
      </c>
      <c r="S1358" s="2"/>
      <c r="T1358" s="50" t="str">
        <f t="shared" ref="T1358:T1359" si="486">PROPER(B1358)</f>
        <v>Chass.-Montra. 1Cc Morgeot Lamy Rouge</v>
      </c>
      <c r="U1358" s="19" t="str">
        <f>SUBSTITUTE(SUBSTITUTE(SUBSTITUTE(SUBSTITUTE(SUBSTITUTE(SUBSTITUTE(SUBSTITUTE(SUBSTITUTE(SUBSTITUTE(SUBSTITUTE(SUBSTITUTE(SUBSTITUTE(S1358,"C:\Users\Admin\OneDrive\Site Internet\",""),"BAG-IN-BOX\",""),"BOURGOGNE\",""),"BEAUJOLAIS\",""),"CHAMPAGNE ET EFFERVESCENTS\",""),"LANGUEDOC\",""),"LOIRE\",""),"PROVENCE\",""),"RHONE NORD\",""),"RHONE SUD\",""),"SPIRITUEUX\",""),"SUD OUEST\","")</f>
        <v/>
      </c>
      <c r="V1358" s="19">
        <f t="shared" si="484"/>
        <v>0</v>
      </c>
      <c r="W1358" s="20" t="e">
        <f>$X$1&amp;A1358&amp;$Y$1&amp;T1358&amp;$Z$1&amp;D1358&amp;$AA$1&amp;E1358&amp;#REF!&amp;G1358&amp;$AB$1&amp;J1358&amp;$AC$1&amp;L1358&amp;$AD$1&amp;N1358&amp;$AE$1&amp;P1358&amp;$AF$1&amp;R1358&amp;$AG$1&amp;#REF!&amp;$AI$1</f>
        <v>#REF!</v>
      </c>
    </row>
    <row r="1359" spans="1:23" hidden="1" x14ac:dyDescent="0.25">
      <c r="A1359" s="2" t="s">
        <v>2065</v>
      </c>
      <c r="B1359" s="2" t="s">
        <v>2066</v>
      </c>
      <c r="C1359" s="3"/>
      <c r="D1359" s="23" t="str">
        <f t="shared" si="485"/>
        <v/>
      </c>
      <c r="E1359" s="4">
        <v>68.3</v>
      </c>
      <c r="F1359" s="2" t="s">
        <v>2270</v>
      </c>
      <c r="G1359" s="19" t="e">
        <f>VLOOKUP(F1359,frs!$A$2:$E$41,2,FALSE)</f>
        <v>#N/A</v>
      </c>
      <c r="H1359" s="2" t="b">
        <v>1</v>
      </c>
      <c r="I1359" s="2" t="s">
        <v>4716</v>
      </c>
      <c r="J1359" s="19">
        <f>VLOOKUP(I1359,Families!$A$2:$B$11,2,FALSE)</f>
        <v>1</v>
      </c>
      <c r="K1359" s="2" t="s">
        <v>4980</v>
      </c>
      <c r="L1359" s="19" t="str">
        <f>IFERROR(VLOOKUP(K1359,Appellations!$A$2:$B$77,2,FALSE),"0")</f>
        <v>0</v>
      </c>
      <c r="M1359" s="2" t="s">
        <v>4762</v>
      </c>
      <c r="N1359" s="19">
        <f>IFERROR(VLOOKUP(M1359,Regions!$A$2:$B$41,2,FALSE),"0")</f>
        <v>10</v>
      </c>
      <c r="O1359" s="2" t="s">
        <v>4719</v>
      </c>
      <c r="P1359" s="19">
        <f>IFERROR(VLOOKUP(O1359,Colors!$A$2:$B$11,2,FALSE),"0")</f>
        <v>8</v>
      </c>
      <c r="Q1359" s="2" t="s">
        <v>4688</v>
      </c>
      <c r="R1359" s="19">
        <f>IFERROR(VLOOKUP(Q1359,Contenants!$A$2:$B$21,2,FALSE),"0")</f>
        <v>16</v>
      </c>
      <c r="S1359" s="2"/>
      <c r="T1359" s="50" t="str">
        <f t="shared" si="486"/>
        <v>Volnay 1Cc Champans J.M.Bouzereau Rouge</v>
      </c>
      <c r="U1359" s="19" t="str">
        <f>SUBSTITUTE(SUBSTITUTE(SUBSTITUTE(SUBSTITUTE(SUBSTITUTE(SUBSTITUTE(SUBSTITUTE(SUBSTITUTE(SUBSTITUTE(SUBSTITUTE(SUBSTITUTE(SUBSTITUTE(S1359,"C:\Users\Admin\OneDrive\Site Internet\",""),"BAG-IN-BOX\",""),"BOURGOGNE\",""),"BEAUJOLAIS\",""),"CHAMPAGNE ET EFFERVESCENTS\",""),"LANGUEDOC\",""),"LOIRE\",""),"PROVENCE\",""),"RHONE NORD\",""),"RHONE SUD\",""),"SPIRITUEUX\",""),"SUD OUEST\","")</f>
        <v/>
      </c>
      <c r="V1359" s="19">
        <f t="shared" si="484"/>
        <v>0</v>
      </c>
      <c r="W1359" s="20" t="e">
        <f>$X$1&amp;A1359&amp;$Y$1&amp;T1359&amp;$Z$1&amp;D1359&amp;$AA$1&amp;E1359&amp;#REF!&amp;G1359&amp;$AB$1&amp;J1359&amp;$AC$1&amp;L1359&amp;$AD$1&amp;N1359&amp;$AE$1&amp;P1359&amp;$AF$1&amp;R1359&amp;$AG$1&amp;#REF!&amp;$AI$1</f>
        <v>#REF!</v>
      </c>
    </row>
    <row r="1360" spans="1:23" s="29" customFormat="1" hidden="1" x14ac:dyDescent="0.25">
      <c r="A1360" s="2" t="s">
        <v>3901</v>
      </c>
      <c r="B1360" s="2" t="s">
        <v>3902</v>
      </c>
      <c r="C1360" s="3"/>
      <c r="D1360" s="36" t="str">
        <f t="shared" si="477"/>
        <v/>
      </c>
      <c r="E1360" s="4">
        <v>71.349999999999994</v>
      </c>
      <c r="F1360" s="2" t="s">
        <v>2270</v>
      </c>
      <c r="G1360" s="38"/>
      <c r="H1360" s="2" t="b">
        <v>0</v>
      </c>
      <c r="I1360" s="2" t="s">
        <v>4716</v>
      </c>
      <c r="J1360" s="38"/>
      <c r="K1360" s="2" t="s">
        <v>4794</v>
      </c>
      <c r="L1360" s="38"/>
      <c r="M1360" s="2" t="s">
        <v>4762</v>
      </c>
      <c r="N1360" s="38"/>
      <c r="O1360" s="2" t="s">
        <v>4719</v>
      </c>
      <c r="P1360" s="38"/>
      <c r="Q1360" s="2" t="s">
        <v>4688</v>
      </c>
      <c r="R1360" s="38"/>
      <c r="S1360" s="2"/>
      <c r="T1360" s="38"/>
      <c r="U1360" s="38"/>
      <c r="V1360" s="38"/>
      <c r="W1360" s="38"/>
    </row>
    <row r="1361" spans="1:23" hidden="1" x14ac:dyDescent="0.25">
      <c r="A1361" s="2" t="s">
        <v>3573</v>
      </c>
      <c r="B1361" s="2" t="s">
        <v>3574</v>
      </c>
      <c r="C1361" s="3"/>
      <c r="D1361" s="23" t="str">
        <f t="shared" ref="D1361:D1362" si="487">SUBSTITUTE(SUBSTITUTE(SUBSTITUTE(C1361,CHAR(13),""),CHAR(10),"&lt;br&gt;"),". &amp;car(10)",".")</f>
        <v/>
      </c>
      <c r="E1361" s="4">
        <v>55.3</v>
      </c>
      <c r="F1361" s="2" t="s">
        <v>2270</v>
      </c>
      <c r="G1361" s="19" t="e">
        <f>VLOOKUP(F1361,frs!$A$2:$E$41,2,FALSE)</f>
        <v>#N/A</v>
      </c>
      <c r="H1361" s="2" t="b">
        <v>0</v>
      </c>
      <c r="I1361" s="2" t="s">
        <v>4716</v>
      </c>
      <c r="J1361" s="19">
        <f>VLOOKUP(I1361,Families!$A$2:$B$11,2,FALSE)</f>
        <v>1</v>
      </c>
      <c r="K1361" s="2" t="s">
        <v>4981</v>
      </c>
      <c r="L1361" s="19" t="str">
        <f>IFERROR(VLOOKUP(K1361,Appellations!$A$2:$B$77,2,FALSE),"0")</f>
        <v>0</v>
      </c>
      <c r="M1361" s="2" t="s">
        <v>4762</v>
      </c>
      <c r="N1361" s="19">
        <f>IFERROR(VLOOKUP(M1361,Regions!$A$2:$B$41,2,FALSE),"0")</f>
        <v>10</v>
      </c>
      <c r="O1361" s="2" t="s">
        <v>4719</v>
      </c>
      <c r="P1361" s="19">
        <f>IFERROR(VLOOKUP(O1361,Colors!$A$2:$B$11,2,FALSE),"0")</f>
        <v>8</v>
      </c>
      <c r="Q1361" s="2" t="s">
        <v>4688</v>
      </c>
      <c r="R1361" s="19">
        <f>IFERROR(VLOOKUP(Q1361,Contenants!$A$2:$B$21,2,FALSE),"0")</f>
        <v>16</v>
      </c>
      <c r="S1361" s="2"/>
      <c r="T1361" s="50" t="str">
        <f t="shared" ref="T1361:T1362" si="488">PROPER(B1361)</f>
        <v>Gevrey-Chambertin R.Bouvier Rouge</v>
      </c>
      <c r="U1361" s="19" t="str">
        <f>SUBSTITUTE(SUBSTITUTE(SUBSTITUTE(SUBSTITUTE(SUBSTITUTE(SUBSTITUTE(SUBSTITUTE(SUBSTITUTE(SUBSTITUTE(SUBSTITUTE(SUBSTITUTE(SUBSTITUTE(S1361,"C:\Users\Admin\OneDrive\Site Internet\",""),"BAG-IN-BOX\",""),"BOURGOGNE\",""),"BEAUJOLAIS\",""),"CHAMPAGNE ET EFFERVESCENTS\",""),"LANGUEDOC\",""),"LOIRE\",""),"PROVENCE\",""),"RHONE NORD\",""),"RHONE SUD\",""),"SPIRITUEUX\",""),"SUD OUEST\","")</f>
        <v/>
      </c>
      <c r="V1361" s="19" t="e">
        <f>IF(#REF!="",0,1)</f>
        <v>#REF!</v>
      </c>
      <c r="W1361" s="20" t="e">
        <f>$X$1&amp;A1361&amp;$Y$1&amp;T1361&amp;$Z$1&amp;D1361&amp;$AA$1&amp;E1361&amp;#REF!&amp;G1361&amp;$AB$1&amp;J1361&amp;$AC$1&amp;L1361&amp;$AD$1&amp;N1361&amp;$AE$1&amp;P1361&amp;$AF$1&amp;R1361&amp;$AG$1&amp;#REF!&amp;$AI$1</f>
        <v>#REF!</v>
      </c>
    </row>
    <row r="1362" spans="1:23" hidden="1" x14ac:dyDescent="0.25">
      <c r="A1362" s="2" t="s">
        <v>1539</v>
      </c>
      <c r="B1362" s="2" t="s">
        <v>6490</v>
      </c>
      <c r="C1362" s="3"/>
      <c r="D1362" s="23" t="str">
        <f t="shared" si="487"/>
        <v/>
      </c>
      <c r="E1362" s="4">
        <v>49.8</v>
      </c>
      <c r="F1362" s="2" t="s">
        <v>2270</v>
      </c>
      <c r="G1362" s="19" t="e">
        <f>VLOOKUP(F1362,frs!$A$2:$E$41,2,FALSE)</f>
        <v>#N/A</v>
      </c>
      <c r="H1362" s="2" t="b">
        <v>1</v>
      </c>
      <c r="I1362" s="2" t="s">
        <v>4716</v>
      </c>
      <c r="J1362" s="19">
        <f>VLOOKUP(I1362,Families!$A$2:$B$11,2,FALSE)</f>
        <v>1</v>
      </c>
      <c r="K1362" s="2" t="s">
        <v>4982</v>
      </c>
      <c r="L1362" s="19" t="str">
        <f>IFERROR(VLOOKUP(K1362,Appellations!$A$2:$B$77,2,FALSE),"0")</f>
        <v>0</v>
      </c>
      <c r="M1362" s="2" t="s">
        <v>4762</v>
      </c>
      <c r="N1362" s="19">
        <f>IFERROR(VLOOKUP(M1362,Regions!$A$2:$B$41,2,FALSE),"0")</f>
        <v>10</v>
      </c>
      <c r="O1362" s="2" t="s">
        <v>4719</v>
      </c>
      <c r="P1362" s="19">
        <f>IFERROR(VLOOKUP(O1362,Colors!$A$2:$B$11,2,FALSE),"0")</f>
        <v>8</v>
      </c>
      <c r="Q1362" s="2" t="s">
        <v>4688</v>
      </c>
      <c r="R1362" s="19">
        <f>IFERROR(VLOOKUP(Q1362,Contenants!$A$2:$B$21,2,FALSE),"0")</f>
        <v>16</v>
      </c>
      <c r="S1362" s="2"/>
      <c r="T1362" s="50" t="str">
        <f t="shared" si="488"/>
        <v>Marsannay Les Longeroies Bouvier Rge</v>
      </c>
      <c r="U1362" s="19" t="str">
        <f>SUBSTITUTE(SUBSTITUTE(SUBSTITUTE(SUBSTITUTE(SUBSTITUTE(SUBSTITUTE(SUBSTITUTE(SUBSTITUTE(SUBSTITUTE(SUBSTITUTE(SUBSTITUTE(SUBSTITUTE(S1362,"C:\Users\Admin\OneDrive\Site Internet\",""),"BAG-IN-BOX\",""),"BOURGOGNE\",""),"BEAUJOLAIS\",""),"CHAMPAGNE ET EFFERVESCENTS\",""),"LANGUEDOC\",""),"LOIRE\",""),"PROVENCE\",""),"RHONE NORD\",""),"RHONE SUD\",""),"SPIRITUEUX\",""),"SUD OUEST\","")</f>
        <v/>
      </c>
      <c r="V1362" s="19">
        <f t="shared" ref="V1362:V1363" si="489">IF(U1362="",0,1)</f>
        <v>0</v>
      </c>
      <c r="W1362" s="20" t="e">
        <f>$X$1&amp;A1362&amp;$Y$1&amp;T1362&amp;$Z$1&amp;D1362&amp;$AA$1&amp;E1362&amp;#REF!&amp;G1362&amp;$AB$1&amp;J1362&amp;$AC$1&amp;L1362&amp;$AD$1&amp;N1362&amp;$AE$1&amp;P1362&amp;$AF$1&amp;R1362&amp;$AG$1&amp;#REF!&amp;$AI$1</f>
        <v>#REF!</v>
      </c>
    </row>
    <row r="1363" spans="1:23" s="29" customFormat="1" hidden="1" x14ac:dyDescent="0.25">
      <c r="A1363" s="2" t="s">
        <v>171</v>
      </c>
      <c r="B1363" s="2" t="s">
        <v>172</v>
      </c>
      <c r="C1363" s="3"/>
      <c r="D1363" s="27" t="str">
        <f t="shared" si="477"/>
        <v/>
      </c>
      <c r="E1363" s="4">
        <v>9.4</v>
      </c>
      <c r="F1363" s="2" t="s">
        <v>2271</v>
      </c>
      <c r="H1363" s="2" t="b">
        <v>1</v>
      </c>
      <c r="I1363" s="2" t="s">
        <v>4716</v>
      </c>
      <c r="K1363" s="2" t="s">
        <v>4757</v>
      </c>
      <c r="M1363" s="2" t="s">
        <v>4757</v>
      </c>
      <c r="O1363" s="2" t="s">
        <v>4719</v>
      </c>
      <c r="Q1363" s="2" t="s">
        <v>4688</v>
      </c>
      <c r="S1363" s="2"/>
      <c r="V1363" s="19">
        <f t="shared" si="489"/>
        <v>0</v>
      </c>
    </row>
    <row r="1364" spans="1:23" s="20" customFormat="1" hidden="1" x14ac:dyDescent="0.25">
      <c r="A1364" s="2" t="s">
        <v>2437</v>
      </c>
      <c r="B1364" s="2" t="s">
        <v>2438</v>
      </c>
      <c r="C1364" s="3"/>
      <c r="D1364" s="18" t="str">
        <f t="shared" si="477"/>
        <v/>
      </c>
      <c r="E1364" s="4">
        <v>8.9</v>
      </c>
      <c r="F1364" s="2" t="s">
        <v>2439</v>
      </c>
      <c r="H1364" s="2" t="b">
        <v>0</v>
      </c>
      <c r="I1364" s="2" t="s">
        <v>4716</v>
      </c>
      <c r="K1364" s="2" t="s">
        <v>4758</v>
      </c>
      <c r="M1364" s="2" t="s">
        <v>4757</v>
      </c>
      <c r="O1364" s="2" t="s">
        <v>4719</v>
      </c>
      <c r="Q1364" s="2" t="s">
        <v>4688</v>
      </c>
      <c r="S1364" s="2"/>
    </row>
    <row r="1365" spans="1:23" s="20" customFormat="1" ht="243" hidden="1" x14ac:dyDescent="0.25">
      <c r="A1365" s="2" t="s">
        <v>1236</v>
      </c>
      <c r="B1365" s="2" t="s">
        <v>1237</v>
      </c>
      <c r="C1365" s="3" t="s">
        <v>5331</v>
      </c>
      <c r="D1365" s="40" t="str">
        <f t="shared" si="477"/>
        <v>Une huile d’olive aromatisée « ail / tomate / thym »  et un vinaigre balsamique, idéal pour vos salades en toute saison.&lt;br&gt;&lt;br&gt;&lt;br&gt;Depuis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v>
      </c>
      <c r="E1365" s="4">
        <v>10.8</v>
      </c>
      <c r="F1365" s="2" t="s">
        <v>2254</v>
      </c>
      <c r="G1365" s="42"/>
      <c r="H1365" s="2" t="b">
        <v>1</v>
      </c>
      <c r="I1365" s="2" t="s">
        <v>4686</v>
      </c>
      <c r="J1365" s="42"/>
      <c r="K1365" s="2"/>
      <c r="L1365" s="42"/>
      <c r="M1365" s="2" t="s">
        <v>4944</v>
      </c>
      <c r="N1365" s="42"/>
      <c r="O1365" s="2"/>
      <c r="P1365" s="42"/>
      <c r="Q1365" s="2" t="s">
        <v>4697</v>
      </c>
      <c r="R1365" s="42"/>
      <c r="S1365" s="2" t="s">
        <v>5670</v>
      </c>
      <c r="T1365" s="42"/>
      <c r="U1365" s="42"/>
      <c r="V1365" s="19">
        <f t="shared" ref="V1365:V1366" si="490">IF(U1365="",0,1)</f>
        <v>0</v>
      </c>
      <c r="W1365" s="42"/>
    </row>
    <row r="1366" spans="1:23" ht="409.5" x14ac:dyDescent="0.25">
      <c r="A1366" s="2" t="s">
        <v>2055</v>
      </c>
      <c r="B1366" s="2" t="s">
        <v>2056</v>
      </c>
      <c r="C1366" s="3" t="s">
        <v>5331</v>
      </c>
      <c r="D1366" s="23" t="str">
        <f t="shared" ref="D1366:D1367" si="491">SUBSTITUTE(SUBSTITUTE(SUBSTITUTE(C1366,CHAR(13),""),CHAR(10),"&lt;br&gt;"),". &amp;car(10)",".")</f>
        <v>Une huile d’olive aromatisée « ail / tomate / thym »  et un vinaigre balsamique, idéal pour vos salades en toute saison.&lt;br&gt;&lt;br&gt;&lt;br&gt;Depuis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v>
      </c>
      <c r="E1366" s="4">
        <v>8.8000000000000007</v>
      </c>
      <c r="F1366" s="2" t="s">
        <v>2254</v>
      </c>
      <c r="G1366" s="19">
        <f>VLOOKUP(F1366,frs!$A$2:$B$45,2,FALSE)</f>
        <v>4</v>
      </c>
      <c r="H1366" s="2" t="b">
        <v>1</v>
      </c>
      <c r="I1366" s="2" t="s">
        <v>4686</v>
      </c>
      <c r="J1366" s="19">
        <f>VLOOKUP(I1366,Families!$A$2:$B$11,2,FALSE)</f>
        <v>9</v>
      </c>
      <c r="K1366" s="2"/>
      <c r="L1366" s="19" t="str">
        <f>IFERROR(VLOOKUP(K1366,Appellations!$A$2:$B$80,2,FALSE),"0")</f>
        <v>0</v>
      </c>
      <c r="M1366" s="2" t="s">
        <v>4854</v>
      </c>
      <c r="N1366" s="19">
        <f>IFERROR(VLOOKUP(M1366,Regions!$A$2:$B$44,2,FALSE),"0")</f>
        <v>40</v>
      </c>
      <c r="O1366" s="2"/>
      <c r="P1366" s="19" t="str">
        <f>IFERROR(VLOOKUP(O1366,Colors!$A$2:$B$11,2,FALSE),"0")</f>
        <v>0</v>
      </c>
      <c r="Q1366" s="2" t="s">
        <v>4697</v>
      </c>
      <c r="R1366" s="19">
        <f>IFERROR(VLOOKUP(Q1366,Contenants!$A$2:$B$21,2,FALSE),"0")</f>
        <v>3</v>
      </c>
      <c r="S1366" s="2" t="s">
        <v>5670</v>
      </c>
      <c r="T1366" s="50" t="s">
        <v>6458</v>
      </c>
      <c r="U1366" s="19" t="str">
        <f>SUBSTITUTE(S1366,"C:\Users\Admin\OneDrive\Site Internet\","")</f>
        <v>catrice_gourmet_tartinables_huile_olive_vinaigre.png</v>
      </c>
      <c r="V1366" s="19">
        <f t="shared" si="490"/>
        <v>1</v>
      </c>
      <c r="W1366" s="20" t="str">
        <f t="shared" ref="W1366" si="492">$X$1&amp;A1366&amp;$Y$1&amp;T1366&amp;$Z$1&amp;D1366&amp;$AA$1&amp;G1366&amp;$AB$1&amp;J1366&amp;$AC$1&amp;L1366&amp;$AD$1&amp;N1366&amp;$AE$1&amp;P1366&amp;$AF$1&amp;R1366&amp;$AG$1&amp;U1366&amp;$AH$1&amp;V1366&amp;$AI$1</f>
        <v>("01378", "Vinaigre Balsamique 20 cl", "Une huile d’olive aromatisée « ail / tomate / thym »  et un vinaigre balsamique, idéal pour vos salades en toute saison.&lt;br&gt;&lt;br&gt;&lt;br&gt;Depuis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 "4", "9", "0", "40","0", "3", "catrice_gourmet_tartinables_huile_olive_vinaigre.png", "1"),</v>
      </c>
    </row>
    <row r="1367" spans="1:23" hidden="1" x14ac:dyDescent="0.25">
      <c r="A1367" s="2" t="s">
        <v>3473</v>
      </c>
      <c r="B1367" s="2" t="s">
        <v>3474</v>
      </c>
      <c r="C1367" s="3"/>
      <c r="D1367" s="23" t="str">
        <f t="shared" si="491"/>
        <v/>
      </c>
      <c r="E1367" s="4">
        <v>4.3499999999999996</v>
      </c>
      <c r="F1367" s="2" t="s">
        <v>2254</v>
      </c>
      <c r="G1367" s="19">
        <f>VLOOKUP(F1367,frs!$A$2:$E$41,2,FALSE)</f>
        <v>4</v>
      </c>
      <c r="H1367" s="2" t="b">
        <v>0</v>
      </c>
      <c r="I1367" s="2" t="s">
        <v>4686</v>
      </c>
      <c r="J1367" s="19">
        <f>VLOOKUP(I1367,Families!$A$2:$B$11,2,FALSE)</f>
        <v>9</v>
      </c>
      <c r="K1367" s="2"/>
      <c r="L1367" s="19" t="str">
        <f>IFERROR(VLOOKUP(K1367,Appellations!$A$2:$B$77,2,FALSE),"0")</f>
        <v>0</v>
      </c>
      <c r="M1367" s="2"/>
      <c r="N1367" s="19" t="str">
        <f>IFERROR(VLOOKUP(M1367,Regions!$A$2:$B$41,2,FALSE),"0")</f>
        <v>0</v>
      </c>
      <c r="O1367" s="2"/>
      <c r="P1367" s="19" t="str">
        <f>IFERROR(VLOOKUP(O1367,Colors!$A$2:$B$11,2,FALSE),"0")</f>
        <v>0</v>
      </c>
      <c r="Q1367" s="2"/>
      <c r="R1367" s="19" t="str">
        <f>IFERROR(VLOOKUP(Q1367,Contenants!$A$2:$B$21,2,FALSE),"0")</f>
        <v>0</v>
      </c>
      <c r="S1367" s="2"/>
      <c r="T1367" s="50" t="str">
        <f t="shared" ref="T1367" si="493">PROPER(B1367)</f>
        <v>Creme De Saumon Fume 80 Gr</v>
      </c>
      <c r="U1367" s="19" t="str">
        <f>SUBSTITUTE(SUBSTITUTE(SUBSTITUTE(SUBSTITUTE(SUBSTITUTE(SUBSTITUTE(SUBSTITUTE(SUBSTITUTE(SUBSTITUTE(SUBSTITUTE(SUBSTITUTE(SUBSTITUTE(S1367,"C:\Users\Admin\OneDrive\Site Internet\",""),"BAG-IN-BOX\",""),"BOURGOGNE\",""),"BEAUJOLAIS\",""),"CHAMPAGNE ET EFFERVESCENTS\",""),"LANGUEDOC\",""),"LOIRE\",""),"PROVENCE\",""),"RHONE NORD\",""),"RHONE SUD\",""),"SPIRITUEUX\",""),"SUD OUEST\","")</f>
        <v/>
      </c>
      <c r="V1367" s="19" t="e">
        <f>IF(#REF!="",0,1)</f>
        <v>#REF!</v>
      </c>
      <c r="W1367" s="20" t="e">
        <f>$X$1&amp;A1367&amp;$Y$1&amp;T1367&amp;$Z$1&amp;D1367&amp;$AA$1&amp;E1367&amp;#REF!&amp;G1367&amp;$AB$1&amp;J1367&amp;$AC$1&amp;L1367&amp;$AD$1&amp;N1367&amp;$AE$1&amp;P1367&amp;$AF$1&amp;R1367&amp;$AG$1&amp;#REF!&amp;$AI$1</f>
        <v>#REF!</v>
      </c>
    </row>
    <row r="1368" spans="1:23" s="29" customFormat="1" hidden="1" x14ac:dyDescent="0.25">
      <c r="A1368" s="2" t="s">
        <v>3666</v>
      </c>
      <c r="B1368" s="2" t="s">
        <v>3667</v>
      </c>
      <c r="C1368" s="3"/>
      <c r="D1368" s="27" t="str">
        <f t="shared" si="477"/>
        <v/>
      </c>
      <c r="E1368" s="4">
        <v>21.35</v>
      </c>
      <c r="F1368" s="2" t="s">
        <v>2237</v>
      </c>
      <c r="H1368" s="2" t="b">
        <v>0</v>
      </c>
      <c r="I1368" s="2" t="s">
        <v>4709</v>
      </c>
      <c r="K1368" s="2" t="s">
        <v>263</v>
      </c>
      <c r="M1368" s="2" t="s">
        <v>4743</v>
      </c>
      <c r="O1368" s="2" t="s">
        <v>4689</v>
      </c>
      <c r="Q1368" s="2" t="s">
        <v>4688</v>
      </c>
      <c r="S1368" s="2"/>
    </row>
    <row r="1369" spans="1:23" s="20" customFormat="1" hidden="1" x14ac:dyDescent="0.25">
      <c r="A1369" s="2" t="s">
        <v>4391</v>
      </c>
      <c r="B1369" s="2" t="s">
        <v>4392</v>
      </c>
      <c r="C1369" s="3"/>
      <c r="D1369" s="18" t="str">
        <f t="shared" si="477"/>
        <v/>
      </c>
      <c r="E1369" s="4">
        <v>27</v>
      </c>
      <c r="F1369" s="2" t="s">
        <v>2266</v>
      </c>
      <c r="H1369" s="2" t="b">
        <v>0</v>
      </c>
      <c r="I1369" s="2" t="s">
        <v>4709</v>
      </c>
      <c r="K1369" s="2" t="s">
        <v>4751</v>
      </c>
      <c r="M1369" s="2" t="s">
        <v>4752</v>
      </c>
      <c r="O1369" s="2" t="s">
        <v>4689</v>
      </c>
      <c r="Q1369" s="2" t="s">
        <v>4688</v>
      </c>
      <c r="S1369" s="2"/>
    </row>
    <row r="1370" spans="1:23" s="20" customFormat="1" ht="228" hidden="1" x14ac:dyDescent="0.25">
      <c r="A1370" s="2" t="s">
        <v>1879</v>
      </c>
      <c r="B1370" s="2" t="s">
        <v>1880</v>
      </c>
      <c r="C1370" s="3" t="s">
        <v>5451</v>
      </c>
      <c r="D1370" s="40" t="str">
        <f t="shared" si="477"/>
        <v>Un Saint Joseph vieilles vignes charpenté et fruité. Idéal pour une côte de boeuf maturée et grillée.&lt;br&gt;&lt;br&gt;Encépagement : Syrah (Vieilles Vignes)&lt;br&gt;&lt;br&gt;Dégustation : Nez aux arômes de fruits noirs et épicé ; Bouche aux tanins fins, élégante et puissante.&lt;br&gt;Accord mets/vin : viandes grillées, fromages affinés, gibier en sauce.&lt;br&gt;&lt;br&gt;Philippe Faury a créé ce domaine en 1979 à Chavanay, dans le hameau de la Ribaudy, Berceau de la famille. Son plus jeune fils, Lionel, s'est installé en 2005, après une expérience en Australie.&lt;br&gt;&lt;br&gt;Domaine de 17Ha, Lionel Faury s'atèle à produire des vins qui expriment la diversité des terroirs en appellations Condrieu, Saint Joseph, Côte-Rôtie, et en IGP Rhodanienne.</v>
      </c>
      <c r="E1370" s="4">
        <v>30.95</v>
      </c>
      <c r="F1370" s="2" t="s">
        <v>953</v>
      </c>
      <c r="G1370" s="42"/>
      <c r="H1370" s="2" t="b">
        <v>1</v>
      </c>
      <c r="I1370" s="2" t="s">
        <v>4716</v>
      </c>
      <c r="J1370" s="42"/>
      <c r="K1370" s="2" t="s">
        <v>4869</v>
      </c>
      <c r="L1370" s="42"/>
      <c r="M1370" s="2" t="s">
        <v>4745</v>
      </c>
      <c r="N1370" s="42"/>
      <c r="O1370" s="2" t="s">
        <v>4719</v>
      </c>
      <c r="P1370" s="42"/>
      <c r="Q1370" s="2" t="s">
        <v>4688</v>
      </c>
      <c r="R1370" s="42"/>
      <c r="S1370" s="2" t="s">
        <v>6491</v>
      </c>
      <c r="T1370" s="42"/>
      <c r="U1370" s="42"/>
      <c r="V1370" s="19">
        <f t="shared" ref="V1370:V1371" si="494">IF(U1370="",0,1)</f>
        <v>0</v>
      </c>
      <c r="W1370" s="42"/>
    </row>
    <row r="1371" spans="1:23" hidden="1" x14ac:dyDescent="0.25">
      <c r="A1371" s="2" t="s">
        <v>575</v>
      </c>
      <c r="B1371" s="2" t="s">
        <v>576</v>
      </c>
      <c r="C1371" s="3"/>
      <c r="D1371" s="23" t="str">
        <f>SUBSTITUTE(SUBSTITUTE(SUBSTITUTE(C1371,CHAR(13),""),CHAR(10),"&lt;br&gt;"),". &amp;car(10)",".")</f>
        <v/>
      </c>
      <c r="E1371" s="4">
        <v>0</v>
      </c>
      <c r="F1371" s="2" t="s">
        <v>2241</v>
      </c>
      <c r="G1371" s="19" t="e">
        <f>VLOOKUP(F1371,frs!$A$2:$E$41,2,FALSE)</f>
        <v>#N/A</v>
      </c>
      <c r="H1371" s="2" t="b">
        <v>1</v>
      </c>
      <c r="I1371" s="2" t="s">
        <v>4691</v>
      </c>
      <c r="J1371" s="19">
        <f>VLOOKUP(I1371,Families!$A$2:$B$11,2,FALSE)</f>
        <v>10</v>
      </c>
      <c r="K1371" s="2"/>
      <c r="L1371" s="19" t="str">
        <f>IFERROR(VLOOKUP(K1371,Appellations!$A$2:$B$77,2,FALSE),"0")</f>
        <v>0</v>
      </c>
      <c r="M1371" s="2" t="s">
        <v>4704</v>
      </c>
      <c r="N1371" s="19" t="str">
        <f>IFERROR(VLOOKUP(M1371,Regions!$A$2:$B$41,2,FALSE),"0")</f>
        <v>0</v>
      </c>
      <c r="O1371" s="2"/>
      <c r="P1371" s="19" t="str">
        <f>IFERROR(VLOOKUP(O1371,Colors!$A$2:$B$11,2,FALSE),"0")</f>
        <v>0</v>
      </c>
      <c r="Q1371" s="2"/>
      <c r="R1371" s="19" t="str">
        <f>IFERROR(VLOOKUP(Q1371,Contenants!$A$2:$B$21,2,FALSE),"0")</f>
        <v>0</v>
      </c>
      <c r="S1371" s="2"/>
      <c r="T1371" s="50" t="str">
        <f>PROPER(B1371)</f>
        <v>Carte Bon Cadeau</v>
      </c>
      <c r="U1371" s="19" t="str">
        <f>SUBSTITUTE(SUBSTITUTE(SUBSTITUTE(SUBSTITUTE(SUBSTITUTE(SUBSTITUTE(SUBSTITUTE(SUBSTITUTE(SUBSTITUTE(SUBSTITUTE(SUBSTITUTE(SUBSTITUTE(S1371,"C:\Users\Admin\OneDrive\Site Internet\",""),"BAG-IN-BOX\",""),"BOURGOGNE\",""),"BEAUJOLAIS\",""),"CHAMPAGNE ET EFFERVESCENTS\",""),"LANGUEDOC\",""),"LOIRE\",""),"PROVENCE\",""),"RHONE NORD\",""),"RHONE SUD\",""),"SPIRITUEUX\",""),"SUD OUEST\","")</f>
        <v/>
      </c>
      <c r="V1371" s="19">
        <f t="shared" si="494"/>
        <v>0</v>
      </c>
      <c r="W1371" s="20" t="e">
        <f>$X$1&amp;A1371&amp;$Y$1&amp;T1371&amp;$Z$1&amp;D1371&amp;$AA$1&amp;E1371&amp;#REF!&amp;G1371&amp;$AB$1&amp;J1371&amp;$AC$1&amp;L1371&amp;$AD$1&amp;N1371&amp;$AE$1&amp;P1371&amp;$AF$1&amp;R1371&amp;$AG$1&amp;#REF!&amp;$AI$1</f>
        <v>#REF!</v>
      </c>
    </row>
    <row r="1372" spans="1:23" s="29" customFormat="1" hidden="1" x14ac:dyDescent="0.25">
      <c r="A1372" s="2" t="s">
        <v>2324</v>
      </c>
      <c r="B1372" s="2" t="s">
        <v>2325</v>
      </c>
      <c r="C1372" s="3"/>
      <c r="D1372" s="27" t="str">
        <f t="shared" si="477"/>
        <v/>
      </c>
      <c r="E1372" s="4">
        <v>71.25</v>
      </c>
      <c r="F1372" s="2" t="s">
        <v>2219</v>
      </c>
      <c r="H1372" s="2" t="b">
        <v>0</v>
      </c>
      <c r="I1372" s="2" t="s">
        <v>4716</v>
      </c>
      <c r="K1372" s="2" t="s">
        <v>4761</v>
      </c>
      <c r="M1372" s="2" t="s">
        <v>4762</v>
      </c>
      <c r="O1372" s="2" t="s">
        <v>4719</v>
      </c>
      <c r="Q1372" s="2" t="s">
        <v>4688</v>
      </c>
      <c r="S1372" s="2"/>
    </row>
    <row r="1373" spans="1:23" s="20" customFormat="1" hidden="1" x14ac:dyDescent="0.25">
      <c r="A1373" s="2" t="s">
        <v>2494</v>
      </c>
      <c r="B1373" s="2" t="s">
        <v>2495</v>
      </c>
      <c r="C1373" s="3"/>
      <c r="D1373" s="18" t="str">
        <f t="shared" si="477"/>
        <v/>
      </c>
      <c r="E1373" s="4">
        <v>25.9</v>
      </c>
      <c r="F1373" s="2" t="s">
        <v>2219</v>
      </c>
      <c r="H1373" s="2" t="b">
        <v>0</v>
      </c>
      <c r="I1373" s="2" t="s">
        <v>4716</v>
      </c>
      <c r="K1373" s="2" t="s">
        <v>4768</v>
      </c>
      <c r="M1373" s="2" t="s">
        <v>4762</v>
      </c>
      <c r="O1373" s="2" t="s">
        <v>4719</v>
      </c>
      <c r="Q1373" s="2" t="s">
        <v>4688</v>
      </c>
      <c r="S1373" s="2"/>
    </row>
    <row r="1374" spans="1:23" s="20" customFormat="1" ht="228" hidden="1" x14ac:dyDescent="0.25">
      <c r="A1374" s="2" t="s">
        <v>4506</v>
      </c>
      <c r="B1374" s="2" t="s">
        <v>4507</v>
      </c>
      <c r="C1374" s="3" t="s">
        <v>5477</v>
      </c>
      <c r="D1374" s="18" t="str">
        <f t="shared" si="477"/>
        <v>Une Vodka bourguignonne à consommer fraîche, soit servie directement dans un verre réfrigéré, soit utilisée dans des cocktails classiques comme le Martini ou le Cosmopolitan.&lt;br&gt;&lt;br&gt;Provenance : France (Bourgogne)&lt;br&gt;&lt;br&gt;Vieillissement : produite à partir de grains russes et d’eau purifiée puis, est distillée plusieurs fois.&lt;br&gt;&lt;br&gt;Dégustation : Robe claire ; Nez fin et gourmand aux notes de blé et de cire d’abeille ; Bouche grillée aux arômes de pain de seigle toasté.&lt;br&gt;&lt;br&gt;Malden Spirits est une aventure qui, depuis sa naissance, tutoie l’innovation, la disruptivité, la différenciation : elle est née au cœur de la Bourgogne, au cœur du vignoble bourguignon, et a été imaginée par l’équipe du Domaine Maldant-Pauvelot.</v>
      </c>
      <c r="E1374" s="4">
        <v>38.799999999999997</v>
      </c>
      <c r="F1374" s="2" t="s">
        <v>2219</v>
      </c>
      <c r="H1374" s="2" t="b">
        <v>0</v>
      </c>
      <c r="I1374" s="2" t="s">
        <v>4693</v>
      </c>
      <c r="K1374" s="2"/>
      <c r="M1374" s="2" t="s">
        <v>4708</v>
      </c>
      <c r="O1374" s="2"/>
      <c r="Q1374" s="2" t="s">
        <v>4695</v>
      </c>
      <c r="S1374" s="2" t="s">
        <v>6492</v>
      </c>
    </row>
    <row r="1375" spans="1:23" s="20" customFormat="1" ht="228.75" hidden="1" x14ac:dyDescent="0.25">
      <c r="A1375" s="2" t="s">
        <v>2063</v>
      </c>
      <c r="B1375" s="2" t="s">
        <v>2064</v>
      </c>
      <c r="C1375" s="3" t="s">
        <v>5478</v>
      </c>
      <c r="D1375" s="40" t="str">
        <f t="shared" si="477"/>
        <v>Une Vodka bourguignonne onctueuse, fraîche et d’un équilibre parfait. A déguster sur des huîtres ou encore des coquilles Saint-Jacques ou pour une plus grande originalité sur des macarons en dessert.&lt;br&gt;&lt;br&gt;Provenance : France (Bourgogne)&lt;br&gt;&lt;br&gt;Vieillissement :  double distillation de lait et de citron frais.&lt;br&gt;&lt;br&gt;Dégustation : Robe claire ; Nez élégant et fruité aux notes de poire mûre et de citron ; Bouche acidulée, puissante et pleine de finesse.&lt;br&gt;&lt;br&gt;Malden Spirits est une aventure qui, depuis sa naissance, tutoie l’innovation, la disruptivité, la différenciation : elle est née au cœur de la Bourgogne, au cœur du vignoble bourguignon, et a été imaginée par l’équipe du Domaine Maldant-Pauvelot.</v>
      </c>
      <c r="E1375" s="4">
        <v>46</v>
      </c>
      <c r="F1375" s="2" t="s">
        <v>2219</v>
      </c>
      <c r="G1375" s="42"/>
      <c r="H1375" s="2" t="b">
        <v>1</v>
      </c>
      <c r="I1375" s="2" t="s">
        <v>4693</v>
      </c>
      <c r="J1375" s="42"/>
      <c r="K1375" s="2"/>
      <c r="L1375" s="42"/>
      <c r="M1375" s="2" t="s">
        <v>4708</v>
      </c>
      <c r="N1375" s="42"/>
      <c r="O1375" s="2"/>
      <c r="P1375" s="42"/>
      <c r="Q1375" s="2" t="s">
        <v>4695</v>
      </c>
      <c r="R1375" s="42"/>
      <c r="S1375" s="2" t="s">
        <v>6493</v>
      </c>
      <c r="T1375" s="42"/>
      <c r="U1375" s="42"/>
      <c r="V1375" s="19">
        <f>IF(U1375="",0,1)</f>
        <v>0</v>
      </c>
      <c r="W1375" s="42"/>
    </row>
    <row r="1376" spans="1:23" hidden="1" x14ac:dyDescent="0.25">
      <c r="A1376" s="2" t="s">
        <v>2970</v>
      </c>
      <c r="B1376" s="2" t="s">
        <v>2971</v>
      </c>
      <c r="C1376" s="3"/>
      <c r="D1376" s="23" t="str">
        <f t="shared" ref="D1376:D1378" si="495">SUBSTITUTE(SUBSTITUTE(SUBSTITUTE(C1376,CHAR(13),""),CHAR(10),"&lt;br&gt;"),". &amp;car(10)",".")</f>
        <v/>
      </c>
      <c r="E1376" s="4">
        <v>14.9</v>
      </c>
      <c r="F1376" s="2" t="s">
        <v>2924</v>
      </c>
      <c r="G1376" s="19" t="e">
        <f>VLOOKUP(F1376,frs!$A$2:$E$41,2,FALSE)</f>
        <v>#N/A</v>
      </c>
      <c r="H1376" s="2" t="b">
        <v>0</v>
      </c>
      <c r="I1376" s="2" t="s">
        <v>4709</v>
      </c>
      <c r="J1376" s="19">
        <f>VLOOKUP(I1376,Families!$A$2:$B$11,2,FALSE)</f>
        <v>2</v>
      </c>
      <c r="K1376" s="2" t="s">
        <v>4740</v>
      </c>
      <c r="L1376" s="19">
        <f>IFERROR(VLOOKUP(K1376,Appellations!$A$2:$B$77,2,FALSE),"0")</f>
        <v>25</v>
      </c>
      <c r="M1376" s="2" t="s">
        <v>4741</v>
      </c>
      <c r="N1376" s="19">
        <f>IFERROR(VLOOKUP(M1376,Regions!$A$2:$B$41,2,FALSE),"0")</f>
        <v>32</v>
      </c>
      <c r="O1376" s="2" t="s">
        <v>4689</v>
      </c>
      <c r="P1376" s="19">
        <f>IFERROR(VLOOKUP(O1376,Colors!$A$2:$B$11,2,FALSE),"0")</f>
        <v>2</v>
      </c>
      <c r="Q1376" s="2" t="s">
        <v>4688</v>
      </c>
      <c r="R1376" s="19">
        <f>IFERROR(VLOOKUP(Q1376,Contenants!$A$2:$B$21,2,FALSE),"0")</f>
        <v>16</v>
      </c>
      <c r="S1376" s="2"/>
      <c r="T1376" s="50" t="str">
        <f t="shared" ref="T1376:T1378" si="496">PROPER(B1376)</f>
        <v>Cdp Cht Barbanau L'Instant Blanc</v>
      </c>
      <c r="U1376" s="19" t="str">
        <f>SUBSTITUTE(SUBSTITUTE(SUBSTITUTE(SUBSTITUTE(SUBSTITUTE(SUBSTITUTE(SUBSTITUTE(SUBSTITUTE(SUBSTITUTE(SUBSTITUTE(SUBSTITUTE(SUBSTITUTE(S1376,"C:\Users\Admin\OneDrive\Site Internet\",""),"BAG-IN-BOX\",""),"BOURGOGNE\",""),"BEAUJOLAIS\",""),"CHAMPAGNE ET EFFERVESCENTS\",""),"LANGUEDOC\",""),"LOIRE\",""),"PROVENCE\",""),"RHONE NORD\",""),"RHONE SUD\",""),"SPIRITUEUX\",""),"SUD OUEST\","")</f>
        <v/>
      </c>
      <c r="V1376" s="19" t="e">
        <f>IF(#REF!="",0,1)</f>
        <v>#REF!</v>
      </c>
      <c r="W1376" s="20" t="e">
        <f>$X$1&amp;A1376&amp;$Y$1&amp;T1376&amp;$Z$1&amp;D1376&amp;$AA$1&amp;E1376&amp;#REF!&amp;G1376&amp;$AB$1&amp;J1376&amp;$AC$1&amp;L1376&amp;$AD$1&amp;N1376&amp;$AE$1&amp;P1376&amp;$AF$1&amp;R1376&amp;$AG$1&amp;#REF!&amp;$AI$1</f>
        <v>#REF!</v>
      </c>
    </row>
    <row r="1377" spans="1:23" hidden="1" x14ac:dyDescent="0.25">
      <c r="A1377" s="2" t="s">
        <v>2972</v>
      </c>
      <c r="B1377" s="2" t="s">
        <v>2973</v>
      </c>
      <c r="C1377" s="3"/>
      <c r="D1377" s="23" t="str">
        <f t="shared" si="495"/>
        <v/>
      </c>
      <c r="E1377" s="4">
        <v>14.4</v>
      </c>
      <c r="F1377" s="2" t="s">
        <v>2924</v>
      </c>
      <c r="G1377" s="19" t="e">
        <f>VLOOKUP(F1377,frs!$A$2:$E$41,2,FALSE)</f>
        <v>#N/A</v>
      </c>
      <c r="H1377" s="2" t="b">
        <v>0</v>
      </c>
      <c r="I1377" s="2" t="s">
        <v>4716</v>
      </c>
      <c r="J1377" s="19">
        <f>VLOOKUP(I1377,Families!$A$2:$B$11,2,FALSE)</f>
        <v>1</v>
      </c>
      <c r="K1377" s="2" t="s">
        <v>4740</v>
      </c>
      <c r="L1377" s="19">
        <f>IFERROR(VLOOKUP(K1377,Appellations!$A$2:$B$77,2,FALSE),"0")</f>
        <v>25</v>
      </c>
      <c r="M1377" s="2" t="s">
        <v>4741</v>
      </c>
      <c r="N1377" s="19">
        <f>IFERROR(VLOOKUP(M1377,Regions!$A$2:$B$41,2,FALSE),"0")</f>
        <v>32</v>
      </c>
      <c r="O1377" s="2" t="s">
        <v>4719</v>
      </c>
      <c r="P1377" s="19">
        <f>IFERROR(VLOOKUP(O1377,Colors!$A$2:$B$11,2,FALSE),"0")</f>
        <v>8</v>
      </c>
      <c r="Q1377" s="2" t="s">
        <v>4688</v>
      </c>
      <c r="R1377" s="19">
        <f>IFERROR(VLOOKUP(Q1377,Contenants!$A$2:$B$21,2,FALSE),"0")</f>
        <v>16</v>
      </c>
      <c r="S1377" s="2"/>
      <c r="T1377" s="50" t="str">
        <f t="shared" si="496"/>
        <v>Cdp Cht Barbanau L'Instant Rouge</v>
      </c>
      <c r="U1377" s="19" t="str">
        <f>SUBSTITUTE(SUBSTITUTE(SUBSTITUTE(SUBSTITUTE(SUBSTITUTE(SUBSTITUTE(SUBSTITUTE(SUBSTITUTE(SUBSTITUTE(SUBSTITUTE(SUBSTITUTE(SUBSTITUTE(S1377,"C:\Users\Admin\OneDrive\Site Internet\",""),"BAG-IN-BOX\",""),"BOURGOGNE\",""),"BEAUJOLAIS\",""),"CHAMPAGNE ET EFFERVESCENTS\",""),"LANGUEDOC\",""),"LOIRE\",""),"PROVENCE\",""),"RHONE NORD\",""),"RHONE SUD\",""),"SPIRITUEUX\",""),"SUD OUEST\","")</f>
        <v/>
      </c>
      <c r="V1377" s="19" t="e">
        <f>IF(#REF!="",0,1)</f>
        <v>#REF!</v>
      </c>
      <c r="W1377" s="20" t="e">
        <f>$X$1&amp;A1377&amp;$Y$1&amp;T1377&amp;$Z$1&amp;D1377&amp;$AA$1&amp;E1377&amp;#REF!&amp;G1377&amp;$AB$1&amp;J1377&amp;$AC$1&amp;L1377&amp;$AD$1&amp;N1377&amp;$AE$1&amp;P1377&amp;$AF$1&amp;R1377&amp;$AG$1&amp;#REF!&amp;$AI$1</f>
        <v>#REF!</v>
      </c>
    </row>
    <row r="1378" spans="1:23" hidden="1" x14ac:dyDescent="0.25">
      <c r="A1378" s="2" t="s">
        <v>3306</v>
      </c>
      <c r="B1378" s="2" t="s">
        <v>3307</v>
      </c>
      <c r="C1378" s="3"/>
      <c r="D1378" s="23" t="str">
        <f t="shared" si="495"/>
        <v/>
      </c>
      <c r="E1378" s="4">
        <v>25.849999999999998</v>
      </c>
      <c r="F1378" s="2"/>
      <c r="G1378" s="19" t="e">
        <f>VLOOKUP(F1378,frs!$A$2:$E$41,2,FALSE)</f>
        <v>#N/A</v>
      </c>
      <c r="H1378" s="2" t="b">
        <v>0</v>
      </c>
      <c r="I1378" s="2" t="s">
        <v>4953</v>
      </c>
      <c r="J1378" s="19" t="e">
        <f>VLOOKUP(I1378,Families!$A$2:$B$11,2,FALSE)</f>
        <v>#N/A</v>
      </c>
      <c r="K1378" s="2"/>
      <c r="L1378" s="19" t="str">
        <f>IFERROR(VLOOKUP(K1378,Appellations!$A$2:$B$77,2,FALSE),"0")</f>
        <v>0</v>
      </c>
      <c r="M1378" s="2"/>
      <c r="N1378" s="19" t="str">
        <f>IFERROR(VLOOKUP(M1378,Regions!$A$2:$B$41,2,FALSE),"0")</f>
        <v>0</v>
      </c>
      <c r="O1378" s="2"/>
      <c r="P1378" s="19" t="str">
        <f>IFERROR(VLOOKUP(O1378,Colors!$A$2:$B$11,2,FALSE),"0")</f>
        <v>0</v>
      </c>
      <c r="Q1378" s="2"/>
      <c r="R1378" s="19" t="str">
        <f>IFERROR(VLOOKUP(Q1378,Contenants!$A$2:$B$21,2,FALSE),"0")</f>
        <v>0</v>
      </c>
      <c r="S1378" s="2"/>
      <c r="T1378" s="50" t="str">
        <f t="shared" si="496"/>
        <v>Composition Panier 22 €</v>
      </c>
      <c r="U1378" s="19" t="str">
        <f>SUBSTITUTE(SUBSTITUTE(SUBSTITUTE(SUBSTITUTE(SUBSTITUTE(SUBSTITUTE(SUBSTITUTE(SUBSTITUTE(SUBSTITUTE(SUBSTITUTE(SUBSTITUTE(SUBSTITUTE(S1378,"C:\Users\Admin\OneDrive\Site Internet\",""),"BAG-IN-BOX\",""),"BOURGOGNE\",""),"BEAUJOLAIS\",""),"CHAMPAGNE ET EFFERVESCENTS\",""),"LANGUEDOC\",""),"LOIRE\",""),"PROVENCE\",""),"RHONE NORD\",""),"RHONE SUD\",""),"SPIRITUEUX\",""),"SUD OUEST\","")</f>
        <v/>
      </c>
      <c r="V1378" s="19" t="e">
        <f>IF(#REF!="",0,1)</f>
        <v>#REF!</v>
      </c>
      <c r="W1378" s="20" t="e">
        <f>$X$1&amp;A1378&amp;$Y$1&amp;T1378&amp;$Z$1&amp;D1378&amp;$AA$1&amp;E1378&amp;#REF!&amp;G1378&amp;$AB$1&amp;J1378&amp;$AC$1&amp;L1378&amp;$AD$1&amp;N1378&amp;$AE$1&amp;P1378&amp;$AF$1&amp;R1378&amp;$AG$1&amp;#REF!&amp;$AI$1</f>
        <v>#REF!</v>
      </c>
    </row>
    <row r="1379" spans="1:23" s="29" customFormat="1" hidden="1" x14ac:dyDescent="0.25">
      <c r="A1379" s="2" t="s">
        <v>3316</v>
      </c>
      <c r="B1379" s="2" t="s">
        <v>3317</v>
      </c>
      <c r="C1379" s="3"/>
      <c r="D1379" s="27" t="str">
        <f t="shared" si="477"/>
        <v/>
      </c>
      <c r="E1379" s="4">
        <v>38.85</v>
      </c>
      <c r="F1379" s="2"/>
      <c r="H1379" s="2" t="b">
        <v>0</v>
      </c>
      <c r="I1379" s="2" t="s">
        <v>4953</v>
      </c>
      <c r="K1379" s="2"/>
      <c r="M1379" s="2"/>
      <c r="O1379" s="2"/>
      <c r="Q1379" s="2"/>
      <c r="S1379" s="2"/>
    </row>
    <row r="1380" spans="1:23" s="20" customFormat="1" hidden="1" x14ac:dyDescent="0.25">
      <c r="A1380" s="2" t="s">
        <v>998</v>
      </c>
      <c r="B1380" s="2" t="s">
        <v>999</v>
      </c>
      <c r="C1380" s="3"/>
      <c r="D1380" s="18" t="str">
        <f t="shared" si="477"/>
        <v/>
      </c>
      <c r="E1380" s="4">
        <v>6.8</v>
      </c>
      <c r="F1380" s="2" t="s">
        <v>2225</v>
      </c>
      <c r="H1380" s="2" t="b">
        <v>1</v>
      </c>
      <c r="I1380" s="2" t="s">
        <v>4716</v>
      </c>
      <c r="K1380" s="2" t="s">
        <v>4845</v>
      </c>
      <c r="M1380" s="2" t="s">
        <v>4745</v>
      </c>
      <c r="O1380" s="2" t="s">
        <v>4719</v>
      </c>
      <c r="Q1380" s="2" t="s">
        <v>4688</v>
      </c>
      <c r="S1380" s="2"/>
      <c r="V1380" s="19">
        <f t="shared" ref="V1380:V1382" si="497">IF(U1380="",0,1)</f>
        <v>0</v>
      </c>
    </row>
    <row r="1381" spans="1:23" s="20" customFormat="1" hidden="1" x14ac:dyDescent="0.25">
      <c r="A1381" s="2" t="s">
        <v>996</v>
      </c>
      <c r="B1381" s="2" t="s">
        <v>997</v>
      </c>
      <c r="C1381" s="3"/>
      <c r="D1381" s="18" t="str">
        <f t="shared" si="477"/>
        <v/>
      </c>
      <c r="E1381" s="4">
        <v>7.5</v>
      </c>
      <c r="F1381" s="2" t="s">
        <v>2225</v>
      </c>
      <c r="H1381" s="2" t="b">
        <v>1</v>
      </c>
      <c r="I1381" s="2" t="s">
        <v>4709</v>
      </c>
      <c r="K1381" s="2" t="s">
        <v>4845</v>
      </c>
      <c r="M1381" s="2" t="s">
        <v>4745</v>
      </c>
      <c r="O1381" s="2" t="s">
        <v>4689</v>
      </c>
      <c r="Q1381" s="2" t="s">
        <v>4688</v>
      </c>
      <c r="S1381" s="2"/>
      <c r="V1381" s="19">
        <f t="shared" si="497"/>
        <v>0</v>
      </c>
    </row>
    <row r="1382" spans="1:23" s="20" customFormat="1" hidden="1" x14ac:dyDescent="0.25">
      <c r="A1382" s="2" t="s">
        <v>227</v>
      </c>
      <c r="B1382" s="2" t="s">
        <v>228</v>
      </c>
      <c r="C1382" s="3"/>
      <c r="D1382" s="18" t="str">
        <f t="shared" si="477"/>
        <v/>
      </c>
      <c r="E1382" s="4">
        <v>22.1</v>
      </c>
      <c r="F1382" s="2" t="s">
        <v>2225</v>
      </c>
      <c r="H1382" s="2" t="b">
        <v>1</v>
      </c>
      <c r="I1382" s="2" t="s">
        <v>2301</v>
      </c>
      <c r="K1382" s="2" t="s">
        <v>4845</v>
      </c>
      <c r="M1382" s="2" t="s">
        <v>4745</v>
      </c>
      <c r="O1382" s="2" t="s">
        <v>4719</v>
      </c>
      <c r="Q1382" s="2"/>
      <c r="S1382" s="2"/>
      <c r="V1382" s="19">
        <f t="shared" si="497"/>
        <v>0</v>
      </c>
    </row>
    <row r="1383" spans="1:23" s="20" customFormat="1" hidden="1" x14ac:dyDescent="0.25">
      <c r="A1383" s="2" t="s">
        <v>3312</v>
      </c>
      <c r="B1383" s="2" t="s">
        <v>3313</v>
      </c>
      <c r="C1383" s="3"/>
      <c r="D1383" s="40" t="str">
        <f t="shared" si="477"/>
        <v/>
      </c>
      <c r="E1383" s="4">
        <v>33.85</v>
      </c>
      <c r="F1383" s="2"/>
      <c r="G1383" s="42"/>
      <c r="H1383" s="2" t="b">
        <v>0</v>
      </c>
      <c r="I1383" s="2" t="s">
        <v>4953</v>
      </c>
      <c r="J1383" s="42"/>
      <c r="K1383" s="2"/>
      <c r="L1383" s="42"/>
      <c r="M1383" s="2"/>
      <c r="N1383" s="42"/>
      <c r="O1383" s="2"/>
      <c r="P1383" s="42"/>
      <c r="Q1383" s="2"/>
      <c r="R1383" s="42"/>
      <c r="S1383" s="2"/>
      <c r="T1383" s="42"/>
      <c r="U1383" s="42"/>
      <c r="V1383" s="42"/>
      <c r="W1383" s="42"/>
    </row>
    <row r="1384" spans="1:23" hidden="1" x14ac:dyDescent="0.25">
      <c r="A1384" s="2" t="s">
        <v>3320</v>
      </c>
      <c r="B1384" s="2" t="s">
        <v>3321</v>
      </c>
      <c r="C1384" s="3"/>
      <c r="D1384" s="23" t="str">
        <f t="shared" ref="D1384:D1386" si="498">SUBSTITUTE(SUBSTITUTE(SUBSTITUTE(C1384,CHAR(13),""),CHAR(10),"&lt;br&gt;"),". &amp;car(10)",".")</f>
        <v/>
      </c>
      <c r="E1384" s="4">
        <v>50.599999999999994</v>
      </c>
      <c r="F1384" s="2"/>
      <c r="G1384" s="19" t="e">
        <f>VLOOKUP(F1384,frs!$A$2:$E$41,2,FALSE)</f>
        <v>#N/A</v>
      </c>
      <c r="H1384" s="2" t="b">
        <v>0</v>
      </c>
      <c r="I1384" s="2" t="s">
        <v>4953</v>
      </c>
      <c r="J1384" s="19" t="e">
        <f>VLOOKUP(I1384,Families!$A$2:$B$11,2,FALSE)</f>
        <v>#N/A</v>
      </c>
      <c r="K1384" s="2"/>
      <c r="L1384" s="19" t="str">
        <f>IFERROR(VLOOKUP(K1384,Appellations!$A$2:$B$77,2,FALSE),"0")</f>
        <v>0</v>
      </c>
      <c r="M1384" s="2"/>
      <c r="N1384" s="19" t="str">
        <f>IFERROR(VLOOKUP(M1384,Regions!$A$2:$B$41,2,FALSE),"0")</f>
        <v>0</v>
      </c>
      <c r="O1384" s="2"/>
      <c r="P1384" s="19" t="str">
        <f>IFERROR(VLOOKUP(O1384,Colors!$A$2:$B$11,2,FALSE),"0")</f>
        <v>0</v>
      </c>
      <c r="Q1384" s="2"/>
      <c r="R1384" s="19" t="str">
        <f>IFERROR(VLOOKUP(Q1384,Contenants!$A$2:$B$21,2,FALSE),"0")</f>
        <v>0</v>
      </c>
      <c r="S1384" s="2"/>
      <c r="T1384" s="50" t="str">
        <f t="shared" ref="T1384:T1386" si="499">PROPER(B1384)</f>
        <v>Composition Panier 49 €</v>
      </c>
      <c r="U1384" s="19" t="str">
        <f>SUBSTITUTE(SUBSTITUTE(SUBSTITUTE(SUBSTITUTE(SUBSTITUTE(SUBSTITUTE(SUBSTITUTE(SUBSTITUTE(SUBSTITUTE(SUBSTITUTE(SUBSTITUTE(SUBSTITUTE(S1384,"C:\Users\Admin\OneDrive\Site Internet\",""),"BAG-IN-BOX\",""),"BOURGOGNE\",""),"BEAUJOLAIS\",""),"CHAMPAGNE ET EFFERVESCENTS\",""),"LANGUEDOC\",""),"LOIRE\",""),"PROVENCE\",""),"RHONE NORD\",""),"RHONE SUD\",""),"SPIRITUEUX\",""),"SUD OUEST\","")</f>
        <v/>
      </c>
      <c r="V1384" s="19" t="e">
        <f>IF(#REF!="",0,1)</f>
        <v>#REF!</v>
      </c>
      <c r="W1384" s="20" t="e">
        <f>$X$1&amp;A1384&amp;$Y$1&amp;T1384&amp;$Z$1&amp;D1384&amp;$AA$1&amp;E1384&amp;#REF!&amp;G1384&amp;$AB$1&amp;J1384&amp;$AC$1&amp;L1384&amp;$AD$1&amp;N1384&amp;$AE$1&amp;P1384&amp;$AF$1&amp;R1384&amp;$AG$1&amp;#REF!&amp;$AI$1</f>
        <v>#REF!</v>
      </c>
    </row>
    <row r="1385" spans="1:23" hidden="1" x14ac:dyDescent="0.25">
      <c r="A1385" s="2" t="s">
        <v>3328</v>
      </c>
      <c r="B1385" s="2" t="s">
        <v>3329</v>
      </c>
      <c r="C1385" s="3"/>
      <c r="D1385" s="23" t="str">
        <f t="shared" si="498"/>
        <v/>
      </c>
      <c r="E1385" s="4">
        <v>68.849999999999994</v>
      </c>
      <c r="F1385" s="2"/>
      <c r="G1385" s="19" t="e">
        <f>VLOOKUP(F1385,frs!$A$2:$E$41,2,FALSE)</f>
        <v>#N/A</v>
      </c>
      <c r="H1385" s="2" t="b">
        <v>0</v>
      </c>
      <c r="I1385" s="2" t="s">
        <v>4953</v>
      </c>
      <c r="J1385" s="19" t="e">
        <f>VLOOKUP(I1385,Families!$A$2:$B$11,2,FALSE)</f>
        <v>#N/A</v>
      </c>
      <c r="K1385" s="2"/>
      <c r="L1385" s="19" t="str">
        <f>IFERROR(VLOOKUP(K1385,Appellations!$A$2:$B$77,2,FALSE),"0")</f>
        <v>0</v>
      </c>
      <c r="M1385" s="2"/>
      <c r="N1385" s="19" t="str">
        <f>IFERROR(VLOOKUP(M1385,Regions!$A$2:$B$41,2,FALSE),"0")</f>
        <v>0</v>
      </c>
      <c r="O1385" s="2"/>
      <c r="P1385" s="19" t="str">
        <f>IFERROR(VLOOKUP(O1385,Colors!$A$2:$B$11,2,FALSE),"0")</f>
        <v>0</v>
      </c>
      <c r="Q1385" s="2"/>
      <c r="R1385" s="19" t="str">
        <f>IFERROR(VLOOKUP(Q1385,Contenants!$A$2:$B$21,2,FALSE),"0")</f>
        <v>0</v>
      </c>
      <c r="S1385" s="2"/>
      <c r="T1385" s="50" t="str">
        <f t="shared" si="499"/>
        <v>Composition Panier 68 €</v>
      </c>
      <c r="U1385" s="19" t="str">
        <f>SUBSTITUTE(SUBSTITUTE(SUBSTITUTE(SUBSTITUTE(SUBSTITUTE(SUBSTITUTE(SUBSTITUTE(SUBSTITUTE(SUBSTITUTE(SUBSTITUTE(SUBSTITUTE(SUBSTITUTE(S1385,"C:\Users\Admin\OneDrive\Site Internet\",""),"BAG-IN-BOX\",""),"BOURGOGNE\",""),"BEAUJOLAIS\",""),"CHAMPAGNE ET EFFERVESCENTS\",""),"LANGUEDOC\",""),"LOIRE\",""),"PROVENCE\",""),"RHONE NORD\",""),"RHONE SUD\",""),"SPIRITUEUX\",""),"SUD OUEST\","")</f>
        <v/>
      </c>
      <c r="V1385" s="19" t="e">
        <f>IF(#REF!="",0,1)</f>
        <v>#REF!</v>
      </c>
      <c r="W1385" s="20" t="e">
        <f>$X$1&amp;A1385&amp;$Y$1&amp;T1385&amp;$Z$1&amp;D1385&amp;$AA$1&amp;E1385&amp;#REF!&amp;G1385&amp;$AB$1&amp;J1385&amp;$AC$1&amp;L1385&amp;$AD$1&amp;N1385&amp;$AE$1&amp;P1385&amp;$AF$1&amp;R1385&amp;$AG$1&amp;#REF!&amp;$AI$1</f>
        <v>#REF!</v>
      </c>
    </row>
    <row r="1386" spans="1:23" hidden="1" x14ac:dyDescent="0.25">
      <c r="A1386" s="2" t="s">
        <v>3579</v>
      </c>
      <c r="B1386" s="2" t="s">
        <v>3580</v>
      </c>
      <c r="C1386" s="3"/>
      <c r="D1386" s="23" t="str">
        <f t="shared" si="498"/>
        <v/>
      </c>
      <c r="E1386" s="4">
        <v>23</v>
      </c>
      <c r="F1386" s="2" t="s">
        <v>175</v>
      </c>
      <c r="G1386" s="19">
        <f>VLOOKUP(F1386,frs!$A$2:$E$41,2,FALSE)</f>
        <v>35</v>
      </c>
      <c r="H1386" s="2" t="b">
        <v>0</v>
      </c>
      <c r="I1386" s="2" t="s">
        <v>4716</v>
      </c>
      <c r="J1386" s="19">
        <f>VLOOKUP(I1386,Families!$A$2:$B$11,2,FALSE)</f>
        <v>1</v>
      </c>
      <c r="K1386" s="2" t="s">
        <v>4847</v>
      </c>
      <c r="L1386" s="19">
        <f>IFERROR(VLOOKUP(K1386,Appellations!$A$2:$B$77,2,FALSE),"0")</f>
        <v>34</v>
      </c>
      <c r="M1386" s="2" t="s">
        <v>4745</v>
      </c>
      <c r="N1386" s="19">
        <f>IFERROR(VLOOKUP(M1386,Regions!$A$2:$B$41,2,FALSE),"0")</f>
        <v>33</v>
      </c>
      <c r="O1386" s="2" t="s">
        <v>4719</v>
      </c>
      <c r="P1386" s="19">
        <f>IFERROR(VLOOKUP(O1386,Colors!$A$2:$B$11,2,FALSE),"0")</f>
        <v>8</v>
      </c>
      <c r="Q1386" s="2" t="s">
        <v>4688</v>
      </c>
      <c r="R1386" s="19">
        <f>IFERROR(VLOOKUP(Q1386,Contenants!$A$2:$B$21,2,FALSE),"0")</f>
        <v>16</v>
      </c>
      <c r="S1386" s="2"/>
      <c r="T1386" s="50" t="str">
        <f t="shared" si="499"/>
        <v>Gigondas Brut De Foudre Rouge</v>
      </c>
      <c r="U1386" s="19" t="str">
        <f>SUBSTITUTE(SUBSTITUTE(SUBSTITUTE(SUBSTITUTE(SUBSTITUTE(SUBSTITUTE(SUBSTITUTE(SUBSTITUTE(SUBSTITUTE(SUBSTITUTE(SUBSTITUTE(SUBSTITUTE(S1386,"C:\Users\Admin\OneDrive\Site Internet\",""),"BAG-IN-BOX\",""),"BOURGOGNE\",""),"BEAUJOLAIS\",""),"CHAMPAGNE ET EFFERVESCENTS\",""),"LANGUEDOC\",""),"LOIRE\",""),"PROVENCE\",""),"RHONE NORD\",""),"RHONE SUD\",""),"SPIRITUEUX\",""),"SUD OUEST\","")</f>
        <v/>
      </c>
      <c r="V1386" s="19" t="e">
        <f>IF(#REF!="",0,1)</f>
        <v>#REF!</v>
      </c>
      <c r="W1386" s="20" t="e">
        <f>$X$1&amp;A1386&amp;$Y$1&amp;T1386&amp;$Z$1&amp;D1386&amp;$AA$1&amp;E1386&amp;#REF!&amp;G1386&amp;$AB$1&amp;J1386&amp;$AC$1&amp;L1386&amp;$AD$1&amp;N1386&amp;$AE$1&amp;P1386&amp;$AF$1&amp;R1386&amp;$AG$1&amp;#REF!&amp;$AI$1</f>
        <v>#REF!</v>
      </c>
    </row>
    <row r="1387" spans="1:23" s="29" customFormat="1" hidden="1" x14ac:dyDescent="0.25">
      <c r="A1387" s="2" t="s">
        <v>3254</v>
      </c>
      <c r="B1387" s="2" t="s">
        <v>3255</v>
      </c>
      <c r="C1387" s="3"/>
      <c r="D1387" s="36" t="str">
        <f t="shared" si="477"/>
        <v/>
      </c>
      <c r="E1387" s="4">
        <v>5.9</v>
      </c>
      <c r="F1387" s="2" t="s">
        <v>2272</v>
      </c>
      <c r="G1387" s="38"/>
      <c r="H1387" s="2" t="b">
        <v>0</v>
      </c>
      <c r="I1387" s="2" t="s">
        <v>4813</v>
      </c>
      <c r="J1387" s="38"/>
      <c r="K1387" s="2"/>
      <c r="L1387" s="38"/>
      <c r="M1387" s="2" t="s">
        <v>4822</v>
      </c>
      <c r="N1387" s="38"/>
      <c r="O1387" s="2"/>
      <c r="P1387" s="38"/>
      <c r="Q1387" s="2" t="s">
        <v>4688</v>
      </c>
      <c r="R1387" s="38"/>
      <c r="S1387" s="2"/>
      <c r="T1387" s="38"/>
      <c r="U1387" s="38"/>
      <c r="V1387" s="38"/>
      <c r="W1387" s="38"/>
    </row>
    <row r="1388" spans="1:23" hidden="1" x14ac:dyDescent="0.25">
      <c r="A1388" s="2" t="s">
        <v>936</v>
      </c>
      <c r="B1388" s="2" t="s">
        <v>937</v>
      </c>
      <c r="C1388" s="3"/>
      <c r="D1388" s="23" t="str">
        <f t="shared" ref="D1388:D1394" si="500">SUBSTITUTE(SUBSTITUTE(SUBSTITUTE(C1388,CHAR(13),""),CHAR(10),"&lt;br&gt;"),". &amp;car(10)",".")</f>
        <v/>
      </c>
      <c r="E1388" s="4">
        <v>5.9</v>
      </c>
      <c r="F1388" s="2" t="s">
        <v>2272</v>
      </c>
      <c r="G1388" s="19" t="e">
        <f>VLOOKUP(F1388,frs!$A$2:$E$41,2,FALSE)</f>
        <v>#N/A</v>
      </c>
      <c r="H1388" s="2" t="b">
        <v>1</v>
      </c>
      <c r="I1388" s="2" t="s">
        <v>4813</v>
      </c>
      <c r="J1388" s="19" t="e">
        <f>VLOOKUP(I1388,Families!$A$2:$B$11,2,FALSE)</f>
        <v>#N/A</v>
      </c>
      <c r="K1388" s="2"/>
      <c r="L1388" s="19" t="str">
        <f>IFERROR(VLOOKUP(K1388,Appellations!$A$2:$B$77,2,FALSE),"0")</f>
        <v>0</v>
      </c>
      <c r="M1388" s="2" t="s">
        <v>4822</v>
      </c>
      <c r="N1388" s="19">
        <f>IFERROR(VLOOKUP(M1388,Regions!$A$2:$B$41,2,FALSE),"0")</f>
        <v>27</v>
      </c>
      <c r="O1388" s="2"/>
      <c r="P1388" s="19" t="str">
        <f>IFERROR(VLOOKUP(O1388,Colors!$A$2:$B$11,2,FALSE),"0")</f>
        <v>0</v>
      </c>
      <c r="Q1388" s="2" t="s">
        <v>4688</v>
      </c>
      <c r="R1388" s="19">
        <f>IFERROR(VLOOKUP(Q1388,Contenants!$A$2:$B$21,2,FALSE),"0")</f>
        <v>16</v>
      </c>
      <c r="S1388" s="2"/>
      <c r="T1388" s="50" t="str">
        <f t="shared" ref="T1388:T1391" si="501">PROPER(B1388)</f>
        <v>Cidre Coat Albret Fruite</v>
      </c>
      <c r="U1388" s="19" t="str">
        <f>SUBSTITUTE(SUBSTITUTE(SUBSTITUTE(SUBSTITUTE(SUBSTITUTE(SUBSTITUTE(SUBSTITUTE(SUBSTITUTE(SUBSTITUTE(SUBSTITUTE(SUBSTITUTE(SUBSTITUTE(S1388,"C:\Users\Admin\OneDrive\Site Internet\",""),"BAG-IN-BOX\",""),"BOURGOGNE\",""),"BEAUJOLAIS\",""),"CHAMPAGNE ET EFFERVESCENTS\",""),"LANGUEDOC\",""),"LOIRE\",""),"PROVENCE\",""),"RHONE NORD\",""),"RHONE SUD\",""),"SPIRITUEUX\",""),"SUD OUEST\","")</f>
        <v/>
      </c>
      <c r="V1388" s="19">
        <f t="shared" ref="V1388:V1390" si="502">IF(U1388="",0,1)</f>
        <v>0</v>
      </c>
      <c r="W1388" s="20" t="e">
        <f>$X$1&amp;A1388&amp;$Y$1&amp;T1388&amp;$Z$1&amp;D1388&amp;$AA$1&amp;E1388&amp;#REF!&amp;G1388&amp;$AB$1&amp;J1388&amp;$AC$1&amp;L1388&amp;$AD$1&amp;N1388&amp;$AE$1&amp;P1388&amp;$AF$1&amp;R1388&amp;$AG$1&amp;#REF!&amp;$AI$1</f>
        <v>#REF!</v>
      </c>
    </row>
    <row r="1389" spans="1:23" hidden="1" x14ac:dyDescent="0.25">
      <c r="A1389" s="2" t="s">
        <v>934</v>
      </c>
      <c r="B1389" s="2" t="s">
        <v>935</v>
      </c>
      <c r="C1389" s="3"/>
      <c r="D1389" s="23" t="str">
        <f t="shared" si="500"/>
        <v/>
      </c>
      <c r="E1389" s="4">
        <v>5.9</v>
      </c>
      <c r="F1389" s="2" t="s">
        <v>2272</v>
      </c>
      <c r="G1389" s="19" t="e">
        <f>VLOOKUP(F1389,frs!$A$2:$E$41,2,FALSE)</f>
        <v>#N/A</v>
      </c>
      <c r="H1389" s="2" t="b">
        <v>1</v>
      </c>
      <c r="I1389" s="2" t="s">
        <v>4813</v>
      </c>
      <c r="J1389" s="19" t="e">
        <f>VLOOKUP(I1389,Families!$A$2:$B$11,2,FALSE)</f>
        <v>#N/A</v>
      </c>
      <c r="K1389" s="2"/>
      <c r="L1389" s="19" t="str">
        <f>IFERROR(VLOOKUP(K1389,Appellations!$A$2:$B$77,2,FALSE),"0")</f>
        <v>0</v>
      </c>
      <c r="M1389" s="2" t="s">
        <v>4822</v>
      </c>
      <c r="N1389" s="19">
        <f>IFERROR(VLOOKUP(M1389,Regions!$A$2:$B$41,2,FALSE),"0")</f>
        <v>27</v>
      </c>
      <c r="O1389" s="2"/>
      <c r="P1389" s="19" t="str">
        <f>IFERROR(VLOOKUP(O1389,Colors!$A$2:$B$11,2,FALSE),"0")</f>
        <v>0</v>
      </c>
      <c r="Q1389" s="2" t="s">
        <v>4688</v>
      </c>
      <c r="R1389" s="19">
        <f>IFERROR(VLOOKUP(Q1389,Contenants!$A$2:$B$21,2,FALSE),"0")</f>
        <v>16</v>
      </c>
      <c r="S1389" s="2"/>
      <c r="T1389" s="50" t="str">
        <f t="shared" si="501"/>
        <v>Cidre Coat Albret Demi Sec</v>
      </c>
      <c r="U1389" s="19" t="str">
        <f>SUBSTITUTE(SUBSTITUTE(SUBSTITUTE(SUBSTITUTE(SUBSTITUTE(SUBSTITUTE(SUBSTITUTE(SUBSTITUTE(SUBSTITUTE(SUBSTITUTE(SUBSTITUTE(SUBSTITUTE(S1389,"C:\Users\Admin\OneDrive\Site Internet\",""),"BAG-IN-BOX\",""),"BOURGOGNE\",""),"BEAUJOLAIS\",""),"CHAMPAGNE ET EFFERVESCENTS\",""),"LANGUEDOC\",""),"LOIRE\",""),"PROVENCE\",""),"RHONE NORD\",""),"RHONE SUD\",""),"SPIRITUEUX\",""),"SUD OUEST\","")</f>
        <v/>
      </c>
      <c r="V1389" s="19">
        <f t="shared" si="502"/>
        <v>0</v>
      </c>
      <c r="W1389" s="20" t="e">
        <f>$X$1&amp;A1389&amp;$Y$1&amp;T1389&amp;$Z$1&amp;D1389&amp;$AA$1&amp;E1389&amp;#REF!&amp;G1389&amp;$AB$1&amp;J1389&amp;$AC$1&amp;L1389&amp;$AD$1&amp;N1389&amp;$AE$1&amp;P1389&amp;$AF$1&amp;R1389&amp;$AG$1&amp;#REF!&amp;$AI$1</f>
        <v>#REF!</v>
      </c>
    </row>
    <row r="1390" spans="1:23" ht="409.5" x14ac:dyDescent="0.25">
      <c r="A1390" s="2" t="s">
        <v>1258</v>
      </c>
      <c r="B1390" s="2" t="s">
        <v>1259</v>
      </c>
      <c r="C1390" s="3" t="s">
        <v>5334</v>
      </c>
      <c r="D1390" s="23" t="str">
        <f t="shared" si="500"/>
        <v>Un vin blanc sec et floral. Parfait sur un cabillaud sauce citron.&lt;br&gt;&lt;br&gt;Dégustation : Robe jaune pâle ; Nez puissant aux notes de fleurs blanches ; Bouche ample, floral et élégante.&lt;br&gt;Accord mets/vin : apéritif, poisson.&lt;br&gt;&lt;br&gt;À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1390" s="4">
        <v>6.85</v>
      </c>
      <c r="F1390" s="2" t="s">
        <v>2224</v>
      </c>
      <c r="G1390" s="19">
        <f>VLOOKUP(F1390,frs!$A$2:$B$45,2,FALSE)</f>
        <v>39</v>
      </c>
      <c r="H1390" s="2" t="b">
        <v>1</v>
      </c>
      <c r="I1390" s="2" t="s">
        <v>4709</v>
      </c>
      <c r="J1390" s="19">
        <f>VLOOKUP(I1390,Families!$A$2:$B$11,2,FALSE)</f>
        <v>2</v>
      </c>
      <c r="K1390" s="2" t="s">
        <v>4749</v>
      </c>
      <c r="L1390" s="19">
        <f>IFERROR(VLOOKUP(K1390,Appellations!$A$2:$B$80,2,FALSE),"0")</f>
        <v>38</v>
      </c>
      <c r="M1390" s="2" t="s">
        <v>4745</v>
      </c>
      <c r="N1390" s="19">
        <f>IFERROR(VLOOKUP(M1390,Regions!$A$2:$B$44,2,FALSE),"0")</f>
        <v>33</v>
      </c>
      <c r="O1390" s="2" t="s">
        <v>4689</v>
      </c>
      <c r="P1390" s="19">
        <f>IFERROR(VLOOKUP(O1390,Colors!$A$2:$B$11,2,FALSE),"0")</f>
        <v>2</v>
      </c>
      <c r="Q1390" s="2" t="s">
        <v>4688</v>
      </c>
      <c r="R1390" s="19">
        <f>IFERROR(VLOOKUP(Q1390,Contenants!$A$2:$B$21,2,FALSE),"0")</f>
        <v>16</v>
      </c>
      <c r="S1390" s="2" t="s">
        <v>5728</v>
      </c>
      <c r="T1390" s="50" t="s">
        <v>6264</v>
      </c>
      <c r="U1390" s="19" t="str">
        <f>SUBSTITUTE(S1390,"C:\Users\Admin\OneDrive\Site Internet\","")</f>
        <v>cellier_des_chartreux_chardonnay_les_amandiers_blanc.png</v>
      </c>
      <c r="V1390" s="19">
        <f t="shared" si="502"/>
        <v>1</v>
      </c>
      <c r="W1390" s="20" t="str">
        <f t="shared" ref="W1390" si="503">$X$1&amp;A1390&amp;$Y$1&amp;T1390&amp;$Z$1&amp;D1390&amp;$AA$1&amp;G1390&amp;$AB$1&amp;J1390&amp;$AC$1&amp;L1390&amp;$AD$1&amp;N1390&amp;$AE$1&amp;P1390&amp;$AF$1&amp;R1390&amp;$AG$1&amp;U1390&amp;$AH$1&amp;V1390&amp;$AI$1</f>
        <v>("01402", "Chardonnay Les Amandiers Chartreux Blanc", "Un vin blanc sec et floral. Parfait sur un cabillaud sauce citron.&lt;br&gt;&lt;br&gt;Dégustation : Robe jaune pâle ; Nez puissant aux notes de fleurs blanches ; Bouche ample, floral et élégante.&lt;br&gt;Accord mets/vin : apéritif, poisson.&lt;br&gt;&lt;br&gt;À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 "39", "2", "38", "33","2", "16", "cellier_des_chartreux_chardonnay_les_amandiers_blanc.png", "1"),</v>
      </c>
    </row>
    <row r="1391" spans="1:23" hidden="1" x14ac:dyDescent="0.25">
      <c r="A1391" s="2" t="s">
        <v>3567</v>
      </c>
      <c r="B1391" s="2" t="s">
        <v>3568</v>
      </c>
      <c r="C1391" s="3"/>
      <c r="D1391" s="23" t="str">
        <f t="shared" si="500"/>
        <v/>
      </c>
      <c r="E1391" s="4">
        <v>45.5</v>
      </c>
      <c r="F1391" s="2" t="s">
        <v>2237</v>
      </c>
      <c r="G1391" s="19">
        <f>VLOOKUP(F1391,frs!$A$2:$E$41,2,FALSE)</f>
        <v>21</v>
      </c>
      <c r="H1391" s="2" t="b">
        <v>0</v>
      </c>
      <c r="I1391" s="2" t="s">
        <v>2307</v>
      </c>
      <c r="J1391" s="19">
        <f>VLOOKUP(I1391,Families!$A$2:$B$11,2,FALSE)</f>
        <v>8</v>
      </c>
      <c r="K1391" s="2"/>
      <c r="L1391" s="19" t="str">
        <f>IFERROR(VLOOKUP(K1391,Appellations!$A$2:$B$77,2,FALSE),"0")</f>
        <v>0</v>
      </c>
      <c r="M1391" s="2" t="s">
        <v>2307</v>
      </c>
      <c r="N1391" s="19">
        <f>IFERROR(VLOOKUP(M1391,Regions!$A$2:$B$41,2,FALSE),"0")</f>
        <v>7</v>
      </c>
      <c r="O1391" s="2" t="s">
        <v>4803</v>
      </c>
      <c r="P1391" s="19">
        <f>IFERROR(VLOOKUP(O1391,Colors!$A$2:$B$11,2,FALSE),"0")</f>
        <v>4</v>
      </c>
      <c r="Q1391" s="2"/>
      <c r="R1391" s="19" t="str">
        <f>IFERROR(VLOOKUP(Q1391,Contenants!$A$2:$B$21,2,FALSE),"0")</f>
        <v>0</v>
      </c>
      <c r="S1391" s="2"/>
      <c r="T1391" s="50" t="str">
        <f t="shared" si="501"/>
        <v>Fut Biere Alaryk Blonde 5 L</v>
      </c>
      <c r="U1391" s="19" t="str">
        <f>SUBSTITUTE(SUBSTITUTE(SUBSTITUTE(SUBSTITUTE(SUBSTITUTE(SUBSTITUTE(SUBSTITUTE(SUBSTITUTE(SUBSTITUTE(SUBSTITUTE(SUBSTITUTE(SUBSTITUTE(S1391,"C:\Users\Admin\OneDrive\Site Internet\",""),"BAG-IN-BOX\",""),"BOURGOGNE\",""),"BEAUJOLAIS\",""),"CHAMPAGNE ET EFFERVESCENTS\",""),"LANGUEDOC\",""),"LOIRE\",""),"PROVENCE\",""),"RHONE NORD\",""),"RHONE SUD\",""),"SPIRITUEUX\",""),"SUD OUEST\","")</f>
        <v/>
      </c>
      <c r="V1391" s="19" t="e">
        <f>IF(#REF!="",0,1)</f>
        <v>#REF!</v>
      </c>
      <c r="W1391" s="20" t="e">
        <f>$X$1&amp;A1391&amp;$Y$1&amp;T1391&amp;$Z$1&amp;D1391&amp;$AA$1&amp;E1391&amp;#REF!&amp;G1391&amp;$AB$1&amp;J1391&amp;$AC$1&amp;L1391&amp;$AD$1&amp;N1391&amp;$AE$1&amp;P1391&amp;$AF$1&amp;R1391&amp;$AG$1&amp;#REF!&amp;$AI$1</f>
        <v>#REF!</v>
      </c>
    </row>
    <row r="1392" spans="1:23" ht="409.5" x14ac:dyDescent="0.25">
      <c r="A1392" s="2" t="s">
        <v>1310</v>
      </c>
      <c r="B1392" s="2" t="s">
        <v>1311</v>
      </c>
      <c r="C1392" s="3" t="s">
        <v>5347</v>
      </c>
      <c r="D1392" s="23" t="str">
        <f t="shared" si="500"/>
        <v>Un vin blanc léger et floral, parfait pour vos apéritifs entre amis.&lt;br&gt;&lt;br&gt;Encépagement : Chardonnay.&lt;br&gt;&lt;br&gt;Dégustation : sec, rond et frais aux notes de fruits secs et de fruits à chair blanche.&lt;br&gt;Accord mets/vin : apéritif, viande viande, poisson.&lt;br&gt;&lt;br&gt;Le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vins.&lt;br&gt;&lt;br&gt;Descendante d’une famille qui travaille la vigne depuis 1640, Claire Clavel, Femme Vigneronne, est épaulée par son père Denis. Elle conduit les 80 hectares de son domaine.</v>
      </c>
      <c r="E1392" s="4">
        <v>7.5</v>
      </c>
      <c r="F1392" s="2" t="s">
        <v>2234</v>
      </c>
      <c r="G1392" s="19">
        <f>VLOOKUP(F1392,frs!$A$2:$B$45,2,FALSE)</f>
        <v>13</v>
      </c>
      <c r="H1392" s="2" t="b">
        <v>1</v>
      </c>
      <c r="I1392" s="2" t="s">
        <v>4709</v>
      </c>
      <c r="J1392" s="19">
        <f>VLOOKUP(I1392,Families!$A$2:$B$11,2,FALSE)</f>
        <v>2</v>
      </c>
      <c r="K1392" s="2" t="s">
        <v>263</v>
      </c>
      <c r="L1392" s="19">
        <f>IFERROR(VLOOKUP(K1392,Appellations!$A$2:$B$80,2,FALSE),"0")</f>
        <v>42</v>
      </c>
      <c r="M1392" s="2" t="s">
        <v>4743</v>
      </c>
      <c r="N1392" s="19">
        <f>IFERROR(VLOOKUP(M1392,Regions!$A$2:$B$44,2,FALSE),"0")</f>
        <v>24</v>
      </c>
      <c r="O1392" s="2" t="s">
        <v>4689</v>
      </c>
      <c r="P1392" s="19">
        <f>IFERROR(VLOOKUP(O1392,Colors!$A$2:$B$11,2,FALSE),"0")</f>
        <v>2</v>
      </c>
      <c r="Q1392" s="2" t="s">
        <v>4688</v>
      </c>
      <c r="R1392" s="19">
        <f>IFERROR(VLOOKUP(Q1392,Contenants!$A$2:$B$21,2,FALSE),"0")</f>
        <v>16</v>
      </c>
      <c r="S1392" s="2" t="s">
        <v>5729</v>
      </c>
      <c r="T1392" s="50" t="s">
        <v>6265</v>
      </c>
      <c r="U1392" s="19" t="str">
        <f t="shared" ref="U1392:U1394" si="504">SUBSTITUTE(S1392,"C:\Users\Admin\OneDrive\Site Internet\","")</f>
        <v>domaine_clavel_mon_histoire_blanc.png</v>
      </c>
      <c r="V1392" s="19">
        <f t="shared" ref="V1392:V1398" si="505">IF(U1392="",0,1)</f>
        <v>1</v>
      </c>
      <c r="W1392" s="20" t="str">
        <f t="shared" ref="W1392:W1394" si="506">$X$1&amp;A1392&amp;$Y$1&amp;T1392&amp;$Z$1&amp;D1392&amp;$AA$1&amp;G1392&amp;$AB$1&amp;J1392&amp;$AC$1&amp;L1392&amp;$AD$1&amp;N1392&amp;$AE$1&amp;P1392&amp;$AF$1&amp;R1392&amp;$AG$1&amp;U1392&amp;$AH$1&amp;V1392&amp;$AI$1</f>
        <v>("01404", "Mon Histoire Clavel Blanc ", "Un vin blanc léger et floral, parfait pour vos apéritifs entre amis.&lt;br&gt;&lt;br&gt;Encépagement : Chardonnay.&lt;br&gt;&lt;br&gt;Dégustation : sec, rond et frais aux notes de fruits secs et de fruits à chair blanche.&lt;br&gt;Accord mets/vin : apéritif, viande viande, poisson.&lt;br&gt;&lt;br&gt;Le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vins.&lt;br&gt;&lt;br&gt;Descendante d’une famille qui travaille la vigne depuis 1640, Claire Clavel, Femme Vigneronne, est épaulée par son père Denis. Elle conduit les 80 hectares de son domaine.", "13", "2", "42", "24","2", "16", "domaine_clavel_mon_histoire_blanc.png", "1"),</v>
      </c>
    </row>
    <row r="1393" spans="1:23" ht="409.5" x14ac:dyDescent="0.25">
      <c r="A1393" s="2" t="s">
        <v>1316</v>
      </c>
      <c r="B1393" s="2" t="s">
        <v>1317</v>
      </c>
      <c r="C1393" s="3" t="s">
        <v>5350</v>
      </c>
      <c r="D1393" s="23" t="str">
        <f t="shared" si="500"/>
        <v>Un vin rouge léger et fruité, parfait pour vos apéritifs et grillades entre amis.&lt;br&gt;&lt;br&gt;Encépagement : Merlot.&lt;br&gt;&lt;br&gt;Dégustation : rond, souple et gourmand aux notes de myrtilles et de framboises.&lt;br&gt;Accord mets/vin : apéritif, viande grillée.&lt;br&gt;&lt;br&gt;Le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vins.&lt;br&gt;&lt;br&gt;Descendante d’une famille qui travaille la vigne depuis 1640, Claire Clavel, Femme Vigneronne, est épaulée par son père Denis. Elle conduit les 80 hectares de son domaine.</v>
      </c>
      <c r="E1393" s="4">
        <v>7.5</v>
      </c>
      <c r="F1393" s="2" t="s">
        <v>2234</v>
      </c>
      <c r="G1393" s="19">
        <f>VLOOKUP(F1393,frs!$A$2:$B$45,2,FALSE)</f>
        <v>13</v>
      </c>
      <c r="H1393" s="2" t="b">
        <v>1</v>
      </c>
      <c r="I1393" s="2" t="s">
        <v>4716</v>
      </c>
      <c r="J1393" s="19">
        <f>VLOOKUP(I1393,Families!$A$2:$B$11,2,FALSE)</f>
        <v>1</v>
      </c>
      <c r="K1393" s="2" t="s">
        <v>263</v>
      </c>
      <c r="L1393" s="19">
        <f>IFERROR(VLOOKUP(K1393,Appellations!$A$2:$B$80,2,FALSE),"0")</f>
        <v>42</v>
      </c>
      <c r="M1393" s="2" t="s">
        <v>4743</v>
      </c>
      <c r="N1393" s="19">
        <f>IFERROR(VLOOKUP(M1393,Regions!$A$2:$B$44,2,FALSE),"0")</f>
        <v>24</v>
      </c>
      <c r="O1393" s="2" t="s">
        <v>4719</v>
      </c>
      <c r="P1393" s="19">
        <f>IFERROR(VLOOKUP(O1393,Colors!$A$2:$B$11,2,FALSE),"0")</f>
        <v>8</v>
      </c>
      <c r="Q1393" s="2" t="s">
        <v>4688</v>
      </c>
      <c r="R1393" s="19">
        <f>IFERROR(VLOOKUP(Q1393,Contenants!$A$2:$B$21,2,FALSE),"0")</f>
        <v>16</v>
      </c>
      <c r="S1393" s="2" t="s">
        <v>5730</v>
      </c>
      <c r="T1393" s="50" t="s">
        <v>6266</v>
      </c>
      <c r="U1393" s="19" t="str">
        <f t="shared" si="504"/>
        <v>domaine_clavel_mon_histoire_rouge.png</v>
      </c>
      <c r="V1393" s="19">
        <f t="shared" si="505"/>
        <v>1</v>
      </c>
      <c r="W1393" s="20" t="str">
        <f t="shared" si="506"/>
        <v>("01405", "Mon Histoire Clavel Rouge  ", "Un vin rouge léger et fruité, parfait pour vos apéritifs et grillades entre amis.&lt;br&gt;&lt;br&gt;Encépagement : Merlot.&lt;br&gt;&lt;br&gt;Dégustation : rond, souple et gourmand aux notes de myrtilles et de framboises.&lt;br&gt;Accord mets/vin : apéritif, viande grillée.&lt;br&gt;&lt;br&gt;Le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vins.&lt;br&gt;&lt;br&gt;Descendante d’une famille qui travaille la vigne depuis 1640, Claire Clavel, Femme Vigneronne, est épaulée par son père Denis. Elle conduit les 80 hectares de son domaine.", "13", "1", "42", "24","8", "16", "domaine_clavel_mon_histoire_rouge.png", "1"),</v>
      </c>
    </row>
    <row r="1394" spans="1:23" ht="409.5" x14ac:dyDescent="0.25">
      <c r="A1394" s="2" t="s">
        <v>1312</v>
      </c>
      <c r="B1394" s="2" t="s">
        <v>1313</v>
      </c>
      <c r="C1394" s="3" t="s">
        <v>5348</v>
      </c>
      <c r="D1394" s="23" t="str">
        <f t="shared" si="500"/>
        <v>Un vin rosé sec et fruité. Idéal pour vos apéritifs et salade d'été.&lt;br&gt;&lt;br&gt;Encépagement : Caladoc, Muscat.&lt;br&gt;&lt;br&gt;Dégustation : sec, gourmand et frais aux notes de petits fruits rouges et de bonbons anglais.&lt;br&gt;Accord mets/vin : apéritif, viande viande, grillades, salade d’été.&lt;br&gt;&lt;br&gt;Existe en Magnum.&lt;br&gt;&lt;br&gt;Le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vins.&lt;br&gt;Descendante d’une famille qui travaille la vigne depuis 1640, Claire Clavel, Femme Vigneronne, est épaulée par son père Denis. Elle conduit les 80 hectares de son domaine.</v>
      </c>
      <c r="E1394" s="4">
        <v>7.5</v>
      </c>
      <c r="F1394" s="2" t="s">
        <v>2234</v>
      </c>
      <c r="G1394" s="19">
        <f>VLOOKUP(F1394,frs!$A$2:$B$45,2,FALSE)</f>
        <v>13</v>
      </c>
      <c r="H1394" s="2" t="b">
        <v>1</v>
      </c>
      <c r="I1394" s="2" t="s">
        <v>2308</v>
      </c>
      <c r="J1394" s="19">
        <f>VLOOKUP(I1394,Families!$A$2:$B$11,2,FALSE)</f>
        <v>3</v>
      </c>
      <c r="K1394" s="2" t="s">
        <v>263</v>
      </c>
      <c r="L1394" s="19">
        <f>IFERROR(VLOOKUP(K1394,Appellations!$A$2:$B$80,2,FALSE),"0")</f>
        <v>42</v>
      </c>
      <c r="M1394" s="2" t="s">
        <v>4743</v>
      </c>
      <c r="N1394" s="19">
        <f>IFERROR(VLOOKUP(M1394,Regions!$A$2:$B$44,2,FALSE),"0")</f>
        <v>24</v>
      </c>
      <c r="O1394" s="2" t="s">
        <v>2306</v>
      </c>
      <c r="P1394" s="19">
        <f>IFERROR(VLOOKUP(O1394,Colors!$A$2:$B$11,2,FALSE),"0")</f>
        <v>7</v>
      </c>
      <c r="Q1394" s="2" t="s">
        <v>4688</v>
      </c>
      <c r="R1394" s="19">
        <f>IFERROR(VLOOKUP(Q1394,Contenants!$A$2:$B$21,2,FALSE),"0")</f>
        <v>16</v>
      </c>
      <c r="S1394" s="2" t="s">
        <v>5731</v>
      </c>
      <c r="T1394" s="50" t="s">
        <v>6267</v>
      </c>
      <c r="U1394" s="19" t="str">
        <f t="shared" si="504"/>
        <v>domaine_clavel_mon_histoire_rose.png</v>
      </c>
      <c r="V1394" s="19">
        <f t="shared" si="505"/>
        <v>1</v>
      </c>
      <c r="W1394" s="20" t="str">
        <f t="shared" si="506"/>
        <v>("01406", "Mon Histoire Clavel Rosé  ", "Un vin rosé sec et fruité. Idéal pour vos apéritifs et salade d'été.&lt;br&gt;&lt;br&gt;Encépagement : Caladoc, Muscat.&lt;br&gt;&lt;br&gt;Dégustation : sec, gourmand et frais aux notes de petits fruits rouges et de bonbons anglais.&lt;br&gt;Accord mets/vin : apéritif, viande viande, grillades, salade d’été.&lt;br&gt;&lt;br&gt;Existe en Magnum.&lt;br&gt;&lt;br&gt;Le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vins.&lt;br&gt;Descendante d’une famille qui travaille la vigne depuis 1640, Claire Clavel, Femme Vigneronne, est épaulée par son père Denis. Elle conduit les 80 hectares de son domaine.", "13", "3", "42", "24","7", "16", "domaine_clavel_mon_histoire_rose.png", "1"),</v>
      </c>
    </row>
    <row r="1395" spans="1:23" s="29" customFormat="1" ht="256.5" hidden="1" x14ac:dyDescent="0.25">
      <c r="A1395" s="2" t="s">
        <v>274</v>
      </c>
      <c r="B1395" s="2" t="s">
        <v>275</v>
      </c>
      <c r="C1395" s="3" t="s">
        <v>4983</v>
      </c>
      <c r="D1395" s="27" t="str">
        <f t="shared" si="477"/>
        <v>Un Vin Blanc sec et floral, idéal pour vos évènement familliaux ou sur une paella.&lt;br&gt;&lt;br&gt;Encépagement : Chardonnay.&lt;br&gt;&lt;br&gt;Dégustation : sec, rond et frais aux notes de fruits secs et de fruits à chair blanche.&lt;br&gt;Accord mets/vin : apéritif, viande viande, poisson.&lt;br&gt;&lt;br&gt;Le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vins.&lt;br&gt;&lt;br&gt;Descendante d’une famille qui travaille la vigne depuis 1640, Claire Clavel, Femme Vigneronne, est épaulée par son père Denis. Elle conduit les 80 hectares de son domaine.</v>
      </c>
      <c r="E1395" s="4">
        <v>24</v>
      </c>
      <c r="F1395" s="2" t="s">
        <v>2234</v>
      </c>
      <c r="H1395" s="2" t="b">
        <v>1</v>
      </c>
      <c r="I1395" s="2" t="s">
        <v>2301</v>
      </c>
      <c r="K1395" s="2" t="s">
        <v>263</v>
      </c>
      <c r="M1395" s="2" t="s">
        <v>4743</v>
      </c>
      <c r="O1395" s="2" t="s">
        <v>4689</v>
      </c>
      <c r="Q1395" s="2"/>
      <c r="S1395" s="2" t="s">
        <v>6494</v>
      </c>
      <c r="V1395" s="19">
        <f t="shared" si="505"/>
        <v>0</v>
      </c>
    </row>
    <row r="1396" spans="1:23" s="20" customFormat="1" ht="256.5" hidden="1" x14ac:dyDescent="0.25">
      <c r="A1396" s="2" t="s">
        <v>278</v>
      </c>
      <c r="B1396" s="2" t="s">
        <v>279</v>
      </c>
      <c r="C1396" s="3" t="s">
        <v>4984</v>
      </c>
      <c r="D1396" s="18" t="str">
        <f t="shared" si="477"/>
        <v>Un Vin rouge léger et fruité, idéal sur des grillades ou un plateau de charcuterie.&lt;br&gt;&lt;br&gt;Encépagement : Merlot.&lt;br&gt;&lt;br&gt;Dégustation : rond, souple et gourmand aux notes de myrtilles et de framboises.&lt;br&gt;Accord mets/vin : apéritif, viande grillée.&lt;br&gt;&lt;br&gt;Le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vins.&lt;br&gt;&lt;br&gt;Descendante d’une famille qui travaille la vigne depuis 1640, Claire Clavel, Femme Vigneronne, est épaulée par son père Denis. Elle conduit les 80 hectares de son domaine.</v>
      </c>
      <c r="E1396" s="4">
        <v>24</v>
      </c>
      <c r="F1396" s="2" t="s">
        <v>2234</v>
      </c>
      <c r="H1396" s="2" t="b">
        <v>1</v>
      </c>
      <c r="I1396" s="2" t="s">
        <v>2301</v>
      </c>
      <c r="K1396" s="2" t="s">
        <v>263</v>
      </c>
      <c r="M1396" s="2" t="s">
        <v>4743</v>
      </c>
      <c r="O1396" s="2" t="s">
        <v>4719</v>
      </c>
      <c r="Q1396" s="2"/>
      <c r="S1396" s="2" t="s">
        <v>6495</v>
      </c>
      <c r="V1396" s="19">
        <f t="shared" si="505"/>
        <v>0</v>
      </c>
    </row>
    <row r="1397" spans="1:23" s="20" customFormat="1" ht="243" hidden="1" x14ac:dyDescent="0.25">
      <c r="A1397" s="2" t="s">
        <v>276</v>
      </c>
      <c r="B1397" s="2" t="s">
        <v>277</v>
      </c>
      <c r="C1397" s="3" t="s">
        <v>4985</v>
      </c>
      <c r="D1397" s="18" t="str">
        <f t="shared" si="477"/>
        <v>Un Vin rosé léger, fruité et festif, idéal en apéritif ou sur des grillades.&lt;br&gt;&lt;br&gt;Encépagement : Caladoc, Muscat.&lt;br&gt;&lt;br&gt;Dégustation : sec, gourmand et frais aux notes de petits fruits rouges et de bonbons anglais.&lt;br&gt;Accord mets/vin : apéritif, viande viande, grillades, salade d’été.&lt;br&gt;&lt;br&gt;Le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vins.&lt;br&gt;Descendante d’une famille qui travaille la vigne depuis 1640, Claire Clavel, Femme Vigneronne, est épaulée par son père Denis. Elle conduit les 80 hectares de son domaine.</v>
      </c>
      <c r="E1397" s="4">
        <v>24</v>
      </c>
      <c r="F1397" s="2" t="s">
        <v>2234</v>
      </c>
      <c r="H1397" s="2" t="b">
        <v>1</v>
      </c>
      <c r="I1397" s="2" t="s">
        <v>2301</v>
      </c>
      <c r="K1397" s="2" t="s">
        <v>263</v>
      </c>
      <c r="M1397" s="2" t="s">
        <v>4743</v>
      </c>
      <c r="O1397" s="2" t="s">
        <v>2306</v>
      </c>
      <c r="Q1397" s="2"/>
      <c r="S1397" s="2" t="s">
        <v>6496</v>
      </c>
      <c r="V1397" s="19">
        <f t="shared" si="505"/>
        <v>0</v>
      </c>
    </row>
    <row r="1398" spans="1:23" s="20" customFormat="1" ht="256.5" hidden="1" x14ac:dyDescent="0.25">
      <c r="A1398" s="2" t="s">
        <v>225</v>
      </c>
      <c r="B1398" s="2" t="s">
        <v>226</v>
      </c>
      <c r="C1398" s="3" t="s">
        <v>4986</v>
      </c>
      <c r="D1398" s="18" t="str">
        <f t="shared" si="477"/>
        <v>Un Côtes du Rhône fruité et légèrement épicé pour accompagner vos grillades ou un faux filet frites.&lt;br&gt;&lt;br&gt;Encépagement : Grenache, Syrah et Marselan.&lt;br&gt;&lt;br&gt;Dégustation : puissant et charmeur aux notes de fruits rouges et de cacao avec des tannins soyeux.&lt;br&gt;Accord mets/vin : apéritif, viande grillée.&lt;br&gt;&lt;br&gt;Le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vins.&lt;br&gt;&lt;br&gt;Descendante d’une famille qui travaille la vigne depuis 1640, Claire Clavel, Femme Vigneronne, est épaulée par son père Denis. Elle conduit les 80 hectares de son domaine.</v>
      </c>
      <c r="E1398" s="4">
        <v>33.25</v>
      </c>
      <c r="F1398" s="2" t="s">
        <v>2234</v>
      </c>
      <c r="H1398" s="2" t="b">
        <v>1</v>
      </c>
      <c r="I1398" s="2" t="s">
        <v>2301</v>
      </c>
      <c r="K1398" s="2" t="s">
        <v>4744</v>
      </c>
      <c r="M1398" s="2" t="s">
        <v>4745</v>
      </c>
      <c r="O1398" s="2" t="s">
        <v>4719</v>
      </c>
      <c r="Q1398" s="2"/>
      <c r="S1398" s="2" t="s">
        <v>6497</v>
      </c>
      <c r="V1398" s="19">
        <f t="shared" si="505"/>
        <v>0</v>
      </c>
    </row>
    <row r="1399" spans="1:23" s="20" customFormat="1" hidden="1" x14ac:dyDescent="0.25">
      <c r="A1399" s="2" t="s">
        <v>3385</v>
      </c>
      <c r="B1399" s="2" t="s">
        <v>3386</v>
      </c>
      <c r="C1399" s="3"/>
      <c r="D1399" s="18" t="str">
        <f t="shared" si="477"/>
        <v/>
      </c>
      <c r="E1399" s="4">
        <v>14.9</v>
      </c>
      <c r="F1399" s="2" t="s">
        <v>3387</v>
      </c>
      <c r="H1399" s="2" t="b">
        <v>0</v>
      </c>
      <c r="I1399" s="2" t="s">
        <v>4709</v>
      </c>
      <c r="K1399" s="2" t="s">
        <v>4746</v>
      </c>
      <c r="M1399" s="2" t="s">
        <v>4741</v>
      </c>
      <c r="O1399" s="2" t="s">
        <v>4689</v>
      </c>
      <c r="Q1399" s="2" t="s">
        <v>4688</v>
      </c>
      <c r="S1399" s="2"/>
    </row>
    <row r="1400" spans="1:23" s="20" customFormat="1" hidden="1" x14ac:dyDescent="0.25">
      <c r="A1400" s="2" t="s">
        <v>3388</v>
      </c>
      <c r="B1400" s="2" t="s">
        <v>3389</v>
      </c>
      <c r="C1400" s="3"/>
      <c r="D1400" s="18" t="str">
        <f t="shared" si="477"/>
        <v/>
      </c>
      <c r="E1400" s="4">
        <v>13.4</v>
      </c>
      <c r="F1400" s="2" t="s">
        <v>3387</v>
      </c>
      <c r="H1400" s="2" t="b">
        <v>0</v>
      </c>
      <c r="I1400" s="2" t="s">
        <v>2308</v>
      </c>
      <c r="K1400" s="2" t="s">
        <v>4746</v>
      </c>
      <c r="M1400" s="2" t="s">
        <v>4741</v>
      </c>
      <c r="O1400" s="2" t="s">
        <v>2306</v>
      </c>
      <c r="Q1400" s="2" t="s">
        <v>4688</v>
      </c>
      <c r="S1400" s="2"/>
    </row>
    <row r="1401" spans="1:23" s="20" customFormat="1" hidden="1" x14ac:dyDescent="0.25">
      <c r="A1401" s="2" t="s">
        <v>3390</v>
      </c>
      <c r="B1401" s="2" t="s">
        <v>3391</v>
      </c>
      <c r="C1401" s="3"/>
      <c r="D1401" s="18" t="str">
        <f t="shared" si="477"/>
        <v/>
      </c>
      <c r="E1401" s="4">
        <v>16.149999999999999</v>
      </c>
      <c r="F1401" s="2" t="s">
        <v>3387</v>
      </c>
      <c r="H1401" s="2" t="b">
        <v>0</v>
      </c>
      <c r="I1401" s="2" t="s">
        <v>4716</v>
      </c>
      <c r="K1401" s="2" t="s">
        <v>4746</v>
      </c>
      <c r="M1401" s="2" t="s">
        <v>4741</v>
      </c>
      <c r="O1401" s="2" t="s">
        <v>4719</v>
      </c>
      <c r="Q1401" s="2" t="s">
        <v>4688</v>
      </c>
      <c r="S1401" s="2"/>
    </row>
    <row r="1402" spans="1:23" s="20" customFormat="1" hidden="1" x14ac:dyDescent="0.25">
      <c r="A1402" s="2" t="s">
        <v>3656</v>
      </c>
      <c r="B1402" s="2" t="s">
        <v>3657</v>
      </c>
      <c r="C1402" s="3"/>
      <c r="D1402" s="40" t="str">
        <f t="shared" si="477"/>
        <v/>
      </c>
      <c r="E1402" s="4">
        <v>37.1</v>
      </c>
      <c r="F1402" s="2" t="s">
        <v>3387</v>
      </c>
      <c r="G1402" s="42"/>
      <c r="H1402" s="2" t="b">
        <v>0</v>
      </c>
      <c r="I1402" s="2" t="s">
        <v>4709</v>
      </c>
      <c r="J1402" s="42"/>
      <c r="K1402" s="2" t="s">
        <v>4849</v>
      </c>
      <c r="L1402" s="42"/>
      <c r="M1402" s="2" t="s">
        <v>4741</v>
      </c>
      <c r="N1402" s="42"/>
      <c r="O1402" s="2" t="s">
        <v>4689</v>
      </c>
      <c r="P1402" s="42"/>
      <c r="Q1402" s="2" t="s">
        <v>4688</v>
      </c>
      <c r="R1402" s="42"/>
      <c r="S1402" s="2"/>
      <c r="T1402" s="42"/>
      <c r="U1402" s="42"/>
      <c r="V1402" s="42"/>
      <c r="W1402" s="42"/>
    </row>
    <row r="1403" spans="1:23" hidden="1" x14ac:dyDescent="0.25">
      <c r="A1403" s="2" t="s">
        <v>3658</v>
      </c>
      <c r="B1403" s="2" t="s">
        <v>3659</v>
      </c>
      <c r="C1403" s="3"/>
      <c r="D1403" s="23" t="str">
        <f t="shared" ref="D1403:D1408" si="507">SUBSTITUTE(SUBSTITUTE(SUBSTITUTE(C1403,CHAR(13),""),CHAR(10),"&lt;br&gt;"),". &amp;car(10)",".")</f>
        <v/>
      </c>
      <c r="E1403" s="4">
        <v>37.1</v>
      </c>
      <c r="F1403" s="2" t="s">
        <v>3387</v>
      </c>
      <c r="G1403" s="19" t="e">
        <f>VLOOKUP(F1403,frs!$A$2:$E$41,2,FALSE)</f>
        <v>#N/A</v>
      </c>
      <c r="H1403" s="2" t="b">
        <v>0</v>
      </c>
      <c r="I1403" s="2" t="s">
        <v>4716</v>
      </c>
      <c r="J1403" s="19">
        <f>VLOOKUP(I1403,Families!$A$2:$B$11,2,FALSE)</f>
        <v>1</v>
      </c>
      <c r="K1403" s="2" t="s">
        <v>4849</v>
      </c>
      <c r="L1403" s="19">
        <f>IFERROR(VLOOKUP(K1403,Appellations!$A$2:$B$77,2,FALSE),"0")</f>
        <v>41</v>
      </c>
      <c r="M1403" s="2" t="s">
        <v>4741</v>
      </c>
      <c r="N1403" s="19">
        <f>IFERROR(VLOOKUP(M1403,Regions!$A$2:$B$41,2,FALSE),"0")</f>
        <v>32</v>
      </c>
      <c r="O1403" s="2" t="s">
        <v>4719</v>
      </c>
      <c r="P1403" s="19">
        <f>IFERROR(VLOOKUP(O1403,Colors!$A$2:$B$11,2,FALSE),"0")</f>
        <v>8</v>
      </c>
      <c r="Q1403" s="2" t="s">
        <v>4688</v>
      </c>
      <c r="R1403" s="19">
        <f>IFERROR(VLOOKUP(Q1403,Contenants!$A$2:$B$21,2,FALSE),"0")</f>
        <v>16</v>
      </c>
      <c r="S1403" s="2"/>
      <c r="T1403" s="50" t="str">
        <f t="shared" ref="T1403:T1408" si="508">PROPER(B1403)</f>
        <v>Igp Med Revelette Le Grand Rouge</v>
      </c>
      <c r="U1403" s="19" t="str">
        <f t="shared" ref="U1403:U1408" si="509">SUBSTITUTE(SUBSTITUTE(SUBSTITUTE(SUBSTITUTE(SUBSTITUTE(SUBSTITUTE(SUBSTITUTE(SUBSTITUTE(SUBSTITUTE(SUBSTITUTE(SUBSTITUTE(SUBSTITUTE(S1403,"C:\Users\Admin\OneDrive\Site Internet\",""),"BAG-IN-BOX\",""),"BOURGOGNE\",""),"BEAUJOLAIS\",""),"CHAMPAGNE ET EFFERVESCENTS\",""),"LANGUEDOC\",""),"LOIRE\",""),"PROVENCE\",""),"RHONE NORD\",""),"RHONE SUD\",""),"SPIRITUEUX\",""),"SUD OUEST\","")</f>
        <v/>
      </c>
      <c r="V1403" s="19" t="e">
        <f>IF(#REF!="",0,1)</f>
        <v>#REF!</v>
      </c>
      <c r="W1403" s="20" t="e">
        <f>$X$1&amp;A1403&amp;$Y$1&amp;T1403&amp;$Z$1&amp;D1403&amp;$AA$1&amp;E1403&amp;#REF!&amp;G1403&amp;$AB$1&amp;J1403&amp;$AC$1&amp;L1403&amp;$AD$1&amp;N1403&amp;$AE$1&amp;P1403&amp;$AF$1&amp;R1403&amp;$AG$1&amp;#REF!&amp;$AI$1</f>
        <v>#REF!</v>
      </c>
    </row>
    <row r="1404" spans="1:23" hidden="1" x14ac:dyDescent="0.25">
      <c r="A1404" s="2" t="s">
        <v>3530</v>
      </c>
      <c r="B1404" s="2" t="s">
        <v>3531</v>
      </c>
      <c r="C1404" s="3"/>
      <c r="D1404" s="23" t="str">
        <f t="shared" si="507"/>
        <v/>
      </c>
      <c r="E1404" s="4">
        <v>19.45</v>
      </c>
      <c r="F1404" s="2" t="s">
        <v>2247</v>
      </c>
      <c r="G1404" s="19" t="e">
        <f>VLOOKUP(F1404,frs!$A$2:$E$41,2,FALSE)</f>
        <v>#N/A</v>
      </c>
      <c r="H1404" s="2" t="b">
        <v>0</v>
      </c>
      <c r="I1404" s="2" t="s">
        <v>2308</v>
      </c>
      <c r="J1404" s="19">
        <f>VLOOKUP(I1404,Families!$A$2:$B$11,2,FALSE)</f>
        <v>3</v>
      </c>
      <c r="K1404" s="2" t="s">
        <v>4898</v>
      </c>
      <c r="L1404" s="19" t="str">
        <f>IFERROR(VLOOKUP(K1404,Appellations!$A$2:$B$77,2,FALSE),"0")</f>
        <v>0</v>
      </c>
      <c r="M1404" s="2" t="s">
        <v>4741</v>
      </c>
      <c r="N1404" s="19">
        <f>IFERROR(VLOOKUP(M1404,Regions!$A$2:$B$41,2,FALSE),"0")</f>
        <v>32</v>
      </c>
      <c r="O1404" s="2" t="s">
        <v>2306</v>
      </c>
      <c r="P1404" s="19">
        <f>IFERROR(VLOOKUP(O1404,Colors!$A$2:$B$11,2,FALSE),"0")</f>
        <v>7</v>
      </c>
      <c r="Q1404" s="2" t="s">
        <v>4688</v>
      </c>
      <c r="R1404" s="19">
        <f>IFERROR(VLOOKUP(Q1404,Contenants!$A$2:$B$21,2,FALSE),"0")</f>
        <v>16</v>
      </c>
      <c r="S1404" s="2"/>
      <c r="T1404" s="50" t="str">
        <f t="shared" si="508"/>
        <v>Dom.Masques Essentiel Rose Magnum</v>
      </c>
      <c r="U1404" s="19" t="str">
        <f t="shared" si="509"/>
        <v/>
      </c>
      <c r="V1404" s="19" t="e">
        <f>IF(#REF!="",0,1)</f>
        <v>#REF!</v>
      </c>
      <c r="W1404" s="20" t="e">
        <f>$X$1&amp;A1404&amp;$Y$1&amp;T1404&amp;$Z$1&amp;D1404&amp;$AA$1&amp;E1404&amp;#REF!&amp;G1404&amp;$AB$1&amp;J1404&amp;$AC$1&amp;L1404&amp;$AD$1&amp;N1404&amp;$AE$1&amp;P1404&amp;$AF$1&amp;R1404&amp;$AG$1&amp;#REF!&amp;$AI$1</f>
        <v>#REF!</v>
      </c>
    </row>
    <row r="1405" spans="1:23" hidden="1" x14ac:dyDescent="0.25">
      <c r="A1405" s="2" t="s">
        <v>3538</v>
      </c>
      <c r="B1405" s="2" t="s">
        <v>3539</v>
      </c>
      <c r="C1405" s="3"/>
      <c r="D1405" s="23" t="str">
        <f t="shared" si="507"/>
        <v/>
      </c>
      <c r="E1405" s="4">
        <v>9.75</v>
      </c>
      <c r="F1405" s="2" t="s">
        <v>2247</v>
      </c>
      <c r="G1405" s="19" t="e">
        <f>VLOOKUP(F1405,frs!$A$2:$E$41,2,FALSE)</f>
        <v>#N/A</v>
      </c>
      <c r="H1405" s="2" t="b">
        <v>0</v>
      </c>
      <c r="I1405" s="2" t="s">
        <v>4709</v>
      </c>
      <c r="J1405" s="19">
        <f>VLOOKUP(I1405,Families!$A$2:$B$11,2,FALSE)</f>
        <v>2</v>
      </c>
      <c r="K1405" s="2" t="s">
        <v>4751</v>
      </c>
      <c r="L1405" s="19" t="str">
        <f>IFERROR(VLOOKUP(K1405,Appellations!$A$2:$B$77,2,FALSE),"0")</f>
        <v>0</v>
      </c>
      <c r="M1405" s="2" t="s">
        <v>4752</v>
      </c>
      <c r="N1405" s="19">
        <f>IFERROR(VLOOKUP(M1405,Regions!$A$2:$B$41,2,FALSE),"0")</f>
        <v>20</v>
      </c>
      <c r="O1405" s="2" t="s">
        <v>4689</v>
      </c>
      <c r="P1405" s="19">
        <f>IFERROR(VLOOKUP(O1405,Colors!$A$2:$B$11,2,FALSE),"0")</f>
        <v>2</v>
      </c>
      <c r="Q1405" s="2" t="s">
        <v>4688</v>
      </c>
      <c r="R1405" s="19">
        <f>IFERROR(VLOOKUP(Q1405,Contenants!$A$2:$B$21,2,FALSE),"0")</f>
        <v>16</v>
      </c>
      <c r="S1405" s="2"/>
      <c r="T1405" s="50" t="str">
        <f t="shared" si="508"/>
        <v>Dom.Masques Vdf Viognier-Chardonnay Blc</v>
      </c>
      <c r="U1405" s="19" t="str">
        <f t="shared" si="509"/>
        <v/>
      </c>
      <c r="V1405" s="19" t="e">
        <f>IF(#REF!="",0,1)</f>
        <v>#REF!</v>
      </c>
      <c r="W1405" s="20" t="e">
        <f>$X$1&amp;A1405&amp;$Y$1&amp;T1405&amp;$Z$1&amp;D1405&amp;$AA$1&amp;E1405&amp;#REF!&amp;G1405&amp;$AB$1&amp;J1405&amp;$AC$1&amp;L1405&amp;$AD$1&amp;N1405&amp;$AE$1&amp;P1405&amp;$AF$1&amp;R1405&amp;$AG$1&amp;#REF!&amp;$AI$1</f>
        <v>#REF!</v>
      </c>
    </row>
    <row r="1406" spans="1:23" hidden="1" x14ac:dyDescent="0.25">
      <c r="A1406" s="2" t="s">
        <v>3684</v>
      </c>
      <c r="B1406" s="2" t="s">
        <v>3685</v>
      </c>
      <c r="C1406" s="3"/>
      <c r="D1406" s="23" t="str">
        <f t="shared" si="507"/>
        <v/>
      </c>
      <c r="E1406" s="4">
        <v>10.199999999999999</v>
      </c>
      <c r="F1406" s="2" t="s">
        <v>1066</v>
      </c>
      <c r="G1406" s="19" t="e">
        <f>VLOOKUP(F1406,frs!$A$2:$E$41,2,FALSE)</f>
        <v>#N/A</v>
      </c>
      <c r="H1406" s="2" t="b">
        <v>0</v>
      </c>
      <c r="I1406" s="2" t="s">
        <v>4716</v>
      </c>
      <c r="J1406" s="19">
        <f>VLOOKUP(I1406,Families!$A$2:$B$11,2,FALSE)</f>
        <v>1</v>
      </c>
      <c r="K1406" s="2" t="s">
        <v>263</v>
      </c>
      <c r="L1406" s="19">
        <f>IFERROR(VLOOKUP(K1406,Appellations!$A$2:$B$77,2,FALSE),"0")</f>
        <v>42</v>
      </c>
      <c r="M1406" s="2" t="s">
        <v>4743</v>
      </c>
      <c r="N1406" s="19">
        <f>IFERROR(VLOOKUP(M1406,Regions!$A$2:$B$41,2,FALSE),"0")</f>
        <v>24</v>
      </c>
      <c r="O1406" s="2" t="s">
        <v>4719</v>
      </c>
      <c r="P1406" s="19">
        <f>IFERROR(VLOOKUP(O1406,Colors!$A$2:$B$11,2,FALSE),"0")</f>
        <v>8</v>
      </c>
      <c r="Q1406" s="2" t="s">
        <v>4688</v>
      </c>
      <c r="R1406" s="19">
        <f>IFERROR(VLOOKUP(Q1406,Contenants!$A$2:$B$21,2,FALSE),"0")</f>
        <v>16</v>
      </c>
      <c r="S1406" s="2"/>
      <c r="T1406" s="50" t="str">
        <f t="shared" si="508"/>
        <v>Igp Oc Pulp Clos Des Nines Rouge</v>
      </c>
      <c r="U1406" s="19" t="str">
        <f t="shared" si="509"/>
        <v/>
      </c>
      <c r="V1406" s="19" t="e">
        <f>IF(#REF!="",0,1)</f>
        <v>#REF!</v>
      </c>
      <c r="W1406" s="20" t="e">
        <f>$X$1&amp;A1406&amp;$Y$1&amp;T1406&amp;$Z$1&amp;D1406&amp;$AA$1&amp;E1406&amp;#REF!&amp;G1406&amp;$AB$1&amp;J1406&amp;$AC$1&amp;L1406&amp;$AD$1&amp;N1406&amp;$AE$1&amp;P1406&amp;$AF$1&amp;R1406&amp;$AG$1&amp;#REF!&amp;$AI$1</f>
        <v>#REF!</v>
      </c>
    </row>
    <row r="1407" spans="1:23" hidden="1" x14ac:dyDescent="0.25">
      <c r="A1407" s="2" t="s">
        <v>1320</v>
      </c>
      <c r="B1407" s="2" t="s">
        <v>1321</v>
      </c>
      <c r="C1407" s="3"/>
      <c r="D1407" s="23" t="str">
        <f t="shared" si="507"/>
        <v/>
      </c>
      <c r="E1407" s="4">
        <v>9.1999999999999993</v>
      </c>
      <c r="F1407" s="2" t="s">
        <v>1066</v>
      </c>
      <c r="G1407" s="19" t="e">
        <f>VLOOKUP(F1407,frs!$A$2:$E$41,2,FALSE)</f>
        <v>#N/A</v>
      </c>
      <c r="H1407" s="2" t="b">
        <v>1</v>
      </c>
      <c r="I1407" s="2" t="s">
        <v>4709</v>
      </c>
      <c r="J1407" s="19">
        <f>VLOOKUP(I1407,Families!$A$2:$B$11,2,FALSE)</f>
        <v>2</v>
      </c>
      <c r="K1407" s="2" t="s">
        <v>263</v>
      </c>
      <c r="L1407" s="19">
        <f>IFERROR(VLOOKUP(K1407,Appellations!$A$2:$B$77,2,FALSE),"0")</f>
        <v>42</v>
      </c>
      <c r="M1407" s="2" t="s">
        <v>4743</v>
      </c>
      <c r="N1407" s="19">
        <f>IFERROR(VLOOKUP(M1407,Regions!$A$2:$B$41,2,FALSE),"0")</f>
        <v>24</v>
      </c>
      <c r="O1407" s="2" t="s">
        <v>4689</v>
      </c>
      <c r="P1407" s="19">
        <f>IFERROR(VLOOKUP(O1407,Colors!$A$2:$B$11,2,FALSE),"0")</f>
        <v>2</v>
      </c>
      <c r="Q1407" s="2" t="s">
        <v>4688</v>
      </c>
      <c r="R1407" s="19">
        <f>IFERROR(VLOOKUP(Q1407,Contenants!$A$2:$B$21,2,FALSE),"0")</f>
        <v>16</v>
      </c>
      <c r="S1407" s="2"/>
      <c r="T1407" s="50" t="str">
        <f t="shared" si="508"/>
        <v>Igp Oc Pulp Clos Des Nines Blanc</v>
      </c>
      <c r="U1407" s="19" t="str">
        <f t="shared" si="509"/>
        <v/>
      </c>
      <c r="V1407" s="19">
        <f t="shared" ref="V1407:V1412" si="510">IF(U1407="",0,1)</f>
        <v>0</v>
      </c>
      <c r="W1407" s="20" t="e">
        <f>$X$1&amp;A1407&amp;$Y$1&amp;T1407&amp;$Z$1&amp;D1407&amp;$AA$1&amp;E1407&amp;#REF!&amp;G1407&amp;$AB$1&amp;J1407&amp;$AC$1&amp;L1407&amp;$AD$1&amp;N1407&amp;$AE$1&amp;P1407&amp;$AF$1&amp;R1407&amp;$AG$1&amp;#REF!&amp;$AI$1</f>
        <v>#REF!</v>
      </c>
    </row>
    <row r="1408" spans="1:23" hidden="1" x14ac:dyDescent="0.25">
      <c r="A1408" s="2" t="s">
        <v>1064</v>
      </c>
      <c r="B1408" s="2" t="s">
        <v>1065</v>
      </c>
      <c r="C1408" s="3"/>
      <c r="D1408" s="23" t="str">
        <f t="shared" si="507"/>
        <v/>
      </c>
      <c r="E1408" s="4">
        <v>10.199999999999999</v>
      </c>
      <c r="F1408" s="2" t="s">
        <v>1066</v>
      </c>
      <c r="G1408" s="19" t="e">
        <f>VLOOKUP(F1408,frs!$A$2:$E$41,2,FALSE)</f>
        <v>#N/A</v>
      </c>
      <c r="H1408" s="2" t="b">
        <v>1</v>
      </c>
      <c r="I1408" s="2" t="s">
        <v>2308</v>
      </c>
      <c r="J1408" s="19">
        <f>VLOOKUP(I1408,Families!$A$2:$B$11,2,FALSE)</f>
        <v>3</v>
      </c>
      <c r="K1408" s="2" t="s">
        <v>263</v>
      </c>
      <c r="L1408" s="19">
        <f>IFERROR(VLOOKUP(K1408,Appellations!$A$2:$B$77,2,FALSE),"0")</f>
        <v>42</v>
      </c>
      <c r="M1408" s="2" t="s">
        <v>4743</v>
      </c>
      <c r="N1408" s="19">
        <f>IFERROR(VLOOKUP(M1408,Regions!$A$2:$B$41,2,FALSE),"0")</f>
        <v>24</v>
      </c>
      <c r="O1408" s="2" t="s">
        <v>2306</v>
      </c>
      <c r="P1408" s="19">
        <f>IFERROR(VLOOKUP(O1408,Colors!$A$2:$B$11,2,FALSE),"0")</f>
        <v>7</v>
      </c>
      <c r="Q1408" s="2" t="s">
        <v>4688</v>
      </c>
      <c r="R1408" s="19">
        <f>IFERROR(VLOOKUP(Q1408,Contenants!$A$2:$B$21,2,FALSE),"0")</f>
        <v>16</v>
      </c>
      <c r="S1408" s="2"/>
      <c r="T1408" s="50" t="str">
        <f t="shared" si="508"/>
        <v>Cot.Languedoc Nino Clos Des Nines Rose</v>
      </c>
      <c r="U1408" s="19" t="str">
        <f t="shared" si="509"/>
        <v/>
      </c>
      <c r="V1408" s="19">
        <f t="shared" si="510"/>
        <v>0</v>
      </c>
      <c r="W1408" s="20" t="e">
        <f>$X$1&amp;A1408&amp;$Y$1&amp;T1408&amp;$Z$1&amp;D1408&amp;$AA$1&amp;E1408&amp;#REF!&amp;G1408&amp;$AB$1&amp;J1408&amp;$AC$1&amp;L1408&amp;$AD$1&amp;N1408&amp;$AE$1&amp;P1408&amp;$AF$1&amp;R1408&amp;$AG$1&amp;#REF!&amp;$AI$1</f>
        <v>#REF!</v>
      </c>
    </row>
    <row r="1409" spans="1:23" s="29" customFormat="1" hidden="1" x14ac:dyDescent="0.25">
      <c r="A1409" s="2" t="s">
        <v>1793</v>
      </c>
      <c r="B1409" s="2" t="s">
        <v>1794</v>
      </c>
      <c r="C1409" s="3"/>
      <c r="D1409" s="27" t="str">
        <f t="shared" ref="D1409:D1469" si="511">SUBSTITUTE(SUBSTITUTE(C1409,CHAR(13),""),CHAR(10),"&lt;br&gt;")</f>
        <v/>
      </c>
      <c r="E1409" s="4">
        <v>69.5</v>
      </c>
      <c r="F1409" s="2" t="s">
        <v>464</v>
      </c>
      <c r="H1409" s="2" t="b">
        <v>1</v>
      </c>
      <c r="I1409" s="2" t="s">
        <v>4693</v>
      </c>
      <c r="K1409" s="2"/>
      <c r="M1409" s="2" t="s">
        <v>4703</v>
      </c>
      <c r="O1409" s="2"/>
      <c r="Q1409" s="2" t="s">
        <v>4696</v>
      </c>
      <c r="S1409" s="2"/>
      <c r="V1409" s="19">
        <f t="shared" si="510"/>
        <v>0</v>
      </c>
    </row>
    <row r="1410" spans="1:23" s="20" customFormat="1" hidden="1" x14ac:dyDescent="0.25">
      <c r="A1410" s="2" t="s">
        <v>1762</v>
      </c>
      <c r="B1410" s="2" t="s">
        <v>1763</v>
      </c>
      <c r="C1410" s="3"/>
      <c r="D1410" s="40" t="str">
        <f t="shared" si="511"/>
        <v/>
      </c>
      <c r="E1410" s="4">
        <v>69.55</v>
      </c>
      <c r="F1410" s="2" t="s">
        <v>464</v>
      </c>
      <c r="G1410" s="42"/>
      <c r="H1410" s="2" t="b">
        <v>1</v>
      </c>
      <c r="I1410" s="2" t="s">
        <v>4693</v>
      </c>
      <c r="J1410" s="42"/>
      <c r="K1410" s="2"/>
      <c r="L1410" s="42"/>
      <c r="M1410" s="2" t="s">
        <v>4703</v>
      </c>
      <c r="N1410" s="42"/>
      <c r="O1410" s="2"/>
      <c r="P1410" s="42"/>
      <c r="Q1410" s="2" t="s">
        <v>4696</v>
      </c>
      <c r="R1410" s="42"/>
      <c r="S1410" s="2"/>
      <c r="T1410" s="42"/>
      <c r="U1410" s="42"/>
      <c r="V1410" s="19">
        <f t="shared" si="510"/>
        <v>0</v>
      </c>
      <c r="W1410" s="42"/>
    </row>
    <row r="1411" spans="1:23" hidden="1" x14ac:dyDescent="0.25">
      <c r="A1411" s="2" t="s">
        <v>1791</v>
      </c>
      <c r="B1411" s="2" t="s">
        <v>1792</v>
      </c>
      <c r="C1411" s="3"/>
      <c r="D1411" s="23" t="str">
        <f>SUBSTITUTE(SUBSTITUTE(SUBSTITUTE(C1411,CHAR(13),""),CHAR(10),"&lt;br&gt;"),". &amp;car(10)",".")</f>
        <v/>
      </c>
      <c r="E1411" s="4">
        <v>82.2</v>
      </c>
      <c r="F1411" s="2" t="s">
        <v>464</v>
      </c>
      <c r="G1411" s="19" t="e">
        <f>VLOOKUP(F1411,frs!$A$2:$E$41,2,FALSE)</f>
        <v>#N/A</v>
      </c>
      <c r="H1411" s="2" t="b">
        <v>1</v>
      </c>
      <c r="I1411" s="2" t="s">
        <v>4693</v>
      </c>
      <c r="J1411" s="19">
        <f>VLOOKUP(I1411,Families!$A$2:$B$11,2,FALSE)</f>
        <v>7</v>
      </c>
      <c r="K1411" s="2"/>
      <c r="L1411" s="19" t="str">
        <f>IFERROR(VLOOKUP(K1411,Appellations!$A$2:$B$77,2,FALSE),"0")</f>
        <v>0</v>
      </c>
      <c r="M1411" s="2" t="s">
        <v>4703</v>
      </c>
      <c r="N1411" s="19">
        <f>IFERROR(VLOOKUP(M1411,Regions!$A$2:$B$41,2,FALSE),"0")</f>
        <v>34</v>
      </c>
      <c r="O1411" s="2"/>
      <c r="P1411" s="19" t="str">
        <f>IFERROR(VLOOKUP(O1411,Colors!$A$2:$B$11,2,FALSE),"0")</f>
        <v>0</v>
      </c>
      <c r="Q1411" s="2" t="s">
        <v>4696</v>
      </c>
      <c r="R1411" s="19">
        <f>IFERROR(VLOOKUP(Q1411,Contenants!$A$2:$B$21,2,FALSE),"0")</f>
        <v>15</v>
      </c>
      <c r="S1411" s="2"/>
      <c r="T1411" s="50" t="str">
        <f>PROPER(B1411)</f>
        <v>Rhum Perou Maison Du Rhum</v>
      </c>
      <c r="U1411" s="19" t="str">
        <f>SUBSTITUTE(SUBSTITUTE(SUBSTITUTE(SUBSTITUTE(SUBSTITUTE(SUBSTITUTE(SUBSTITUTE(SUBSTITUTE(SUBSTITUTE(SUBSTITUTE(SUBSTITUTE(SUBSTITUTE(S1411,"C:\Users\Admin\OneDrive\Site Internet\",""),"BAG-IN-BOX\",""),"BOURGOGNE\",""),"BEAUJOLAIS\",""),"CHAMPAGNE ET EFFERVESCENTS\",""),"LANGUEDOC\",""),"LOIRE\",""),"PROVENCE\",""),"RHONE NORD\",""),"RHONE SUD\",""),"SPIRITUEUX\",""),"SUD OUEST\","")</f>
        <v/>
      </c>
      <c r="V1411" s="19">
        <f t="shared" si="510"/>
        <v>0</v>
      </c>
      <c r="W1411" s="20" t="e">
        <f>$X$1&amp;A1411&amp;$Y$1&amp;T1411&amp;$Z$1&amp;D1411&amp;$AA$1&amp;E1411&amp;#REF!&amp;G1411&amp;$AB$1&amp;J1411&amp;$AC$1&amp;L1411&amp;$AD$1&amp;N1411&amp;$AE$1&amp;P1411&amp;$AF$1&amp;R1411&amp;$AG$1&amp;#REF!&amp;$AI$1</f>
        <v>#REF!</v>
      </c>
    </row>
    <row r="1412" spans="1:23" s="29" customFormat="1" hidden="1" x14ac:dyDescent="0.25">
      <c r="A1412" s="2" t="s">
        <v>1777</v>
      </c>
      <c r="B1412" s="2" t="s">
        <v>1778</v>
      </c>
      <c r="C1412" s="3"/>
      <c r="D1412" s="36" t="str">
        <f t="shared" si="511"/>
        <v/>
      </c>
      <c r="E1412" s="4">
        <v>69.5</v>
      </c>
      <c r="F1412" s="2" t="s">
        <v>464</v>
      </c>
      <c r="G1412" s="38"/>
      <c r="H1412" s="2" t="b">
        <v>1</v>
      </c>
      <c r="I1412" s="2" t="s">
        <v>4693</v>
      </c>
      <c r="J1412" s="38"/>
      <c r="K1412" s="2"/>
      <c r="L1412" s="38"/>
      <c r="M1412" s="2" t="s">
        <v>4703</v>
      </c>
      <c r="N1412" s="38"/>
      <c r="O1412" s="2"/>
      <c r="P1412" s="38"/>
      <c r="Q1412" s="2" t="s">
        <v>4696</v>
      </c>
      <c r="R1412" s="38"/>
      <c r="S1412" s="2"/>
      <c r="T1412" s="38"/>
      <c r="U1412" s="38"/>
      <c r="V1412" s="19">
        <f t="shared" si="510"/>
        <v>0</v>
      </c>
      <c r="W1412" s="38"/>
    </row>
    <row r="1413" spans="1:23" hidden="1" x14ac:dyDescent="0.25">
      <c r="A1413" s="2" t="s">
        <v>4679</v>
      </c>
      <c r="B1413" s="2" t="s">
        <v>4680</v>
      </c>
      <c r="C1413" s="3"/>
      <c r="D1413" s="23" t="str">
        <f t="shared" ref="D1413:D1418" si="512">SUBSTITUTE(SUBSTITUTE(SUBSTITUTE(C1413,CHAR(13),""),CHAR(10),"&lt;br&gt;"),". &amp;car(10)",".")</f>
        <v/>
      </c>
      <c r="E1413" s="4">
        <v>53.35</v>
      </c>
      <c r="F1413" s="2" t="s">
        <v>464</v>
      </c>
      <c r="G1413" s="19" t="e">
        <f>VLOOKUP(F1413,frs!$A$2:$E$41,2,FALSE)</f>
        <v>#N/A</v>
      </c>
      <c r="H1413" s="2" t="b">
        <v>0</v>
      </c>
      <c r="I1413" s="2" t="s">
        <v>4693</v>
      </c>
      <c r="J1413" s="19">
        <f>VLOOKUP(I1413,Families!$A$2:$B$11,2,FALSE)</f>
        <v>7</v>
      </c>
      <c r="K1413" s="2"/>
      <c r="L1413" s="19" t="str">
        <f>IFERROR(VLOOKUP(K1413,Appellations!$A$2:$B$77,2,FALSE),"0")</f>
        <v>0</v>
      </c>
      <c r="M1413" s="2" t="s">
        <v>4698</v>
      </c>
      <c r="N1413" s="19" t="str">
        <f>IFERROR(VLOOKUP(M1413,Regions!$A$2:$B$41,2,FALSE),"0")</f>
        <v>0</v>
      </c>
      <c r="O1413" s="2"/>
      <c r="P1413" s="19" t="str">
        <f>IFERROR(VLOOKUP(O1413,Colors!$A$2:$B$11,2,FALSE),"0")</f>
        <v>0</v>
      </c>
      <c r="Q1413" s="2" t="s">
        <v>4696</v>
      </c>
      <c r="R1413" s="19">
        <f>IFERROR(VLOOKUP(Q1413,Contenants!$A$2:$B$21,2,FALSE),"0")</f>
        <v>15</v>
      </c>
      <c r="S1413" s="2"/>
      <c r="T1413" s="50" t="str">
        <f t="shared" ref="T1413:T1416" si="513">PROPER(B1413)</f>
        <v>Whisky Tomatin Signle Malt 12 Ans</v>
      </c>
      <c r="U1413" s="19" t="str">
        <f>SUBSTITUTE(SUBSTITUTE(SUBSTITUTE(SUBSTITUTE(SUBSTITUTE(SUBSTITUTE(SUBSTITUTE(SUBSTITUTE(SUBSTITUTE(SUBSTITUTE(SUBSTITUTE(SUBSTITUTE(S1413,"C:\Users\Admin\OneDrive\Site Internet\",""),"BAG-IN-BOX\",""),"BOURGOGNE\",""),"BEAUJOLAIS\",""),"CHAMPAGNE ET EFFERVESCENTS\",""),"LANGUEDOC\",""),"LOIRE\",""),"PROVENCE\",""),"RHONE NORD\",""),"RHONE SUD\",""),"SPIRITUEUX\",""),"SUD OUEST\","")</f>
        <v/>
      </c>
      <c r="V1413" s="19" t="e">
        <f>IF(#REF!="",0,1)</f>
        <v>#REF!</v>
      </c>
      <c r="W1413" s="20" t="e">
        <f>$X$1&amp;A1413&amp;$Y$1&amp;T1413&amp;$Z$1&amp;D1413&amp;$AA$1&amp;E1413&amp;#REF!&amp;G1413&amp;$AB$1&amp;J1413&amp;$AC$1&amp;L1413&amp;$AD$1&amp;N1413&amp;$AE$1&amp;P1413&amp;$AF$1&amp;R1413&amp;$AG$1&amp;#REF!&amp;$AI$1</f>
        <v>#REF!</v>
      </c>
    </row>
    <row r="1414" spans="1:23" hidden="1" x14ac:dyDescent="0.25">
      <c r="A1414" s="2" t="s">
        <v>3867</v>
      </c>
      <c r="B1414" s="2" t="s">
        <v>3868</v>
      </c>
      <c r="C1414" s="3"/>
      <c r="D1414" s="23" t="str">
        <f t="shared" si="512"/>
        <v/>
      </c>
      <c r="E1414" s="4">
        <v>13.6</v>
      </c>
      <c r="F1414" s="2" t="s">
        <v>23</v>
      </c>
      <c r="G1414" s="19" t="e">
        <f>VLOOKUP(F1414,frs!$A$2:$E$41,2,FALSE)</f>
        <v>#N/A</v>
      </c>
      <c r="H1414" s="2" t="b">
        <v>0</v>
      </c>
      <c r="I1414" s="2" t="s">
        <v>4716</v>
      </c>
      <c r="J1414" s="19">
        <f>VLOOKUP(I1414,Families!$A$2:$B$11,2,FALSE)</f>
        <v>1</v>
      </c>
      <c r="K1414" s="2"/>
      <c r="L1414" s="19" t="str">
        <f>IFERROR(VLOOKUP(K1414,Appellations!$A$2:$B$77,2,FALSE),"0")</f>
        <v>0</v>
      </c>
      <c r="M1414" s="2" t="s">
        <v>4918</v>
      </c>
      <c r="N1414" s="19">
        <f>IFERROR(VLOOKUP(M1414,Regions!$A$2:$B$41,2,FALSE),"0")</f>
        <v>1</v>
      </c>
      <c r="O1414" s="2" t="s">
        <v>4719</v>
      </c>
      <c r="P1414" s="19">
        <f>IFERROR(VLOOKUP(O1414,Colors!$A$2:$B$11,2,FALSE),"0")</f>
        <v>8</v>
      </c>
      <c r="Q1414" s="2" t="s">
        <v>4688</v>
      </c>
      <c r="R1414" s="19">
        <f>IFERROR(VLOOKUP(Q1414,Contenants!$A$2:$B$21,2,FALSE),"0")</f>
        <v>16</v>
      </c>
      <c r="S1414" s="2"/>
      <c r="T1414" s="50" t="str">
        <f t="shared" si="513"/>
        <v>Mooiplaas Langtafel Afr.Sud Rouge</v>
      </c>
      <c r="U1414" s="19" t="str">
        <f>SUBSTITUTE(SUBSTITUTE(SUBSTITUTE(SUBSTITUTE(SUBSTITUTE(SUBSTITUTE(SUBSTITUTE(SUBSTITUTE(SUBSTITUTE(SUBSTITUTE(SUBSTITUTE(SUBSTITUTE(S1414,"C:\Users\Admin\OneDrive\Site Internet\",""),"BAG-IN-BOX\",""),"BOURGOGNE\",""),"BEAUJOLAIS\",""),"CHAMPAGNE ET EFFERVESCENTS\",""),"LANGUEDOC\",""),"LOIRE\",""),"PROVENCE\",""),"RHONE NORD\",""),"RHONE SUD\",""),"SPIRITUEUX\",""),"SUD OUEST\","")</f>
        <v/>
      </c>
      <c r="V1414" s="19" t="e">
        <f>IF(#REF!="",0,1)</f>
        <v>#REF!</v>
      </c>
      <c r="W1414" s="20" t="e">
        <f>$X$1&amp;A1414&amp;$Y$1&amp;T1414&amp;$Z$1&amp;D1414&amp;$AA$1&amp;E1414&amp;#REF!&amp;G1414&amp;$AB$1&amp;J1414&amp;$AC$1&amp;L1414&amp;$AD$1&amp;N1414&amp;$AE$1&amp;P1414&amp;$AF$1&amp;R1414&amp;$AG$1&amp;#REF!&amp;$AI$1</f>
        <v>#REF!</v>
      </c>
    </row>
    <row r="1415" spans="1:23" ht="409.5" x14ac:dyDescent="0.25">
      <c r="A1415" s="2" t="s">
        <v>582</v>
      </c>
      <c r="B1415" s="2" t="s">
        <v>583</v>
      </c>
      <c r="C1415" s="3" t="s">
        <v>5247</v>
      </c>
      <c r="D1415" s="23" t="str">
        <f t="shared" si="512"/>
        <v>Un vin rouge chilien charnue et gourmand, idéal sur un plateau de charcuterie ou une entrecôte grillée.&lt;br&gt;&lt;br&gt;Encépagement : Syrah&lt;br&gt;&lt;br&gt;Dégustation : Robe rouge rubis ; Nez généreux aux notes de fruits rouges sauvages ; Bouche épicée et poivrée aux saveurs de cerises et de fraises des bois.&lt;br&gt;Accord mets/vin : viande rouge, grillades, charcuterie/fromage.&lt;br&gt;&lt;br&gt;La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1415" s="4">
        <v>14.9</v>
      </c>
      <c r="F1415" s="2" t="s">
        <v>23</v>
      </c>
      <c r="G1415" s="19">
        <f>VLOOKUP(F1415,frs!$A$2:$B$45,2,FALSE)</f>
        <v>42</v>
      </c>
      <c r="H1415" s="2" t="b">
        <v>1</v>
      </c>
      <c r="I1415" s="2" t="s">
        <v>4716</v>
      </c>
      <c r="J1415" s="19">
        <f>VLOOKUP(I1415,Families!$A$2:$B$11,2,FALSE)</f>
        <v>1</v>
      </c>
      <c r="K1415" s="2"/>
      <c r="L1415" s="19" t="str">
        <f>IFERROR(VLOOKUP(K1415,Appellations!$A$2:$B$80,2,FALSE),"0")</f>
        <v>0</v>
      </c>
      <c r="M1415" s="2" t="s">
        <v>4914</v>
      </c>
      <c r="N1415" s="19">
        <f>IFERROR(VLOOKUP(M1415,Regions!$A$2:$B$44,2,FALSE),"0")</f>
        <v>13</v>
      </c>
      <c r="O1415" s="2" t="s">
        <v>4719</v>
      </c>
      <c r="P1415" s="19">
        <f>IFERROR(VLOOKUP(O1415,Colors!$A$2:$B$11,2,FALSE),"0")</f>
        <v>8</v>
      </c>
      <c r="Q1415" s="2" t="s">
        <v>4688</v>
      </c>
      <c r="R1415" s="19">
        <f>IFERROR(VLOOKUP(Q1415,Contenants!$A$2:$B$21,2,FALSE),"0")</f>
        <v>16</v>
      </c>
      <c r="S1415" s="2" t="s">
        <v>5645</v>
      </c>
      <c r="T1415" s="50" t="s">
        <v>6007</v>
      </c>
      <c r="U1415" s="19" t="str">
        <f>SUBSTITUTE(S1415,"C:\Users\Admin\OneDrive\Site Internet\","")</f>
        <v>chili_casas_patronales_syrah_rouge.png</v>
      </c>
      <c r="V1415" s="19">
        <f>IF(U1415="",0,1)</f>
        <v>1</v>
      </c>
      <c r="W1415" s="20" t="str">
        <f t="shared" ref="W1415" si="514">$X$1&amp;A1415&amp;$Y$1&amp;T1415&amp;$Z$1&amp;D1415&amp;$AA$1&amp;G1415&amp;$AB$1&amp;J1415&amp;$AC$1&amp;L1415&amp;$AD$1&amp;N1415&amp;$AE$1&amp;P1415&amp;$AF$1&amp;R1415&amp;$AG$1&amp;U1415&amp;$AH$1&amp;V1415&amp;$AI$1</f>
        <v>("01427", "Casas Patronales Syrah Reserva Rouge", "Un vin rouge chilien charnue et gourmand, idéal sur un plateau de charcuterie ou une entrecôte grillée.&lt;br&gt;&lt;br&gt;Encépagement : Syrah&lt;br&gt;&lt;br&gt;Dégustation : Robe rouge rubis ; Nez généreux aux notes de fruits rouges sauvages ; Bouche épicée et poivrée aux saveurs de cerises et de fraises des bois.&lt;br&gt;Accord mets/vin : viande rouge, grillades, charcuterie/fromage.&lt;br&gt;&lt;br&gt;La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"42", "1", "0", "13","8", "16", "chili_casas_patronales_syrah_rouge.png", "1"),</v>
      </c>
    </row>
    <row r="1416" spans="1:23" hidden="1" x14ac:dyDescent="0.25">
      <c r="A1416" s="2" t="s">
        <v>4170</v>
      </c>
      <c r="B1416" s="2" t="s">
        <v>4171</v>
      </c>
      <c r="C1416" s="3"/>
      <c r="D1416" s="23" t="str">
        <f t="shared" si="512"/>
        <v/>
      </c>
      <c r="E1416" s="4">
        <v>23.1</v>
      </c>
      <c r="F1416" s="2" t="s">
        <v>23</v>
      </c>
      <c r="G1416" s="19" t="e">
        <f>VLOOKUP(F1416,frs!$A$2:$E$41,2,FALSE)</f>
        <v>#N/A</v>
      </c>
      <c r="H1416" s="2" t="b">
        <v>0</v>
      </c>
      <c r="I1416" s="2" t="s">
        <v>4709</v>
      </c>
      <c r="J1416" s="19">
        <f>VLOOKUP(I1416,Families!$A$2:$B$11,2,FALSE)</f>
        <v>2</v>
      </c>
      <c r="K1416" s="2"/>
      <c r="L1416" s="19" t="str">
        <f>IFERROR(VLOOKUP(K1416,Appellations!$A$2:$B$77,2,FALSE),"0")</f>
        <v>0</v>
      </c>
      <c r="M1416" s="2" t="s">
        <v>4987</v>
      </c>
      <c r="N1416" s="19" t="str">
        <f>IFERROR(VLOOKUP(M1416,Regions!$A$2:$B$41,2,FALSE),"0")</f>
        <v>0</v>
      </c>
      <c r="O1416" s="2" t="s">
        <v>4689</v>
      </c>
      <c r="P1416" s="19">
        <f>IFERROR(VLOOKUP(O1416,Colors!$A$2:$B$11,2,FALSE),"0")</f>
        <v>2</v>
      </c>
      <c r="Q1416" s="2" t="s">
        <v>4688</v>
      </c>
      <c r="R1416" s="19">
        <f>IFERROR(VLOOKUP(Q1416,Contenants!$A$2:$B$21,2,FALSE),"0")</f>
        <v>16</v>
      </c>
      <c r="S1416" s="2"/>
      <c r="T1416" s="50" t="str">
        <f t="shared" si="513"/>
        <v>Schweiger Gruner Veltliner Autriche Blc</v>
      </c>
      <c r="U1416" s="19" t="str">
        <f>SUBSTITUTE(SUBSTITUTE(SUBSTITUTE(SUBSTITUTE(SUBSTITUTE(SUBSTITUTE(SUBSTITUTE(SUBSTITUTE(SUBSTITUTE(SUBSTITUTE(SUBSTITUTE(SUBSTITUTE(S1416,"C:\Users\Admin\OneDrive\Site Internet\",""),"BAG-IN-BOX\",""),"BOURGOGNE\",""),"BEAUJOLAIS\",""),"CHAMPAGNE ET EFFERVESCENTS\",""),"LANGUEDOC\",""),"LOIRE\",""),"PROVENCE\",""),"RHONE NORD\",""),"RHONE SUD\",""),"SPIRITUEUX\",""),"SUD OUEST\","")</f>
        <v/>
      </c>
      <c r="V1416" s="19" t="e">
        <f>IF(#REF!="",0,1)</f>
        <v>#REF!</v>
      </c>
      <c r="W1416" s="20" t="e">
        <f>$X$1&amp;A1416&amp;$Y$1&amp;T1416&amp;$Z$1&amp;D1416&amp;$AA$1&amp;E1416&amp;#REF!&amp;G1416&amp;$AB$1&amp;J1416&amp;$AC$1&amp;L1416&amp;$AD$1&amp;N1416&amp;$AE$1&amp;P1416&amp;$AF$1&amp;R1416&amp;$AG$1&amp;#REF!&amp;$AI$1</f>
        <v>#REF!</v>
      </c>
    </row>
    <row r="1417" spans="1:23" ht="409.5" x14ac:dyDescent="0.25">
      <c r="A1417" s="2" t="s">
        <v>658</v>
      </c>
      <c r="B1417" s="2" t="s">
        <v>659</v>
      </c>
      <c r="C1417" s="3" t="s">
        <v>4988</v>
      </c>
      <c r="D1417" s="23" t="str">
        <f t="shared" si="512"/>
        <v>Un Côtes de Provence rosé sec, minéral et élégant qui pourra accompagner une bouillabaisse.&lt;br&gt;&lt;br&gt;Encépagement : Syrah, Grenache et Cinsault.&lt;br&gt;&lt;br&gt;Dégustation : Robe rose clair ; Nez expressif, fruité et plein de fraîcheur ; Bouche minérale aux notes de petits fruits des bois, fraise, framboise.&lt;br&gt;Accord mets/vin : tapas, apéritifs, grillades.&lt;br&gt;&lt;br&gt;Existe en 75cl.&lt;br&gt;&lt;br&gt;Le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v>
      </c>
      <c r="E1417" s="4">
        <v>26.25</v>
      </c>
      <c r="F1417" s="2" t="s">
        <v>2263</v>
      </c>
      <c r="G1417" s="19">
        <f>VLOOKUP(F1417,frs!$A$2:$B$45,2,FALSE)</f>
        <v>38</v>
      </c>
      <c r="H1417" s="2" t="b">
        <v>1</v>
      </c>
      <c r="I1417" s="2" t="s">
        <v>2308</v>
      </c>
      <c r="J1417" s="19">
        <f>VLOOKUP(I1417,Families!$A$2:$B$11,2,FALSE)</f>
        <v>3</v>
      </c>
      <c r="K1417" s="2" t="s">
        <v>4740</v>
      </c>
      <c r="L1417" s="19">
        <f>IFERROR(VLOOKUP(K1417,Appellations!$A$2:$B$80,2,FALSE),"0")</f>
        <v>25</v>
      </c>
      <c r="M1417" s="2" t="s">
        <v>4741</v>
      </c>
      <c r="N1417" s="19">
        <f>IFERROR(VLOOKUP(M1417,Regions!$A$2:$B$44,2,FALSE),"0")</f>
        <v>32</v>
      </c>
      <c r="O1417" s="2" t="s">
        <v>2306</v>
      </c>
      <c r="P1417" s="19">
        <f>IFERROR(VLOOKUP(O1417,Colors!$A$2:$B$11,2,FALSE),"0")</f>
        <v>7</v>
      </c>
      <c r="Q1417" s="2" t="s">
        <v>2303</v>
      </c>
      <c r="R1417" s="19">
        <f>IFERROR(VLOOKUP(Q1417,Contenants!$A$2:$B$21,2,FALSE),"0")</f>
        <v>19</v>
      </c>
      <c r="S1417" s="2" t="s">
        <v>5692</v>
      </c>
      <c r="T1417" s="50" t="s">
        <v>6268</v>
      </c>
      <c r="U1417" s="19" t="str">
        <f t="shared" ref="U1417:U1418" si="515">SUBSTITUTE(S1417,"C:\Users\Admin\OneDrive\Site Internet\","")</f>
        <v>chateau_des_bormettes_argentiere_rose.png</v>
      </c>
      <c r="V1417" s="19">
        <f t="shared" ref="V1417:V1422" si="516">IF(U1417="",0,1)</f>
        <v>1</v>
      </c>
      <c r="W1417" s="20" t="str">
        <f t="shared" ref="W1417:W1418" si="517">$X$1&amp;A1417&amp;$Y$1&amp;T1417&amp;$Z$1&amp;D1417&amp;$AA$1&amp;G1417&amp;$AB$1&amp;J1417&amp;$AC$1&amp;L1417&amp;$AD$1&amp;N1417&amp;$AE$1&amp;P1417&amp;$AF$1&amp;R1417&amp;$AG$1&amp;U1417&amp;$AH$1&amp;V1417&amp;$AI$1</f>
        <v>("01429", "L'Argentière Bormettes Rosé Magnum ", "Un Côtes de Provence rosé sec, minéral et élégant qui pourra accompagner une bouillabaisse.&lt;br&gt;&lt;br&gt;Encépagement : Syrah, Grenache et Cinsault.&lt;br&gt;&lt;br&gt;Dégustation : Robe rose clair ; Nez expressif, fruité et plein de fraîcheur ; Bouche minérale aux notes de petits fruits des bois, fraise, framboise.&lt;br&gt;Accord mets/vin : tapas, apéritifs, grillades.&lt;br&gt;&lt;br&gt;Existe en 75cl.&lt;br&gt;&lt;br&gt;Le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 "38", "3", "25", "32","7", "19", "chateau_des_bormettes_argentiere_rose.png", "1"),</v>
      </c>
    </row>
    <row r="1418" spans="1:23" ht="409.5" x14ac:dyDescent="0.25">
      <c r="A1418" s="2" t="s">
        <v>194</v>
      </c>
      <c r="B1418" s="2" t="s">
        <v>195</v>
      </c>
      <c r="C1418" s="3" t="s">
        <v>4989</v>
      </c>
      <c r="D1418" s="23" t="str">
        <f t="shared" si="512"/>
        <v>Un Bourgogne aligoté sec et aromatique, idéal pour raclette ou une tartiflette.&lt;br&gt;&lt;br&gt;Encépagement : Aligoté&lt;br&gt;&lt;br&gt;Dégustation : robe jaune pâle, nez aromatique aux notes d’agrumes et de pierre à fusil, bouche légèrement iodée, fraîche.&lt;br&gt;Accord mets/vin : plateau de fruits de mer, poisson.&lt;br&gt;&lt;br&gt;Existe en 75cl.&lt;br&gt;&lt;br&gt;Domaine familial depuis des années, le Domaine Maldant-Pauvelot s’étend sur 18 Ha sur les Grands Terroirs de Bourgogne. Jean-Luc Maldant reprends les reines en 2009 et installe le domaine dans la qualité de ses produits.</v>
      </c>
      <c r="E1418" s="4">
        <v>30.3</v>
      </c>
      <c r="F1418" s="2" t="s">
        <v>2219</v>
      </c>
      <c r="G1418" s="19">
        <f>VLOOKUP(F1418,frs!$A$2:$B$45,2,FALSE)</f>
        <v>23</v>
      </c>
      <c r="H1418" s="2" t="b">
        <v>1</v>
      </c>
      <c r="I1418" s="2" t="s">
        <v>4709</v>
      </c>
      <c r="J1418" s="19">
        <f>VLOOKUP(I1418,Families!$A$2:$B$11,2,FALSE)</f>
        <v>2</v>
      </c>
      <c r="K1418" s="2" t="s">
        <v>4873</v>
      </c>
      <c r="L1418" s="19">
        <f>IFERROR(VLOOKUP(K1418,Appellations!$A$2:$B$80,2,FALSE),"0")</f>
        <v>8</v>
      </c>
      <c r="M1418" s="2" t="s">
        <v>4762</v>
      </c>
      <c r="N1418" s="19">
        <f>IFERROR(VLOOKUP(M1418,Regions!$A$2:$B$44,2,FALSE),"0")</f>
        <v>10</v>
      </c>
      <c r="O1418" s="2" t="s">
        <v>4689</v>
      </c>
      <c r="P1418" s="19">
        <f>IFERROR(VLOOKUP(O1418,Colors!$A$2:$B$11,2,FALSE),"0")</f>
        <v>2</v>
      </c>
      <c r="Q1418" s="2" t="s">
        <v>2303</v>
      </c>
      <c r="R1418" s="19">
        <f>IFERROR(VLOOKUP(Q1418,Contenants!$A$2:$B$21,2,FALSE),"0")</f>
        <v>19</v>
      </c>
      <c r="S1418" s="2" t="s">
        <v>5656</v>
      </c>
      <c r="T1418" s="50" t="s">
        <v>6269</v>
      </c>
      <c r="U1418" s="19" t="str">
        <f t="shared" si="515"/>
        <v>jean_luc_maldant_aligote_blanc.png</v>
      </c>
      <c r="V1418" s="19">
        <f t="shared" si="516"/>
        <v>1</v>
      </c>
      <c r="W1418" s="20" t="str">
        <f t="shared" si="517"/>
        <v>("01430", "Bougogne Aligoté Maldant Blanc Magnum  ", "Un Bourgogne aligoté sec et aromatique, idéal pour raclette ou une tartiflette.&lt;br&gt;&lt;br&gt;Encépagement : Aligoté&lt;br&gt;&lt;br&gt;Dégustation : robe jaune pâle, nez aromatique aux notes d’agrumes et de pierre à fusil, bouche légèrement iodée, fraîche.&lt;br&gt;Accord mets/vin : plateau de fruits de mer, poisson.&lt;br&gt;&lt;br&gt;Existe en 75cl.&lt;br&gt;&lt;br&gt;Domaine familial depuis des années, le Domaine Maldant-Pauvelot s’étend sur 18 Ha sur les Grands Terroirs de Bourgogne. Jean-Luc Maldant reprends les reines en 2009 et installe le domaine dans la qualité de ses produits.", "23", "2", "8", "10","2", "19", "jean_luc_maldant_aligote_blanc.png", "1"),</v>
      </c>
    </row>
    <row r="1419" spans="1:23" s="29" customFormat="1" ht="213.75" hidden="1" x14ac:dyDescent="0.25">
      <c r="A1419" s="2" t="s">
        <v>209</v>
      </c>
      <c r="B1419" s="2" t="s">
        <v>210</v>
      </c>
      <c r="C1419" s="3" t="s">
        <v>4990</v>
      </c>
      <c r="D1419" s="27" t="str">
        <f t="shared" si="511"/>
        <v>Un Bourgogne Chardonnay ample, beurré et brioché qui accompagnera à merveille un ristto aux champignons.&lt;br&gt;&lt;br&gt;Encépagement : Chardonnay&lt;br&gt;&lt;br&gt;Dégustation : robe jaune pâle, nez brioché, beurré et frais, bouche ronde et minérale, bel équilibre et notes de fruits blancs.&lt;br&gt;Accord mets/vin : fruits de mer, poisson.&lt;br&gt;&lt;br&gt;Existe en 75cl.&lt;br&gt;&lt;br&gt;Domaine familial depuis des années, le Domaine Maldant-Pauvelot s’étend sur 18 Ha sur les Grands Terroirs de Bourgogne. Jean-Luc Maldant reprends les reines en 2009 et installe le domaine dans la qualité de ses produits.</v>
      </c>
      <c r="E1419" s="4">
        <v>36.75</v>
      </c>
      <c r="F1419" s="2" t="s">
        <v>2219</v>
      </c>
      <c r="H1419" s="2" t="b">
        <v>1</v>
      </c>
      <c r="I1419" s="2" t="s">
        <v>4709</v>
      </c>
      <c r="K1419" s="2" t="s">
        <v>4767</v>
      </c>
      <c r="M1419" s="2" t="s">
        <v>4762</v>
      </c>
      <c r="O1419" s="2" t="s">
        <v>4689</v>
      </c>
      <c r="Q1419" s="2" t="s">
        <v>2303</v>
      </c>
      <c r="S1419" s="2" t="s">
        <v>5648</v>
      </c>
      <c r="V1419" s="19">
        <f t="shared" si="516"/>
        <v>0</v>
      </c>
    </row>
    <row r="1420" spans="1:23" s="20" customFormat="1" ht="256.5" hidden="1" x14ac:dyDescent="0.25">
      <c r="A1420" s="2" t="s">
        <v>949</v>
      </c>
      <c r="B1420" s="2" t="s">
        <v>950</v>
      </c>
      <c r="C1420" s="3" t="s">
        <v>5281</v>
      </c>
      <c r="D1420" s="18" t="str">
        <f t="shared" si="511"/>
        <v>Un Cognac 4 ans frais sur des notes persistantes. Idéal en apéritif, digestif ou en cocktail.&lt;br&gt;&lt;br&gt;Provenance : France (Nouvelle-Aquitaine)&lt;br&gt;&lt;br&gt;Cépage : Ugni blanc&lt;br&gt;&lt;br&gt;Vieillissement : 4 ans en fût de chêne.&lt;br&gt;&lt;br&gt;Dégustation : Robe tuilée ; Nez de fruits blancs, d’épices et de fruits exotiques ; Bouche fruitée, charmeuse aux notes de poire, de poivre et de fleur blanche. En apéritif, digestif, pur ou en cocktail.&lt;br&gt;&lt;br&gt;C’est aux vendanges 1970 que Jean-Luc connaît son premier contact avec ce milieu viticole et en 1977 avec son épouse Marie Françoise, il crée la marque de Cognac Jean-Luc Pasquet. &lt;br&gt;Jean son fils prends le relais en 2011 avec son épouse Amy et passent le le domaine en Agriculture Biologique.</v>
      </c>
      <c r="E1420" s="4">
        <v>53.8</v>
      </c>
      <c r="F1420" s="2" t="s">
        <v>66</v>
      </c>
      <c r="H1420" s="2" t="b">
        <v>1</v>
      </c>
      <c r="I1420" s="2" t="s">
        <v>4693</v>
      </c>
      <c r="K1420" s="2"/>
      <c r="M1420" s="2" t="s">
        <v>5926</v>
      </c>
      <c r="O1420" s="2"/>
      <c r="Q1420" s="2" t="s">
        <v>4696</v>
      </c>
      <c r="S1420" s="2" t="s">
        <v>6498</v>
      </c>
      <c r="V1420" s="19">
        <f t="shared" si="516"/>
        <v>0</v>
      </c>
    </row>
    <row r="1421" spans="1:23" s="20" customFormat="1" ht="270.75" hidden="1" x14ac:dyDescent="0.25">
      <c r="A1421" s="2" t="s">
        <v>951</v>
      </c>
      <c r="B1421" s="2" t="s">
        <v>952</v>
      </c>
      <c r="C1421" s="3" t="s">
        <v>5282</v>
      </c>
      <c r="D1421" s="40" t="str">
        <f t="shared" si="511"/>
        <v>Un Cognac 7 ans charmeur et intense. Idéal en apéritif, digestif ou en cocktail.&lt;br&gt;&lt;br&gt;Provenance : France (Nouvelle-Aquitaine)&lt;br&gt;&lt;br&gt;Cépage : Ugni blanc&lt;br&gt;&lt;br&gt;Vieillissement : 7 ans en fût de chêne.&lt;br&gt;&lt;br&gt;Dégustation : Robe tuilée ; Nez intense et charmeur sur la fleur blanche et la torréfaction ; Bouche souple, fruitée et structurée aux notes de poire, de pamplemousse, de poivre et légèrement torréfiée . En digestif, pur ou en cocktail.&lt;br&gt;&lt;br&gt;C’est aux vendanges 1970 que Jean-Luc connaît son premier contact avec ce milieu viticole et en 1977 avec son épouse Marie Françoise, il crée la marque de Cognac Jean-Luc Pasquet. &lt;br&gt;Jean son fils prends le relais en 2011 avec son épouse Amy et passent le le domaine en Agriculture Biologique.</v>
      </c>
      <c r="E1421" s="4">
        <v>67.7</v>
      </c>
      <c r="F1421" s="2" t="s">
        <v>66</v>
      </c>
      <c r="G1421" s="42"/>
      <c r="H1421" s="2" t="b">
        <v>1</v>
      </c>
      <c r="I1421" s="2" t="s">
        <v>4693</v>
      </c>
      <c r="J1421" s="42"/>
      <c r="K1421" s="2"/>
      <c r="L1421" s="42"/>
      <c r="M1421" s="2" t="s">
        <v>5926</v>
      </c>
      <c r="N1421" s="42"/>
      <c r="O1421" s="2"/>
      <c r="P1421" s="42"/>
      <c r="Q1421" s="2" t="s">
        <v>4696</v>
      </c>
      <c r="R1421" s="42"/>
      <c r="S1421" s="2" t="s">
        <v>6499</v>
      </c>
      <c r="T1421" s="42"/>
      <c r="U1421" s="42"/>
      <c r="V1421" s="19">
        <f t="shared" si="516"/>
        <v>0</v>
      </c>
      <c r="W1421" s="42"/>
    </row>
    <row r="1422" spans="1:23" ht="409.5" x14ac:dyDescent="0.25">
      <c r="A1422" s="2" t="s">
        <v>947</v>
      </c>
      <c r="B1422" s="2" t="s">
        <v>948</v>
      </c>
      <c r="C1422" s="3" t="s">
        <v>5280</v>
      </c>
      <c r="D1422" s="23" t="str">
        <f t="shared" ref="D1422:D1425" si="518">SUBSTITUTE(SUBSTITUTE(SUBSTITUTE(C1422,CHAR(13),""),CHAR(10),"&lt;br&gt;"),". &amp;car(10)",".")</f>
        <v>Un Cognac 10 ans élégant, fin et puissant. Idéal en digestif ou le long d’une partie de carte.&lt;br&gt;&lt;br&gt;Provenance : France (Nouvelle-Aquitaine)&lt;br&gt;&lt;br&gt;Cépage : Ugni blanc&lt;br&gt;&lt;br&gt;Vieillissement : 10 ans en fût de chêne.&lt;br&gt;&lt;br&gt;Dégustation : Robe tuilée ; Nez intense, complexe et fin aux arômes de torréfaction, d’agrumes confits ; Bouche complexe de tabac, de cacao et de pain d’épices. Finale longue, structurée, équilibrée et plein de finesse En digestif, pur ou en cocktail.&lt;br&gt;&lt;br&gt;C’est aux vendanges 1970 que Jean-Luc connaît son premier contact avec ce milieu viticole et en 1977 avec son épouse Marie Françoise, il crée la marque de Cognac Jean-Luc Pasquet. &lt;br&gt;Jean son fils prends le relais en 2011 avec son épouse Amy et passent le le domaine en Agriculture Biologique.</v>
      </c>
      <c r="E1422" s="4">
        <v>86.95</v>
      </c>
      <c r="F1422" s="2" t="s">
        <v>66</v>
      </c>
      <c r="G1422" s="19">
        <f>VLOOKUP(F1422,frs!$A$2:$B$45,2,FALSE)</f>
        <v>28</v>
      </c>
      <c r="H1422" s="2" t="b">
        <v>1</v>
      </c>
      <c r="I1422" s="2" t="s">
        <v>4693</v>
      </c>
      <c r="J1422" s="19">
        <f>VLOOKUP(I1422,Families!$A$2:$B$11,2,FALSE)</f>
        <v>7</v>
      </c>
      <c r="K1422" s="2"/>
      <c r="L1422" s="19" t="str">
        <f>IFERROR(VLOOKUP(K1422,Appellations!$A$2:$B$80,2,FALSE),"0")</f>
        <v>0</v>
      </c>
      <c r="M1422" s="2" t="s">
        <v>5926</v>
      </c>
      <c r="N1422" s="19">
        <f>IFERROR(VLOOKUP(M1422,Regions!$A$2:$B$44,2,FALSE),"0")</f>
        <v>14</v>
      </c>
      <c r="O1422" s="2"/>
      <c r="P1422" s="19" t="str">
        <f>IFERROR(VLOOKUP(O1422,Colors!$A$2:$B$11,2,FALSE),"0")</f>
        <v>0</v>
      </c>
      <c r="Q1422" s="2" t="s">
        <v>4696</v>
      </c>
      <c r="R1422" s="19">
        <f>IFERROR(VLOOKUP(Q1422,Contenants!$A$2:$B$21,2,FALSE),"0")</f>
        <v>15</v>
      </c>
      <c r="S1422" s="2" t="s">
        <v>5758</v>
      </c>
      <c r="T1422" s="50" t="s">
        <v>6008</v>
      </c>
      <c r="U1422" s="19" t="str">
        <f>SUBSTITUTE(S1422,"C:\Users\Admin\OneDrive\Site Internet\","")</f>
        <v>cognac_jean_luc_pasquet_organic_10.png</v>
      </c>
      <c r="V1422" s="19">
        <f t="shared" si="516"/>
        <v>1</v>
      </c>
      <c r="W1422" s="20" t="str">
        <f t="shared" ref="W1422" si="519">$X$1&amp;A1422&amp;$Y$1&amp;T1422&amp;$Z$1&amp;D1422&amp;$AA$1&amp;G1422&amp;$AB$1&amp;J1422&amp;$AC$1&amp;L1422&amp;$AD$1&amp;N1422&amp;$AE$1&amp;P1422&amp;$AF$1&amp;R1422&amp;$AG$1&amp;U1422&amp;$AH$1&amp;V1422&amp;$AI$1</f>
        <v>("01434", "Cognac Pasquet Organic 10 ans", "Un Cognac 10 ans élégant, fin et puissant. Idéal en digestif ou le long d’une partie de carte.&lt;br&gt;&lt;br&gt;Provenance : France (Nouvelle-Aquitaine)&lt;br&gt;&lt;br&gt;Cépage : Ugni blanc&lt;br&gt;&lt;br&gt;Vieillissement : 10 ans en fût de chêne.&lt;br&gt;&lt;br&gt;Dégustation : Robe tuilée ; Nez intense, complexe et fin aux arômes de torréfaction, d’agrumes confits ; Bouche complexe de tabac, de cacao et de pain d’épices. Finale longue, structurée, équilibrée et plein de finesse En digestif, pur ou en cocktail.&lt;br&gt;&lt;br&gt;C’est aux vendanges 1970 que Jean-Luc connaît son premier contact avec ce milieu viticole et en 1977 avec son épouse Marie Françoise, il crée la marque de Cognac Jean-Luc Pasquet. &lt;br&gt;Jean son fils prends le relais en 2011 avec son épouse Amy et passent le le domaine en Agriculture Biologique.", "28", "7", "0", "14","0", "15", "cognac_jean_luc_pasquet_organic_10.png", "1"),</v>
      </c>
    </row>
    <row r="1423" spans="1:23" hidden="1" x14ac:dyDescent="0.25">
      <c r="A1423" s="2" t="s">
        <v>3010</v>
      </c>
      <c r="B1423" s="2" t="s">
        <v>3011</v>
      </c>
      <c r="C1423" s="3"/>
      <c r="D1423" s="23" t="str">
        <f t="shared" si="518"/>
        <v/>
      </c>
      <c r="E1423" s="4">
        <v>31.2</v>
      </c>
      <c r="F1423" s="2" t="s">
        <v>2223</v>
      </c>
      <c r="G1423" s="19">
        <f>VLOOKUP(F1423,frs!$A$2:$E$41,2,FALSE)</f>
        <v>15</v>
      </c>
      <c r="H1423" s="2" t="b">
        <v>0</v>
      </c>
      <c r="I1423" s="2" t="s">
        <v>2308</v>
      </c>
      <c r="J1423" s="19">
        <f>VLOOKUP(I1423,Families!$A$2:$B$11,2,FALSE)</f>
        <v>3</v>
      </c>
      <c r="K1423" s="2" t="s">
        <v>4740</v>
      </c>
      <c r="L1423" s="19">
        <f>IFERROR(VLOOKUP(K1423,Appellations!$A$2:$B$77,2,FALSE),"0")</f>
        <v>25</v>
      </c>
      <c r="M1423" s="2" t="s">
        <v>4741</v>
      </c>
      <c r="N1423" s="19">
        <f>IFERROR(VLOOKUP(M1423,Regions!$A$2:$B$41,2,FALSE),"0")</f>
        <v>32</v>
      </c>
      <c r="O1423" s="2" t="s">
        <v>2306</v>
      </c>
      <c r="P1423" s="19">
        <f>IFERROR(VLOOKUP(O1423,Colors!$A$2:$B$11,2,FALSE),"0")</f>
        <v>7</v>
      </c>
      <c r="Q1423" s="2" t="s">
        <v>2303</v>
      </c>
      <c r="R1423" s="19">
        <f>IFERROR(VLOOKUP(Q1423,Contenants!$A$2:$B$21,2,FALSE),"0")</f>
        <v>19</v>
      </c>
      <c r="S1423" s="2"/>
      <c r="T1423" s="50" t="str">
        <f t="shared" ref="T1423:T1425" si="520">PROPER(B1423)</f>
        <v>Cdp Gamali La Goujonne Rose Magnum</v>
      </c>
      <c r="U1423" s="19" t="str">
        <f>SUBSTITUTE(SUBSTITUTE(SUBSTITUTE(SUBSTITUTE(SUBSTITUTE(SUBSTITUTE(SUBSTITUTE(SUBSTITUTE(SUBSTITUTE(SUBSTITUTE(SUBSTITUTE(SUBSTITUTE(S1423,"C:\Users\Admin\OneDrive\Site Internet\",""),"BAG-IN-BOX\",""),"BOURGOGNE\",""),"BEAUJOLAIS\",""),"CHAMPAGNE ET EFFERVESCENTS\",""),"LANGUEDOC\",""),"LOIRE\",""),"PROVENCE\",""),"RHONE NORD\",""),"RHONE SUD\",""),"SPIRITUEUX\",""),"SUD OUEST\","")</f>
        <v/>
      </c>
      <c r="V1423" s="19" t="e">
        <f>IF(#REF!="",0,1)</f>
        <v>#REF!</v>
      </c>
      <c r="W1423" s="20" t="e">
        <f>$X$1&amp;A1423&amp;$Y$1&amp;T1423&amp;$Z$1&amp;D1423&amp;$AA$1&amp;E1423&amp;#REF!&amp;G1423&amp;$AB$1&amp;J1423&amp;$AC$1&amp;L1423&amp;$AD$1&amp;N1423&amp;$AE$1&amp;P1423&amp;$AF$1&amp;R1423&amp;$AG$1&amp;#REF!&amp;$AI$1</f>
        <v>#REF!</v>
      </c>
    </row>
    <row r="1424" spans="1:23" hidden="1" x14ac:dyDescent="0.25">
      <c r="A1424" s="2" t="s">
        <v>3435</v>
      </c>
      <c r="B1424" s="2" t="s">
        <v>3436</v>
      </c>
      <c r="C1424" s="3"/>
      <c r="D1424" s="23" t="str">
        <f t="shared" si="518"/>
        <v/>
      </c>
      <c r="E1424" s="4">
        <v>25.05</v>
      </c>
      <c r="F1424" s="2" t="s">
        <v>2223</v>
      </c>
      <c r="G1424" s="19">
        <f>VLOOKUP(F1424,frs!$A$2:$E$41,2,FALSE)</f>
        <v>15</v>
      </c>
      <c r="H1424" s="2" t="b">
        <v>0</v>
      </c>
      <c r="I1424" s="2" t="s">
        <v>2308</v>
      </c>
      <c r="J1424" s="19">
        <f>VLOOKUP(I1424,Families!$A$2:$B$11,2,FALSE)</f>
        <v>3</v>
      </c>
      <c r="K1424" s="2" t="s">
        <v>4747</v>
      </c>
      <c r="L1424" s="19">
        <f>IFERROR(VLOOKUP(K1424,Appellations!$A$2:$B$77,2,FALSE),"0")</f>
        <v>23</v>
      </c>
      <c r="M1424" s="2" t="s">
        <v>4741</v>
      </c>
      <c r="N1424" s="19">
        <f>IFERROR(VLOOKUP(M1424,Regions!$A$2:$B$41,2,FALSE),"0")</f>
        <v>32</v>
      </c>
      <c r="O1424" s="2" t="s">
        <v>2306</v>
      </c>
      <c r="P1424" s="19">
        <f>IFERROR(VLOOKUP(O1424,Colors!$A$2:$B$11,2,FALSE),"0")</f>
        <v>7</v>
      </c>
      <c r="Q1424" s="2" t="s">
        <v>2303</v>
      </c>
      <c r="R1424" s="19">
        <f>IFERROR(VLOOKUP(Q1424,Contenants!$A$2:$B$21,2,FALSE),"0")</f>
        <v>19</v>
      </c>
      <c r="S1424" s="2"/>
      <c r="T1424" s="50" t="str">
        <f t="shared" si="520"/>
        <v>Cot.Var.Goujonne Reine Marie Rose Magnum</v>
      </c>
      <c r="U1424" s="19" t="str">
        <f>SUBSTITUTE(SUBSTITUTE(SUBSTITUTE(SUBSTITUTE(SUBSTITUTE(SUBSTITUTE(SUBSTITUTE(SUBSTITUTE(SUBSTITUTE(SUBSTITUTE(SUBSTITUTE(SUBSTITUTE(S1424,"C:\Users\Admin\OneDrive\Site Internet\",""),"BAG-IN-BOX\",""),"BOURGOGNE\",""),"BEAUJOLAIS\",""),"CHAMPAGNE ET EFFERVESCENTS\",""),"LANGUEDOC\",""),"LOIRE\",""),"PROVENCE\",""),"RHONE NORD\",""),"RHONE SUD\",""),"SPIRITUEUX\",""),"SUD OUEST\","")</f>
        <v/>
      </c>
      <c r="V1424" s="19" t="e">
        <f>IF(#REF!="",0,1)</f>
        <v>#REF!</v>
      </c>
      <c r="W1424" s="20" t="e">
        <f>$X$1&amp;A1424&amp;$Y$1&amp;T1424&amp;$Z$1&amp;D1424&amp;$AA$1&amp;E1424&amp;#REF!&amp;G1424&amp;$AB$1&amp;J1424&amp;$AC$1&amp;L1424&amp;$AD$1&amp;N1424&amp;$AE$1&amp;P1424&amp;$AF$1&amp;R1424&amp;$AG$1&amp;#REF!&amp;$AI$1</f>
        <v>#REF!</v>
      </c>
    </row>
    <row r="1425" spans="1:23" hidden="1" x14ac:dyDescent="0.25">
      <c r="A1425" s="2" t="s">
        <v>3948</v>
      </c>
      <c r="B1425" s="2" t="s">
        <v>3949</v>
      </c>
      <c r="C1425" s="3"/>
      <c r="D1425" s="23" t="str">
        <f t="shared" si="518"/>
        <v/>
      </c>
      <c r="E1425" s="4">
        <v>11.9</v>
      </c>
      <c r="F1425" s="2" t="s">
        <v>3947</v>
      </c>
      <c r="G1425" s="19" t="e">
        <f>VLOOKUP(F1425,frs!$A$2:$E$41,2,FALSE)</f>
        <v>#N/A</v>
      </c>
      <c r="H1425" s="2" t="b">
        <v>0</v>
      </c>
      <c r="I1425" s="2" t="s">
        <v>2308</v>
      </c>
      <c r="J1425" s="19">
        <f>VLOOKUP(I1425,Families!$A$2:$B$11,2,FALSE)</f>
        <v>3</v>
      </c>
      <c r="K1425" s="2" t="s">
        <v>4851</v>
      </c>
      <c r="L1425" s="19" t="str">
        <f>IFERROR(VLOOKUP(K1425,Appellations!$A$2:$B$77,2,FALSE),"0")</f>
        <v>0</v>
      </c>
      <c r="M1425" s="2" t="s">
        <v>4743</v>
      </c>
      <c r="N1425" s="19">
        <f>IFERROR(VLOOKUP(M1425,Regions!$A$2:$B$41,2,FALSE),"0")</f>
        <v>24</v>
      </c>
      <c r="O1425" s="2" t="s">
        <v>2306</v>
      </c>
      <c r="P1425" s="19">
        <f>IFERROR(VLOOKUP(O1425,Colors!$A$2:$B$11,2,FALSE),"0")</f>
        <v>7</v>
      </c>
      <c r="Q1425" s="2" t="s">
        <v>4688</v>
      </c>
      <c r="R1425" s="19">
        <f>IFERROR(VLOOKUP(Q1425,Contenants!$A$2:$B$21,2,FALSE),"0")</f>
        <v>16</v>
      </c>
      <c r="S1425" s="2"/>
      <c r="T1425" s="50" t="str">
        <f t="shared" si="520"/>
        <v>Pic St Loup Cht La Roque Rose</v>
      </c>
      <c r="U1425" s="19" t="str">
        <f>SUBSTITUTE(SUBSTITUTE(SUBSTITUTE(SUBSTITUTE(SUBSTITUTE(SUBSTITUTE(SUBSTITUTE(SUBSTITUTE(SUBSTITUTE(SUBSTITUTE(SUBSTITUTE(SUBSTITUTE(S1425,"C:\Users\Admin\OneDrive\Site Internet\",""),"BAG-IN-BOX\",""),"BOURGOGNE\",""),"BEAUJOLAIS\",""),"CHAMPAGNE ET EFFERVESCENTS\",""),"LANGUEDOC\",""),"LOIRE\",""),"PROVENCE\",""),"RHONE NORD\",""),"RHONE SUD\",""),"SPIRITUEUX\",""),"SUD OUEST\","")</f>
        <v/>
      </c>
      <c r="V1425" s="19" t="e">
        <f>IF(#REF!="",0,1)</f>
        <v>#REF!</v>
      </c>
      <c r="W1425" s="20" t="e">
        <f>$X$1&amp;A1425&amp;$Y$1&amp;T1425&amp;$Z$1&amp;D1425&amp;$AA$1&amp;E1425&amp;#REF!&amp;G1425&amp;$AB$1&amp;J1425&amp;$AC$1&amp;L1425&amp;$AD$1&amp;N1425&amp;$AE$1&amp;P1425&amp;$AF$1&amp;R1425&amp;$AG$1&amp;#REF!&amp;$AI$1</f>
        <v>#REF!</v>
      </c>
    </row>
    <row r="1426" spans="1:23" s="29" customFormat="1" ht="213.75" hidden="1" x14ac:dyDescent="0.25">
      <c r="A1426" s="2" t="s">
        <v>60</v>
      </c>
      <c r="B1426" s="2" t="s">
        <v>61</v>
      </c>
      <c r="C1426" s="3" t="s">
        <v>2388</v>
      </c>
      <c r="D1426" s="27" t="str">
        <f t="shared" si="511"/>
        <v>Un Bandol rosé élégant et plein de finesse pour accompagner une paella ou une bouillabaisse.&lt;br&gt;&lt;br&gt;Encépagement : Mourvèdre, Syrah et Grenache.&lt;br&gt;&lt;br&gt;Dégustation : Robe rosé melon ; Nez aux notes de fruits rouges subtiles ; Bouche soyeuse, élégante, ample et pleine de finesse.&lt;br&gt;Accord mets/vin : paëlla, grillades, bouillabaisse.&lt;br&gt;&lt;br&gt;Existe en 75cl.&lt;br&gt;&lt;br&gt;Situé à St Cyr/Mer, les vins de ce domaine seront ravir tous les palets !!&lt;br&gt;19 hectares de vignes sont répartis sur les communes de Saint Cyr, La Cadière et le Castellet. La philosophie du domaine est de pratiquer l’agriculture régénérative dont l’objectif est d’augmenter la biodiversité.</v>
      </c>
      <c r="E1426" s="4">
        <v>43.2</v>
      </c>
      <c r="F1426" s="2" t="s">
        <v>2230</v>
      </c>
      <c r="H1426" s="2" t="b">
        <v>1</v>
      </c>
      <c r="I1426" s="2" t="s">
        <v>2308</v>
      </c>
      <c r="K1426" s="2" t="s">
        <v>4828</v>
      </c>
      <c r="M1426" s="2" t="s">
        <v>4741</v>
      </c>
      <c r="O1426" s="2" t="s">
        <v>2306</v>
      </c>
      <c r="Q1426" s="2" t="s">
        <v>2303</v>
      </c>
      <c r="S1426" s="2" t="s">
        <v>5689</v>
      </c>
      <c r="V1426" s="19">
        <f t="shared" ref="V1426:V1429" si="521">IF(U1426="",0,1)</f>
        <v>0</v>
      </c>
    </row>
    <row r="1427" spans="1:23" s="20" customFormat="1" ht="156.75" hidden="1" x14ac:dyDescent="0.25">
      <c r="A1427" s="2" t="s">
        <v>1087</v>
      </c>
      <c r="B1427" s="2" t="s">
        <v>1088</v>
      </c>
      <c r="C1427" s="3" t="s">
        <v>4991</v>
      </c>
      <c r="D1427" s="18" t="str">
        <f t="shared" si="511"/>
        <v>Un crémant de Bourgogne frais et fruité pour accompagner un apéritif entre amis ou un dessert.&lt;br&gt;&lt;br&gt;Encépagement : Pinot noir, Gamay&lt;br&gt;&lt;br&gt;Dégustation : Bulles fines, Nez gourmand et fruité, Bouche structurée et pleine de vivacité avec toutes les notes du raisin. Finale aromatique et équilibrée.&lt;br&gt;&lt;br&gt;Joseph Cartron est une maison familiale depuis 1882, ce crémant Blanc de Noirs A.O.C. est exclusivement élaboré à partir de cépages bourguignons.</v>
      </c>
      <c r="E1427" s="4">
        <v>16.100000000000001</v>
      </c>
      <c r="F1427" s="2" t="s">
        <v>469</v>
      </c>
      <c r="H1427" s="2" t="b">
        <v>1</v>
      </c>
      <c r="I1427" s="2" t="s">
        <v>4687</v>
      </c>
      <c r="K1427" s="2" t="s">
        <v>4817</v>
      </c>
      <c r="M1427" s="2" t="s">
        <v>4762</v>
      </c>
      <c r="O1427" s="2"/>
      <c r="Q1427" s="2" t="s">
        <v>4688</v>
      </c>
      <c r="S1427" s="2" t="s">
        <v>6500</v>
      </c>
      <c r="V1427" s="19">
        <f t="shared" si="521"/>
        <v>0</v>
      </c>
    </row>
    <row r="1428" spans="1:23" s="20" customFormat="1" ht="199.5" hidden="1" x14ac:dyDescent="0.25">
      <c r="A1428" s="2" t="s">
        <v>1983</v>
      </c>
      <c r="B1428" s="2" t="s">
        <v>1984</v>
      </c>
      <c r="C1428" s="3" t="s">
        <v>4401</v>
      </c>
      <c r="D1428" s="18" t="str">
        <f t="shared" si="511"/>
        <v>Un rosé frais et léger, idéal pour des apéritifs et grillades entre amis.&lt;br&gt;&lt;br&gt;Encépagement : Carignan, Cinsault.&lt;br&gt;&lt;br&gt;Dégustation : Nez vif aux notes de petits fruits rouges ; Bouche ample et légère.&lt;br&gt;Accord mets/vin : apéritif, poissons.&lt;br&gt;&lt;br&gt;Existe en 75cl.&lt;br&gt;&lt;br&gt;Situé à St Cyr/Mer, les vins de ce domaine seront ravir tous les palets !!&lt;br&gt;19 hectares de vignes sont répartis sur les communes de Saint Cyr, La Cadière et le Castellet. La philosophie du domaine est de pratiquer l’agriculture régénérative dont l’objectif est d’augmenter la biodiversité.</v>
      </c>
      <c r="E1428" s="4">
        <v>26.15</v>
      </c>
      <c r="F1428" s="2" t="s">
        <v>2230</v>
      </c>
      <c r="H1428" s="2" t="b">
        <v>1</v>
      </c>
      <c r="I1428" s="2" t="s">
        <v>2308</v>
      </c>
      <c r="K1428" s="2" t="s">
        <v>4751</v>
      </c>
      <c r="M1428" s="2" t="s">
        <v>4752</v>
      </c>
      <c r="O1428" s="2" t="s">
        <v>2306</v>
      </c>
      <c r="Q1428" s="2" t="s">
        <v>2303</v>
      </c>
      <c r="S1428" s="2" t="s">
        <v>5694</v>
      </c>
      <c r="V1428" s="19">
        <f t="shared" si="521"/>
        <v>0</v>
      </c>
    </row>
    <row r="1429" spans="1:23" s="20" customFormat="1" ht="214.5" hidden="1" x14ac:dyDescent="0.25">
      <c r="A1429" s="2" t="s">
        <v>550</v>
      </c>
      <c r="B1429" s="2" t="s">
        <v>551</v>
      </c>
      <c r="C1429" s="3" t="s">
        <v>5235</v>
      </c>
      <c r="D1429" s="18" t="str">
        <f t="shared" si="511"/>
        <v>Un Cahors rouge puissant et groumand. Pafait sur des côtes d'agneau grillées.&lt;br&gt;&lt;br&gt;Encépagement : Malbec&lt;br&gt;&lt;br&gt;Dégustation : Nez intense et fruité ; Bouche, puissante et fruitée aux notes de fruits rouges/noirs aux tanins fins.&lt;br&gt;Accord mets/vin : viandes grillés, plats mijotés.&lt;br&gt;&lt;br&gt;Sous l'impulsion de Lionel est née «Lionel Osmin et Cie» pour porter haut et fort la découverte des cépages et des terroirs uniques de région du Sud-Ouest.&lt;br&gt;De Jurançon à Cahors, de Gaillac à Bergerac en passant par Marcillac, Lionel Osmin et Cie devient la seule signature transversale des vins du Sud-Ouest, ces vignobles dont tous les secrets n'ont pas été mis à jour...</v>
      </c>
      <c r="E1429" s="4">
        <v>15.35</v>
      </c>
      <c r="F1429" s="2" t="s">
        <v>2246</v>
      </c>
      <c r="H1429" s="2" t="b">
        <v>1</v>
      </c>
      <c r="I1429" s="2" t="s">
        <v>4716</v>
      </c>
      <c r="K1429" s="2" t="s">
        <v>4858</v>
      </c>
      <c r="M1429" s="2" t="s">
        <v>4857</v>
      </c>
      <c r="O1429" s="2" t="s">
        <v>4719</v>
      </c>
      <c r="Q1429" s="2" t="s">
        <v>4688</v>
      </c>
      <c r="S1429" s="2" t="s">
        <v>6501</v>
      </c>
      <c r="V1429" s="19">
        <f t="shared" si="521"/>
        <v>0</v>
      </c>
    </row>
    <row r="1430" spans="1:23" s="20" customFormat="1" hidden="1" x14ac:dyDescent="0.25">
      <c r="A1430" s="2" t="s">
        <v>4500</v>
      </c>
      <c r="B1430" s="2" t="s">
        <v>4501</v>
      </c>
      <c r="C1430" s="3"/>
      <c r="D1430" s="40" t="str">
        <f t="shared" si="511"/>
        <v/>
      </c>
      <c r="E1430" s="4">
        <v>8.9</v>
      </c>
      <c r="F1430" s="2" t="s">
        <v>2246</v>
      </c>
      <c r="G1430" s="42"/>
      <c r="H1430" s="2" t="b">
        <v>0</v>
      </c>
      <c r="I1430" s="2" t="s">
        <v>4716</v>
      </c>
      <c r="J1430" s="42"/>
      <c r="K1430" s="2"/>
      <c r="L1430" s="42"/>
      <c r="M1430" s="2" t="s">
        <v>4857</v>
      </c>
      <c r="N1430" s="42"/>
      <c r="O1430" s="2" t="s">
        <v>4719</v>
      </c>
      <c r="P1430" s="42"/>
      <c r="Q1430" s="2" t="s">
        <v>4688</v>
      </c>
      <c r="R1430" s="42"/>
      <c r="S1430" s="2"/>
      <c r="T1430" s="42"/>
      <c r="U1430" s="42"/>
      <c r="V1430" s="42"/>
      <c r="W1430" s="42"/>
    </row>
    <row r="1431" spans="1:23" hidden="1" x14ac:dyDescent="0.25">
      <c r="A1431" s="2" t="s">
        <v>3569</v>
      </c>
      <c r="B1431" s="2" t="s">
        <v>3570</v>
      </c>
      <c r="C1431" s="3"/>
      <c r="D1431" s="23" t="str">
        <f t="shared" ref="D1431:D1437" si="522">SUBSTITUTE(SUBSTITUTE(SUBSTITUTE(C1431,CHAR(13),""),CHAR(10),"&lt;br&gt;"),". &amp;car(10)",".")</f>
        <v/>
      </c>
      <c r="E1431" s="4">
        <v>10.6</v>
      </c>
      <c r="F1431" s="2" t="s">
        <v>2246</v>
      </c>
      <c r="G1431" s="19">
        <f>VLOOKUP(F1431,frs!$A$2:$E$41,2,FALSE)</f>
        <v>22</v>
      </c>
      <c r="H1431" s="2" t="b">
        <v>0</v>
      </c>
      <c r="I1431" s="2" t="s">
        <v>4716</v>
      </c>
      <c r="J1431" s="19">
        <f>VLOOKUP(I1431,Families!$A$2:$B$11,2,FALSE)</f>
        <v>1</v>
      </c>
      <c r="K1431" s="2" t="s">
        <v>4992</v>
      </c>
      <c r="L1431" s="19" t="str">
        <f>IFERROR(VLOOKUP(K1431,Appellations!$A$2:$B$77,2,FALSE),"0")</f>
        <v>0</v>
      </c>
      <c r="M1431" s="2" t="s">
        <v>4857</v>
      </c>
      <c r="N1431" s="19">
        <f>IFERROR(VLOOKUP(M1431,Regions!$A$2:$B$41,2,FALSE),"0")</f>
        <v>36</v>
      </c>
      <c r="O1431" s="2" t="s">
        <v>4719</v>
      </c>
      <c r="P1431" s="19">
        <f>IFERROR(VLOOKUP(O1431,Colors!$A$2:$B$11,2,FALSE),"0")</f>
        <v>8</v>
      </c>
      <c r="Q1431" s="2" t="s">
        <v>4688</v>
      </c>
      <c r="R1431" s="19">
        <f>IFERROR(VLOOKUP(Q1431,Contenants!$A$2:$B$21,2,FALSE),"0")</f>
        <v>16</v>
      </c>
      <c r="S1431" s="2"/>
      <c r="T1431" s="50" t="str">
        <f t="shared" ref="T1431:T1435" si="523">PROPER(B1431)</f>
        <v>Gaillac Osmin Rouge</v>
      </c>
      <c r="U1431" s="19" t="str">
        <f>SUBSTITUTE(SUBSTITUTE(SUBSTITUTE(SUBSTITUTE(SUBSTITUTE(SUBSTITUTE(SUBSTITUTE(SUBSTITUTE(SUBSTITUTE(SUBSTITUTE(SUBSTITUTE(SUBSTITUTE(S1431,"C:\Users\Admin\OneDrive\Site Internet\",""),"BAG-IN-BOX\",""),"BOURGOGNE\",""),"BEAUJOLAIS\",""),"CHAMPAGNE ET EFFERVESCENTS\",""),"LANGUEDOC\",""),"LOIRE\",""),"PROVENCE\",""),"RHONE NORD\",""),"RHONE SUD\",""),"SPIRITUEUX\",""),"SUD OUEST\","")</f>
        <v/>
      </c>
      <c r="V1431" s="19" t="e">
        <f>IF(#REF!="",0,1)</f>
        <v>#REF!</v>
      </c>
      <c r="W1431" s="20" t="e">
        <f>$X$1&amp;A1431&amp;$Y$1&amp;T1431&amp;$Z$1&amp;D1431&amp;$AA$1&amp;E1431&amp;#REF!&amp;G1431&amp;$AB$1&amp;J1431&amp;$AC$1&amp;L1431&amp;$AD$1&amp;N1431&amp;$AE$1&amp;P1431&amp;$AF$1&amp;R1431&amp;$AG$1&amp;#REF!&amp;$AI$1</f>
        <v>#REF!</v>
      </c>
    </row>
    <row r="1432" spans="1:23" hidden="1" x14ac:dyDescent="0.25">
      <c r="A1432" s="2" t="s">
        <v>3686</v>
      </c>
      <c r="B1432" s="2" t="s">
        <v>3687</v>
      </c>
      <c r="C1432" s="3"/>
      <c r="D1432" s="23" t="str">
        <f t="shared" si="522"/>
        <v/>
      </c>
      <c r="E1432" s="4">
        <v>12.45</v>
      </c>
      <c r="F1432" s="2" t="s">
        <v>2498</v>
      </c>
      <c r="G1432" s="19" t="e">
        <f>VLOOKUP(F1432,frs!$A$2:$E$41,2,FALSE)</f>
        <v>#N/A</v>
      </c>
      <c r="H1432" s="2" t="b">
        <v>0</v>
      </c>
      <c r="I1432" s="2" t="s">
        <v>4709</v>
      </c>
      <c r="J1432" s="19">
        <f>VLOOKUP(I1432,Families!$A$2:$B$11,2,FALSE)</f>
        <v>2</v>
      </c>
      <c r="K1432" s="2" t="s">
        <v>4900</v>
      </c>
      <c r="L1432" s="19">
        <f>IFERROR(VLOOKUP(K1432,Appellations!$A$2:$B$77,2,FALSE),"0")</f>
        <v>40</v>
      </c>
      <c r="M1432" s="2" t="s">
        <v>4822</v>
      </c>
      <c r="N1432" s="19">
        <f>IFERROR(VLOOKUP(M1432,Regions!$A$2:$B$41,2,FALSE),"0")</f>
        <v>27</v>
      </c>
      <c r="O1432" s="2" t="s">
        <v>4689</v>
      </c>
      <c r="P1432" s="19">
        <f>IFERROR(VLOOKUP(O1432,Colors!$A$2:$B$11,2,FALSE),"0")</f>
        <v>2</v>
      </c>
      <c r="Q1432" s="2" t="s">
        <v>4688</v>
      </c>
      <c r="R1432" s="19">
        <f>IFERROR(VLOOKUP(Q1432,Contenants!$A$2:$B$21,2,FALSE),"0")</f>
        <v>16</v>
      </c>
      <c r="S1432" s="2"/>
      <c r="T1432" s="50" t="str">
        <f t="shared" si="523"/>
        <v>Igp Val De Loire Sauvignon R&amp;S Blanc</v>
      </c>
      <c r="U1432" s="19" t="str">
        <f>SUBSTITUTE(SUBSTITUTE(SUBSTITUTE(SUBSTITUTE(SUBSTITUTE(SUBSTITUTE(SUBSTITUTE(SUBSTITUTE(SUBSTITUTE(SUBSTITUTE(SUBSTITUTE(SUBSTITUTE(S1432,"C:\Users\Admin\OneDrive\Site Internet\",""),"BAG-IN-BOX\",""),"BOURGOGNE\",""),"BEAUJOLAIS\",""),"CHAMPAGNE ET EFFERVESCENTS\",""),"LANGUEDOC\",""),"LOIRE\",""),"PROVENCE\",""),"RHONE NORD\",""),"RHONE SUD\",""),"SPIRITUEUX\",""),"SUD OUEST\","")</f>
        <v/>
      </c>
      <c r="V1432" s="19" t="e">
        <f>IF(#REF!="",0,1)</f>
        <v>#REF!</v>
      </c>
      <c r="W1432" s="20" t="e">
        <f>$X$1&amp;A1432&amp;$Y$1&amp;T1432&amp;$Z$1&amp;D1432&amp;$AA$1&amp;E1432&amp;#REF!&amp;G1432&amp;$AB$1&amp;J1432&amp;$AC$1&amp;L1432&amp;$AD$1&amp;N1432&amp;$AE$1&amp;P1432&amp;$AF$1&amp;R1432&amp;$AG$1&amp;#REF!&amp;$AI$1</f>
        <v>#REF!</v>
      </c>
    </row>
    <row r="1433" spans="1:23" hidden="1" x14ac:dyDescent="0.25">
      <c r="A1433" s="2" t="s">
        <v>3771</v>
      </c>
      <c r="B1433" s="2" t="s">
        <v>3772</v>
      </c>
      <c r="C1433" s="3"/>
      <c r="D1433" s="23" t="str">
        <f t="shared" si="522"/>
        <v/>
      </c>
      <c r="E1433" s="4">
        <v>14.05</v>
      </c>
      <c r="F1433" s="2" t="s">
        <v>2498</v>
      </c>
      <c r="G1433" s="19" t="e">
        <f>VLOOKUP(F1433,frs!$A$2:$E$41,2,FALSE)</f>
        <v>#N/A</v>
      </c>
      <c r="H1433" s="2" t="b">
        <v>0</v>
      </c>
      <c r="I1433" s="2" t="s">
        <v>2308</v>
      </c>
      <c r="J1433" s="19">
        <f>VLOOKUP(I1433,Families!$A$2:$B$11,2,FALSE)</f>
        <v>3</v>
      </c>
      <c r="K1433" s="2" t="s">
        <v>4830</v>
      </c>
      <c r="L1433" s="19">
        <f>IFERROR(VLOOKUP(K1433,Appellations!$A$2:$B$77,2,FALSE),"0")</f>
        <v>45</v>
      </c>
      <c r="M1433" s="2" t="s">
        <v>4745</v>
      </c>
      <c r="N1433" s="19">
        <f>IFERROR(VLOOKUP(M1433,Regions!$A$2:$B$41,2,FALSE),"0")</f>
        <v>33</v>
      </c>
      <c r="O1433" s="2" t="s">
        <v>2306</v>
      </c>
      <c r="P1433" s="19">
        <f>IFERROR(VLOOKUP(O1433,Colors!$A$2:$B$11,2,FALSE),"0")</f>
        <v>7</v>
      </c>
      <c r="Q1433" s="2" t="s">
        <v>4688</v>
      </c>
      <c r="R1433" s="19">
        <f>IFERROR(VLOOKUP(Q1433,Contenants!$A$2:$B$21,2,FALSE),"0")</f>
        <v>16</v>
      </c>
      <c r="S1433" s="2"/>
      <c r="T1433" s="50" t="str">
        <f t="shared" si="523"/>
        <v>Luberon R&amp;S Rose</v>
      </c>
      <c r="U1433" s="19" t="str">
        <f>SUBSTITUTE(SUBSTITUTE(SUBSTITUTE(SUBSTITUTE(SUBSTITUTE(SUBSTITUTE(SUBSTITUTE(SUBSTITUTE(SUBSTITUTE(SUBSTITUTE(SUBSTITUTE(SUBSTITUTE(S1433,"C:\Users\Admin\OneDrive\Site Internet\",""),"BAG-IN-BOX\",""),"BOURGOGNE\",""),"BEAUJOLAIS\",""),"CHAMPAGNE ET EFFERVESCENTS\",""),"LANGUEDOC\",""),"LOIRE\",""),"PROVENCE\",""),"RHONE NORD\",""),"RHONE SUD\",""),"SPIRITUEUX\",""),"SUD OUEST\","")</f>
        <v/>
      </c>
      <c r="V1433" s="19" t="e">
        <f>IF(#REF!="",0,1)</f>
        <v>#REF!</v>
      </c>
      <c r="W1433" s="20" t="e">
        <f>$X$1&amp;A1433&amp;$Y$1&amp;T1433&amp;$Z$1&amp;D1433&amp;$AA$1&amp;E1433&amp;#REF!&amp;G1433&amp;$AB$1&amp;J1433&amp;$AC$1&amp;L1433&amp;$AD$1&amp;N1433&amp;$AE$1&amp;P1433&amp;$AF$1&amp;R1433&amp;$AG$1&amp;#REF!&amp;$AI$1</f>
        <v>#REF!</v>
      </c>
    </row>
    <row r="1434" spans="1:23" hidden="1" x14ac:dyDescent="0.25">
      <c r="A1434" s="2" t="s">
        <v>3660</v>
      </c>
      <c r="B1434" s="2" t="s">
        <v>3661</v>
      </c>
      <c r="C1434" s="3"/>
      <c r="D1434" s="23" t="str">
        <f t="shared" si="522"/>
        <v/>
      </c>
      <c r="E1434" s="4">
        <v>24</v>
      </c>
      <c r="F1434" s="2" t="s">
        <v>2236</v>
      </c>
      <c r="G1434" s="19" t="e">
        <f>VLOOKUP(F1434,frs!$A$2:$E$41,2,FALSE)</f>
        <v>#N/A</v>
      </c>
      <c r="H1434" s="2" t="b">
        <v>0</v>
      </c>
      <c r="I1434" s="2" t="s">
        <v>2308</v>
      </c>
      <c r="J1434" s="19">
        <f>VLOOKUP(I1434,Families!$A$2:$B$11,2,FALSE)</f>
        <v>3</v>
      </c>
      <c r="K1434" s="2" t="s">
        <v>4849</v>
      </c>
      <c r="L1434" s="19">
        <f>IFERROR(VLOOKUP(K1434,Appellations!$A$2:$B$77,2,FALSE),"0")</f>
        <v>41</v>
      </c>
      <c r="M1434" s="2" t="s">
        <v>4741</v>
      </c>
      <c r="N1434" s="19">
        <f>IFERROR(VLOOKUP(M1434,Regions!$A$2:$B$41,2,FALSE),"0")</f>
        <v>32</v>
      </c>
      <c r="O1434" s="2" t="s">
        <v>2306</v>
      </c>
      <c r="P1434" s="19">
        <f>IFERROR(VLOOKUP(O1434,Colors!$A$2:$B$11,2,FALSE),"0")</f>
        <v>7</v>
      </c>
      <c r="Q1434" s="2" t="s">
        <v>2303</v>
      </c>
      <c r="R1434" s="19">
        <f>IFERROR(VLOOKUP(Q1434,Contenants!$A$2:$B$21,2,FALSE),"0")</f>
        <v>19</v>
      </c>
      <c r="S1434" s="2"/>
      <c r="T1434" s="50" t="str">
        <f t="shared" si="523"/>
        <v>Igp Med. Le Page Vignelaure Rose Magnum</v>
      </c>
      <c r="U1434" s="19" t="str">
        <f>SUBSTITUTE(SUBSTITUTE(SUBSTITUTE(SUBSTITUTE(SUBSTITUTE(SUBSTITUTE(SUBSTITUTE(SUBSTITUTE(SUBSTITUTE(SUBSTITUTE(SUBSTITUTE(SUBSTITUTE(S1434,"C:\Users\Admin\OneDrive\Site Internet\",""),"BAG-IN-BOX\",""),"BOURGOGNE\",""),"BEAUJOLAIS\",""),"CHAMPAGNE ET EFFERVESCENTS\",""),"LANGUEDOC\",""),"LOIRE\",""),"PROVENCE\",""),"RHONE NORD\",""),"RHONE SUD\",""),"SPIRITUEUX\",""),"SUD OUEST\","")</f>
        <v/>
      </c>
      <c r="V1434" s="19" t="e">
        <f>IF(#REF!="",0,1)</f>
        <v>#REF!</v>
      </c>
      <c r="W1434" s="20" t="e">
        <f>$X$1&amp;A1434&amp;$Y$1&amp;T1434&amp;$Z$1&amp;D1434&amp;$AA$1&amp;E1434&amp;#REF!&amp;G1434&amp;$AB$1&amp;J1434&amp;$AC$1&amp;L1434&amp;$AD$1&amp;N1434&amp;$AE$1&amp;P1434&amp;$AF$1&amp;R1434&amp;$AG$1&amp;#REF!&amp;$AI$1</f>
        <v>#REF!</v>
      </c>
    </row>
    <row r="1435" spans="1:23" hidden="1" x14ac:dyDescent="0.25">
      <c r="A1435" s="2" t="s">
        <v>1050</v>
      </c>
      <c r="B1435" s="2" t="s">
        <v>1051</v>
      </c>
      <c r="C1435" s="3"/>
      <c r="D1435" s="23" t="str">
        <f t="shared" si="522"/>
        <v/>
      </c>
      <c r="E1435" s="4">
        <v>15.45</v>
      </c>
      <c r="F1435" s="2" t="s">
        <v>2236</v>
      </c>
      <c r="G1435" s="19" t="e">
        <f>VLOOKUP(F1435,frs!$A$2:$E$41,2,FALSE)</f>
        <v>#N/A</v>
      </c>
      <c r="H1435" s="2" t="b">
        <v>1</v>
      </c>
      <c r="I1435" s="2" t="s">
        <v>4709</v>
      </c>
      <c r="J1435" s="19">
        <f>VLOOKUP(I1435,Families!$A$2:$B$11,2,FALSE)</f>
        <v>2</v>
      </c>
      <c r="K1435" s="2" t="s">
        <v>4746</v>
      </c>
      <c r="L1435" s="19" t="str">
        <f>IFERROR(VLOOKUP(K1435,Appellations!$A$2:$B$77,2,FALSE),"0")</f>
        <v>0</v>
      </c>
      <c r="M1435" s="2" t="s">
        <v>4741</v>
      </c>
      <c r="N1435" s="19">
        <f>IFERROR(VLOOKUP(M1435,Regions!$A$2:$B$41,2,FALSE),"0")</f>
        <v>32</v>
      </c>
      <c r="O1435" s="2" t="s">
        <v>4689</v>
      </c>
      <c r="P1435" s="19">
        <f>IFERROR(VLOOKUP(O1435,Colors!$A$2:$B$11,2,FALSE),"0")</f>
        <v>2</v>
      </c>
      <c r="Q1435" s="2" t="s">
        <v>4688</v>
      </c>
      <c r="R1435" s="19">
        <f>IFERROR(VLOOKUP(Q1435,Contenants!$A$2:$B$21,2,FALSE),"0")</f>
        <v>16</v>
      </c>
      <c r="S1435" s="2"/>
      <c r="T1435" s="50" t="str">
        <f t="shared" si="523"/>
        <v>Cot.Aix La Source Vignelaure Blanc</v>
      </c>
      <c r="U1435" s="19" t="str">
        <f>SUBSTITUTE(SUBSTITUTE(SUBSTITUTE(SUBSTITUTE(SUBSTITUTE(SUBSTITUTE(SUBSTITUTE(SUBSTITUTE(SUBSTITUTE(SUBSTITUTE(SUBSTITUTE(SUBSTITUTE(S1435,"C:\Users\Admin\OneDrive\Site Internet\",""),"BAG-IN-BOX\",""),"BOURGOGNE\",""),"BEAUJOLAIS\",""),"CHAMPAGNE ET EFFERVESCENTS\",""),"LANGUEDOC\",""),"LOIRE\",""),"PROVENCE\",""),"RHONE NORD\",""),"RHONE SUD\",""),"SPIRITUEUX\",""),"SUD OUEST\","")</f>
        <v/>
      </c>
      <c r="V1435" s="19">
        <f t="shared" ref="V1435:V1441" si="524">IF(U1435="",0,1)</f>
        <v>0</v>
      </c>
      <c r="W1435" s="20" t="e">
        <f>$X$1&amp;A1435&amp;$Y$1&amp;T1435&amp;$Z$1&amp;D1435&amp;$AA$1&amp;E1435&amp;#REF!&amp;G1435&amp;$AB$1&amp;J1435&amp;$AC$1&amp;L1435&amp;$AD$1&amp;N1435&amp;$AE$1&amp;P1435&amp;$AF$1&amp;R1435&amp;$AG$1&amp;#REF!&amp;$AI$1</f>
        <v>#REF!</v>
      </c>
    </row>
    <row r="1436" spans="1:23" ht="409.5" x14ac:dyDescent="0.25">
      <c r="A1436" s="2" t="s">
        <v>1989</v>
      </c>
      <c r="B1436" s="2" t="s">
        <v>1990</v>
      </c>
      <c r="C1436" s="3" t="s">
        <v>5464</v>
      </c>
      <c r="D1436" s="23" t="str">
        <f t="shared" si="522"/>
        <v>Un vin rosé sec, léger et aromatique. Parfait pour vos apéritifs et grillades entre amis.&lt;br&gt;&lt;br&gt;Encépagement : Grenache, Syrah, Merlot&lt;br&gt;&lt;br&gt;Dégustation : Robe couleur pétale de rose pâle ; Nez aux notes de fraises, de cassis, et de groseille ; Bouche émoustillante, pure et fraîche.&lt;br&gt;Accord mets/vin : apéritif, grillades, entrée à base de melon.&lt;br&gt;&lt;br&gt;Domaine familliale depuis 4 générations, c'est Roger Gassier qui récupère le domaine en cours de réhabilitation dans un contexte compliqué. Il s’investit corps et âme pour faire renaître la propriété. Son objectif est clair : transmettre à son tour ce vignoble à ses enfants. Il plante alors des cépages nobles, rénove l’ancien mas, modernise les outils de travail et laisse à ses fils un vignoble de grande qualité avec une magnifique cave de vinification.&lt;br&gt;&lt;br&gt;Situées à proximité de Nîmes, les terres sont constituées de galets roulés du Rhône sur lit d’argile rouge pour une formidable capacité drainante. Les vignes ont un enracinement profond et donc une grande résistance à la sécheresse.&lt;br&gt;Les brises de la mer méditerranée préservent la fraîcheur du fruit et l’acidité du raisin. Elles garantissent une belle maturation et de très beaux équilibres.&lt;br&gt;En plein cœur d’une zone naturelle protégée Natura 2000, notre vignoble est conduit en agriculture biologique.</v>
      </c>
      <c r="E1436" s="4">
        <v>9.3000000000000007</v>
      </c>
      <c r="F1436" s="2" t="s">
        <v>2273</v>
      </c>
      <c r="G1436" s="19">
        <f>VLOOKUP(F1436,frs!$A$2:$B$45,2,FALSE)</f>
        <v>10</v>
      </c>
      <c r="H1436" s="2" t="b">
        <v>1</v>
      </c>
      <c r="I1436" s="2" t="s">
        <v>2308</v>
      </c>
      <c r="J1436" s="19">
        <f>VLOOKUP(I1436,Families!$A$2:$B$11,2,FALSE)</f>
        <v>3</v>
      </c>
      <c r="K1436" s="2" t="s">
        <v>4751</v>
      </c>
      <c r="L1436" s="19">
        <f>IFERROR(VLOOKUP(K1436,Appellations!$A$2:$B$80,2,FALSE),"0")</f>
        <v>78</v>
      </c>
      <c r="M1436" s="2" t="s">
        <v>4752</v>
      </c>
      <c r="N1436" s="19">
        <f>IFERROR(VLOOKUP(M1436,Regions!$A$2:$B$44,2,FALSE),"0")</f>
        <v>20</v>
      </c>
      <c r="O1436" s="2" t="s">
        <v>2306</v>
      </c>
      <c r="P1436" s="19">
        <f>IFERROR(VLOOKUP(O1436,Colors!$A$2:$B$11,2,FALSE),"0")</f>
        <v>7</v>
      </c>
      <c r="Q1436" s="2" t="s">
        <v>4688</v>
      </c>
      <c r="R1436" s="19">
        <f>IFERROR(VLOOKUP(Q1436,Contenants!$A$2:$B$21,2,FALSE),"0")</f>
        <v>16</v>
      </c>
      <c r="S1436" s="2" t="s">
        <v>5732</v>
      </c>
      <c r="T1436" s="50" t="s">
        <v>6270</v>
      </c>
      <c r="U1436" s="19" t="str">
        <f t="shared" ref="U1436:U1437" si="525">SUBSTITUTE(S1436,"C:\Users\Admin\OneDrive\Site Internet\","")</f>
        <v>chateau_nages_liberty_rose.png</v>
      </c>
      <c r="V1436" s="19">
        <f t="shared" si="524"/>
        <v>1</v>
      </c>
      <c r="W1436" s="20" t="str">
        <f t="shared" ref="W1436:W1437" si="526">$X$1&amp;A1436&amp;$Y$1&amp;T1436&amp;$Z$1&amp;D1436&amp;$AA$1&amp;G1436&amp;$AB$1&amp;J1436&amp;$AC$1&amp;L1436&amp;$AD$1&amp;N1436&amp;$AE$1&amp;P1436&amp;$AF$1&amp;R1436&amp;$AG$1&amp;U1436&amp;$AH$1&amp;V1436&amp;$AI$1</f>
        <v>("01448", "Libertynages Nages Rosé ", "Un vin rosé sec, léger et aromatique. Parfait pour vos apéritifs et grillades entre amis.&lt;br&gt;&lt;br&gt;Encépagement : Grenache, Syrah, Merlot&lt;br&gt;&lt;br&gt;Dégustation : Robe couleur pétale de rose pâle ; Nez aux notes de fraises, de cassis, et de groseille ; Bouche émoustillante, pure et fraîche.&lt;br&gt;Accord mets/vin : apéritif, grillades, entrée à base de melon.&lt;br&gt;&lt;br&gt;Domaine familliale depuis 4 générations, c'est Roger Gassier qui récupère le domaine en cours de réhabilitation dans un contexte compliqué. Il s’investit corps et âme pour faire renaître la propriété. Son objectif est clair : transmettre à son tour ce vignoble à ses enfants. Il plante alors des cépages nobles, rénove l’ancien mas, modernise les outils de travail et laisse à ses fils un vignoble de grande qualité avec une magnifique cave de vinification.&lt;br&gt;&lt;br&gt;Situées à proximité de Nîmes, les terres sont constituées de galets roulés du Rhône sur lit d’argile rouge pour une formidable capacité drainante. Les vignes ont un enracinement profond et donc une grande résistance à la sécheresse.&lt;br&gt;Les brises de la mer méditerranée préservent la fraîcheur du fruit et l’acidité du raisin. Elles garantissent une belle maturation et de très beaux équilibres.&lt;br&gt;En plein cœur d’une zone naturelle protégée Natura 2000, notre vignoble est conduit en agriculture biologique.", "10", "3", "78", "20","7", "16", "chateau_nages_liberty_rose.png", "1"),</v>
      </c>
    </row>
    <row r="1437" spans="1:23" ht="409.5" x14ac:dyDescent="0.25">
      <c r="A1437" s="2" t="s">
        <v>1991</v>
      </c>
      <c r="B1437" s="2" t="s">
        <v>1992</v>
      </c>
      <c r="C1437" s="3" t="s">
        <v>5465</v>
      </c>
      <c r="D1437" s="23" t="str">
        <f t="shared" si="522"/>
        <v>Un vin rouge léger et fruité pour une planche de charcuterie/fromages.&lt;br&gt;&lt;br&gt;Encépagement : Syrah, Merlot, Grenache et Carignan&lt;br&gt;&lt;br&gt;Dégustation : Robe Violine brillant ; Nez fruité sur des notes de cassis et de cerises ; Bouche fraîche et vive.&lt;br&gt;Accord mets/vin : charcuterie/fromage, une viande rouge grillée.&lt;br&gt;&lt;br&gt;Domaine familliale depuis 4 générations, c'est Roger Gassier qui récupère le domaine en cours de réhabilitation dans un contexte compliqué. Il s’investit corps et âme pour faire renaître la propriété. Son objectif est clair : transmettre à son tour ce vignoble à ses enfants. Il plante alors des cépages nobles, rénove l’ancien mas, modernise les outils de travail et laisse à ses fils un vignoble de grande qualité avec une magnifique cave de vinification.&lt;br&gt;&lt;br&gt;Situées à proximité de Nîmes, les terres sont constituées de galets roulés du Rhône sur lit d’argile rouge pour une formidable capacité drainante. Les vignes ont un enracinement profond et donc une grande résistance à la sécheresse.&lt;br&gt;Les brises de la mer méditerranée préservent la fraîcheur du fruit et l’acidité du raisin. Elles garantissent une belle maturation et de très beaux équilibres.&lt;br&gt;En plein cœur d’une zone naturelle protégée Natura 2000, notre vignoble est conduit en agriculture biologique.</v>
      </c>
      <c r="E1437" s="4">
        <v>9.3000000000000007</v>
      </c>
      <c r="F1437" s="2" t="s">
        <v>2273</v>
      </c>
      <c r="G1437" s="19">
        <f>VLOOKUP(F1437,frs!$A$2:$B$45,2,FALSE)</f>
        <v>10</v>
      </c>
      <c r="H1437" s="2" t="b">
        <v>1</v>
      </c>
      <c r="I1437" s="2" t="s">
        <v>4716</v>
      </c>
      <c r="J1437" s="19">
        <f>VLOOKUP(I1437,Families!$A$2:$B$11,2,FALSE)</f>
        <v>1</v>
      </c>
      <c r="K1437" s="2" t="s">
        <v>4751</v>
      </c>
      <c r="L1437" s="19">
        <f>IFERROR(VLOOKUP(K1437,Appellations!$A$2:$B$80,2,FALSE),"0")</f>
        <v>78</v>
      </c>
      <c r="M1437" s="2" t="s">
        <v>4752</v>
      </c>
      <c r="N1437" s="19">
        <f>IFERROR(VLOOKUP(M1437,Regions!$A$2:$B$44,2,FALSE),"0")</f>
        <v>20</v>
      </c>
      <c r="O1437" s="2" t="s">
        <v>4719</v>
      </c>
      <c r="P1437" s="19">
        <f>IFERROR(VLOOKUP(O1437,Colors!$A$2:$B$11,2,FALSE),"0")</f>
        <v>8</v>
      </c>
      <c r="Q1437" s="2" t="s">
        <v>4688</v>
      </c>
      <c r="R1437" s="19">
        <f>IFERROR(VLOOKUP(Q1437,Contenants!$A$2:$B$21,2,FALSE),"0")</f>
        <v>16</v>
      </c>
      <c r="S1437" s="2" t="s">
        <v>5733</v>
      </c>
      <c r="T1437" s="50" t="s">
        <v>6271</v>
      </c>
      <c r="U1437" s="19" t="str">
        <f t="shared" si="525"/>
        <v>chateau_nages_liberty_rouge.png</v>
      </c>
      <c r="V1437" s="19">
        <f t="shared" si="524"/>
        <v>1</v>
      </c>
      <c r="W1437" s="20" t="str">
        <f t="shared" si="526"/>
        <v>("01449", "Libertynages Nages Rouge ", "Un vin rouge léger et fruité pour une planche de charcuterie/fromages.&lt;br&gt;&lt;br&gt;Encépagement : Syrah, Merlot, Grenache et Carignan&lt;br&gt;&lt;br&gt;Dégustation : Robe Violine brillant ; Nez fruité sur des notes de cassis et de cerises ; Bouche fraîche et vive.&lt;br&gt;Accord mets/vin : charcuterie/fromage, une viande rouge grillée.&lt;br&gt;&lt;br&gt;Domaine familliale depuis 4 générations, c'est Roger Gassier qui récupère le domaine en cours de réhabilitation dans un contexte compliqué. Il s’investit corps et âme pour faire renaître la propriété. Son objectif est clair : transmettre à son tour ce vignoble à ses enfants. Il plante alors des cépages nobles, rénove l’ancien mas, modernise les outils de travail et laisse à ses fils un vignoble de grande qualité avec une magnifique cave de vinification.&lt;br&gt;&lt;br&gt;Situées à proximité de Nîmes, les terres sont constituées de galets roulés du Rhône sur lit d’argile rouge pour une formidable capacité drainante. Les vignes ont un enracinement profond et donc une grande résistance à la sécheresse.&lt;br&gt;Les brises de la mer méditerranée préservent la fraîcheur du fruit et l’acidité du raisin. Elles garantissent une belle maturation et de très beaux équilibres.&lt;br&gt;En plein cœur d’une zone naturelle protégée Natura 2000, notre vignoble est conduit en agriculture biologique.", "10", "1", "78", "20","8", "16", "chateau_nages_liberty_rouge.png", "1"),</v>
      </c>
    </row>
    <row r="1438" spans="1:23" s="29" customFormat="1" ht="399.75" hidden="1" x14ac:dyDescent="0.25">
      <c r="A1438" s="2" t="s">
        <v>1987</v>
      </c>
      <c r="B1438" s="2" t="s">
        <v>1988</v>
      </c>
      <c r="C1438" s="3" t="s">
        <v>5463</v>
      </c>
      <c r="D1438" s="27" t="str">
        <f t="shared" si="511"/>
        <v>Un vin blanc sec et fruité, idéal pour vos apéritifs entre amis.&lt;br&gt;&lt;br&gt;Encépagement : Grenache, Roussane, Colombard&lt;br&gt;&lt;br&gt;Dégustation : Robe Jaune aux reflets verts ; Nez Expressif et séduisant où dominent les parfums d’agrumes et de fruit de la passion ; Bouche croquante avec une belle tension. La finale sur le fruit avec une pointe de minéralité.&lt;br&gt;Accord mets/vin : apéritif, poisson à chair fine.&lt;br&gt;&lt;br&gt;Domaine familliale depuis 4 générations, c'est Roger Gassier qui récupère le domaine en cours de réhabilitation dans un contexte compliqué. Il s’investit corps et âme pour faire renaître la propriété. Son objectif est clair : transmettre à son tour ce vignoble à ses enfants. Il plante alors des cépages nobles, rénove l’ancien mas, modernise les outils de travail et laisse à ses fils un vignoble de grande qualité avec une magnifique cave de vinification.&lt;br&gt;&lt;br&gt;Situées à proximité de Nîmes, les terres sont constituées de galets roulés du Rhône sur lit d’argile rouge pour une formidable capacité drainante. Les vignes ont un enracinement profond et donc une grande résistance à la sécheresse.&lt;br&gt;Les brises de la mer méditerranée préservent la fraîcheur du fruit et l’acidité du raisin. Elles garantissent une belle maturation et de très beaux équilibres.&lt;br&gt;En plein cœur d’une zone naturelle protégée Natura 2000, notre vignoble est conduit en agriculture biologique.</v>
      </c>
      <c r="E1438" s="4">
        <v>9.3000000000000007</v>
      </c>
      <c r="F1438" s="2" t="s">
        <v>2273</v>
      </c>
      <c r="H1438" s="2" t="b">
        <v>1</v>
      </c>
      <c r="I1438" s="2" t="s">
        <v>4709</v>
      </c>
      <c r="K1438" s="2" t="s">
        <v>4751</v>
      </c>
      <c r="M1438" s="2" t="s">
        <v>4752</v>
      </c>
      <c r="O1438" s="2" t="s">
        <v>4689</v>
      </c>
      <c r="Q1438" s="2" t="s">
        <v>4688</v>
      </c>
      <c r="S1438" s="2" t="s">
        <v>6502</v>
      </c>
      <c r="V1438" s="19">
        <f t="shared" si="524"/>
        <v>0</v>
      </c>
    </row>
    <row r="1439" spans="1:23" s="20" customFormat="1" ht="409.6" hidden="1" x14ac:dyDescent="0.25">
      <c r="A1439" s="2" t="s">
        <v>1002</v>
      </c>
      <c r="B1439" s="2" t="s">
        <v>1003</v>
      </c>
      <c r="C1439" s="3" t="s">
        <v>5292</v>
      </c>
      <c r="D1439" s="18" t="str">
        <f t="shared" si="511"/>
        <v>Un Costières de Nîmes rosé sec, ample et plein de finesse. Parfait pour une bouillabaisse.&lt;br&gt;&lt;br&gt;Encépagement : Grenache, Mourvèdre&lt;br&gt;&lt;br&gt;Dégustation : Robe rose claire ; Nez ample, vif, avec des arômes de fruits rouges frais (fraise, grenadine, groseille), et de subtiles notes d’épices et de fleurs ; Bouche équilibrée et pleine de chair avec des notes de fruits rouges et une finale rafraîchissante empreinte de minéralité.&lt;br&gt;Accord mets/vin : apéritif, grillades, bouillabaisse, salade d’été.&lt;br&gt;&lt;br&gt;Domaine familliale depuis 4 générations, c'est Roger Gassier qui récupère le domaine en cours de réhabilitation dans un contexte compliqué. Il s’investit corps et âme pour faire renaître la propriété. Son objectif est clair : transmettre à son tour ce vignoble à ses enfants. Il plante alors des cépages nobles, rénove l’ancien mas, modernise les outils de travail et laisse à ses fils un vignoble de grande qualité avec une magnifique cave de vinification.&lt;br&gt;&lt;br&gt;Situées à proximité de Nîmes, les terres sont constituées de galets roulés du Rhône sur lit d’argile rouge pour une formidable capacité drainante. Les vignes ont un enracinement profond et donc une grande résistance à la sécheresse.&lt;br&gt;Les brises de la mer méditerranée préservent la fraîcheur du fruit et l’acidité du raisin. Elles garantissent une belle maturation et de très beaux équilibres.&lt;br&gt;En plein cœur d’une zone naturelle protégée Natura 2000, notre vignoble est conduit en agriculture biologique.</v>
      </c>
      <c r="E1439" s="4">
        <v>14.7</v>
      </c>
      <c r="F1439" s="2" t="s">
        <v>2273</v>
      </c>
      <c r="H1439" s="2" t="b">
        <v>1</v>
      </c>
      <c r="I1439" s="2" t="s">
        <v>2308</v>
      </c>
      <c r="K1439" s="2" t="s">
        <v>4845</v>
      </c>
      <c r="M1439" s="2" t="s">
        <v>4745</v>
      </c>
      <c r="O1439" s="2" t="s">
        <v>2306</v>
      </c>
      <c r="Q1439" s="2" t="s">
        <v>4688</v>
      </c>
      <c r="S1439" s="2" t="s">
        <v>6503</v>
      </c>
      <c r="V1439" s="19">
        <f t="shared" si="524"/>
        <v>0</v>
      </c>
    </row>
    <row r="1440" spans="1:23" s="20" customFormat="1" ht="409.6" hidden="1" x14ac:dyDescent="0.25">
      <c r="A1440" s="2" t="s">
        <v>1004</v>
      </c>
      <c r="B1440" s="2" t="s">
        <v>1005</v>
      </c>
      <c r="C1440" s="3" t="s">
        <v>5293</v>
      </c>
      <c r="D1440" s="18" t="str">
        <f t="shared" si="511"/>
        <v>Un Costières de Nîmes rouge puissant et charnue, idéal sur une daube provençale.&lt;br&gt;&lt;br&gt;Encépagement : Grenache, Syrah, Carignan&lt;br&gt;&lt;br&gt;Dégustation : Robe Grenat brillant ; Nez aux arômes de fruits mûrs (framboise, cerise), poivre, épices d’orient, et notes de garrigue ; Bouche Voluptueuse en attaque avec un grain de tanin très élégant et une longue finale minérale aux accents d’épices et de réglisse.&lt;br&gt;Accord mets/vin : viandes rouge grillées ou en sauce.&lt;br&gt;&lt;br&gt;Domaine familliale depuis 4 générations, c'est Roger Gassier qui récupère le domaine en cours de réhabilitation dans un contexte compliqué. Il s’investit corps et âme pour faire renaître la propriété. Son objectif est clair : transmettre à son tour ce vignoble à ses enfants. Il plante alors des cépages nobles, rénove l’ancien mas, modernise les outils de travail et laisse à ses fils un vignoble de grande qualité avec une magnifique cave de vinification.&lt;br&gt;&lt;br&gt;Situées à proximité de Nîmes, les terres sont constituées de galets roulés du Rhône sur lit d’argile rouge pour une formidable capacité drainante. Les vignes ont un enracinement profond et donc une grande résistance à la sécheresse.&lt;br&gt;Les brises de la mer méditerranée préservent la fraîcheur du fruit et l’acidité du raisin. Elles garantissent une belle maturation et de très beaux équilibres.&lt;br&gt;En plein cœur d’une zone naturelle protégée Natura 2000, notre vignoble est conduit en agriculture biologique.</v>
      </c>
      <c r="E1440" s="4">
        <v>14.7</v>
      </c>
      <c r="F1440" s="2" t="s">
        <v>2273</v>
      </c>
      <c r="H1440" s="2" t="b">
        <v>1</v>
      </c>
      <c r="I1440" s="2" t="s">
        <v>4716</v>
      </c>
      <c r="K1440" s="2" t="s">
        <v>4845</v>
      </c>
      <c r="M1440" s="2" t="s">
        <v>4745</v>
      </c>
      <c r="O1440" s="2" t="s">
        <v>4719</v>
      </c>
      <c r="Q1440" s="2" t="s">
        <v>4688</v>
      </c>
      <c r="S1440" s="2" t="s">
        <v>6504</v>
      </c>
      <c r="V1440" s="19">
        <f t="shared" si="524"/>
        <v>0</v>
      </c>
    </row>
    <row r="1441" spans="1:23" s="20" customFormat="1" ht="409.6" hidden="1" x14ac:dyDescent="0.25">
      <c r="A1441" s="2" t="s">
        <v>1000</v>
      </c>
      <c r="B1441" s="2" t="s">
        <v>1001</v>
      </c>
      <c r="C1441" s="3" t="s">
        <v>5291</v>
      </c>
      <c r="D1441" s="18" t="str">
        <f t="shared" si="511"/>
        <v>Un Costières de Nîmes blanc sec, ample et aromatique. Idéal pour un risotto aux champignons.&lt;br&gt;&lt;br&gt;Encépagement : Grenache Blanc, Clairette, Roussanne, Viognier&lt;br&gt;&lt;br&gt;Dégustation : Robe Jaune brillant aux reflets verts ; Nez aux notes de fruits jaunes mûrs, de fleurs (acacia, rose, verveine) et de vanille ; Bouche soyeuse en attaque, charnue et pleine de fruits. Finale longue, dynamique avec une touche de salinité.&lt;br&gt;Accord mets/vin : viandes blanches en sauce, poissons gras (saumon, lotte,…)&lt;br&gt;&lt;br&gt;Domaine familliale depuis 4 générations, c'est Roger Gassier qui récupère le domaine en cours de réhabilitation dans un contexte compliqué. Il s’investit corps et âme pour faire renaître la propriété. Son objectif est clair : transmettre à son tour ce vignoble à ses enfants. Il plante alors des cépages nobles, rénove l’ancien mas, modernise les outils de travail et laisse à ses fils un vignoble de grande qualité avec une magnifique cave de vinification.&lt;br&gt;&lt;br&gt;Situées à proximité de Nîmes, les terres sont constituées de galets roulés du Rhône sur lit d’argile rouge pour une formidable capacité drainante. Les vignes ont un enracinement profond et donc une grande résistance à la sécheresse.&lt;br&gt;Les brises de la mer méditerranée préservent la fraîcheur du fruit et l’acidité du raisin. Elles garantissent une belle maturation et de très beaux équilibres.&lt;br&gt;En plein coeur d’une zone naturelle protégée Natura 2000, notre vignoble est conduit en agriculture biologique.</v>
      </c>
      <c r="E1441" s="4">
        <v>14.7</v>
      </c>
      <c r="F1441" s="2" t="s">
        <v>2273</v>
      </c>
      <c r="H1441" s="2" t="b">
        <v>1</v>
      </c>
      <c r="I1441" s="2" t="s">
        <v>4709</v>
      </c>
      <c r="K1441" s="2" t="s">
        <v>4845</v>
      </c>
      <c r="M1441" s="2" t="s">
        <v>4745</v>
      </c>
      <c r="O1441" s="2" t="s">
        <v>4689</v>
      </c>
      <c r="Q1441" s="2" t="s">
        <v>4688</v>
      </c>
      <c r="S1441" s="2" t="s">
        <v>6505</v>
      </c>
      <c r="V1441" s="19">
        <f t="shared" si="524"/>
        <v>0</v>
      </c>
    </row>
    <row r="1442" spans="1:23" s="20" customFormat="1" hidden="1" x14ac:dyDescent="0.25">
      <c r="A1442" s="2" t="s">
        <v>3720</v>
      </c>
      <c r="B1442" s="2" t="s">
        <v>3721</v>
      </c>
      <c r="C1442" s="3"/>
      <c r="D1442" s="18" t="str">
        <f t="shared" si="511"/>
        <v/>
      </c>
      <c r="E1442" s="4">
        <v>9.3000000000000007</v>
      </c>
      <c r="F1442" s="2" t="s">
        <v>2903</v>
      </c>
      <c r="H1442" s="2" t="b">
        <v>0</v>
      </c>
      <c r="I1442" s="2" t="s">
        <v>4709</v>
      </c>
      <c r="K1442" s="2" t="s">
        <v>4993</v>
      </c>
      <c r="M1442" s="2" t="s">
        <v>4844</v>
      </c>
      <c r="O1442" s="2" t="s">
        <v>4689</v>
      </c>
      <c r="Q1442" s="2" t="s">
        <v>4688</v>
      </c>
      <c r="S1442" s="2"/>
    </row>
    <row r="1443" spans="1:23" s="20" customFormat="1" hidden="1" x14ac:dyDescent="0.25">
      <c r="A1443" s="2" t="s">
        <v>3722</v>
      </c>
      <c r="B1443" s="2" t="s">
        <v>3723</v>
      </c>
      <c r="C1443" s="3"/>
      <c r="D1443" s="18" t="str">
        <f t="shared" si="511"/>
        <v/>
      </c>
      <c r="E1443" s="4">
        <v>9.3000000000000007</v>
      </c>
      <c r="F1443" s="2" t="s">
        <v>2903</v>
      </c>
      <c r="H1443" s="2" t="b">
        <v>0</v>
      </c>
      <c r="I1443" s="2" t="s">
        <v>2308</v>
      </c>
      <c r="K1443" s="2" t="s">
        <v>4993</v>
      </c>
      <c r="M1443" s="2" t="s">
        <v>4844</v>
      </c>
      <c r="O1443" s="2" t="s">
        <v>2306</v>
      </c>
      <c r="Q1443" s="2" t="s">
        <v>4688</v>
      </c>
      <c r="S1443" s="2"/>
    </row>
    <row r="1444" spans="1:23" s="20" customFormat="1" hidden="1" x14ac:dyDescent="0.25">
      <c r="A1444" s="2" t="s">
        <v>3348</v>
      </c>
      <c r="B1444" s="2" t="s">
        <v>3349</v>
      </c>
      <c r="C1444" s="3"/>
      <c r="D1444" s="18" t="str">
        <f t="shared" si="511"/>
        <v/>
      </c>
      <c r="E1444" s="4">
        <v>18.149999999999999</v>
      </c>
      <c r="F1444" s="2" t="s">
        <v>2903</v>
      </c>
      <c r="H1444" s="2" t="b">
        <v>0</v>
      </c>
      <c r="I1444" s="2" t="s">
        <v>4709</v>
      </c>
      <c r="K1444" s="2" t="s">
        <v>4843</v>
      </c>
      <c r="M1444" s="2" t="s">
        <v>4844</v>
      </c>
      <c r="O1444" s="2" t="s">
        <v>4689</v>
      </c>
      <c r="Q1444" s="2" t="s">
        <v>4688</v>
      </c>
      <c r="S1444" s="2"/>
    </row>
    <row r="1445" spans="1:23" s="20" customFormat="1" hidden="1" x14ac:dyDescent="0.25">
      <c r="A1445" s="2" t="s">
        <v>3350</v>
      </c>
      <c r="B1445" s="2" t="s">
        <v>3351</v>
      </c>
      <c r="C1445" s="3"/>
      <c r="D1445" s="18" t="str">
        <f t="shared" si="511"/>
        <v/>
      </c>
      <c r="E1445" s="4">
        <v>16.649999999999999</v>
      </c>
      <c r="F1445" s="2" t="s">
        <v>2903</v>
      </c>
      <c r="H1445" s="2" t="b">
        <v>0</v>
      </c>
      <c r="I1445" s="2" t="s">
        <v>2308</v>
      </c>
      <c r="K1445" s="2" t="s">
        <v>4843</v>
      </c>
      <c r="M1445" s="2" t="s">
        <v>4844</v>
      </c>
      <c r="O1445" s="2" t="s">
        <v>2306</v>
      </c>
      <c r="Q1445" s="2" t="s">
        <v>4688</v>
      </c>
      <c r="S1445" s="2"/>
    </row>
    <row r="1446" spans="1:23" s="20" customFormat="1" hidden="1" x14ac:dyDescent="0.25">
      <c r="A1446" s="2" t="s">
        <v>2904</v>
      </c>
      <c r="B1446" s="2" t="s">
        <v>2905</v>
      </c>
      <c r="C1446" s="3"/>
      <c r="D1446" s="18" t="str">
        <f t="shared" si="511"/>
        <v/>
      </c>
      <c r="E1446" s="4">
        <v>11.9</v>
      </c>
      <c r="F1446" s="2" t="s">
        <v>2903</v>
      </c>
      <c r="H1446" s="2" t="b">
        <v>0</v>
      </c>
      <c r="I1446" s="2" t="s">
        <v>2308</v>
      </c>
      <c r="K1446" s="2" t="s">
        <v>4994</v>
      </c>
      <c r="M1446" s="2" t="s">
        <v>4844</v>
      </c>
      <c r="O1446" s="2" t="s">
        <v>2306</v>
      </c>
      <c r="Q1446" s="2" t="s">
        <v>4688</v>
      </c>
      <c r="S1446" s="2"/>
    </row>
    <row r="1447" spans="1:23" s="20" customFormat="1" hidden="1" x14ac:dyDescent="0.25">
      <c r="A1447" s="2" t="s">
        <v>2901</v>
      </c>
      <c r="B1447" s="2" t="s">
        <v>2902</v>
      </c>
      <c r="C1447" s="3"/>
      <c r="D1447" s="18" t="str">
        <f t="shared" si="511"/>
        <v/>
      </c>
      <c r="E1447" s="4">
        <v>11.9</v>
      </c>
      <c r="F1447" s="2" t="s">
        <v>2903</v>
      </c>
      <c r="H1447" s="2" t="b">
        <v>0</v>
      </c>
      <c r="I1447" s="2" t="s">
        <v>4709</v>
      </c>
      <c r="K1447" s="2" t="s">
        <v>4994</v>
      </c>
      <c r="M1447" s="2" t="s">
        <v>4844</v>
      </c>
      <c r="O1447" s="2" t="s">
        <v>4689</v>
      </c>
      <c r="Q1447" s="2" t="s">
        <v>4688</v>
      </c>
      <c r="S1447" s="2"/>
    </row>
    <row r="1448" spans="1:23" s="20" customFormat="1" hidden="1" x14ac:dyDescent="0.25">
      <c r="A1448" s="2" t="s">
        <v>4407</v>
      </c>
      <c r="B1448" s="2" t="s">
        <v>4408</v>
      </c>
      <c r="C1448" s="3"/>
      <c r="D1448" s="40" t="str">
        <f t="shared" si="511"/>
        <v/>
      </c>
      <c r="E1448" s="4">
        <v>14.5</v>
      </c>
      <c r="F1448" s="2" t="s">
        <v>2903</v>
      </c>
      <c r="G1448" s="42"/>
      <c r="H1448" s="2" t="b">
        <v>0</v>
      </c>
      <c r="I1448" s="2" t="s">
        <v>4716</v>
      </c>
      <c r="J1448" s="42"/>
      <c r="K1448" s="2" t="s">
        <v>4751</v>
      </c>
      <c r="L1448" s="42"/>
      <c r="M1448" s="2" t="s">
        <v>4752</v>
      </c>
      <c r="N1448" s="42"/>
      <c r="O1448" s="2" t="s">
        <v>4719</v>
      </c>
      <c r="P1448" s="42"/>
      <c r="Q1448" s="2" t="s">
        <v>4688</v>
      </c>
      <c r="R1448" s="42"/>
      <c r="S1448" s="2"/>
      <c r="T1448" s="42"/>
      <c r="U1448" s="42"/>
      <c r="V1448" s="42"/>
      <c r="W1448" s="42"/>
    </row>
    <row r="1449" spans="1:23" hidden="1" x14ac:dyDescent="0.25">
      <c r="A1449" s="2" t="s">
        <v>4405</v>
      </c>
      <c r="B1449" s="2" t="s">
        <v>4406</v>
      </c>
      <c r="C1449" s="3"/>
      <c r="D1449" s="23" t="str">
        <f t="shared" ref="D1449:D1450" si="527">SUBSTITUTE(SUBSTITUTE(SUBSTITUTE(C1449,CHAR(13),""),CHAR(10),"&lt;br&gt;"),". &amp;car(10)",".")</f>
        <v/>
      </c>
      <c r="E1449" s="4">
        <v>14.5</v>
      </c>
      <c r="F1449" s="2" t="s">
        <v>2903</v>
      </c>
      <c r="G1449" s="19" t="e">
        <f>VLOOKUP(F1449,frs!$A$2:$E$41,2,FALSE)</f>
        <v>#N/A</v>
      </c>
      <c r="H1449" s="2" t="b">
        <v>0</v>
      </c>
      <c r="I1449" s="2" t="s">
        <v>4709</v>
      </c>
      <c r="J1449" s="19">
        <f>VLOOKUP(I1449,Families!$A$2:$B$11,2,FALSE)</f>
        <v>2</v>
      </c>
      <c r="K1449" s="2" t="s">
        <v>4751</v>
      </c>
      <c r="L1449" s="19" t="str">
        <f>IFERROR(VLOOKUP(K1449,Appellations!$A$2:$B$77,2,FALSE),"0")</f>
        <v>0</v>
      </c>
      <c r="M1449" s="2" t="s">
        <v>4752</v>
      </c>
      <c r="N1449" s="19">
        <f>IFERROR(VLOOKUP(M1449,Regions!$A$2:$B$41,2,FALSE),"0")</f>
        <v>20</v>
      </c>
      <c r="O1449" s="2" t="s">
        <v>4689</v>
      </c>
      <c r="P1449" s="19">
        <f>IFERROR(VLOOKUP(O1449,Colors!$A$2:$B$11,2,FALSE),"0")</f>
        <v>2</v>
      </c>
      <c r="Q1449" s="2" t="s">
        <v>4688</v>
      </c>
      <c r="R1449" s="19">
        <f>IFERROR(VLOOKUP(Q1449,Contenants!$A$2:$B$21,2,FALSE),"0")</f>
        <v>16</v>
      </c>
      <c r="S1449" s="2"/>
      <c r="T1449" s="50" t="str">
        <f t="shared" ref="T1449:T1450" si="528">PROPER(B1449)</f>
        <v>Vdf Tribbiera Blanc</v>
      </c>
      <c r="U1449" s="19" t="str">
        <f>SUBSTITUTE(SUBSTITUTE(SUBSTITUTE(SUBSTITUTE(SUBSTITUTE(SUBSTITUTE(SUBSTITUTE(SUBSTITUTE(SUBSTITUTE(SUBSTITUTE(SUBSTITUTE(SUBSTITUTE(S1449,"C:\Users\Admin\OneDrive\Site Internet\",""),"BAG-IN-BOX\",""),"BOURGOGNE\",""),"BEAUJOLAIS\",""),"CHAMPAGNE ET EFFERVESCENTS\",""),"LANGUEDOC\",""),"LOIRE\",""),"PROVENCE\",""),"RHONE NORD\",""),"RHONE SUD\",""),"SPIRITUEUX\",""),"SUD OUEST\","")</f>
        <v/>
      </c>
      <c r="V1449" s="19" t="e">
        <f>IF(#REF!="",0,1)</f>
        <v>#REF!</v>
      </c>
      <c r="W1449" s="20" t="e">
        <f>$X$1&amp;A1449&amp;$Y$1&amp;T1449&amp;$Z$1&amp;D1449&amp;$AA$1&amp;E1449&amp;#REF!&amp;G1449&amp;$AB$1&amp;J1449&amp;$AC$1&amp;L1449&amp;$AD$1&amp;N1449&amp;$AE$1&amp;P1449&amp;$AF$1&amp;R1449&amp;$AG$1&amp;#REF!&amp;$AI$1</f>
        <v>#REF!</v>
      </c>
    </row>
    <row r="1450" spans="1:23" hidden="1" x14ac:dyDescent="0.25">
      <c r="A1450" s="2" t="s">
        <v>2974</v>
      </c>
      <c r="B1450" s="2" t="s">
        <v>2975</v>
      </c>
      <c r="C1450" s="3"/>
      <c r="D1450" s="23" t="str">
        <f t="shared" si="527"/>
        <v/>
      </c>
      <c r="E1450" s="4">
        <v>12.3</v>
      </c>
      <c r="F1450" s="2" t="s">
        <v>2263</v>
      </c>
      <c r="G1450" s="19">
        <f>VLOOKUP(F1450,frs!$A$2:$E$41,2,FALSE)</f>
        <v>38</v>
      </c>
      <c r="H1450" s="2" t="b">
        <v>0</v>
      </c>
      <c r="I1450" s="2" t="s">
        <v>2308</v>
      </c>
      <c r="J1450" s="19">
        <f>VLOOKUP(I1450,Families!$A$2:$B$11,2,FALSE)</f>
        <v>3</v>
      </c>
      <c r="K1450" s="2" t="s">
        <v>4740</v>
      </c>
      <c r="L1450" s="19">
        <f>IFERROR(VLOOKUP(K1450,Appellations!$A$2:$B$77,2,FALSE),"0")</f>
        <v>25</v>
      </c>
      <c r="M1450" s="2" t="s">
        <v>4741</v>
      </c>
      <c r="N1450" s="19">
        <f>IFERROR(VLOOKUP(M1450,Regions!$A$2:$B$41,2,FALSE),"0")</f>
        <v>32</v>
      </c>
      <c r="O1450" s="2" t="s">
        <v>2306</v>
      </c>
      <c r="P1450" s="19">
        <f>IFERROR(VLOOKUP(O1450,Colors!$A$2:$B$11,2,FALSE),"0")</f>
        <v>7</v>
      </c>
      <c r="Q1450" s="2" t="s">
        <v>4688</v>
      </c>
      <c r="R1450" s="19">
        <f>IFERROR(VLOOKUP(Q1450,Contenants!$A$2:$B$21,2,FALSE),"0")</f>
        <v>16</v>
      </c>
      <c r="S1450" s="2"/>
      <c r="T1450" s="50" t="str">
        <f t="shared" si="528"/>
        <v>Cdp Cht Bormettes Ss Sulfite Ajoute Rse</v>
      </c>
      <c r="U1450" s="19" t="str">
        <f>SUBSTITUTE(SUBSTITUTE(SUBSTITUTE(SUBSTITUTE(SUBSTITUTE(SUBSTITUTE(SUBSTITUTE(SUBSTITUTE(SUBSTITUTE(SUBSTITUTE(SUBSTITUTE(SUBSTITUTE(S1450,"C:\Users\Admin\OneDrive\Site Internet\",""),"BAG-IN-BOX\",""),"BOURGOGNE\",""),"BEAUJOLAIS\",""),"CHAMPAGNE ET EFFERVESCENTS\",""),"LANGUEDOC\",""),"LOIRE\",""),"PROVENCE\",""),"RHONE NORD\",""),"RHONE SUD\",""),"SPIRITUEUX\",""),"SUD OUEST\","")</f>
        <v/>
      </c>
      <c r="V1450" s="19" t="e">
        <f>IF(#REF!="",0,1)</f>
        <v>#REF!</v>
      </c>
      <c r="W1450" s="20" t="e">
        <f>$X$1&amp;A1450&amp;$Y$1&amp;T1450&amp;$Z$1&amp;D1450&amp;$AA$1&amp;E1450&amp;#REF!&amp;G1450&amp;$AB$1&amp;J1450&amp;$AC$1&amp;L1450&amp;$AD$1&amp;N1450&amp;$AE$1&amp;P1450&amp;$AF$1&amp;R1450&amp;$AG$1&amp;#REF!&amp;$AI$1</f>
        <v>#REF!</v>
      </c>
    </row>
    <row r="1451" spans="1:23" s="29" customFormat="1" hidden="1" x14ac:dyDescent="0.25">
      <c r="A1451" s="2" t="s">
        <v>3061</v>
      </c>
      <c r="B1451" s="2" t="s">
        <v>3062</v>
      </c>
      <c r="C1451" s="3"/>
      <c r="D1451" s="27" t="str">
        <f t="shared" si="511"/>
        <v/>
      </c>
      <c r="E1451" s="4">
        <v>10.15</v>
      </c>
      <c r="F1451" s="2" t="s">
        <v>3063</v>
      </c>
      <c r="H1451" s="2" t="b">
        <v>0</v>
      </c>
      <c r="I1451" s="2" t="s">
        <v>4709</v>
      </c>
      <c r="K1451" s="2" t="s">
        <v>4740</v>
      </c>
      <c r="M1451" s="2" t="s">
        <v>4741</v>
      </c>
      <c r="O1451" s="2" t="s">
        <v>4689</v>
      </c>
      <c r="Q1451" s="2" t="s">
        <v>4688</v>
      </c>
      <c r="S1451" s="2"/>
    </row>
    <row r="1452" spans="1:23" s="20" customFormat="1" hidden="1" x14ac:dyDescent="0.25">
      <c r="A1452" s="2" t="s">
        <v>3064</v>
      </c>
      <c r="B1452" s="2" t="s">
        <v>3065</v>
      </c>
      <c r="C1452" s="3"/>
      <c r="D1452" s="18" t="str">
        <f t="shared" si="511"/>
        <v/>
      </c>
      <c r="E1452" s="4">
        <v>10.15</v>
      </c>
      <c r="F1452" s="2" t="s">
        <v>3063</v>
      </c>
      <c r="H1452" s="2" t="b">
        <v>0</v>
      </c>
      <c r="I1452" s="2" t="s">
        <v>2308</v>
      </c>
      <c r="K1452" s="2" t="s">
        <v>4740</v>
      </c>
      <c r="M1452" s="2" t="s">
        <v>4741</v>
      </c>
      <c r="O1452" s="2" t="s">
        <v>2306</v>
      </c>
      <c r="Q1452" s="2" t="s">
        <v>4688</v>
      </c>
      <c r="S1452" s="2"/>
    </row>
    <row r="1453" spans="1:23" s="20" customFormat="1" ht="271.5" hidden="1" x14ac:dyDescent="0.25">
      <c r="A1453" s="2" t="s">
        <v>748</v>
      </c>
      <c r="B1453" s="2" t="s">
        <v>749</v>
      </c>
      <c r="C1453" s="3" t="s">
        <v>5262</v>
      </c>
      <c r="D1453" s="18" t="str">
        <f t="shared" si="511"/>
        <v>Un Côtes du Rhône rouge charnue et fruité. Idéal sur un suprême de volaille relevé.&lt;br&gt;&lt;br&gt;Dégustation : Robe rouge rubis ; Nez complexe aux notes de fruits rouges/noirs ; Bouche ronde, élégante et veloutée avec des tanins fins.&lt;br&gt;Accord mets/vin : viande grillée, viande blanche en sauce et relevée, gibier.&lt;br&gt;&lt;br&gt;À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1453" s="4">
        <v>9.5</v>
      </c>
      <c r="F1453" s="2" t="s">
        <v>2224</v>
      </c>
      <c r="H1453" s="2" t="b">
        <v>1</v>
      </c>
      <c r="I1453" s="2" t="s">
        <v>4716</v>
      </c>
      <c r="K1453" s="2" t="s">
        <v>4840</v>
      </c>
      <c r="M1453" s="2" t="s">
        <v>4745</v>
      </c>
      <c r="O1453" s="2" t="s">
        <v>4719</v>
      </c>
      <c r="Q1453" s="2" t="s">
        <v>4688</v>
      </c>
      <c r="S1453" s="2" t="s">
        <v>6506</v>
      </c>
      <c r="V1453" s="19">
        <f t="shared" ref="V1453:V1454" si="529">IF(U1453="",0,1)</f>
        <v>0</v>
      </c>
    </row>
    <row r="1454" spans="1:23" s="20" customFormat="1" ht="271.5" hidden="1" x14ac:dyDescent="0.25">
      <c r="A1454" s="2" t="s">
        <v>746</v>
      </c>
      <c r="B1454" s="2" t="s">
        <v>747</v>
      </c>
      <c r="C1454" s="3" t="s">
        <v>5261</v>
      </c>
      <c r="D1454" s="18" t="str">
        <f t="shared" si="511"/>
        <v>Un Côtes du Rhône blanc sec et fruité qui accompagnera à merveille une dorade grillée au four.	&lt;br&gt;&lt;br&gt;Dégustation : Robe jaune pâle ; Nez subtil et complexe aux notes de pêches blanches et d’abricots ; Bouche ample, fraîche sur des arômes grillés et de fruits.&lt;br&gt;Accord mets/vin : apéritif, poisson grillée, cuisine asiatique.&lt;br&gt;&lt;br&gt;À la croisée des chemins entre Provence et Languedoc, entre Terres du Roy et Cité des Papes, les coopérateurs du Cellier des Chartreux partagent un héritage riche de cultures et d’histoires.&lt;br&gt;En 1612, après 25 ans de travaux, l’Étang de Pujaut, à quelques lieues de la Cité des Papes, est enfin asséché par les Chartreux. C’est en 1929, année de la création du Syndicat Général des Vignerons des Côtes du Rhône, le Cellier des Chartreux voit le jour, motivé par une volonté depuis respectée : créer des vins issus d’un savoir-faire transmis et renouvelé de génération en génération depuis 400 ans.</v>
      </c>
      <c r="E1454" s="4">
        <v>9.5</v>
      </c>
      <c r="F1454" s="2" t="s">
        <v>2224</v>
      </c>
      <c r="H1454" s="2" t="b">
        <v>1</v>
      </c>
      <c r="I1454" s="2" t="s">
        <v>4709</v>
      </c>
      <c r="K1454" s="2" t="s">
        <v>4840</v>
      </c>
      <c r="M1454" s="2" t="s">
        <v>4745</v>
      </c>
      <c r="O1454" s="2" t="s">
        <v>4689</v>
      </c>
      <c r="Q1454" s="2" t="s">
        <v>4688</v>
      </c>
      <c r="S1454" s="2" t="s">
        <v>6507</v>
      </c>
      <c r="V1454" s="19">
        <f t="shared" si="529"/>
        <v>0</v>
      </c>
    </row>
    <row r="1455" spans="1:23" s="20" customFormat="1" hidden="1" x14ac:dyDescent="0.25">
      <c r="A1455" s="2" t="s">
        <v>3340</v>
      </c>
      <c r="B1455" s="2" t="s">
        <v>3341</v>
      </c>
      <c r="C1455" s="3"/>
      <c r="D1455" s="18" t="str">
        <f t="shared" si="511"/>
        <v/>
      </c>
      <c r="E1455" s="4">
        <v>2</v>
      </c>
      <c r="F1455" s="2"/>
      <c r="H1455" s="2" t="b">
        <v>0</v>
      </c>
      <c r="I1455" s="2" t="s">
        <v>4691</v>
      </c>
      <c r="K1455" s="2"/>
      <c r="M1455" s="2"/>
      <c r="O1455" s="2"/>
      <c r="Q1455" s="2"/>
      <c r="S1455" s="2"/>
    </row>
    <row r="1456" spans="1:23" s="20" customFormat="1" hidden="1" x14ac:dyDescent="0.25">
      <c r="A1456" s="2" t="s">
        <v>3342</v>
      </c>
      <c r="B1456" s="2" t="s">
        <v>3343</v>
      </c>
      <c r="C1456" s="3"/>
      <c r="D1456" s="18" t="str">
        <f t="shared" si="511"/>
        <v/>
      </c>
      <c r="E1456" s="4">
        <v>6</v>
      </c>
      <c r="F1456" s="2"/>
      <c r="H1456" s="2" t="b">
        <v>0</v>
      </c>
      <c r="I1456" s="2" t="s">
        <v>4691</v>
      </c>
      <c r="K1456" s="2"/>
      <c r="M1456" s="2"/>
      <c r="O1456" s="2"/>
      <c r="Q1456" s="2"/>
      <c r="S1456" s="2"/>
    </row>
    <row r="1457" spans="1:23" s="20" customFormat="1" hidden="1" x14ac:dyDescent="0.25">
      <c r="A1457" s="2" t="s">
        <v>4037</v>
      </c>
      <c r="B1457" s="2" t="s">
        <v>4038</v>
      </c>
      <c r="C1457" s="3"/>
      <c r="D1457" s="18" t="str">
        <f t="shared" si="511"/>
        <v/>
      </c>
      <c r="E1457" s="4">
        <v>14.9</v>
      </c>
      <c r="F1457" s="2" t="s">
        <v>2896</v>
      </c>
      <c r="H1457" s="2" t="b">
        <v>0</v>
      </c>
      <c r="I1457" s="2" t="s">
        <v>4716</v>
      </c>
      <c r="K1457" s="2" t="s">
        <v>4834</v>
      </c>
      <c r="M1457" s="2" t="s">
        <v>4745</v>
      </c>
      <c r="O1457" s="2" t="s">
        <v>4719</v>
      </c>
      <c r="Q1457" s="2" t="s">
        <v>4688</v>
      </c>
      <c r="S1457" s="2"/>
    </row>
    <row r="1458" spans="1:23" s="20" customFormat="1" hidden="1" x14ac:dyDescent="0.25">
      <c r="A1458" s="2" t="s">
        <v>4039</v>
      </c>
      <c r="B1458" s="2" t="s">
        <v>4040</v>
      </c>
      <c r="C1458" s="3"/>
      <c r="D1458" s="18" t="str">
        <f t="shared" si="511"/>
        <v/>
      </c>
      <c r="E1458" s="4">
        <v>35</v>
      </c>
      <c r="F1458" s="2" t="s">
        <v>2896</v>
      </c>
      <c r="H1458" s="2" t="b">
        <v>0</v>
      </c>
      <c r="I1458" s="2" t="s">
        <v>4716</v>
      </c>
      <c r="K1458" s="2" t="s">
        <v>4834</v>
      </c>
      <c r="M1458" s="2" t="s">
        <v>4745</v>
      </c>
      <c r="O1458" s="2" t="s">
        <v>4719</v>
      </c>
      <c r="Q1458" s="2" t="s">
        <v>2303</v>
      </c>
      <c r="S1458" s="2"/>
    </row>
    <row r="1459" spans="1:23" s="20" customFormat="1" hidden="1" x14ac:dyDescent="0.25">
      <c r="A1459" s="2" t="s">
        <v>2894</v>
      </c>
      <c r="B1459" s="2" t="s">
        <v>2895</v>
      </c>
      <c r="C1459" s="3"/>
      <c r="D1459" s="40" t="str">
        <f t="shared" si="511"/>
        <v/>
      </c>
      <c r="E1459" s="4">
        <v>11.9</v>
      </c>
      <c r="F1459" s="2" t="s">
        <v>2896</v>
      </c>
      <c r="G1459" s="42"/>
      <c r="H1459" s="2" t="b">
        <v>0</v>
      </c>
      <c r="I1459" s="2" t="s">
        <v>4716</v>
      </c>
      <c r="J1459" s="42"/>
      <c r="K1459" s="2" t="s">
        <v>4995</v>
      </c>
      <c r="L1459" s="42"/>
      <c r="M1459" s="2" t="s">
        <v>4745</v>
      </c>
      <c r="N1459" s="42"/>
      <c r="O1459" s="2" t="s">
        <v>4719</v>
      </c>
      <c r="P1459" s="42"/>
      <c r="Q1459" s="2" t="s">
        <v>4688</v>
      </c>
      <c r="R1459" s="42"/>
      <c r="S1459" s="2"/>
      <c r="T1459" s="42"/>
      <c r="U1459" s="42"/>
      <c r="V1459" s="42"/>
      <c r="W1459" s="42"/>
    </row>
    <row r="1460" spans="1:23" hidden="1" x14ac:dyDescent="0.25">
      <c r="A1460" s="2" t="s">
        <v>3100</v>
      </c>
      <c r="B1460" s="2" t="s">
        <v>3101</v>
      </c>
      <c r="C1460" s="3"/>
      <c r="D1460" s="23" t="str">
        <f t="shared" ref="D1460:D1461" si="530">SUBSTITUTE(SUBSTITUTE(SUBSTITUTE(C1460,CHAR(13),""),CHAR(10),"&lt;br&gt;"),". &amp;car(10)",".")</f>
        <v/>
      </c>
      <c r="E1460" s="4">
        <v>9.9</v>
      </c>
      <c r="F1460" s="2" t="s">
        <v>2896</v>
      </c>
      <c r="G1460" s="19" t="e">
        <f>VLOOKUP(F1460,frs!$A$2:$E$41,2,FALSE)</f>
        <v>#N/A</v>
      </c>
      <c r="H1460" s="2" t="b">
        <v>0</v>
      </c>
      <c r="I1460" s="2" t="s">
        <v>4716</v>
      </c>
      <c r="J1460" s="19">
        <f>VLOOKUP(I1460,Families!$A$2:$B$11,2,FALSE)</f>
        <v>1</v>
      </c>
      <c r="K1460" s="2" t="s">
        <v>4840</v>
      </c>
      <c r="L1460" s="19">
        <f>IFERROR(VLOOKUP(K1460,Appellations!$A$2:$B$77,2,FALSE),"0")</f>
        <v>27</v>
      </c>
      <c r="M1460" s="2" t="s">
        <v>4745</v>
      </c>
      <c r="N1460" s="19">
        <f>IFERROR(VLOOKUP(M1460,Regions!$A$2:$B$41,2,FALSE),"0")</f>
        <v>33</v>
      </c>
      <c r="O1460" s="2" t="s">
        <v>4719</v>
      </c>
      <c r="P1460" s="19">
        <f>IFERROR(VLOOKUP(O1460,Colors!$A$2:$B$11,2,FALSE),"0")</f>
        <v>8</v>
      </c>
      <c r="Q1460" s="2" t="s">
        <v>4688</v>
      </c>
      <c r="R1460" s="19">
        <f>IFERROR(VLOOKUP(Q1460,Contenants!$A$2:$B$21,2,FALSE),"0")</f>
        <v>16</v>
      </c>
      <c r="S1460" s="2"/>
      <c r="T1460" s="50" t="str">
        <f t="shared" ref="T1460:T1461" si="531">PROPER(B1460)</f>
        <v>Cdr Villages Roaix Les Falaises Rouge</v>
      </c>
      <c r="U1460" s="19" t="str">
        <f>SUBSTITUTE(SUBSTITUTE(SUBSTITUTE(SUBSTITUTE(SUBSTITUTE(SUBSTITUTE(SUBSTITUTE(SUBSTITUTE(SUBSTITUTE(SUBSTITUTE(SUBSTITUTE(SUBSTITUTE(S1460,"C:\Users\Admin\OneDrive\Site Internet\",""),"BAG-IN-BOX\",""),"BOURGOGNE\",""),"BEAUJOLAIS\",""),"CHAMPAGNE ET EFFERVESCENTS\",""),"LANGUEDOC\",""),"LOIRE\",""),"PROVENCE\",""),"RHONE NORD\",""),"RHONE SUD\",""),"SPIRITUEUX\",""),"SUD OUEST\","")</f>
        <v/>
      </c>
      <c r="V1460" s="19" t="e">
        <f>IF(#REF!="",0,1)</f>
        <v>#REF!</v>
      </c>
      <c r="W1460" s="20" t="e">
        <f>$X$1&amp;A1460&amp;$Y$1&amp;T1460&amp;$Z$1&amp;D1460&amp;$AA$1&amp;E1460&amp;#REF!&amp;G1460&amp;$AB$1&amp;J1460&amp;$AC$1&amp;L1460&amp;$AD$1&amp;N1460&amp;$AE$1&amp;P1460&amp;$AF$1&amp;R1460&amp;$AG$1&amp;#REF!&amp;$AI$1</f>
        <v>#REF!</v>
      </c>
    </row>
    <row r="1461" spans="1:23" hidden="1" x14ac:dyDescent="0.25">
      <c r="A1461" s="2" t="s">
        <v>3090</v>
      </c>
      <c r="B1461" s="2" t="s">
        <v>3091</v>
      </c>
      <c r="C1461" s="3"/>
      <c r="D1461" s="23" t="str">
        <f t="shared" si="530"/>
        <v/>
      </c>
      <c r="E1461" s="4">
        <v>9.9</v>
      </c>
      <c r="F1461" s="2" t="s">
        <v>2896</v>
      </c>
      <c r="G1461" s="19" t="e">
        <f>VLOOKUP(F1461,frs!$A$2:$E$41,2,FALSE)</f>
        <v>#N/A</v>
      </c>
      <c r="H1461" s="2" t="b">
        <v>0</v>
      </c>
      <c r="I1461" s="2" t="s">
        <v>4716</v>
      </c>
      <c r="J1461" s="19">
        <f>VLOOKUP(I1461,Families!$A$2:$B$11,2,FALSE)</f>
        <v>1</v>
      </c>
      <c r="K1461" s="2" t="s">
        <v>4840</v>
      </c>
      <c r="L1461" s="19">
        <f>IFERROR(VLOOKUP(K1461,Appellations!$A$2:$B$77,2,FALSE),"0")</f>
        <v>27</v>
      </c>
      <c r="M1461" s="2" t="s">
        <v>4745</v>
      </c>
      <c r="N1461" s="19">
        <f>IFERROR(VLOOKUP(M1461,Regions!$A$2:$B$41,2,FALSE),"0")</f>
        <v>33</v>
      </c>
      <c r="O1461" s="2" t="s">
        <v>4719</v>
      </c>
      <c r="P1461" s="19">
        <f>IFERROR(VLOOKUP(O1461,Colors!$A$2:$B$11,2,FALSE),"0")</f>
        <v>8</v>
      </c>
      <c r="Q1461" s="2" t="s">
        <v>4688</v>
      </c>
      <c r="R1461" s="19">
        <f>IFERROR(VLOOKUP(Q1461,Contenants!$A$2:$B$21,2,FALSE),"0")</f>
        <v>16</v>
      </c>
      <c r="S1461" s="2"/>
      <c r="T1461" s="50" t="str">
        <f t="shared" si="531"/>
        <v>Cdr Vill.Plan De Dieu Les 2 Rivieres Rge</v>
      </c>
      <c r="U1461" s="19" t="str">
        <f>SUBSTITUTE(SUBSTITUTE(SUBSTITUTE(SUBSTITUTE(SUBSTITUTE(SUBSTITUTE(SUBSTITUTE(SUBSTITUTE(SUBSTITUTE(SUBSTITUTE(SUBSTITUTE(SUBSTITUTE(S1461,"C:\Users\Admin\OneDrive\Site Internet\",""),"BAG-IN-BOX\",""),"BOURGOGNE\",""),"BEAUJOLAIS\",""),"CHAMPAGNE ET EFFERVESCENTS\",""),"LANGUEDOC\",""),"LOIRE\",""),"PROVENCE\",""),"RHONE NORD\",""),"RHONE SUD\",""),"SPIRITUEUX\",""),"SUD OUEST\","")</f>
        <v/>
      </c>
      <c r="V1461" s="19" t="e">
        <f>IF(#REF!="",0,1)</f>
        <v>#REF!</v>
      </c>
      <c r="W1461" s="20" t="e">
        <f>$X$1&amp;A1461&amp;$Y$1&amp;T1461&amp;$Z$1&amp;D1461&amp;$AA$1&amp;E1461&amp;#REF!&amp;G1461&amp;$AB$1&amp;J1461&amp;$AC$1&amp;L1461&amp;$AD$1&amp;N1461&amp;$AE$1&amp;P1461&amp;$AF$1&amp;R1461&amp;$AG$1&amp;#REF!&amp;$AI$1</f>
        <v>#REF!</v>
      </c>
    </row>
    <row r="1462" spans="1:23" s="29" customFormat="1" hidden="1" x14ac:dyDescent="0.25">
      <c r="A1462" s="2" t="s">
        <v>3088</v>
      </c>
      <c r="B1462" s="2" t="s">
        <v>3089</v>
      </c>
      <c r="C1462" s="3"/>
      <c r="D1462" s="36" t="str">
        <f t="shared" si="511"/>
        <v/>
      </c>
      <c r="E1462" s="4">
        <v>9.9</v>
      </c>
      <c r="F1462" s="2" t="s">
        <v>2896</v>
      </c>
      <c r="G1462" s="38"/>
      <c r="H1462" s="2" t="b">
        <v>0</v>
      </c>
      <c r="I1462" s="2" t="s">
        <v>4716</v>
      </c>
      <c r="J1462" s="38"/>
      <c r="K1462" s="2" t="s">
        <v>4840</v>
      </c>
      <c r="L1462" s="38"/>
      <c r="M1462" s="2" t="s">
        <v>4745</v>
      </c>
      <c r="N1462" s="38"/>
      <c r="O1462" s="2" t="s">
        <v>4719</v>
      </c>
      <c r="P1462" s="38"/>
      <c r="Q1462" s="2" t="s">
        <v>4688</v>
      </c>
      <c r="R1462" s="38"/>
      <c r="S1462" s="2"/>
      <c r="T1462" s="38"/>
      <c r="U1462" s="38"/>
      <c r="V1462" s="38"/>
      <c r="W1462" s="38"/>
    </row>
    <row r="1463" spans="1:23" hidden="1" x14ac:dyDescent="0.25">
      <c r="A1463" s="2" t="s">
        <v>3381</v>
      </c>
      <c r="B1463" s="2" t="s">
        <v>3382</v>
      </c>
      <c r="C1463" s="3"/>
      <c r="D1463" s="23" t="str">
        <f>SUBSTITUTE(SUBSTITUTE(SUBSTITUTE(C1463,CHAR(13),""),CHAR(10),"&lt;br&gt;"),". &amp;car(10)",".")</f>
        <v/>
      </c>
      <c r="E1463" s="4">
        <v>35.549999999999997</v>
      </c>
      <c r="F1463" s="2" t="s">
        <v>2235</v>
      </c>
      <c r="G1463" s="19" t="e">
        <f>VLOOKUP(F1463,frs!$A$2:$E$41,2,FALSE)</f>
        <v>#N/A</v>
      </c>
      <c r="H1463" s="2" t="b">
        <v>0</v>
      </c>
      <c r="I1463" s="2" t="s">
        <v>2308</v>
      </c>
      <c r="J1463" s="19">
        <f>VLOOKUP(I1463,Families!$A$2:$B$11,2,FALSE)</f>
        <v>3</v>
      </c>
      <c r="K1463" s="2" t="s">
        <v>4746</v>
      </c>
      <c r="L1463" s="19" t="str">
        <f>IFERROR(VLOOKUP(K1463,Appellations!$A$2:$B$77,2,FALSE),"0")</f>
        <v>0</v>
      </c>
      <c r="M1463" s="2" t="s">
        <v>4741</v>
      </c>
      <c r="N1463" s="19">
        <f>IFERROR(VLOOKUP(M1463,Regions!$A$2:$B$41,2,FALSE),"0")</f>
        <v>32</v>
      </c>
      <c r="O1463" s="2" t="s">
        <v>2306</v>
      </c>
      <c r="P1463" s="19">
        <f>IFERROR(VLOOKUP(O1463,Colors!$A$2:$B$11,2,FALSE),"0")</f>
        <v>7</v>
      </c>
      <c r="Q1463" s="2" t="s">
        <v>2303</v>
      </c>
      <c r="R1463" s="19">
        <f>IFERROR(VLOOKUP(Q1463,Contenants!$A$2:$B$21,2,FALSE),"0")</f>
        <v>19</v>
      </c>
      <c r="S1463" s="2"/>
      <c r="T1463" s="50" t="str">
        <f>PROPER(B1463)</f>
        <v>Cot.Aix Chateau La Coste Rose Magnum</v>
      </c>
      <c r="U1463" s="19" t="str">
        <f>SUBSTITUTE(SUBSTITUTE(SUBSTITUTE(SUBSTITUTE(SUBSTITUTE(SUBSTITUTE(SUBSTITUTE(SUBSTITUTE(SUBSTITUTE(SUBSTITUTE(SUBSTITUTE(SUBSTITUTE(S1463,"C:\Users\Admin\OneDrive\Site Internet\",""),"BAG-IN-BOX\",""),"BOURGOGNE\",""),"BEAUJOLAIS\",""),"CHAMPAGNE ET EFFERVESCENTS\",""),"LANGUEDOC\",""),"LOIRE\",""),"PROVENCE\",""),"RHONE NORD\",""),"RHONE SUD\",""),"SPIRITUEUX\",""),"SUD OUEST\","")</f>
        <v/>
      </c>
      <c r="V1463" s="19" t="e">
        <f>IF(#REF!="",0,1)</f>
        <v>#REF!</v>
      </c>
      <c r="W1463" s="20" t="e">
        <f>$X$1&amp;A1463&amp;$Y$1&amp;T1463&amp;$Z$1&amp;D1463&amp;$AA$1&amp;E1463&amp;#REF!&amp;G1463&amp;$AB$1&amp;J1463&amp;$AC$1&amp;L1463&amp;$AD$1&amp;N1463&amp;$AE$1&amp;P1463&amp;$AF$1&amp;R1463&amp;$AG$1&amp;#REF!&amp;$AI$1</f>
        <v>#REF!</v>
      </c>
    </row>
    <row r="1464" spans="1:23" s="29" customFormat="1" hidden="1" x14ac:dyDescent="0.25">
      <c r="A1464" s="2" t="s">
        <v>1915</v>
      </c>
      <c r="B1464" s="2" t="s">
        <v>1916</v>
      </c>
      <c r="C1464" s="3"/>
      <c r="D1464" s="36" t="str">
        <f t="shared" si="511"/>
        <v/>
      </c>
      <c r="E1464" s="4">
        <v>23.1</v>
      </c>
      <c r="F1464" s="2" t="s">
        <v>2261</v>
      </c>
      <c r="G1464" s="38"/>
      <c r="H1464" s="2" t="b">
        <v>1</v>
      </c>
      <c r="I1464" s="2" t="s">
        <v>4709</v>
      </c>
      <c r="J1464" s="38"/>
      <c r="K1464" s="2"/>
      <c r="L1464" s="38"/>
      <c r="M1464" s="2" t="s">
        <v>4857</v>
      </c>
      <c r="N1464" s="38"/>
      <c r="O1464" s="2" t="s">
        <v>4689</v>
      </c>
      <c r="P1464" s="38"/>
      <c r="Q1464" s="2" t="s">
        <v>2303</v>
      </c>
      <c r="R1464" s="38"/>
      <c r="S1464" s="2"/>
      <c r="T1464" s="38"/>
      <c r="U1464" s="38"/>
      <c r="V1464" s="19">
        <f t="shared" ref="V1464:V1465" si="532">IF(U1464="",0,1)</f>
        <v>0</v>
      </c>
      <c r="W1464" s="38"/>
    </row>
    <row r="1465" spans="1:23" hidden="1" x14ac:dyDescent="0.25">
      <c r="A1465" s="2" t="s">
        <v>1913</v>
      </c>
      <c r="B1465" s="2" t="s">
        <v>1914</v>
      </c>
      <c r="C1465" s="3"/>
      <c r="D1465" s="23" t="str">
        <f t="shared" ref="D1465:D1466" si="533">SUBSTITUTE(SUBSTITUTE(SUBSTITUTE(C1465,CHAR(13),""),CHAR(10),"&lt;br&gt;"),". &amp;car(10)",".")</f>
        <v/>
      </c>
      <c r="E1465" s="4">
        <v>23.1</v>
      </c>
      <c r="F1465" s="2" t="s">
        <v>2261</v>
      </c>
      <c r="G1465" s="19" t="e">
        <f>VLOOKUP(F1465,frs!$A$2:$E$41,2,FALSE)</f>
        <v>#N/A</v>
      </c>
      <c r="H1465" s="2" t="b">
        <v>1</v>
      </c>
      <c r="I1465" s="2" t="s">
        <v>4709</v>
      </c>
      <c r="J1465" s="19">
        <f>VLOOKUP(I1465,Families!$A$2:$B$11,2,FALSE)</f>
        <v>2</v>
      </c>
      <c r="K1465" s="2"/>
      <c r="L1465" s="19" t="str">
        <f>IFERROR(VLOOKUP(K1465,Appellations!$A$2:$B$77,2,FALSE),"0")</f>
        <v>0</v>
      </c>
      <c r="M1465" s="2" t="s">
        <v>4857</v>
      </c>
      <c r="N1465" s="19">
        <f>IFERROR(VLOOKUP(M1465,Regions!$A$2:$B$41,2,FALSE),"0")</f>
        <v>36</v>
      </c>
      <c r="O1465" s="2" t="s">
        <v>4689</v>
      </c>
      <c r="P1465" s="19">
        <f>IFERROR(VLOOKUP(O1465,Colors!$A$2:$B$11,2,FALSE),"0")</f>
        <v>2</v>
      </c>
      <c r="Q1465" s="2" t="s">
        <v>4688</v>
      </c>
      <c r="R1465" s="19">
        <f>IFERROR(VLOOKUP(Q1465,Contenants!$A$2:$B$21,2,FALSE),"0")</f>
        <v>16</v>
      </c>
      <c r="S1465" s="2"/>
      <c r="T1465" s="50" t="str">
        <f t="shared" ref="T1465:T1466" si="534">PROPER(B1465)</f>
        <v>Tariquet Dernieres Grives Blanc</v>
      </c>
      <c r="U1465" s="19" t="str">
        <f>SUBSTITUTE(SUBSTITUTE(SUBSTITUTE(SUBSTITUTE(SUBSTITUTE(SUBSTITUTE(SUBSTITUTE(SUBSTITUTE(SUBSTITUTE(SUBSTITUTE(SUBSTITUTE(SUBSTITUTE(S1465,"C:\Users\Admin\OneDrive\Site Internet\",""),"BAG-IN-BOX\",""),"BOURGOGNE\",""),"BEAUJOLAIS\",""),"CHAMPAGNE ET EFFERVESCENTS\",""),"LANGUEDOC\",""),"LOIRE\",""),"PROVENCE\",""),"RHONE NORD\",""),"RHONE SUD\",""),"SPIRITUEUX\",""),"SUD OUEST\","")</f>
        <v/>
      </c>
      <c r="V1465" s="19">
        <f t="shared" si="532"/>
        <v>0</v>
      </c>
      <c r="W1465" s="20" t="e">
        <f>$X$1&amp;A1465&amp;$Y$1&amp;T1465&amp;$Z$1&amp;D1465&amp;$AA$1&amp;E1465&amp;#REF!&amp;G1465&amp;$AB$1&amp;J1465&amp;$AC$1&amp;L1465&amp;$AD$1&amp;N1465&amp;$AE$1&amp;P1465&amp;$AF$1&amp;R1465&amp;$AG$1&amp;#REF!&amp;$AI$1</f>
        <v>#REF!</v>
      </c>
    </row>
    <row r="1466" spans="1:23" hidden="1" x14ac:dyDescent="0.25">
      <c r="A1466" s="2" t="s">
        <v>3127</v>
      </c>
      <c r="B1466" s="2" t="s">
        <v>3128</v>
      </c>
      <c r="C1466" s="3"/>
      <c r="D1466" s="23" t="str">
        <f t="shared" si="533"/>
        <v/>
      </c>
      <c r="E1466" s="4">
        <v>42.35</v>
      </c>
      <c r="F1466" s="2" t="s">
        <v>2233</v>
      </c>
      <c r="G1466" s="19">
        <f>VLOOKUP(F1466,frs!$A$2:$E$41,2,FALSE)</f>
        <v>36</v>
      </c>
      <c r="H1466" s="2" t="b">
        <v>0</v>
      </c>
      <c r="I1466" s="2" t="s">
        <v>4716</v>
      </c>
      <c r="J1466" s="19">
        <f>VLOOKUP(I1466,Families!$A$2:$B$11,2,FALSE)</f>
        <v>1</v>
      </c>
      <c r="K1466" s="2" t="s">
        <v>4841</v>
      </c>
      <c r="L1466" s="19">
        <f>IFERROR(VLOOKUP(K1466,Appellations!$A$2:$B$77,2,FALSE),"0")</f>
        <v>17</v>
      </c>
      <c r="M1466" s="2" t="s">
        <v>4745</v>
      </c>
      <c r="N1466" s="19">
        <f>IFERROR(VLOOKUP(M1466,Regions!$A$2:$B$41,2,FALSE),"0")</f>
        <v>33</v>
      </c>
      <c r="O1466" s="2" t="s">
        <v>4719</v>
      </c>
      <c r="P1466" s="19">
        <f>IFERROR(VLOOKUP(O1466,Colors!$A$2:$B$11,2,FALSE),"0")</f>
        <v>8</v>
      </c>
      <c r="Q1466" s="2" t="s">
        <v>4688</v>
      </c>
      <c r="R1466" s="19">
        <f>IFERROR(VLOOKUP(Q1466,Contenants!$A$2:$B$21,2,FALSE),"0")</f>
        <v>16</v>
      </c>
      <c r="S1466" s="2"/>
      <c r="T1466" s="50" t="str">
        <f t="shared" si="534"/>
        <v>Ch9 Du Pape Trad. La Gardine Rouge 2018</v>
      </c>
      <c r="U1466" s="19" t="str">
        <f>SUBSTITUTE(SUBSTITUTE(SUBSTITUTE(SUBSTITUTE(SUBSTITUTE(SUBSTITUTE(SUBSTITUTE(SUBSTITUTE(SUBSTITUTE(SUBSTITUTE(SUBSTITUTE(SUBSTITUTE(S1466,"C:\Users\Admin\OneDrive\Site Internet\",""),"BAG-IN-BOX\",""),"BOURGOGNE\",""),"BEAUJOLAIS\",""),"CHAMPAGNE ET EFFERVESCENTS\",""),"LANGUEDOC\",""),"LOIRE\",""),"PROVENCE\",""),"RHONE NORD\",""),"RHONE SUD\",""),"SPIRITUEUX\",""),"SUD OUEST\","")</f>
        <v/>
      </c>
      <c r="V1466" s="19" t="e">
        <f>IF(#REF!="",0,1)</f>
        <v>#REF!</v>
      </c>
      <c r="W1466" s="20" t="e">
        <f>$X$1&amp;A1466&amp;$Y$1&amp;T1466&amp;$Z$1&amp;D1466&amp;$AA$1&amp;E1466&amp;#REF!&amp;G1466&amp;$AB$1&amp;J1466&amp;$AC$1&amp;L1466&amp;$AD$1&amp;N1466&amp;$AE$1&amp;P1466&amp;$AF$1&amp;R1466&amp;$AG$1&amp;#REF!&amp;$AI$1</f>
        <v>#REF!</v>
      </c>
    </row>
    <row r="1467" spans="1:23" s="29" customFormat="1" ht="213.75" hidden="1" x14ac:dyDescent="0.25">
      <c r="A1467" s="2" t="s">
        <v>1338</v>
      </c>
      <c r="B1467" s="2" t="s">
        <v>1339</v>
      </c>
      <c r="C1467" s="3" t="s">
        <v>5354</v>
      </c>
      <c r="D1467" s="27" t="str">
        <f t="shared" si="511"/>
        <v>Un vin blanc sec, rond et fruité. Pafait sur un poulet curry.&lt;br&gt;&lt;br&gt;Encépagement : Viognier&lt;br&gt;&lt;br&gt;Dégustation : Nez complexe aux fruits jaunes à noyaux et floral ; Bouche fraiche et aromatique.&lt;br&gt;Accord mets/vin : apéritifs, viandes blanches, plats exotiques.&lt;br&gt;&lt;br&gt;Philippe Faury a créé ce domaine en 1979 à Chavanay, dans le hameau de la Ribaudy, Berceau de la famille. Son plus jeune fils, Lionel, s'est installé en 2005, après une expérience en Australie.&lt;br&gt;&lt;br&gt;Domaine de 17Ha, Lionel Faury s'atèle à produire des vins qui expriment la diversité des terroirs en appellations Condrieu, Saint Joseph, Côte-Rôtie, et en IGP Rhodanienne.</v>
      </c>
      <c r="E1467" s="4">
        <v>18.399999999999999</v>
      </c>
      <c r="F1467" s="2" t="s">
        <v>953</v>
      </c>
      <c r="H1467" s="2" t="b">
        <v>1</v>
      </c>
      <c r="I1467" s="2" t="s">
        <v>4709</v>
      </c>
      <c r="K1467" s="2"/>
      <c r="M1467" s="2" t="s">
        <v>4745</v>
      </c>
      <c r="O1467" s="2" t="s">
        <v>4689</v>
      </c>
      <c r="Q1467" s="2" t="s">
        <v>4688</v>
      </c>
      <c r="S1467" s="2" t="s">
        <v>6508</v>
      </c>
      <c r="V1467" s="19">
        <f>IF(U1467="",0,1)</f>
        <v>0</v>
      </c>
    </row>
    <row r="1468" spans="1:23" s="20" customFormat="1" hidden="1" x14ac:dyDescent="0.25">
      <c r="A1468" s="2" t="s">
        <v>3073</v>
      </c>
      <c r="B1468" s="2" t="s">
        <v>3074</v>
      </c>
      <c r="C1468" s="3"/>
      <c r="D1468" s="18" t="str">
        <f t="shared" si="511"/>
        <v/>
      </c>
      <c r="E1468" s="4">
        <v>10.8</v>
      </c>
      <c r="F1468" s="2" t="s">
        <v>2233</v>
      </c>
      <c r="H1468" s="2" t="b">
        <v>0</v>
      </c>
      <c r="I1468" s="2" t="s">
        <v>4716</v>
      </c>
      <c r="K1468" s="2" t="s">
        <v>4744</v>
      </c>
      <c r="M1468" s="2" t="s">
        <v>4745</v>
      </c>
      <c r="O1468" s="2" t="s">
        <v>4719</v>
      </c>
      <c r="Q1468" s="2" t="s">
        <v>4688</v>
      </c>
      <c r="S1468" s="2"/>
    </row>
    <row r="1469" spans="1:23" s="20" customFormat="1" ht="257.25" hidden="1" x14ac:dyDescent="0.25">
      <c r="A1469" s="2" t="s">
        <v>1411</v>
      </c>
      <c r="B1469" s="2" t="s">
        <v>1412</v>
      </c>
      <c r="C1469" s="3" t="s">
        <v>5361</v>
      </c>
      <c r="D1469" s="18" t="str">
        <f t="shared" si="511"/>
        <v>Un Languedoc rouge charnue et gourmand qui pourra s'accorder parfaitement sur un tajine d'agneau.&lt;br&gt;&lt;br&gt;Encépagement : Syrah, Carignan, Grenache.&lt;br&gt;&lt;br&gt;Dégustation : Robe grenat ; Nez friand aux notes de fruits noirs ; Bouche fruitée de cassis et de mûres, riche avec des tanins soyeux.&lt;br&gt;Accord mets/vin : plats mijotés, viandes grillées.&lt;br&gt;&lt;br&gt;La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v>
      </c>
      <c r="E1469" s="4">
        <v>9.8000000000000007</v>
      </c>
      <c r="F1469" s="2" t="s">
        <v>2237</v>
      </c>
      <c r="H1469" s="2" t="b">
        <v>1</v>
      </c>
      <c r="I1469" s="2" t="s">
        <v>4716</v>
      </c>
      <c r="K1469" s="2"/>
      <c r="M1469" s="2" t="s">
        <v>4743</v>
      </c>
      <c r="O1469" s="2" t="s">
        <v>4719</v>
      </c>
      <c r="Q1469" s="2" t="s">
        <v>4688</v>
      </c>
      <c r="S1469" s="2" t="s">
        <v>6509</v>
      </c>
      <c r="V1469" s="19">
        <f t="shared" ref="V1469:V1470" si="535">IF(U1469="",0,1)</f>
        <v>0</v>
      </c>
    </row>
    <row r="1470" spans="1:23" s="20" customFormat="1" ht="243" hidden="1" x14ac:dyDescent="0.25">
      <c r="A1470" s="2" t="s">
        <v>2117</v>
      </c>
      <c r="B1470" s="2" t="s">
        <v>2118</v>
      </c>
      <c r="C1470" s="3" t="s">
        <v>5489</v>
      </c>
      <c r="D1470" s="18" t="str">
        <f t="shared" ref="D1470:D1530" si="536">SUBSTITUTE(SUBSTITUTE(C1470,CHAR(13),""),CHAR(10),"&lt;br&gt;")</f>
        <v>Un Whisky français single malt tourbé qui s’accordera avec une entrée à base de saumon fumé ou à déguster en digestif.&lt;br&gt;&lt;br&gt;Provenance : France (Alsace)&lt;br&gt;&lt;br&gt;Vieillissement : 40 mois en fûts de Sherry Olorosso et Pedro Ximenez.&lt;br&gt;&lt;br&gt;Dégustation : Robe jaune or ; Nez boisé, de fruits mûrs et de pointes tourbée ; Bouche d’un tourbé très salivaire et de gingembre. Finale longue, équilibrée et agréablement fumée.&lt;br&gt;&lt;br&gt;La Distillerie de Yannick Hepp est situé à Uberach, au cœur de cette partie de l'Alsace où les arbres fruitiers prospèrent. Et c’est depuis toujours qu’elle s’impose comme l’un des leaders de la production Française. Forte de son succès sur le réseau traditionnel, elle franchit un nouveau cap en 2022 avec le lancement de single malts de 8ans et de 11ans.</v>
      </c>
      <c r="E1470" s="4">
        <v>47.3</v>
      </c>
      <c r="F1470" s="2" t="s">
        <v>66</v>
      </c>
      <c r="H1470" s="2" t="b">
        <v>1</v>
      </c>
      <c r="I1470" s="2" t="s">
        <v>4693</v>
      </c>
      <c r="K1470" s="2"/>
      <c r="M1470" s="2" t="s">
        <v>4698</v>
      </c>
      <c r="O1470" s="2"/>
      <c r="Q1470" s="2" t="s">
        <v>4696</v>
      </c>
      <c r="S1470" s="2" t="s">
        <v>6510</v>
      </c>
      <c r="V1470" s="19">
        <f t="shared" si="535"/>
        <v>0</v>
      </c>
    </row>
    <row r="1471" spans="1:23" s="20" customFormat="1" hidden="1" x14ac:dyDescent="0.25">
      <c r="A1471" s="2" t="s">
        <v>2417</v>
      </c>
      <c r="B1471" s="2" t="s">
        <v>2418</v>
      </c>
      <c r="C1471" s="3"/>
      <c r="D1471" s="18" t="str">
        <f t="shared" si="536"/>
        <v/>
      </c>
      <c r="E1471" s="4">
        <v>45</v>
      </c>
      <c r="F1471" s="2" t="s">
        <v>66</v>
      </c>
      <c r="H1471" s="2" t="b">
        <v>0</v>
      </c>
      <c r="I1471" s="2" t="s">
        <v>4693</v>
      </c>
      <c r="K1471" s="2"/>
      <c r="M1471" s="2" t="s">
        <v>5925</v>
      </c>
      <c r="O1471" s="2"/>
      <c r="Q1471" s="2"/>
      <c r="S1471" s="2"/>
    </row>
    <row r="1472" spans="1:23" s="20" customFormat="1" hidden="1" x14ac:dyDescent="0.25">
      <c r="A1472" s="2" t="s">
        <v>2919</v>
      </c>
      <c r="B1472" s="2" t="s">
        <v>2920</v>
      </c>
      <c r="C1472" s="3"/>
      <c r="D1472" s="18" t="str">
        <f t="shared" si="536"/>
        <v/>
      </c>
      <c r="E1472" s="4">
        <v>0</v>
      </c>
      <c r="F1472" s="2" t="s">
        <v>2921</v>
      </c>
      <c r="H1472" s="2" t="b">
        <v>0</v>
      </c>
      <c r="I1472" s="2" t="s">
        <v>2301</v>
      </c>
      <c r="K1472" s="2"/>
      <c r="M1472" s="2"/>
      <c r="O1472" s="2"/>
      <c r="Q1472" s="2"/>
      <c r="S1472" s="2"/>
    </row>
    <row r="1473" spans="1:23" s="20" customFormat="1" hidden="1" x14ac:dyDescent="0.25">
      <c r="A1473" s="2" t="s">
        <v>3966</v>
      </c>
      <c r="B1473" s="2" t="s">
        <v>3967</v>
      </c>
      <c r="C1473" s="3"/>
      <c r="D1473" s="18" t="str">
        <f t="shared" si="536"/>
        <v/>
      </c>
      <c r="E1473" s="4">
        <v>0</v>
      </c>
      <c r="F1473" s="2" t="s">
        <v>2921</v>
      </c>
      <c r="H1473" s="2" t="b">
        <v>0</v>
      </c>
      <c r="I1473" s="2" t="s">
        <v>2301</v>
      </c>
      <c r="K1473" s="2"/>
      <c r="M1473" s="2"/>
      <c r="O1473" s="2"/>
      <c r="Q1473" s="2"/>
      <c r="S1473" s="2"/>
    </row>
    <row r="1474" spans="1:23" s="20" customFormat="1" hidden="1" x14ac:dyDescent="0.25">
      <c r="A1474" s="2" t="s">
        <v>4190</v>
      </c>
      <c r="B1474" s="2" t="s">
        <v>4191</v>
      </c>
      <c r="C1474" s="3"/>
      <c r="D1474" s="18" t="str">
        <f t="shared" si="536"/>
        <v/>
      </c>
      <c r="E1474" s="4">
        <v>15.55</v>
      </c>
      <c r="F1474" s="2" t="s">
        <v>2439</v>
      </c>
      <c r="H1474" s="2" t="b">
        <v>0</v>
      </c>
      <c r="I1474" s="2" t="s">
        <v>4716</v>
      </c>
      <c r="K1474" s="2" t="s">
        <v>4996</v>
      </c>
      <c r="M1474" s="2" t="s">
        <v>4757</v>
      </c>
      <c r="O1474" s="2" t="s">
        <v>4719</v>
      </c>
      <c r="Q1474" s="2" t="s">
        <v>4688</v>
      </c>
      <c r="S1474" s="2"/>
    </row>
    <row r="1475" spans="1:23" s="20" customFormat="1" hidden="1" x14ac:dyDescent="0.25">
      <c r="A1475" s="2" t="s">
        <v>3241</v>
      </c>
      <c r="B1475" s="2" t="s">
        <v>3242</v>
      </c>
      <c r="C1475" s="3"/>
      <c r="D1475" s="18" t="str">
        <f t="shared" si="536"/>
        <v/>
      </c>
      <c r="E1475" s="4">
        <v>12.45</v>
      </c>
      <c r="F1475" s="2" t="s">
        <v>2439</v>
      </c>
      <c r="H1475" s="2" t="b">
        <v>0</v>
      </c>
      <c r="I1475" s="2" t="s">
        <v>4716</v>
      </c>
      <c r="K1475" s="2" t="s">
        <v>4997</v>
      </c>
      <c r="M1475" s="2" t="s">
        <v>4757</v>
      </c>
      <c r="O1475" s="2" t="s">
        <v>4719</v>
      </c>
      <c r="Q1475" s="2" t="s">
        <v>4688</v>
      </c>
      <c r="S1475" s="2"/>
    </row>
    <row r="1476" spans="1:23" s="20" customFormat="1" hidden="1" x14ac:dyDescent="0.25">
      <c r="A1476" s="2" t="s">
        <v>3547</v>
      </c>
      <c r="B1476" s="2" t="s">
        <v>3548</v>
      </c>
      <c r="C1476" s="3"/>
      <c r="D1476" s="18" t="str">
        <f t="shared" si="536"/>
        <v/>
      </c>
      <c r="E1476" s="4">
        <v>15</v>
      </c>
      <c r="F1476" s="2" t="s">
        <v>2439</v>
      </c>
      <c r="H1476" s="2" t="b">
        <v>0</v>
      </c>
      <c r="I1476" s="2" t="s">
        <v>4716</v>
      </c>
      <c r="K1476" s="2" t="s">
        <v>4998</v>
      </c>
      <c r="M1476" s="2" t="s">
        <v>4757</v>
      </c>
      <c r="O1476" s="2" t="s">
        <v>4719</v>
      </c>
      <c r="Q1476" s="2" t="s">
        <v>4688</v>
      </c>
      <c r="S1476" s="2"/>
    </row>
    <row r="1477" spans="1:23" s="20" customFormat="1" hidden="1" x14ac:dyDescent="0.25">
      <c r="A1477" s="2" t="s">
        <v>2812</v>
      </c>
      <c r="B1477" s="2" t="s">
        <v>2813</v>
      </c>
      <c r="C1477" s="3"/>
      <c r="D1477" s="18" t="str">
        <f t="shared" si="536"/>
        <v/>
      </c>
      <c r="E1477" s="4">
        <v>14.2</v>
      </c>
      <c r="F1477" s="2" t="s">
        <v>2439</v>
      </c>
      <c r="H1477" s="2" t="b">
        <v>0</v>
      </c>
      <c r="I1477" s="2" t="s">
        <v>4709</v>
      </c>
      <c r="K1477" s="2" t="s">
        <v>4903</v>
      </c>
      <c r="M1477" s="2" t="s">
        <v>4762</v>
      </c>
      <c r="O1477" s="2" t="s">
        <v>4689</v>
      </c>
      <c r="Q1477" s="2" t="s">
        <v>4688</v>
      </c>
      <c r="S1477" s="2"/>
    </row>
    <row r="1478" spans="1:23" s="20" customFormat="1" hidden="1" x14ac:dyDescent="0.25">
      <c r="A1478" s="2" t="s">
        <v>4504</v>
      </c>
      <c r="B1478" s="2" t="s">
        <v>4505</v>
      </c>
      <c r="C1478" s="3"/>
      <c r="D1478" s="18" t="str">
        <f t="shared" si="536"/>
        <v/>
      </c>
      <c r="E1478" s="4">
        <v>16.7</v>
      </c>
      <c r="F1478" s="2" t="s">
        <v>2439</v>
      </c>
      <c r="H1478" s="2" t="b">
        <v>0</v>
      </c>
      <c r="I1478" s="2" t="s">
        <v>4709</v>
      </c>
      <c r="K1478" s="2" t="s">
        <v>4977</v>
      </c>
      <c r="M1478" s="2" t="s">
        <v>4762</v>
      </c>
      <c r="O1478" s="2" t="s">
        <v>4689</v>
      </c>
      <c r="Q1478" s="2" t="s">
        <v>4688</v>
      </c>
      <c r="S1478" s="2"/>
    </row>
    <row r="1479" spans="1:23" s="20" customFormat="1" hidden="1" x14ac:dyDescent="0.25">
      <c r="A1479" s="2" t="s">
        <v>3789</v>
      </c>
      <c r="B1479" s="2" t="s">
        <v>3790</v>
      </c>
      <c r="C1479" s="3"/>
      <c r="D1479" s="18" t="str">
        <f t="shared" si="536"/>
        <v/>
      </c>
      <c r="E1479" s="4">
        <v>18.95</v>
      </c>
      <c r="F1479" s="2" t="s">
        <v>2439</v>
      </c>
      <c r="H1479" s="2" t="b">
        <v>0</v>
      </c>
      <c r="I1479" s="2" t="s">
        <v>4709</v>
      </c>
      <c r="K1479" s="2" t="s">
        <v>4976</v>
      </c>
      <c r="M1479" s="2" t="s">
        <v>4762</v>
      </c>
      <c r="O1479" s="2" t="s">
        <v>4689</v>
      </c>
      <c r="Q1479" s="2" t="s">
        <v>4688</v>
      </c>
      <c r="S1479" s="2"/>
    </row>
    <row r="1480" spans="1:23" s="20" customFormat="1" hidden="1" x14ac:dyDescent="0.25">
      <c r="A1480" s="2" t="s">
        <v>4010</v>
      </c>
      <c r="B1480" s="2" t="s">
        <v>4011</v>
      </c>
      <c r="C1480" s="3"/>
      <c r="D1480" s="18" t="str">
        <f t="shared" si="536"/>
        <v/>
      </c>
      <c r="E1480" s="4">
        <v>27.2</v>
      </c>
      <c r="F1480" s="2" t="s">
        <v>2439</v>
      </c>
      <c r="H1480" s="2" t="b">
        <v>0</v>
      </c>
      <c r="I1480" s="2" t="s">
        <v>4709</v>
      </c>
      <c r="K1480" s="2" t="s">
        <v>4797</v>
      </c>
      <c r="M1480" s="2" t="s">
        <v>4762</v>
      </c>
      <c r="O1480" s="2" t="s">
        <v>4689</v>
      </c>
      <c r="Q1480" s="2" t="s">
        <v>4688</v>
      </c>
      <c r="S1480" s="2"/>
    </row>
    <row r="1481" spans="1:23" s="20" customFormat="1" hidden="1" x14ac:dyDescent="0.25">
      <c r="A1481" s="2" t="s">
        <v>3881</v>
      </c>
      <c r="B1481" s="2" t="s">
        <v>3882</v>
      </c>
      <c r="C1481" s="3"/>
      <c r="D1481" s="18" t="str">
        <f t="shared" si="536"/>
        <v/>
      </c>
      <c r="E1481" s="4">
        <v>17.2</v>
      </c>
      <c r="F1481" s="2" t="s">
        <v>2439</v>
      </c>
      <c r="H1481" s="2" t="b">
        <v>0</v>
      </c>
      <c r="I1481" s="2" t="s">
        <v>4716</v>
      </c>
      <c r="K1481" s="2" t="s">
        <v>4999</v>
      </c>
      <c r="M1481" s="2" t="s">
        <v>4757</v>
      </c>
      <c r="O1481" s="2" t="s">
        <v>4719</v>
      </c>
      <c r="Q1481" s="2" t="s">
        <v>4688</v>
      </c>
      <c r="S1481" s="2"/>
    </row>
    <row r="1482" spans="1:23" s="20" customFormat="1" hidden="1" x14ac:dyDescent="0.25">
      <c r="A1482" s="2" t="s">
        <v>3160</v>
      </c>
      <c r="B1482" s="2" t="s">
        <v>3161</v>
      </c>
      <c r="C1482" s="3"/>
      <c r="D1482" s="18" t="str">
        <f t="shared" si="536"/>
        <v/>
      </c>
      <c r="E1482" s="4">
        <v>42.55</v>
      </c>
      <c r="F1482" s="2" t="s">
        <v>3159</v>
      </c>
      <c r="H1482" s="2" t="b">
        <v>0</v>
      </c>
      <c r="I1482" s="2" t="s">
        <v>4805</v>
      </c>
      <c r="K1482" s="2" t="s">
        <v>4806</v>
      </c>
      <c r="M1482" s="2" t="s">
        <v>4806</v>
      </c>
      <c r="O1482" s="2"/>
      <c r="Q1482" s="2" t="s">
        <v>4688</v>
      </c>
      <c r="S1482" s="2"/>
    </row>
    <row r="1483" spans="1:23" s="20" customFormat="1" hidden="1" x14ac:dyDescent="0.25">
      <c r="A1483" s="2" t="s">
        <v>3225</v>
      </c>
      <c r="B1483" s="2" t="s">
        <v>3226</v>
      </c>
      <c r="C1483" s="3"/>
      <c r="D1483" s="18" t="str">
        <f t="shared" si="536"/>
        <v/>
      </c>
      <c r="E1483" s="4">
        <v>43.85</v>
      </c>
      <c r="F1483" s="2" t="s">
        <v>3159</v>
      </c>
      <c r="H1483" s="2" t="b">
        <v>0</v>
      </c>
      <c r="I1483" s="2" t="s">
        <v>4805</v>
      </c>
      <c r="K1483" s="2" t="s">
        <v>4806</v>
      </c>
      <c r="M1483" s="2" t="s">
        <v>4806</v>
      </c>
      <c r="O1483" s="2"/>
      <c r="Q1483" s="2" t="s">
        <v>4688</v>
      </c>
      <c r="S1483" s="2"/>
    </row>
    <row r="1484" spans="1:23" s="20" customFormat="1" hidden="1" x14ac:dyDescent="0.25">
      <c r="A1484" s="2" t="s">
        <v>3157</v>
      </c>
      <c r="B1484" s="2" t="s">
        <v>3158</v>
      </c>
      <c r="C1484" s="3"/>
      <c r="D1484" s="18" t="str">
        <f t="shared" si="536"/>
        <v/>
      </c>
      <c r="E1484" s="4">
        <v>195</v>
      </c>
      <c r="F1484" s="2" t="s">
        <v>3159</v>
      </c>
      <c r="H1484" s="2" t="b">
        <v>0</v>
      </c>
      <c r="I1484" s="2" t="s">
        <v>4805</v>
      </c>
      <c r="K1484" s="2" t="s">
        <v>4806</v>
      </c>
      <c r="M1484" s="2" t="s">
        <v>4806</v>
      </c>
      <c r="O1484" s="2"/>
      <c r="Q1484" s="2" t="s">
        <v>4688</v>
      </c>
      <c r="S1484" s="2"/>
    </row>
    <row r="1485" spans="1:23" s="20" customFormat="1" hidden="1" x14ac:dyDescent="0.25">
      <c r="A1485" s="2" t="s">
        <v>2373</v>
      </c>
      <c r="B1485" s="2" t="s">
        <v>2374</v>
      </c>
      <c r="C1485" s="3"/>
      <c r="D1485" s="18" t="str">
        <f t="shared" si="536"/>
        <v/>
      </c>
      <c r="E1485" s="4">
        <v>35.450000000000003</v>
      </c>
      <c r="F1485" s="2" t="s">
        <v>2370</v>
      </c>
      <c r="H1485" s="2" t="b">
        <v>0</v>
      </c>
      <c r="I1485" s="2" t="s">
        <v>4716</v>
      </c>
      <c r="K1485" s="2" t="s">
        <v>4828</v>
      </c>
      <c r="M1485" s="2" t="s">
        <v>4741</v>
      </c>
      <c r="O1485" s="2" t="s">
        <v>4719</v>
      </c>
      <c r="Q1485" s="2" t="s">
        <v>4688</v>
      </c>
      <c r="S1485" s="2"/>
    </row>
    <row r="1486" spans="1:23" s="20" customFormat="1" hidden="1" x14ac:dyDescent="0.25">
      <c r="A1486" s="2" t="s">
        <v>3952</v>
      </c>
      <c r="B1486" s="2" t="s">
        <v>3953</v>
      </c>
      <c r="C1486" s="3"/>
      <c r="D1486" s="40" t="str">
        <f t="shared" si="536"/>
        <v/>
      </c>
      <c r="E1486" s="4">
        <v>30.7</v>
      </c>
      <c r="F1486" s="2" t="s">
        <v>3947</v>
      </c>
      <c r="G1486" s="42"/>
      <c r="H1486" s="2" t="b">
        <v>0</v>
      </c>
      <c r="I1486" s="2" t="s">
        <v>4716</v>
      </c>
      <c r="J1486" s="42"/>
      <c r="K1486" s="2" t="s">
        <v>4851</v>
      </c>
      <c r="L1486" s="42"/>
      <c r="M1486" s="2" t="s">
        <v>4743</v>
      </c>
      <c r="N1486" s="42"/>
      <c r="O1486" s="2" t="s">
        <v>4719</v>
      </c>
      <c r="P1486" s="42"/>
      <c r="Q1486" s="2" t="s">
        <v>2303</v>
      </c>
      <c r="R1486" s="42"/>
      <c r="S1486" s="2"/>
      <c r="T1486" s="42"/>
      <c r="U1486" s="42"/>
      <c r="V1486" s="42"/>
      <c r="W1486" s="42"/>
    </row>
    <row r="1487" spans="1:23" hidden="1" x14ac:dyDescent="0.25">
      <c r="A1487" s="2" t="s">
        <v>3956</v>
      </c>
      <c r="B1487" s="2" t="s">
        <v>3957</v>
      </c>
      <c r="C1487" s="3"/>
      <c r="D1487" s="23" t="str">
        <f t="shared" ref="D1487:D1488" si="537">SUBSTITUTE(SUBSTITUTE(SUBSTITUTE(C1487,CHAR(13),""),CHAR(10),"&lt;br&gt;"),". &amp;car(10)",".")</f>
        <v/>
      </c>
      <c r="E1487" s="4">
        <v>21.6</v>
      </c>
      <c r="F1487" s="2" t="s">
        <v>3947</v>
      </c>
      <c r="G1487" s="19" t="e">
        <f>VLOOKUP(F1487,frs!$A$2:$E$41,2,FALSE)</f>
        <v>#N/A</v>
      </c>
      <c r="H1487" s="2" t="b">
        <v>0</v>
      </c>
      <c r="I1487" s="2" t="s">
        <v>4716</v>
      </c>
      <c r="J1487" s="19">
        <f>VLOOKUP(I1487,Families!$A$2:$B$11,2,FALSE)</f>
        <v>1</v>
      </c>
      <c r="K1487" s="2" t="s">
        <v>4851</v>
      </c>
      <c r="L1487" s="19" t="str">
        <f>IFERROR(VLOOKUP(K1487,Appellations!$A$2:$B$77,2,FALSE),"0")</f>
        <v>0</v>
      </c>
      <c r="M1487" s="2" t="s">
        <v>4743</v>
      </c>
      <c r="N1487" s="19">
        <f>IFERROR(VLOOKUP(M1487,Regions!$A$2:$B$41,2,FALSE),"0")</f>
        <v>24</v>
      </c>
      <c r="O1487" s="2" t="s">
        <v>4719</v>
      </c>
      <c r="P1487" s="19">
        <f>IFERROR(VLOOKUP(O1487,Colors!$A$2:$B$11,2,FALSE),"0")</f>
        <v>8</v>
      </c>
      <c r="Q1487" s="2" t="s">
        <v>4688</v>
      </c>
      <c r="R1487" s="19">
        <f>IFERROR(VLOOKUP(Q1487,Contenants!$A$2:$B$21,2,FALSE),"0")</f>
        <v>16</v>
      </c>
      <c r="S1487" s="2"/>
      <c r="T1487" s="50" t="str">
        <f t="shared" ref="T1487:T1488" si="538">PROPER(B1487)</f>
        <v>Pic St Loup La Cupa Cht La Roque Rouge</v>
      </c>
      <c r="U1487" s="19" t="str">
        <f>SUBSTITUTE(SUBSTITUTE(SUBSTITUTE(SUBSTITUTE(SUBSTITUTE(SUBSTITUTE(SUBSTITUTE(SUBSTITUTE(SUBSTITUTE(SUBSTITUTE(SUBSTITUTE(SUBSTITUTE(S1487,"C:\Users\Admin\OneDrive\Site Internet\",""),"BAG-IN-BOX\",""),"BOURGOGNE\",""),"BEAUJOLAIS\",""),"CHAMPAGNE ET EFFERVESCENTS\",""),"LANGUEDOC\",""),"LOIRE\",""),"PROVENCE\",""),"RHONE NORD\",""),"RHONE SUD\",""),"SPIRITUEUX\",""),"SUD OUEST\","")</f>
        <v/>
      </c>
      <c r="V1487" s="19" t="e">
        <f>IF(#REF!="",0,1)</f>
        <v>#REF!</v>
      </c>
      <c r="W1487" s="20" t="e">
        <f>$X$1&amp;A1487&amp;$Y$1&amp;T1487&amp;$Z$1&amp;D1487&amp;$AA$1&amp;E1487&amp;#REF!&amp;G1487&amp;$AB$1&amp;J1487&amp;$AC$1&amp;L1487&amp;$AD$1&amp;N1487&amp;$AE$1&amp;P1487&amp;$AF$1&amp;R1487&amp;$AG$1&amp;#REF!&amp;$AI$1</f>
        <v>#REF!</v>
      </c>
    </row>
    <row r="1488" spans="1:23" hidden="1" x14ac:dyDescent="0.25">
      <c r="A1488" s="2" t="s">
        <v>3958</v>
      </c>
      <c r="B1488" s="2" t="s">
        <v>3959</v>
      </c>
      <c r="C1488" s="3"/>
      <c r="D1488" s="23" t="str">
        <f t="shared" si="537"/>
        <v/>
      </c>
      <c r="E1488" s="4">
        <v>45.35</v>
      </c>
      <c r="F1488" s="2" t="s">
        <v>3947</v>
      </c>
      <c r="G1488" s="19" t="e">
        <f>VLOOKUP(F1488,frs!$A$2:$E$41,2,FALSE)</f>
        <v>#N/A</v>
      </c>
      <c r="H1488" s="2" t="b">
        <v>0</v>
      </c>
      <c r="I1488" s="2" t="s">
        <v>4716</v>
      </c>
      <c r="J1488" s="19">
        <f>VLOOKUP(I1488,Families!$A$2:$B$11,2,FALSE)</f>
        <v>1</v>
      </c>
      <c r="K1488" s="2" t="s">
        <v>4851</v>
      </c>
      <c r="L1488" s="19" t="str">
        <f>IFERROR(VLOOKUP(K1488,Appellations!$A$2:$B$77,2,FALSE),"0")</f>
        <v>0</v>
      </c>
      <c r="M1488" s="2" t="s">
        <v>4743</v>
      </c>
      <c r="N1488" s="19">
        <f>IFERROR(VLOOKUP(M1488,Regions!$A$2:$B$41,2,FALSE),"0")</f>
        <v>24</v>
      </c>
      <c r="O1488" s="2" t="s">
        <v>4719</v>
      </c>
      <c r="P1488" s="19">
        <f>IFERROR(VLOOKUP(O1488,Colors!$A$2:$B$11,2,FALSE),"0")</f>
        <v>8</v>
      </c>
      <c r="Q1488" s="2" t="s">
        <v>2303</v>
      </c>
      <c r="R1488" s="19">
        <f>IFERROR(VLOOKUP(Q1488,Contenants!$A$2:$B$21,2,FALSE),"0")</f>
        <v>19</v>
      </c>
      <c r="S1488" s="2"/>
      <c r="T1488" s="50" t="str">
        <f t="shared" si="538"/>
        <v>Pic St Loup La Cupa La Roque Rge Magnum</v>
      </c>
      <c r="U1488" s="19" t="str">
        <f>SUBSTITUTE(SUBSTITUTE(SUBSTITUTE(SUBSTITUTE(SUBSTITUTE(SUBSTITUTE(SUBSTITUTE(SUBSTITUTE(SUBSTITUTE(SUBSTITUTE(SUBSTITUTE(SUBSTITUTE(S1488,"C:\Users\Admin\OneDrive\Site Internet\",""),"BAG-IN-BOX\",""),"BOURGOGNE\",""),"BEAUJOLAIS\",""),"CHAMPAGNE ET EFFERVESCENTS\",""),"LANGUEDOC\",""),"LOIRE\",""),"PROVENCE\",""),"RHONE NORD\",""),"RHONE SUD\",""),"SPIRITUEUX\",""),"SUD OUEST\","")</f>
        <v/>
      </c>
      <c r="V1488" s="19" t="e">
        <f>IF(#REF!="",0,1)</f>
        <v>#REF!</v>
      </c>
      <c r="W1488" s="20" t="e">
        <f>$X$1&amp;A1488&amp;$Y$1&amp;T1488&amp;$Z$1&amp;D1488&amp;$AA$1&amp;E1488&amp;#REF!&amp;G1488&amp;$AB$1&amp;J1488&amp;$AC$1&amp;L1488&amp;$AD$1&amp;N1488&amp;$AE$1&amp;P1488&amp;$AF$1&amp;R1488&amp;$AG$1&amp;#REF!&amp;$AI$1</f>
        <v>#REF!</v>
      </c>
    </row>
    <row r="1489" spans="1:23" s="29" customFormat="1" hidden="1" x14ac:dyDescent="0.25">
      <c r="A1489" s="2" t="s">
        <v>2864</v>
      </c>
      <c r="B1489" s="2" t="s">
        <v>2865</v>
      </c>
      <c r="C1489" s="3"/>
      <c r="D1489" s="36" t="str">
        <f t="shared" si="536"/>
        <v/>
      </c>
      <c r="E1489" s="4">
        <v>14.05</v>
      </c>
      <c r="F1489" s="2" t="s">
        <v>2857</v>
      </c>
      <c r="G1489" s="38"/>
      <c r="H1489" s="2" t="b">
        <v>0</v>
      </c>
      <c r="I1489" s="2" t="s">
        <v>4709</v>
      </c>
      <c r="J1489" s="38"/>
      <c r="K1489" s="2" t="s">
        <v>4856</v>
      </c>
      <c r="L1489" s="38"/>
      <c r="M1489" s="2" t="s">
        <v>4857</v>
      </c>
      <c r="N1489" s="38"/>
      <c r="O1489" s="2" t="s">
        <v>4689</v>
      </c>
      <c r="P1489" s="38"/>
      <c r="Q1489" s="2" t="s">
        <v>4688</v>
      </c>
      <c r="R1489" s="38"/>
      <c r="S1489" s="2"/>
      <c r="T1489" s="38"/>
      <c r="U1489" s="38"/>
      <c r="V1489" s="38"/>
      <c r="W1489" s="38"/>
    </row>
    <row r="1490" spans="1:23" hidden="1" x14ac:dyDescent="0.25">
      <c r="A1490" s="2" t="s">
        <v>2866</v>
      </c>
      <c r="B1490" s="2" t="s">
        <v>2867</v>
      </c>
      <c r="C1490" s="3"/>
      <c r="D1490" s="23" t="str">
        <f t="shared" ref="D1490:D1495" si="539">SUBSTITUTE(SUBSTITUTE(SUBSTITUTE(C1490,CHAR(13),""),CHAR(10),"&lt;br&gt;"),". &amp;car(10)",".")</f>
        <v/>
      </c>
      <c r="E1490" s="4">
        <v>10.8</v>
      </c>
      <c r="F1490" s="2" t="s">
        <v>2857</v>
      </c>
      <c r="G1490" s="19" t="e">
        <f>VLOOKUP(F1490,frs!$A$2:$E$41,2,FALSE)</f>
        <v>#N/A</v>
      </c>
      <c r="H1490" s="2" t="b">
        <v>0</v>
      </c>
      <c r="I1490" s="2" t="s">
        <v>4709</v>
      </c>
      <c r="J1490" s="19">
        <f>VLOOKUP(I1490,Families!$A$2:$B$11,2,FALSE)</f>
        <v>2</v>
      </c>
      <c r="K1490" s="2" t="s">
        <v>4856</v>
      </c>
      <c r="L1490" s="19" t="str">
        <f>IFERROR(VLOOKUP(K1490,Appellations!$A$2:$B$77,2,FALSE),"0")</f>
        <v>0</v>
      </c>
      <c r="M1490" s="2" t="s">
        <v>4857</v>
      </c>
      <c r="N1490" s="19">
        <f>IFERROR(VLOOKUP(M1490,Regions!$A$2:$B$41,2,FALSE),"0")</f>
        <v>36</v>
      </c>
      <c r="O1490" s="2" t="s">
        <v>4689</v>
      </c>
      <c r="P1490" s="19">
        <f>IFERROR(VLOOKUP(O1490,Colors!$A$2:$B$11,2,FALSE),"0")</f>
        <v>2</v>
      </c>
      <c r="Q1490" s="2" t="s">
        <v>4688</v>
      </c>
      <c r="R1490" s="19">
        <f>IFERROR(VLOOKUP(Q1490,Contenants!$A$2:$B$21,2,FALSE),"0")</f>
        <v>16</v>
      </c>
      <c r="S1490" s="2"/>
      <c r="T1490" s="50" t="str">
        <f t="shared" ref="T1490:T1493" si="540">PROPER(B1490)</f>
        <v>C/Duras Tradition Ferrant Blanc</v>
      </c>
      <c r="U1490" s="19" t="str">
        <f>SUBSTITUTE(SUBSTITUTE(SUBSTITUTE(SUBSTITUTE(SUBSTITUTE(SUBSTITUTE(SUBSTITUTE(SUBSTITUTE(SUBSTITUTE(SUBSTITUTE(SUBSTITUTE(SUBSTITUTE(S1490,"C:\Users\Admin\OneDrive\Site Internet\",""),"BAG-IN-BOX\",""),"BOURGOGNE\",""),"BEAUJOLAIS\",""),"CHAMPAGNE ET EFFERVESCENTS\",""),"LANGUEDOC\",""),"LOIRE\",""),"PROVENCE\",""),"RHONE NORD\",""),"RHONE SUD\",""),"SPIRITUEUX\",""),"SUD OUEST\","")</f>
        <v/>
      </c>
      <c r="V1490" s="19" t="e">
        <f>IF(#REF!="",0,1)</f>
        <v>#REF!</v>
      </c>
      <c r="W1490" s="20" t="e">
        <f>$X$1&amp;A1490&amp;$Y$1&amp;T1490&amp;$Z$1&amp;D1490&amp;$AA$1&amp;E1490&amp;#REF!&amp;G1490&amp;$AB$1&amp;J1490&amp;$AC$1&amp;L1490&amp;$AD$1&amp;N1490&amp;$AE$1&amp;P1490&amp;$AF$1&amp;R1490&amp;$AG$1&amp;#REF!&amp;$AI$1</f>
        <v>#REF!</v>
      </c>
    </row>
    <row r="1491" spans="1:23" hidden="1" x14ac:dyDescent="0.25">
      <c r="A1491" s="2" t="s">
        <v>960</v>
      </c>
      <c r="B1491" s="2" t="s">
        <v>961</v>
      </c>
      <c r="C1491" s="3"/>
      <c r="D1491" s="23" t="str">
        <f t="shared" si="539"/>
        <v/>
      </c>
      <c r="E1491" s="4">
        <v>10.25</v>
      </c>
      <c r="F1491" s="2" t="s">
        <v>2271</v>
      </c>
      <c r="G1491" s="19" t="e">
        <f>VLOOKUP(F1491,frs!$A$2:$E$41,2,FALSE)</f>
        <v>#N/A</v>
      </c>
      <c r="H1491" s="2" t="b">
        <v>1</v>
      </c>
      <c r="I1491" s="2" t="s">
        <v>4716</v>
      </c>
      <c r="J1491" s="19">
        <f>VLOOKUP(I1491,Families!$A$2:$B$11,2,FALSE)</f>
        <v>1</v>
      </c>
      <c r="K1491" s="2"/>
      <c r="L1491" s="19" t="str">
        <f>IFERROR(VLOOKUP(K1491,Appellations!$A$2:$B$77,2,FALSE),"0")</f>
        <v>0</v>
      </c>
      <c r="M1491" s="2" t="s">
        <v>4745</v>
      </c>
      <c r="N1491" s="19">
        <f>IFERROR(VLOOKUP(M1491,Regions!$A$2:$B$41,2,FALSE),"0")</f>
        <v>33</v>
      </c>
      <c r="O1491" s="2" t="s">
        <v>4719</v>
      </c>
      <c r="P1491" s="19">
        <f>IFERROR(VLOOKUP(O1491,Colors!$A$2:$B$11,2,FALSE),"0")</f>
        <v>8</v>
      </c>
      <c r="Q1491" s="2" t="s">
        <v>4688</v>
      </c>
      <c r="R1491" s="19">
        <f>IFERROR(VLOOKUP(Q1491,Contenants!$A$2:$B$21,2,FALSE),"0")</f>
        <v>16</v>
      </c>
      <c r="S1491" s="2"/>
      <c r="T1491" s="50" t="str">
        <f t="shared" si="540"/>
        <v>Conte Rhodan. Fifty/Fifty Morion Rouge</v>
      </c>
      <c r="U1491" s="19" t="str">
        <f>SUBSTITUTE(SUBSTITUTE(SUBSTITUTE(SUBSTITUTE(SUBSTITUTE(SUBSTITUTE(SUBSTITUTE(SUBSTITUTE(SUBSTITUTE(SUBSTITUTE(SUBSTITUTE(SUBSTITUTE(S1491,"C:\Users\Admin\OneDrive\Site Internet\",""),"BAG-IN-BOX\",""),"BOURGOGNE\",""),"BEAUJOLAIS\",""),"CHAMPAGNE ET EFFERVESCENTS\",""),"LANGUEDOC\",""),"LOIRE\",""),"PROVENCE\",""),"RHONE NORD\",""),"RHONE SUD\",""),"SPIRITUEUX\",""),"SUD OUEST\","")</f>
        <v/>
      </c>
      <c r="V1491" s="19">
        <f t="shared" ref="V1491:V1492" si="541">IF(U1491="",0,1)</f>
        <v>0</v>
      </c>
      <c r="W1491" s="20" t="e">
        <f>$X$1&amp;A1491&amp;$Y$1&amp;T1491&amp;$Z$1&amp;D1491&amp;$AA$1&amp;E1491&amp;#REF!&amp;G1491&amp;$AB$1&amp;J1491&amp;$AC$1&amp;L1491&amp;$AD$1&amp;N1491&amp;$AE$1&amp;P1491&amp;$AF$1&amp;R1491&amp;$AG$1&amp;#REF!&amp;$AI$1</f>
        <v>#REF!</v>
      </c>
    </row>
    <row r="1492" spans="1:23" hidden="1" x14ac:dyDescent="0.25">
      <c r="A1492" s="2" t="s">
        <v>508</v>
      </c>
      <c r="B1492" s="2" t="s">
        <v>509</v>
      </c>
      <c r="C1492" s="3"/>
      <c r="D1492" s="23" t="str">
        <f t="shared" si="539"/>
        <v/>
      </c>
      <c r="E1492" s="4">
        <v>10.6</v>
      </c>
      <c r="F1492" s="2" t="s">
        <v>23</v>
      </c>
      <c r="G1492" s="19" t="e">
        <f>VLOOKUP(F1492,frs!$A$2:$E$41,2,FALSE)</f>
        <v>#N/A</v>
      </c>
      <c r="H1492" s="2" t="b">
        <v>1</v>
      </c>
      <c r="I1492" s="2" t="s">
        <v>4716</v>
      </c>
      <c r="J1492" s="19">
        <f>VLOOKUP(I1492,Families!$A$2:$B$11,2,FALSE)</f>
        <v>1</v>
      </c>
      <c r="K1492" s="2" t="s">
        <v>5000</v>
      </c>
      <c r="L1492" s="19" t="str">
        <f>IFERROR(VLOOKUP(K1492,Appellations!$A$2:$B$77,2,FALSE),"0")</f>
        <v>0</v>
      </c>
      <c r="M1492" s="2" t="s">
        <v>4718</v>
      </c>
      <c r="N1492" s="19">
        <f>IFERROR(VLOOKUP(M1492,Regions!$A$2:$B$41,2,FALSE),"0")</f>
        <v>8</v>
      </c>
      <c r="O1492" s="2" t="s">
        <v>4719</v>
      </c>
      <c r="P1492" s="19">
        <f>IFERROR(VLOOKUP(O1492,Colors!$A$2:$B$11,2,FALSE),"0")</f>
        <v>8</v>
      </c>
      <c r="Q1492" s="2" t="s">
        <v>4688</v>
      </c>
      <c r="R1492" s="19">
        <f>IFERROR(VLOOKUP(Q1492,Contenants!$A$2:$B$21,2,FALSE),"0")</f>
        <v>16</v>
      </c>
      <c r="S1492" s="2"/>
      <c r="T1492" s="50" t="str">
        <f t="shared" si="540"/>
        <v>C/Blaye Cht Mazerolle Benoit Rouge</v>
      </c>
      <c r="U1492" s="19" t="str">
        <f>SUBSTITUTE(SUBSTITUTE(SUBSTITUTE(SUBSTITUTE(SUBSTITUTE(SUBSTITUTE(SUBSTITUTE(SUBSTITUTE(SUBSTITUTE(SUBSTITUTE(SUBSTITUTE(SUBSTITUTE(S1492,"C:\Users\Admin\OneDrive\Site Internet\",""),"BAG-IN-BOX\",""),"BOURGOGNE\",""),"BEAUJOLAIS\",""),"CHAMPAGNE ET EFFERVESCENTS\",""),"LANGUEDOC\",""),"LOIRE\",""),"PROVENCE\",""),"RHONE NORD\",""),"RHONE SUD\",""),"SPIRITUEUX\",""),"SUD OUEST\","")</f>
        <v/>
      </c>
      <c r="V1492" s="19">
        <f t="shared" si="541"/>
        <v>0</v>
      </c>
      <c r="W1492" s="20" t="e">
        <f>$X$1&amp;A1492&amp;$Y$1&amp;T1492&amp;$Z$1&amp;D1492&amp;$AA$1&amp;E1492&amp;#REF!&amp;G1492&amp;$AB$1&amp;J1492&amp;$AC$1&amp;L1492&amp;$AD$1&amp;N1492&amp;$AE$1&amp;P1492&amp;$AF$1&amp;R1492&amp;$AG$1&amp;#REF!&amp;$AI$1</f>
        <v>#REF!</v>
      </c>
    </row>
    <row r="1493" spans="1:23" hidden="1" x14ac:dyDescent="0.25">
      <c r="A1493" s="2" t="s">
        <v>3887</v>
      </c>
      <c r="B1493" s="2" t="s">
        <v>3888</v>
      </c>
      <c r="C1493" s="3"/>
      <c r="D1493" s="23" t="str">
        <f t="shared" si="539"/>
        <v/>
      </c>
      <c r="E1493" s="4">
        <v>17.5</v>
      </c>
      <c r="F1493" s="2" t="s">
        <v>23</v>
      </c>
      <c r="G1493" s="19" t="e">
        <f>VLOOKUP(F1493,frs!$A$2:$E$41,2,FALSE)</f>
        <v>#N/A</v>
      </c>
      <c r="H1493" s="2" t="b">
        <v>0</v>
      </c>
      <c r="I1493" s="2" t="s">
        <v>4716</v>
      </c>
      <c r="J1493" s="19">
        <f>VLOOKUP(I1493,Families!$A$2:$B$11,2,FALSE)</f>
        <v>1</v>
      </c>
      <c r="K1493" s="2"/>
      <c r="L1493" s="19" t="str">
        <f>IFERROR(VLOOKUP(K1493,Appellations!$A$2:$B$77,2,FALSE),"0")</f>
        <v>0</v>
      </c>
      <c r="M1493" s="2" t="s">
        <v>5001</v>
      </c>
      <c r="N1493" s="19" t="str">
        <f>IFERROR(VLOOKUP(M1493,Regions!$A$2:$B$41,2,FALSE),"0")</f>
        <v>0</v>
      </c>
      <c r="O1493" s="2" t="s">
        <v>4719</v>
      </c>
      <c r="P1493" s="19">
        <f>IFERROR(VLOOKUP(O1493,Colors!$A$2:$B$11,2,FALSE),"0")</f>
        <v>8</v>
      </c>
      <c r="Q1493" s="2" t="s">
        <v>4688</v>
      </c>
      <c r="R1493" s="19">
        <f>IFERROR(VLOOKUP(Q1493,Contenants!$A$2:$B$21,2,FALSE),"0")</f>
        <v>16</v>
      </c>
      <c r="S1493" s="2"/>
      <c r="T1493" s="50" t="str">
        <f t="shared" si="540"/>
        <v>Mukuzani Georgie Rouge</v>
      </c>
      <c r="U1493" s="19" t="str">
        <f>SUBSTITUTE(SUBSTITUTE(SUBSTITUTE(SUBSTITUTE(SUBSTITUTE(SUBSTITUTE(SUBSTITUTE(SUBSTITUTE(SUBSTITUTE(SUBSTITUTE(SUBSTITUTE(SUBSTITUTE(S1493,"C:\Users\Admin\OneDrive\Site Internet\",""),"BAG-IN-BOX\",""),"BOURGOGNE\",""),"BEAUJOLAIS\",""),"CHAMPAGNE ET EFFERVESCENTS\",""),"LANGUEDOC\",""),"LOIRE\",""),"PROVENCE\",""),"RHONE NORD\",""),"RHONE SUD\",""),"SPIRITUEUX\",""),"SUD OUEST\","")</f>
        <v/>
      </c>
      <c r="V1493" s="19" t="e">
        <f>IF(#REF!="",0,1)</f>
        <v>#REF!</v>
      </c>
      <c r="W1493" s="20" t="e">
        <f>$X$1&amp;A1493&amp;$Y$1&amp;T1493&amp;$Z$1&amp;D1493&amp;$AA$1&amp;E1493&amp;#REF!&amp;G1493&amp;$AB$1&amp;J1493&amp;$AC$1&amp;L1493&amp;$AD$1&amp;N1493&amp;$AE$1&amp;P1493&amp;$AF$1&amp;R1493&amp;$AG$1&amp;#REF!&amp;$AI$1</f>
        <v>#REF!</v>
      </c>
    </row>
    <row r="1494" spans="1:23" ht="409.5" x14ac:dyDescent="0.25">
      <c r="A1494" s="2" t="s">
        <v>906</v>
      </c>
      <c r="B1494" s="2" t="s">
        <v>907</v>
      </c>
      <c r="C1494" s="3" t="s">
        <v>5002</v>
      </c>
      <c r="D1494" s="23" t="str">
        <f t="shared" si="539"/>
        <v>Un Champagne Blanc de blanc floral et frais qui pourra accompagner une tarte au citron merenguée.&lt;br&gt;&lt;br&gt;Encépagement : Chardonnay&lt;br&gt;&lt;br&gt;Dégustation : Bulles fines, nez aux notes d’agrumes et de fleur d’oranger ; Bouche rafraichissante avec une superbe effervescence.&lt;br&gt;&lt;br&gt;Maison créée en 1985 par leur père Alain dont ils sont désormais les gardiens, guide Garance et Stanislas Thiénot. Alain Thiénot a constitué un vignoble conséquent de 30 hectares de grands crus dans la grande vallée historique à Aÿ et dans la Côte des Blancs et de premiers crus à Dizy et Cumières et sur les Coteaux au Sud d’Epernay.</v>
      </c>
      <c r="E1494" s="4">
        <v>52.9</v>
      </c>
      <c r="F1494" s="2" t="s">
        <v>2222</v>
      </c>
      <c r="G1494" s="19">
        <f>VLOOKUP(F1494,frs!$A$2:$B$45,2,FALSE)</f>
        <v>9</v>
      </c>
      <c r="H1494" s="2" t="b">
        <v>1</v>
      </c>
      <c r="I1494" s="2" t="s">
        <v>4805</v>
      </c>
      <c r="J1494" s="19">
        <f>VLOOKUP(I1494,Families!$A$2:$B$11,2,FALSE)</f>
        <v>5</v>
      </c>
      <c r="K1494" s="2" t="s">
        <v>4806</v>
      </c>
      <c r="L1494" s="19">
        <f>IFERROR(VLOOKUP(K1494,Appellations!$A$2:$B$80,2,FALSE),"0")</f>
        <v>16</v>
      </c>
      <c r="M1494" s="2" t="s">
        <v>4806</v>
      </c>
      <c r="N1494" s="19">
        <f>IFERROR(VLOOKUP(M1494,Regions!$A$2:$B$44,2,FALSE),"0")</f>
        <v>12</v>
      </c>
      <c r="O1494" s="2"/>
      <c r="P1494" s="19" t="str">
        <f>IFERROR(VLOOKUP(O1494,Colors!$A$2:$B$11,2,FALSE),"0")</f>
        <v>0</v>
      </c>
      <c r="Q1494" s="2" t="s">
        <v>4688</v>
      </c>
      <c r="R1494" s="19">
        <f>IFERROR(VLOOKUP(Q1494,Contenants!$A$2:$B$21,2,FALSE),"0")</f>
        <v>16</v>
      </c>
      <c r="S1494" s="2" t="s">
        <v>5896</v>
      </c>
      <c r="T1494" s="50" t="s">
        <v>6009</v>
      </c>
      <c r="U1494" s="19" t="str">
        <f t="shared" ref="U1494:U1495" si="542">SUBSTITUTE(S1494,"C:\Users\Admin\OneDrive\Site Internet\","")</f>
        <v>champagne_thienot_blanc_de_blanc.png</v>
      </c>
      <c r="V1494" s="19">
        <f t="shared" ref="V1494:V1499" si="543">IF(U1494="",0,1)</f>
        <v>1</v>
      </c>
      <c r="W1494" s="20" t="str">
        <f t="shared" ref="W1494:W1495" si="544">$X$1&amp;A1494&amp;$Y$1&amp;T1494&amp;$Z$1&amp;D1494&amp;$AA$1&amp;G1494&amp;$AB$1&amp;J1494&amp;$AC$1&amp;L1494&amp;$AD$1&amp;N1494&amp;$AE$1&amp;P1494&amp;$AF$1&amp;R1494&amp;$AG$1&amp;U1494&amp;$AH$1&amp;V1494&amp;$AI$1</f>
        <v>("01506", "Champagne Thiénot Blanc de Blanc", "Un Champagne Blanc de blanc floral et frais qui pourra accompagner une tarte au citron merenguée.&lt;br&gt;&lt;br&gt;Encépagement : Chardonnay&lt;br&gt;&lt;br&gt;Dégustation : Bulles fines, nez aux notes d’agrumes et de fleur d’oranger ; Bouche rafraichissante avec une superbe effervescence.&lt;br&gt;&lt;br&gt;Maison créée en 1985 par leur père Alain dont ils sont désormais les gardiens, guide Garance et Stanislas Thiénot. Alain Thiénot a constitué un vignoble conséquent de 30 hectares de grands crus dans la grande vallée historique à Aÿ et dans la Côte des Blancs et de premiers crus à Dizy et Cumières et sur les Coteaux au Sud d’Epernay.", "9", "5", "16", "12","0", "16", "champagne_thienot_blanc_de_blanc.png", "1"),</v>
      </c>
    </row>
    <row r="1495" spans="1:23" ht="409.5" x14ac:dyDescent="0.25">
      <c r="A1495" s="2" t="s">
        <v>830</v>
      </c>
      <c r="B1495" s="2" t="s">
        <v>831</v>
      </c>
      <c r="C1495" s="3" t="s">
        <v>5003</v>
      </c>
      <c r="D1495" s="23" t="str">
        <f t="shared" si="539"/>
        <v>Un Champagne élégant et fruité. Idéal en apéritif. &lt;br&gt;&lt;br&gt;Encépagement : Pinot noir, Pinot meunier&lt;br&gt;&lt;br&gt;Dégustation : Bulles fines, nez intense et complexe aux notes épicées , Bouche pleine de maturité et d'arômes de fruits confits et compotés. Finale d'une grande finesse et bien équilibrée.&lt;br&gt;&lt;br&gt;Victor est tonnelier, Léonie est fille de vigneron… ils fondent en 1868 la Maison de Champagne éponyme, Canard-Duchêne. Au cœur de la Montagne de Reims, le village de Ludes jouit d’un emplacement unique. Sur ce plateau dominant la plaine champenoise, le paysage se partage entre forêts d’essences rares et vignes en pente douce.</v>
      </c>
      <c r="E1495" s="4">
        <v>48</v>
      </c>
      <c r="F1495" s="2" t="s">
        <v>2222</v>
      </c>
      <c r="G1495" s="19">
        <f>VLOOKUP(F1495,frs!$A$2:$B$45,2,FALSE)</f>
        <v>9</v>
      </c>
      <c r="H1495" s="2" t="b">
        <v>1</v>
      </c>
      <c r="I1495" s="2" t="s">
        <v>4805</v>
      </c>
      <c r="J1495" s="19">
        <f>VLOOKUP(I1495,Families!$A$2:$B$11,2,FALSE)</f>
        <v>5</v>
      </c>
      <c r="K1495" s="2" t="s">
        <v>4806</v>
      </c>
      <c r="L1495" s="19">
        <f>IFERROR(VLOOKUP(K1495,Appellations!$A$2:$B$80,2,FALSE),"0")</f>
        <v>16</v>
      </c>
      <c r="M1495" s="2" t="s">
        <v>4806</v>
      </c>
      <c r="N1495" s="19">
        <f>IFERROR(VLOOKUP(M1495,Regions!$A$2:$B$44,2,FALSE),"0")</f>
        <v>12</v>
      </c>
      <c r="O1495" s="2"/>
      <c r="P1495" s="19" t="str">
        <f>IFERROR(VLOOKUP(O1495,Colors!$A$2:$B$11,2,FALSE),"0")</f>
        <v>0</v>
      </c>
      <c r="Q1495" s="2" t="s">
        <v>4688</v>
      </c>
      <c r="R1495" s="19">
        <f>IFERROR(VLOOKUP(Q1495,Contenants!$A$2:$B$21,2,FALSE),"0")</f>
        <v>16</v>
      </c>
      <c r="S1495" s="2" t="s">
        <v>5841</v>
      </c>
      <c r="T1495" s="50" t="s">
        <v>6459</v>
      </c>
      <c r="U1495" s="19" t="str">
        <f t="shared" si="542"/>
        <v>champagne_canard_duchene_blanc_de_noir.png</v>
      </c>
      <c r="V1495" s="19">
        <f t="shared" si="543"/>
        <v>1</v>
      </c>
      <c r="W1495" s="20" t="str">
        <f t="shared" si="544"/>
        <v>("01507", "Champagne Canard Duchêne Charles VII Blanc de Noir", "Un Champagne élégant et fruité. Idéal en apéritif. &lt;br&gt;&lt;br&gt;Encépagement : Pinot noir, Pinot meunier&lt;br&gt;&lt;br&gt;Dégustation : Bulles fines, nez intense et complexe aux notes épicées , Bouche pleine de maturité et d'arômes de fruits confits et compotés. Finale d'une grande finesse et bien équilibrée.&lt;br&gt;&lt;br&gt;Victor est tonnelier, Léonie est fille de vigneron… ils fondent en 1868 la Maison de Champagne éponyme, Canard-Duchêne. Au cœur de la Montagne de Reims, le village de Ludes jouit d’un emplacement unique. Sur ce plateau dominant la plaine champenoise, le paysage se partage entre forêts d’essences rares et vignes en pente douce.", "9", "5", "16", "12","0", "16", "champagne_canard_duchene_blanc_de_noir.png", "1"),</v>
      </c>
    </row>
    <row r="1496" spans="1:23" s="29" customFormat="1" ht="186" hidden="1" x14ac:dyDescent="0.25">
      <c r="A1496" s="2" t="s">
        <v>828</v>
      </c>
      <c r="B1496" s="2" t="s">
        <v>829</v>
      </c>
      <c r="C1496" s="3" t="s">
        <v>5004</v>
      </c>
      <c r="D1496" s="27" t="str">
        <f t="shared" si="536"/>
        <v>Un Champagne frais et floral. Idéal sur un dessert aux fruits frais.&lt;br&gt;&lt;br&gt;Encépagement : Chardonnay&lt;br&gt;&lt;br&gt;Dégustation : Bulles fines, nez intense et complexe aux notes patissière et de fruits blancs ; Bouche ample, gourmande et éclatante d'arômes de fruits blancs.&lt;br&gt;&lt;br&gt;Victor est tonnelier, Léonie est fille de vigneron… ils fondent en 1868 la Maison de Champagne éponyme, Canard-Duchêne. Au cœur de la Montagne de Reims, le village de Ludes jouit d’un emplacement unique. Sur ce plateau dominant la plaine champenoise, le paysage se partage entre forêts d’essences rares et vignes en pente douce.</v>
      </c>
      <c r="E1496" s="4">
        <v>48</v>
      </c>
      <c r="F1496" s="2" t="s">
        <v>2222</v>
      </c>
      <c r="H1496" s="2" t="b">
        <v>1</v>
      </c>
      <c r="I1496" s="2" t="s">
        <v>4805</v>
      </c>
      <c r="K1496" s="2" t="s">
        <v>4806</v>
      </c>
      <c r="M1496" s="2" t="s">
        <v>4806</v>
      </c>
      <c r="O1496" s="2"/>
      <c r="Q1496" s="2" t="s">
        <v>4688</v>
      </c>
      <c r="S1496" s="2" t="s">
        <v>6511</v>
      </c>
      <c r="V1496" s="19">
        <f t="shared" si="543"/>
        <v>0</v>
      </c>
    </row>
    <row r="1497" spans="1:23" s="20" customFormat="1" hidden="1" x14ac:dyDescent="0.25">
      <c r="A1497" s="2" t="s">
        <v>1630</v>
      </c>
      <c r="B1497" s="2" t="s">
        <v>1631</v>
      </c>
      <c r="C1497" s="3"/>
      <c r="D1497" s="40" t="str">
        <f t="shared" si="536"/>
        <v/>
      </c>
      <c r="E1497" s="4">
        <v>21.7</v>
      </c>
      <c r="F1497" s="2" t="s">
        <v>2222</v>
      </c>
      <c r="G1497" s="42"/>
      <c r="H1497" s="2" t="b">
        <v>1</v>
      </c>
      <c r="I1497" s="2" t="s">
        <v>4716</v>
      </c>
      <c r="J1497" s="42"/>
      <c r="K1497" s="2" t="s">
        <v>4732</v>
      </c>
      <c r="L1497" s="42"/>
      <c r="M1497" s="2" t="s">
        <v>4718</v>
      </c>
      <c r="N1497" s="42"/>
      <c r="O1497" s="2" t="s">
        <v>4719</v>
      </c>
      <c r="P1497" s="42"/>
      <c r="Q1497" s="2" t="s">
        <v>4688</v>
      </c>
      <c r="R1497" s="42"/>
      <c r="S1497" s="2"/>
      <c r="T1497" s="42"/>
      <c r="U1497" s="42"/>
      <c r="V1497" s="19">
        <f t="shared" si="543"/>
        <v>0</v>
      </c>
      <c r="W1497" s="42"/>
    </row>
    <row r="1498" spans="1:23" hidden="1" x14ac:dyDescent="0.25">
      <c r="A1498" s="2" t="s">
        <v>1535</v>
      </c>
      <c r="B1498" s="2" t="s">
        <v>1536</v>
      </c>
      <c r="C1498" s="3"/>
      <c r="D1498" s="23" t="str">
        <f t="shared" ref="D1498:D1504" si="545">SUBSTITUTE(SUBSTITUTE(SUBSTITUTE(C1498,CHAR(13),""),CHAR(10),"&lt;br&gt;"),". &amp;car(10)",".")</f>
        <v/>
      </c>
      <c r="E1498" s="4">
        <v>46.2</v>
      </c>
      <c r="F1498" s="2" t="s">
        <v>2222</v>
      </c>
      <c r="G1498" s="19">
        <f>VLOOKUP(F1498,frs!$A$2:$E$41,2,FALSE)</f>
        <v>9</v>
      </c>
      <c r="H1498" s="2" t="b">
        <v>1</v>
      </c>
      <c r="I1498" s="2" t="s">
        <v>4716</v>
      </c>
      <c r="J1498" s="19">
        <f>VLOOKUP(I1498,Families!$A$2:$B$11,2,FALSE)</f>
        <v>1</v>
      </c>
      <c r="K1498" s="2" t="s">
        <v>4727</v>
      </c>
      <c r="L1498" s="19" t="str">
        <f>IFERROR(VLOOKUP(K1498,Appellations!$A$2:$B$77,2,FALSE),"0")</f>
        <v>0</v>
      </c>
      <c r="M1498" s="2" t="s">
        <v>4718</v>
      </c>
      <c r="N1498" s="19">
        <f>IFERROR(VLOOKUP(M1498,Regions!$A$2:$B$41,2,FALSE),"0")</f>
        <v>8</v>
      </c>
      <c r="O1498" s="2" t="s">
        <v>4719</v>
      </c>
      <c r="P1498" s="19">
        <f>IFERROR(VLOOKUP(O1498,Colors!$A$2:$B$11,2,FALSE),"0")</f>
        <v>8</v>
      </c>
      <c r="Q1498" s="2" t="s">
        <v>4688</v>
      </c>
      <c r="R1498" s="19">
        <f>IFERROR(VLOOKUP(Q1498,Contenants!$A$2:$B$21,2,FALSE),"0")</f>
        <v>16</v>
      </c>
      <c r="S1498" s="2"/>
      <c r="T1498" s="50" t="str">
        <f t="shared" ref="T1498:T1501" si="546">PROPER(B1498)</f>
        <v>Margaux Baron De Brane Rouge</v>
      </c>
      <c r="U1498" s="19" t="str">
        <f>SUBSTITUTE(SUBSTITUTE(SUBSTITUTE(SUBSTITUTE(SUBSTITUTE(SUBSTITUTE(SUBSTITUTE(SUBSTITUTE(SUBSTITUTE(SUBSTITUTE(SUBSTITUTE(SUBSTITUTE(S1498,"C:\Users\Admin\OneDrive\Site Internet\",""),"BAG-IN-BOX\",""),"BOURGOGNE\",""),"BEAUJOLAIS\",""),"CHAMPAGNE ET EFFERVESCENTS\",""),"LANGUEDOC\",""),"LOIRE\",""),"PROVENCE\",""),"RHONE NORD\",""),"RHONE SUD\",""),"SPIRITUEUX\",""),"SUD OUEST\","")</f>
        <v/>
      </c>
      <c r="V1498" s="19">
        <f t="shared" si="543"/>
        <v>0</v>
      </c>
      <c r="W1498" s="20" t="e">
        <f>$X$1&amp;A1498&amp;$Y$1&amp;T1498&amp;$Z$1&amp;D1498&amp;$AA$1&amp;E1498&amp;#REF!&amp;G1498&amp;$AB$1&amp;J1498&amp;$AC$1&amp;L1498&amp;$AD$1&amp;N1498&amp;$AE$1&amp;P1498&amp;$AF$1&amp;R1498&amp;$AG$1&amp;#REF!&amp;$AI$1</f>
        <v>#REF!</v>
      </c>
    </row>
    <row r="1499" spans="1:23" hidden="1" x14ac:dyDescent="0.25">
      <c r="A1499" s="2" t="s">
        <v>1572</v>
      </c>
      <c r="B1499" s="2" t="s">
        <v>1573</v>
      </c>
      <c r="C1499" s="3"/>
      <c r="D1499" s="23" t="str">
        <f t="shared" si="545"/>
        <v/>
      </c>
      <c r="E1499" s="4">
        <v>38.65</v>
      </c>
      <c r="F1499" s="2" t="s">
        <v>2222</v>
      </c>
      <c r="G1499" s="19">
        <f>VLOOKUP(F1499,frs!$A$2:$E$41,2,FALSE)</f>
        <v>9</v>
      </c>
      <c r="H1499" s="2" t="b">
        <v>1</v>
      </c>
      <c r="I1499" s="2" t="s">
        <v>4716</v>
      </c>
      <c r="J1499" s="19">
        <f>VLOOKUP(I1499,Families!$A$2:$B$11,2,FALSE)</f>
        <v>1</v>
      </c>
      <c r="K1499" s="2" t="s">
        <v>4730</v>
      </c>
      <c r="L1499" s="19" t="str">
        <f>IFERROR(VLOOKUP(K1499,Appellations!$A$2:$B$77,2,FALSE),"0")</f>
        <v>0</v>
      </c>
      <c r="M1499" s="2" t="s">
        <v>4718</v>
      </c>
      <c r="N1499" s="19">
        <f>IFERROR(VLOOKUP(M1499,Regions!$A$2:$B$41,2,FALSE),"0")</f>
        <v>8</v>
      </c>
      <c r="O1499" s="2" t="s">
        <v>4719</v>
      </c>
      <c r="P1499" s="19">
        <f>IFERROR(VLOOKUP(O1499,Colors!$A$2:$B$11,2,FALSE),"0")</f>
        <v>8</v>
      </c>
      <c r="Q1499" s="2" t="s">
        <v>4688</v>
      </c>
      <c r="R1499" s="19">
        <f>IFERROR(VLOOKUP(Q1499,Contenants!$A$2:$B$21,2,FALSE),"0")</f>
        <v>16</v>
      </c>
      <c r="S1499" s="2"/>
      <c r="T1499" s="50" t="str">
        <f t="shared" si="546"/>
        <v>Moulis Cht Maucaillou Rouge 2016</v>
      </c>
      <c r="U1499" s="19" t="str">
        <f>SUBSTITUTE(SUBSTITUTE(SUBSTITUTE(SUBSTITUTE(SUBSTITUTE(SUBSTITUTE(SUBSTITUTE(SUBSTITUTE(SUBSTITUTE(SUBSTITUTE(SUBSTITUTE(SUBSTITUTE(S1499,"C:\Users\Admin\OneDrive\Site Internet\",""),"BAG-IN-BOX\",""),"BOURGOGNE\",""),"BEAUJOLAIS\",""),"CHAMPAGNE ET EFFERVESCENTS\",""),"LANGUEDOC\",""),"LOIRE\",""),"PROVENCE\",""),"RHONE NORD\",""),"RHONE SUD\",""),"SPIRITUEUX\",""),"SUD OUEST\","")</f>
        <v/>
      </c>
      <c r="V1499" s="19">
        <f t="shared" si="543"/>
        <v>0</v>
      </c>
      <c r="W1499" s="20" t="e">
        <f>$X$1&amp;A1499&amp;$Y$1&amp;T1499&amp;$Z$1&amp;D1499&amp;$AA$1&amp;E1499&amp;#REF!&amp;G1499&amp;$AB$1&amp;J1499&amp;$AC$1&amp;L1499&amp;$AD$1&amp;N1499&amp;$AE$1&amp;P1499&amp;$AF$1&amp;R1499&amp;$AG$1&amp;#REF!&amp;$AI$1</f>
        <v>#REF!</v>
      </c>
    </row>
    <row r="1500" spans="1:23" hidden="1" x14ac:dyDescent="0.25">
      <c r="A1500" s="2" t="s">
        <v>4251</v>
      </c>
      <c r="B1500" s="2" t="s">
        <v>4252</v>
      </c>
      <c r="C1500" s="3"/>
      <c r="D1500" s="23" t="str">
        <f t="shared" si="545"/>
        <v/>
      </c>
      <c r="E1500" s="4">
        <v>24</v>
      </c>
      <c r="F1500" s="2" t="s">
        <v>2222</v>
      </c>
      <c r="G1500" s="19">
        <f>VLOOKUP(F1500,frs!$A$2:$E$41,2,FALSE)</f>
        <v>9</v>
      </c>
      <c r="H1500" s="2" t="b">
        <v>0</v>
      </c>
      <c r="I1500" s="2" t="s">
        <v>4716</v>
      </c>
      <c r="J1500" s="19">
        <f>VLOOKUP(I1500,Families!$A$2:$B$11,2,FALSE)</f>
        <v>1</v>
      </c>
      <c r="K1500" s="2" t="s">
        <v>4936</v>
      </c>
      <c r="L1500" s="19" t="str">
        <f>IFERROR(VLOOKUP(K1500,Appellations!$A$2:$B$77,2,FALSE),"0")</f>
        <v>0</v>
      </c>
      <c r="M1500" s="2" t="s">
        <v>4718</v>
      </c>
      <c r="N1500" s="19">
        <f>IFERROR(VLOOKUP(M1500,Regions!$A$2:$B$41,2,FALSE),"0")</f>
        <v>8</v>
      </c>
      <c r="O1500" s="2" t="s">
        <v>4719</v>
      </c>
      <c r="P1500" s="19">
        <f>IFERROR(VLOOKUP(O1500,Colors!$A$2:$B$11,2,FALSE),"0")</f>
        <v>8</v>
      </c>
      <c r="Q1500" s="2" t="s">
        <v>4688</v>
      </c>
      <c r="R1500" s="19">
        <f>IFERROR(VLOOKUP(Q1500,Contenants!$A$2:$B$21,2,FALSE),"0")</f>
        <v>16</v>
      </c>
      <c r="S1500" s="2"/>
      <c r="T1500" s="50" t="str">
        <f t="shared" si="546"/>
        <v>St Julien Le Pavillon De Glana Rouge 18</v>
      </c>
      <c r="U1500" s="19" t="str">
        <f>SUBSTITUTE(SUBSTITUTE(SUBSTITUTE(SUBSTITUTE(SUBSTITUTE(SUBSTITUTE(SUBSTITUTE(SUBSTITUTE(SUBSTITUTE(SUBSTITUTE(SUBSTITUTE(SUBSTITUTE(S1500,"C:\Users\Admin\OneDrive\Site Internet\",""),"BAG-IN-BOX\",""),"BOURGOGNE\",""),"BEAUJOLAIS\",""),"CHAMPAGNE ET EFFERVESCENTS\",""),"LANGUEDOC\",""),"LOIRE\",""),"PROVENCE\",""),"RHONE NORD\",""),"RHONE SUD\",""),"SPIRITUEUX\",""),"SUD OUEST\","")</f>
        <v/>
      </c>
      <c r="V1500" s="19" t="e">
        <f>IF(#REF!="",0,1)</f>
        <v>#REF!</v>
      </c>
      <c r="W1500" s="20" t="e">
        <f>$X$1&amp;A1500&amp;$Y$1&amp;T1500&amp;$Z$1&amp;D1500&amp;$AA$1&amp;E1500&amp;#REF!&amp;G1500&amp;$AB$1&amp;J1500&amp;$AC$1&amp;L1500&amp;$AD$1&amp;N1500&amp;$AE$1&amp;P1500&amp;$AF$1&amp;R1500&amp;$AG$1&amp;#REF!&amp;$AI$1</f>
        <v>#REF!</v>
      </c>
    </row>
    <row r="1501" spans="1:23" hidden="1" x14ac:dyDescent="0.25">
      <c r="A1501" s="2" t="s">
        <v>2432</v>
      </c>
      <c r="B1501" s="2" t="s">
        <v>2433</v>
      </c>
      <c r="C1501" s="3"/>
      <c r="D1501" s="23" t="str">
        <f t="shared" si="545"/>
        <v/>
      </c>
      <c r="E1501" s="4">
        <v>21.4</v>
      </c>
      <c r="F1501" s="2" t="s">
        <v>2222</v>
      </c>
      <c r="G1501" s="19">
        <f>VLOOKUP(F1501,frs!$A$2:$E$41,2,FALSE)</f>
        <v>9</v>
      </c>
      <c r="H1501" s="2" t="b">
        <v>0</v>
      </c>
      <c r="I1501" s="2" t="s">
        <v>4716</v>
      </c>
      <c r="J1501" s="19">
        <f>VLOOKUP(I1501,Families!$A$2:$B$11,2,FALSE)</f>
        <v>1</v>
      </c>
      <c r="K1501" s="2" t="s">
        <v>4720</v>
      </c>
      <c r="L1501" s="19">
        <f>IFERROR(VLOOKUP(K1501,Appellations!$A$2:$B$77,2,FALSE),"0")</f>
        <v>7</v>
      </c>
      <c r="M1501" s="2" t="s">
        <v>4718</v>
      </c>
      <c r="N1501" s="19">
        <f>IFERROR(VLOOKUP(M1501,Regions!$A$2:$B$41,2,FALSE),"0")</f>
        <v>8</v>
      </c>
      <c r="O1501" s="2" t="s">
        <v>4719</v>
      </c>
      <c r="P1501" s="19">
        <f>IFERROR(VLOOKUP(O1501,Colors!$A$2:$B$11,2,FALSE),"0")</f>
        <v>8</v>
      </c>
      <c r="Q1501" s="2" t="s">
        <v>4688</v>
      </c>
      <c r="R1501" s="19">
        <f>IFERROR(VLOOKUP(Q1501,Contenants!$A$2:$B$21,2,FALSE),"0")</f>
        <v>16</v>
      </c>
      <c r="S1501" s="2"/>
      <c r="T1501" s="50" t="str">
        <f t="shared" si="546"/>
        <v>Bdx Esprit De Pavie Rouge 2014</v>
      </c>
      <c r="U1501" s="19" t="str">
        <f>SUBSTITUTE(SUBSTITUTE(SUBSTITUTE(SUBSTITUTE(SUBSTITUTE(SUBSTITUTE(SUBSTITUTE(SUBSTITUTE(SUBSTITUTE(SUBSTITUTE(SUBSTITUTE(SUBSTITUTE(S1501,"C:\Users\Admin\OneDrive\Site Internet\",""),"BAG-IN-BOX\",""),"BOURGOGNE\",""),"BEAUJOLAIS\",""),"CHAMPAGNE ET EFFERVESCENTS\",""),"LANGUEDOC\",""),"LOIRE\",""),"PROVENCE\",""),"RHONE NORD\",""),"RHONE SUD\",""),"SPIRITUEUX\",""),"SUD OUEST\","")</f>
        <v/>
      </c>
      <c r="V1501" s="19" t="e">
        <f>IF(#REF!="",0,1)</f>
        <v>#REF!</v>
      </c>
      <c r="W1501" s="20" t="e">
        <f>$X$1&amp;A1501&amp;$Y$1&amp;T1501&amp;$Z$1&amp;D1501&amp;$AA$1&amp;E1501&amp;#REF!&amp;G1501&amp;$AB$1&amp;J1501&amp;$AC$1&amp;L1501&amp;$AD$1&amp;N1501&amp;$AE$1&amp;P1501&amp;$AF$1&amp;R1501&amp;$AG$1&amp;#REF!&amp;$AI$1</f>
        <v>#REF!</v>
      </c>
    </row>
    <row r="1502" spans="1:23" ht="409.5" x14ac:dyDescent="0.25">
      <c r="A1502" s="2" t="s">
        <v>1659</v>
      </c>
      <c r="B1502" s="2" t="s">
        <v>1660</v>
      </c>
      <c r="C1502" s="3" t="s">
        <v>5395</v>
      </c>
      <c r="D1502" s="23" t="str">
        <f t="shared" si="545"/>
        <v>Un Porto blanc complexe et parfumé. Parfait en apéritif ou sur une salade de fruits.&lt;br&gt;&lt;br&gt;Provenance : Portugal&lt;br&gt;&lt;br&gt;Vieillissement : 3 ans en fûts de chêne.&lt;br&gt;&lt;br&gt;Dégustation : Robe dorée ; Nez riche et parfumé aux notes de fruits moelleux et de miel ; Bouche corsée, veloutée et longue saveur en finale.&lt;br&gt;&lt;br&gt;Fonseca a été fondée en 1815 par les familles Fonseca et Monteiro, la famille Guimaraens prenant le relais dans la seconde moitié du 19ème siècle. C'est une maison de Porto réputée pour la constance de la qualité et le style frais et généreux de ses vins. Possédant 3 domaines à travers la région du Douro , la maison propose une variété de styles, allant du rubis (vintage, LBV) au porto blanc en passant par les portos Tawny de différents âges.</v>
      </c>
      <c r="E1502" s="4">
        <v>19.3</v>
      </c>
      <c r="F1502" s="2" t="s">
        <v>2222</v>
      </c>
      <c r="G1502" s="19">
        <f>VLOOKUP(F1502,frs!$A$2:$B$45,2,FALSE)</f>
        <v>9</v>
      </c>
      <c r="H1502" s="2" t="b">
        <v>1</v>
      </c>
      <c r="I1502" s="2" t="s">
        <v>4693</v>
      </c>
      <c r="J1502" s="19">
        <f>VLOOKUP(I1502,Families!$A$2:$B$11,2,FALSE)</f>
        <v>7</v>
      </c>
      <c r="K1502" s="2"/>
      <c r="L1502" s="19" t="str">
        <f>IFERROR(VLOOKUP(K1502,Appellations!$A$2:$B$80,2,FALSE),"0")</f>
        <v>0</v>
      </c>
      <c r="M1502" s="2" t="s">
        <v>4707</v>
      </c>
      <c r="N1502" s="19">
        <f>IFERROR(VLOOKUP(M1502,Regions!$A$2:$B$44,2,FALSE),"0")</f>
        <v>30</v>
      </c>
      <c r="O1502" s="2"/>
      <c r="P1502" s="19" t="str">
        <f>IFERROR(VLOOKUP(O1502,Colors!$A$2:$B$11,2,FALSE),"0")</f>
        <v>0</v>
      </c>
      <c r="Q1502" s="2" t="s">
        <v>4688</v>
      </c>
      <c r="R1502" s="19">
        <f>IFERROR(VLOOKUP(Q1502,Contenants!$A$2:$B$21,2,FALSE),"0")</f>
        <v>16</v>
      </c>
      <c r="S1502" s="2" t="s">
        <v>5759</v>
      </c>
      <c r="T1502" s="50" t="s">
        <v>6010</v>
      </c>
      <c r="U1502" s="19" t="str">
        <f t="shared" ref="U1502:U1504" si="547">SUBSTITUTE(S1502,"C:\Users\Admin\OneDrive\Site Internet\","")</f>
        <v>porto_fonseca_white.png</v>
      </c>
      <c r="V1502" s="19">
        <f t="shared" ref="V1502:V1508" si="548">IF(U1502="",0,1)</f>
        <v>1</v>
      </c>
      <c r="W1502" s="20" t="str">
        <f t="shared" ref="W1502:W1504" si="549">$X$1&amp;A1502&amp;$Y$1&amp;T1502&amp;$Z$1&amp;D1502&amp;$AA$1&amp;G1502&amp;$AB$1&amp;J1502&amp;$AC$1&amp;L1502&amp;$AD$1&amp;N1502&amp;$AE$1&amp;P1502&amp;$AF$1&amp;R1502&amp;$AG$1&amp;U1502&amp;$AH$1&amp;V1502&amp;$AI$1</f>
        <v>("01514", "Porto Fonseca White", "Un Porto blanc complexe et parfumé. Parfait en apéritif ou sur une salade de fruits.&lt;br&gt;&lt;br&gt;Provenance : Portugal&lt;br&gt;&lt;br&gt;Vieillissement : 3 ans en fûts de chêne.&lt;br&gt;&lt;br&gt;Dégustation : Robe dorée ; Nez riche et parfumé aux notes de fruits moelleux et de miel ; Bouche corsée, veloutée et longue saveur en finale.&lt;br&gt;&lt;br&gt;Fonseca a été fondée en 1815 par les familles Fonseca et Monteiro, la famille Guimaraens prenant le relais dans la seconde moitié du 19ème siècle. C'est une maison de Porto réputée pour la constance de la qualité et le style frais et généreux de ses vins. Possédant 3 domaines à travers la région du Douro , la maison propose une variété de styles, allant du rubis (vintage, LBV) au porto blanc en passant par les portos Tawny de différents âges.", "9", "7", "0", "30","0", "16", "porto_fonseca_white.png", "1"),</v>
      </c>
    </row>
    <row r="1503" spans="1:23" ht="409.5" x14ac:dyDescent="0.25">
      <c r="A1503" s="2" t="s">
        <v>1657</v>
      </c>
      <c r="B1503" s="2" t="s">
        <v>1658</v>
      </c>
      <c r="C1503" s="3" t="s">
        <v>5394</v>
      </c>
      <c r="D1503" s="23" t="str">
        <f t="shared" si="545"/>
        <v>Un Porto gourmand et rond qui accompagnera vos melons estivaux ou un dessert au chocolat.&lt;br&gt;&lt;br&gt;Provenance : Portugal&lt;br&gt;&lt;br&gt;Vieillissement : 3 ans en petits fûts de chêne&lt;br&gt;&lt;br&gt;Dégustation : Robe rouge rubis ; Nez complexe aux notes d’abricot, de prune, de caramel et de d’épices ; Bouche riche et confiturée avec une finale d’une belle aciditée.&lt;br&gt;&lt;br&gt;Fonseca a été fondée en 1815 par les familles Fonseca et Monteiro, la famille Guimaraens prenant le relais dans la seconde moitié du 19ème siècle. C'est une maison de Porto réputée pour la constance de la qualité et le style frais et généreux de ses vins. Possédant 3 domaines à travers la région du Douro , la maison propose une variété de styles, allant du rubis (vintage, LBV) au porto blanc en passant par les portos Tawny de différents âges.</v>
      </c>
      <c r="E1503" s="4">
        <v>19.3</v>
      </c>
      <c r="F1503" s="2" t="s">
        <v>2222</v>
      </c>
      <c r="G1503" s="19">
        <f>VLOOKUP(F1503,frs!$A$2:$B$45,2,FALSE)</f>
        <v>9</v>
      </c>
      <c r="H1503" s="2" t="b">
        <v>1</v>
      </c>
      <c r="I1503" s="2" t="s">
        <v>4693</v>
      </c>
      <c r="J1503" s="19">
        <f>VLOOKUP(I1503,Families!$A$2:$B$11,2,FALSE)</f>
        <v>7</v>
      </c>
      <c r="K1503" s="2"/>
      <c r="L1503" s="19" t="str">
        <f>IFERROR(VLOOKUP(K1503,Appellations!$A$2:$B$80,2,FALSE),"0")</f>
        <v>0</v>
      </c>
      <c r="M1503" s="2" t="s">
        <v>4707</v>
      </c>
      <c r="N1503" s="19">
        <f>IFERROR(VLOOKUP(M1503,Regions!$A$2:$B$44,2,FALSE),"0")</f>
        <v>30</v>
      </c>
      <c r="O1503" s="2"/>
      <c r="P1503" s="19" t="str">
        <f>IFERROR(VLOOKUP(O1503,Colors!$A$2:$B$11,2,FALSE),"0")</f>
        <v>0</v>
      </c>
      <c r="Q1503" s="2" t="s">
        <v>4688</v>
      </c>
      <c r="R1503" s="19">
        <f>IFERROR(VLOOKUP(Q1503,Contenants!$A$2:$B$21,2,FALSE),"0")</f>
        <v>16</v>
      </c>
      <c r="S1503" s="2" t="s">
        <v>5760</v>
      </c>
      <c r="T1503" s="50" t="s">
        <v>6011</v>
      </c>
      <c r="U1503" s="19" t="str">
        <f t="shared" si="547"/>
        <v>porto_fonseca_tawny.png</v>
      </c>
      <c r="V1503" s="19">
        <f t="shared" si="548"/>
        <v>1</v>
      </c>
      <c r="W1503" s="20" t="str">
        <f t="shared" si="549"/>
        <v>("01515", "Porto Fonseca Tawny", "Un Porto gourmand et rond qui accompagnera vos melons estivaux ou un dessert au chocolat.&lt;br&gt;&lt;br&gt;Provenance : Portugal&lt;br&gt;&lt;br&gt;Vieillissement : 3 ans en petits fûts de chêne&lt;br&gt;&lt;br&gt;Dégustation : Robe rouge rubis ; Nez complexe aux notes d’abricot, de prune, de caramel et de d’épices ; Bouche riche et confiturée avec une finale d’une belle aciditée.&lt;br&gt;&lt;br&gt;Fonseca a été fondée en 1815 par les familles Fonseca et Monteiro, la famille Guimaraens prenant le relais dans la seconde moitié du 19ème siècle. C'est une maison de Porto réputée pour la constance de la qualité et le style frais et généreux de ses vins. Possédant 3 domaines à travers la région du Douro , la maison propose une variété de styles, allant du rubis (vintage, LBV) au porto blanc en passant par les portos Tawny de différents âges.", "9", "7", "0", "30","0", "16", "porto_fonseca_tawny.png", "1"),</v>
      </c>
    </row>
    <row r="1504" spans="1:23" ht="409.5" x14ac:dyDescent="0.25">
      <c r="A1504" s="2" t="s">
        <v>1661</v>
      </c>
      <c r="B1504" s="2" t="s">
        <v>1662</v>
      </c>
      <c r="C1504" s="3" t="s">
        <v>5396</v>
      </c>
      <c r="D1504" s="23" t="str">
        <f t="shared" si="545"/>
        <v>Un Porto issu de la récolte de la même année (2011). Parfait sur un moelleux au chocolat.&lt;br&gt;&lt;br&gt;Provenance : Portugal&lt;br&gt;&lt;br&gt;Vieillissement : 4 à 6 ans en foudre de chêne et mis en bouteille sans filtration afin de garder toute sa concentration et richesse naturelle en arôme.&lt;br&gt;&lt;br&gt;Dégustation : Robe rouge rubis ; Nez complexe aux notes d’épices douces, de fleurs et de fruits noirs ; Bouche douce et très gourmande aux saveur de cannelle, de framboises, de groseilles, de cacao et de pain d’épices.&lt;br&gt;&lt;br&gt;Fonseca a été fondée en 1815 par les familles Fonseca et Monteiro, la famille Guimaraens prenant le relais dans la seconde moitié du 19ème siècle. C'est une maison de Porto réputée pour la constance de la qualité et le style frais et généreux de ses vins. Possédant 3 domaines à travers la région du Douro , la maison propose une variété de styles, allant du rubis (vintage, LBV) au porto blanc en passant par les portos Tawny de différents âges.</v>
      </c>
      <c r="E1504" s="4">
        <v>26.5</v>
      </c>
      <c r="F1504" s="2" t="s">
        <v>2222</v>
      </c>
      <c r="G1504" s="19">
        <f>VLOOKUP(F1504,frs!$A$2:$B$45,2,FALSE)</f>
        <v>9</v>
      </c>
      <c r="H1504" s="2" t="b">
        <v>1</v>
      </c>
      <c r="I1504" s="2" t="s">
        <v>4693</v>
      </c>
      <c r="J1504" s="19">
        <f>VLOOKUP(I1504,Families!$A$2:$B$11,2,FALSE)</f>
        <v>7</v>
      </c>
      <c r="K1504" s="2"/>
      <c r="L1504" s="19" t="str">
        <f>IFERROR(VLOOKUP(K1504,Appellations!$A$2:$B$80,2,FALSE),"0")</f>
        <v>0</v>
      </c>
      <c r="M1504" s="2" t="s">
        <v>4707</v>
      </c>
      <c r="N1504" s="19">
        <f>IFERROR(VLOOKUP(M1504,Regions!$A$2:$B$44,2,FALSE),"0")</f>
        <v>30</v>
      </c>
      <c r="O1504" s="2"/>
      <c r="P1504" s="19" t="str">
        <f>IFERROR(VLOOKUP(O1504,Colors!$A$2:$B$11,2,FALSE),"0")</f>
        <v>0</v>
      </c>
      <c r="Q1504" s="2" t="s">
        <v>4688</v>
      </c>
      <c r="R1504" s="19">
        <f>IFERROR(VLOOKUP(Q1504,Contenants!$A$2:$B$21,2,FALSE),"0")</f>
        <v>16</v>
      </c>
      <c r="S1504" s="2" t="s">
        <v>5761</v>
      </c>
      <c r="T1504" s="50" t="s">
        <v>6012</v>
      </c>
      <c r="U1504" s="19" t="str">
        <f t="shared" si="547"/>
        <v>porto_fonseca_lbv_2011.png</v>
      </c>
      <c r="V1504" s="19">
        <f t="shared" si="548"/>
        <v>1</v>
      </c>
      <c r="W1504" s="20" t="str">
        <f t="shared" si="549"/>
        <v>("01516", "Porto LBV Fonseca 2011", "Un Porto issu de la récolte de la même année (2011). Parfait sur un moelleux au chocolat.&lt;br&gt;&lt;br&gt;Provenance : Portugal&lt;br&gt;&lt;br&gt;Vieillissement : 4 à 6 ans en foudre de chêne et mis en bouteille sans filtration afin de garder toute sa concentration et richesse naturelle en arôme.&lt;br&gt;&lt;br&gt;Dégustation : Robe rouge rubis ; Nez complexe aux notes d’épices douces, de fleurs et de fruits noirs ; Bouche douce et très gourmande aux saveur de cannelle, de framboises, de groseilles, de cacao et de pain d’épices.&lt;br&gt;&lt;br&gt;Fonseca a été fondée en 1815 par les familles Fonseca et Monteiro, la famille Guimaraens prenant le relais dans la seconde moitié du 19ème siècle. C'est une maison de Porto réputée pour la constance de la qualité et le style frais et généreux de ses vins. Possédant 3 domaines à travers la région du Douro , la maison propose une variété de styles, allant du rubis (vintage, LBV) au porto blanc en passant par les portos Tawny de différents âges.", "9", "7", "0", "30","0", "16", "porto_fonseca_lbv_2011.png", "1"),</v>
      </c>
    </row>
    <row r="1505" spans="1:23" s="29" customFormat="1" ht="300" hidden="1" x14ac:dyDescent="0.25">
      <c r="A1505" s="2" t="s">
        <v>1655</v>
      </c>
      <c r="B1505" s="2" t="s">
        <v>1656</v>
      </c>
      <c r="C1505" s="3" t="s">
        <v>5393</v>
      </c>
      <c r="D1505" s="36" t="str">
        <f t="shared" si="536"/>
        <v>Un Porto issu des meilleures parcelles qui pourra accompagner un dessert au chocolat.&lt;br&gt;&lt;br&gt;Provenance : Portugal&lt;br&gt;&lt;br&gt;Vieillissement : 4 ans en foudre de chêne et mis en bouteille sans filtration afin de garder toute sa concentration et richesse naturelle en arôme.&lt;br&gt;&lt;br&gt;Dégustation : Robe rouge sombre ; Nez complexe aux notes de fruits noirs et de torréfaction ; Bouche gourmande aux saveurs de poivre noir, de café, de cassis, de mûre, de violette et de tabac. Finale riche et juteuse.&lt;br&gt;&lt;br&gt;Fonseca a été fondée en 1815 par les familles Fonseca et Monteiro, la famille Guimaraens prenant le relais dans la seconde moitié du 19ème siècle. C'est une maison de Porto réputée pour la constance de la qualité et le style frais et généreux de ses vins. Possédant 3 domaines à travers la région du Douro , la maison propose une variété de styles, allant du rubis (vintage, LBV) au porto blanc en passant par les portos Tawny de différents âges.</v>
      </c>
      <c r="E1505" s="4">
        <v>26.7</v>
      </c>
      <c r="F1505" s="2" t="s">
        <v>2222</v>
      </c>
      <c r="G1505" s="38"/>
      <c r="H1505" s="2" t="b">
        <v>1</v>
      </c>
      <c r="I1505" s="2" t="s">
        <v>4693</v>
      </c>
      <c r="J1505" s="38"/>
      <c r="K1505" s="2"/>
      <c r="L1505" s="38"/>
      <c r="M1505" s="2" t="s">
        <v>4707</v>
      </c>
      <c r="N1505" s="38"/>
      <c r="O1505" s="2"/>
      <c r="P1505" s="38"/>
      <c r="Q1505" s="2" t="s">
        <v>4688</v>
      </c>
      <c r="R1505" s="38"/>
      <c r="S1505" s="2" t="s">
        <v>6512</v>
      </c>
      <c r="T1505" s="38"/>
      <c r="U1505" s="38"/>
      <c r="V1505" s="19">
        <f t="shared" si="548"/>
        <v>0</v>
      </c>
      <c r="W1505" s="38"/>
    </row>
    <row r="1506" spans="1:23" hidden="1" x14ac:dyDescent="0.25">
      <c r="A1506" s="2" t="s">
        <v>1953</v>
      </c>
      <c r="B1506" s="2" t="s">
        <v>1954</v>
      </c>
      <c r="C1506" s="3"/>
      <c r="D1506" s="23" t="str">
        <f t="shared" ref="D1506:D1510" si="550">SUBSTITUTE(SUBSTITUTE(SUBSTITUTE(C1506,CHAR(13),""),CHAR(10),"&lt;br&gt;"),". &amp;car(10)",".")</f>
        <v/>
      </c>
      <c r="E1506" s="4">
        <v>10.5</v>
      </c>
      <c r="F1506" s="2" t="s">
        <v>2274</v>
      </c>
      <c r="G1506" s="19" t="e">
        <f>VLOOKUP(F1506,frs!$A$2:$E$41,2,FALSE)</f>
        <v>#N/A</v>
      </c>
      <c r="H1506" s="2" t="b">
        <v>1</v>
      </c>
      <c r="I1506" s="2" t="s">
        <v>4709</v>
      </c>
      <c r="J1506" s="19">
        <f>VLOOKUP(I1506,Families!$A$2:$B$11,2,FALSE)</f>
        <v>2</v>
      </c>
      <c r="K1506" s="2" t="s">
        <v>5005</v>
      </c>
      <c r="L1506" s="19" t="str">
        <f>IFERROR(VLOOKUP(K1506,Appellations!$A$2:$B$77,2,FALSE),"0")</f>
        <v>0</v>
      </c>
      <c r="M1506" s="2" t="s">
        <v>4822</v>
      </c>
      <c r="N1506" s="19">
        <f>IFERROR(VLOOKUP(M1506,Regions!$A$2:$B$41,2,FALSE),"0")</f>
        <v>27</v>
      </c>
      <c r="O1506" s="2" t="s">
        <v>4689</v>
      </c>
      <c r="P1506" s="19">
        <f>IFERROR(VLOOKUP(O1506,Colors!$A$2:$B$11,2,FALSE),"0")</f>
        <v>2</v>
      </c>
      <c r="Q1506" s="2" t="s">
        <v>4688</v>
      </c>
      <c r="R1506" s="19">
        <f>IFERROR(VLOOKUP(Q1506,Contenants!$A$2:$B$21,2,FALSE),"0")</f>
        <v>16</v>
      </c>
      <c r="S1506" s="2"/>
      <c r="T1506" s="50" t="str">
        <f t="shared" ref="T1506:T1510" si="551">PROPER(B1506)</f>
        <v>Touraine Sauvignon Souterrains Blanc</v>
      </c>
      <c r="U1506" s="19" t="str">
        <f>SUBSTITUTE(SUBSTITUTE(SUBSTITUTE(SUBSTITUTE(SUBSTITUTE(SUBSTITUTE(SUBSTITUTE(SUBSTITUTE(SUBSTITUTE(SUBSTITUTE(SUBSTITUTE(SUBSTITUTE(S1506,"C:\Users\Admin\OneDrive\Site Internet\",""),"BAG-IN-BOX\",""),"BOURGOGNE\",""),"BEAUJOLAIS\",""),"CHAMPAGNE ET EFFERVESCENTS\",""),"LANGUEDOC\",""),"LOIRE\",""),"PROVENCE\",""),"RHONE NORD\",""),"RHONE SUD\",""),"SPIRITUEUX\",""),"SUD OUEST\","")</f>
        <v/>
      </c>
      <c r="V1506" s="19">
        <f t="shared" si="548"/>
        <v>0</v>
      </c>
      <c r="W1506" s="20" t="e">
        <f>$X$1&amp;A1506&amp;$Y$1&amp;T1506&amp;$Z$1&amp;D1506&amp;$AA$1&amp;E1506&amp;#REF!&amp;G1506&amp;$AB$1&amp;J1506&amp;$AC$1&amp;L1506&amp;$AD$1&amp;N1506&amp;$AE$1&amp;P1506&amp;$AF$1&amp;R1506&amp;$AG$1&amp;#REF!&amp;$AI$1</f>
        <v>#REF!</v>
      </c>
    </row>
    <row r="1507" spans="1:23" hidden="1" x14ac:dyDescent="0.25">
      <c r="A1507" s="2" t="s">
        <v>1951</v>
      </c>
      <c r="B1507" s="2" t="s">
        <v>1952</v>
      </c>
      <c r="C1507" s="3"/>
      <c r="D1507" s="23" t="str">
        <f t="shared" si="550"/>
        <v/>
      </c>
      <c r="E1507" s="4">
        <v>10.5</v>
      </c>
      <c r="F1507" s="2" t="s">
        <v>2274</v>
      </c>
      <c r="G1507" s="19" t="e">
        <f>VLOOKUP(F1507,frs!$A$2:$E$41,2,FALSE)</f>
        <v>#N/A</v>
      </c>
      <c r="H1507" s="2" t="b">
        <v>1</v>
      </c>
      <c r="I1507" s="2" t="s">
        <v>4716</v>
      </c>
      <c r="J1507" s="19">
        <f>VLOOKUP(I1507,Families!$A$2:$B$11,2,FALSE)</f>
        <v>1</v>
      </c>
      <c r="K1507" s="2" t="s">
        <v>5005</v>
      </c>
      <c r="L1507" s="19" t="str">
        <f>IFERROR(VLOOKUP(K1507,Appellations!$A$2:$B$77,2,FALSE),"0")</f>
        <v>0</v>
      </c>
      <c r="M1507" s="2" t="s">
        <v>4822</v>
      </c>
      <c r="N1507" s="19">
        <f>IFERROR(VLOOKUP(M1507,Regions!$A$2:$B$41,2,FALSE),"0")</f>
        <v>27</v>
      </c>
      <c r="O1507" s="2" t="s">
        <v>4719</v>
      </c>
      <c r="P1507" s="19">
        <f>IFERROR(VLOOKUP(O1507,Colors!$A$2:$B$11,2,FALSE),"0")</f>
        <v>8</v>
      </c>
      <c r="Q1507" s="2" t="s">
        <v>4688</v>
      </c>
      <c r="R1507" s="19">
        <f>IFERROR(VLOOKUP(Q1507,Contenants!$A$2:$B$21,2,FALSE),"0")</f>
        <v>16</v>
      </c>
      <c r="S1507" s="2"/>
      <c r="T1507" s="50" t="str">
        <f t="shared" si="551"/>
        <v>Touraine Gamay Souterrains Rouge</v>
      </c>
      <c r="U1507" s="19" t="str">
        <f>SUBSTITUTE(SUBSTITUTE(SUBSTITUTE(SUBSTITUTE(SUBSTITUTE(SUBSTITUTE(SUBSTITUTE(SUBSTITUTE(SUBSTITUTE(SUBSTITUTE(SUBSTITUTE(SUBSTITUTE(S1507,"C:\Users\Admin\OneDrive\Site Internet\",""),"BAG-IN-BOX\",""),"BOURGOGNE\",""),"BEAUJOLAIS\",""),"CHAMPAGNE ET EFFERVESCENTS\",""),"LANGUEDOC\",""),"LOIRE\",""),"PROVENCE\",""),"RHONE NORD\",""),"RHONE SUD\",""),"SPIRITUEUX\",""),"SUD OUEST\","")</f>
        <v/>
      </c>
      <c r="V1507" s="19">
        <f t="shared" si="548"/>
        <v>0</v>
      </c>
      <c r="W1507" s="20" t="e">
        <f>$X$1&amp;A1507&amp;$Y$1&amp;T1507&amp;$Z$1&amp;D1507&amp;$AA$1&amp;E1507&amp;#REF!&amp;G1507&amp;$AB$1&amp;J1507&amp;$AC$1&amp;L1507&amp;$AD$1&amp;N1507&amp;$AE$1&amp;P1507&amp;$AF$1&amp;R1507&amp;$AG$1&amp;#REF!&amp;$AI$1</f>
        <v>#REF!</v>
      </c>
    </row>
    <row r="1508" spans="1:23" hidden="1" x14ac:dyDescent="0.25">
      <c r="A1508" s="2" t="s">
        <v>1949</v>
      </c>
      <c r="B1508" s="2" t="s">
        <v>1950</v>
      </c>
      <c r="C1508" s="3"/>
      <c r="D1508" s="23" t="str">
        <f t="shared" si="550"/>
        <v/>
      </c>
      <c r="E1508" s="4">
        <v>17.899999999999999</v>
      </c>
      <c r="F1508" s="2" t="s">
        <v>2274</v>
      </c>
      <c r="G1508" s="19" t="e">
        <f>VLOOKUP(F1508,frs!$A$2:$E$41,2,FALSE)</f>
        <v>#N/A</v>
      </c>
      <c r="H1508" s="2" t="b">
        <v>1</v>
      </c>
      <c r="I1508" s="2" t="s">
        <v>4709</v>
      </c>
      <c r="J1508" s="19">
        <f>VLOOKUP(I1508,Families!$A$2:$B$11,2,FALSE)</f>
        <v>2</v>
      </c>
      <c r="K1508" s="2" t="s">
        <v>5005</v>
      </c>
      <c r="L1508" s="19" t="str">
        <f>IFERROR(VLOOKUP(K1508,Appellations!$A$2:$B$77,2,FALSE),"0")</f>
        <v>0</v>
      </c>
      <c r="M1508" s="2" t="s">
        <v>4822</v>
      </c>
      <c r="N1508" s="19">
        <f>IFERROR(VLOOKUP(M1508,Regions!$A$2:$B$41,2,FALSE),"0")</f>
        <v>27</v>
      </c>
      <c r="O1508" s="2" t="s">
        <v>4689</v>
      </c>
      <c r="P1508" s="19">
        <f>IFERROR(VLOOKUP(O1508,Colors!$A$2:$B$11,2,FALSE),"0")</f>
        <v>2</v>
      </c>
      <c r="Q1508" s="2" t="s">
        <v>4688</v>
      </c>
      <c r="R1508" s="19">
        <f>IFERROR(VLOOKUP(Q1508,Contenants!$A$2:$B$21,2,FALSE),"0")</f>
        <v>16</v>
      </c>
      <c r="S1508" s="2"/>
      <c r="T1508" s="50" t="str">
        <f t="shared" si="551"/>
        <v>Touraine Chenonceaux Souterrains Blanc</v>
      </c>
      <c r="U1508" s="19" t="str">
        <f>SUBSTITUTE(SUBSTITUTE(SUBSTITUTE(SUBSTITUTE(SUBSTITUTE(SUBSTITUTE(SUBSTITUTE(SUBSTITUTE(SUBSTITUTE(SUBSTITUTE(SUBSTITUTE(SUBSTITUTE(S1508,"C:\Users\Admin\OneDrive\Site Internet\",""),"BAG-IN-BOX\",""),"BOURGOGNE\",""),"BEAUJOLAIS\",""),"CHAMPAGNE ET EFFERVESCENTS\",""),"LANGUEDOC\",""),"LOIRE\",""),"PROVENCE\",""),"RHONE NORD\",""),"RHONE SUD\",""),"SPIRITUEUX\",""),"SUD OUEST\","")</f>
        <v/>
      </c>
      <c r="V1508" s="19">
        <f t="shared" si="548"/>
        <v>0</v>
      </c>
      <c r="W1508" s="20" t="e">
        <f>$X$1&amp;A1508&amp;$Y$1&amp;T1508&amp;$Z$1&amp;D1508&amp;$AA$1&amp;E1508&amp;#REF!&amp;G1508&amp;$AB$1&amp;J1508&amp;$AC$1&amp;L1508&amp;$AD$1&amp;N1508&amp;$AE$1&amp;P1508&amp;$AF$1&amp;R1508&amp;$AG$1&amp;#REF!&amp;$AI$1</f>
        <v>#REF!</v>
      </c>
    </row>
    <row r="1509" spans="1:23" hidden="1" x14ac:dyDescent="0.25">
      <c r="A1509" s="2" t="s">
        <v>4338</v>
      </c>
      <c r="B1509" s="2" t="s">
        <v>4339</v>
      </c>
      <c r="C1509" s="3"/>
      <c r="D1509" s="23" t="str">
        <f t="shared" si="550"/>
        <v/>
      </c>
      <c r="E1509" s="4">
        <v>20.55</v>
      </c>
      <c r="F1509" s="2" t="s">
        <v>2274</v>
      </c>
      <c r="G1509" s="19" t="e">
        <f>VLOOKUP(F1509,frs!$A$2:$E$41,2,FALSE)</f>
        <v>#N/A</v>
      </c>
      <c r="H1509" s="2" t="b">
        <v>0</v>
      </c>
      <c r="I1509" s="2" t="s">
        <v>4716</v>
      </c>
      <c r="J1509" s="19">
        <f>VLOOKUP(I1509,Families!$A$2:$B$11,2,FALSE)</f>
        <v>1</v>
      </c>
      <c r="K1509" s="2" t="s">
        <v>5005</v>
      </c>
      <c r="L1509" s="19" t="str">
        <f>IFERROR(VLOOKUP(K1509,Appellations!$A$2:$B$77,2,FALSE),"0")</f>
        <v>0</v>
      </c>
      <c r="M1509" s="2" t="s">
        <v>4822</v>
      </c>
      <c r="N1509" s="19">
        <f>IFERROR(VLOOKUP(M1509,Regions!$A$2:$B$41,2,FALSE),"0")</f>
        <v>27</v>
      </c>
      <c r="O1509" s="2" t="s">
        <v>4719</v>
      </c>
      <c r="P1509" s="19">
        <f>IFERROR(VLOOKUP(O1509,Colors!$A$2:$B$11,2,FALSE),"0")</f>
        <v>8</v>
      </c>
      <c r="Q1509" s="2" t="s">
        <v>4688</v>
      </c>
      <c r="R1509" s="19">
        <f>IFERROR(VLOOKUP(Q1509,Contenants!$A$2:$B$21,2,FALSE),"0")</f>
        <v>16</v>
      </c>
      <c r="S1509" s="2"/>
      <c r="T1509" s="50" t="str">
        <f t="shared" si="551"/>
        <v>Touraine Robert Courtenay Souterrain Rge</v>
      </c>
      <c r="U1509" s="19" t="str">
        <f>SUBSTITUTE(SUBSTITUTE(SUBSTITUTE(SUBSTITUTE(SUBSTITUTE(SUBSTITUTE(SUBSTITUTE(SUBSTITUTE(SUBSTITUTE(SUBSTITUTE(SUBSTITUTE(SUBSTITUTE(S1509,"C:\Users\Admin\OneDrive\Site Internet\",""),"BAG-IN-BOX\",""),"BOURGOGNE\",""),"BEAUJOLAIS\",""),"CHAMPAGNE ET EFFERVESCENTS\",""),"LANGUEDOC\",""),"LOIRE\",""),"PROVENCE\",""),"RHONE NORD\",""),"RHONE SUD\",""),"SPIRITUEUX\",""),"SUD OUEST\","")</f>
        <v/>
      </c>
      <c r="V1509" s="19" t="e">
        <f>IF(#REF!="",0,1)</f>
        <v>#REF!</v>
      </c>
      <c r="W1509" s="20" t="e">
        <f>$X$1&amp;A1509&amp;$Y$1&amp;T1509&amp;$Z$1&amp;D1509&amp;$AA$1&amp;E1509&amp;#REF!&amp;G1509&amp;$AB$1&amp;J1509&amp;$AC$1&amp;L1509&amp;$AD$1&amp;N1509&amp;$AE$1&amp;P1509&amp;$AF$1&amp;R1509&amp;$AG$1&amp;#REF!&amp;$AI$1</f>
        <v>#REF!</v>
      </c>
    </row>
    <row r="1510" spans="1:23" hidden="1" x14ac:dyDescent="0.25">
      <c r="A1510" s="2" t="s">
        <v>618</v>
      </c>
      <c r="B1510" s="2" t="s">
        <v>619</v>
      </c>
      <c r="C1510" s="3"/>
      <c r="D1510" s="23" t="str">
        <f t="shared" si="550"/>
        <v/>
      </c>
      <c r="E1510" s="4">
        <v>61</v>
      </c>
      <c r="F1510" s="2" t="s">
        <v>2253</v>
      </c>
      <c r="G1510" s="19" t="e">
        <f>VLOOKUP(F1510,frs!$A$2:$E$41,2,FALSE)</f>
        <v>#N/A</v>
      </c>
      <c r="H1510" s="2" t="b">
        <v>1</v>
      </c>
      <c r="I1510" s="2" t="s">
        <v>4686</v>
      </c>
      <c r="J1510" s="19">
        <f>VLOOKUP(I1510,Families!$A$2:$B$11,2,FALSE)</f>
        <v>9</v>
      </c>
      <c r="K1510" s="2"/>
      <c r="L1510" s="19" t="str">
        <f>IFERROR(VLOOKUP(K1510,Appellations!$A$2:$B$77,2,FALSE),"0")</f>
        <v>0</v>
      </c>
      <c r="M1510" s="2" t="s">
        <v>4690</v>
      </c>
      <c r="N1510" s="19" t="str">
        <f>IFERROR(VLOOKUP(M1510,Regions!$A$2:$B$41,2,FALSE),"0")</f>
        <v>0</v>
      </c>
      <c r="O1510" s="2"/>
      <c r="P1510" s="19" t="str">
        <f>IFERROR(VLOOKUP(O1510,Colors!$A$2:$B$11,2,FALSE),"0")</f>
        <v>0</v>
      </c>
      <c r="Q1510" s="2" t="s">
        <v>4939</v>
      </c>
      <c r="R1510" s="19" t="str">
        <f>IFERROR(VLOOKUP(Q1510,Contenants!$A$2:$B$21,2,FALSE),"0")</f>
        <v>0</v>
      </c>
      <c r="S1510" s="2"/>
      <c r="T1510" s="50" t="str">
        <f t="shared" si="551"/>
        <v>Caviar N°3 30 Gr</v>
      </c>
      <c r="U1510" s="19" t="str">
        <f>SUBSTITUTE(SUBSTITUTE(SUBSTITUTE(SUBSTITUTE(SUBSTITUTE(SUBSTITUTE(SUBSTITUTE(SUBSTITUTE(SUBSTITUTE(SUBSTITUTE(SUBSTITUTE(SUBSTITUTE(S1510,"C:\Users\Admin\OneDrive\Site Internet\",""),"BAG-IN-BOX\",""),"BOURGOGNE\",""),"BEAUJOLAIS\",""),"CHAMPAGNE ET EFFERVESCENTS\",""),"LANGUEDOC\",""),"LOIRE\",""),"PROVENCE\",""),"RHONE NORD\",""),"RHONE SUD\",""),"SPIRITUEUX\",""),"SUD OUEST\","")</f>
        <v/>
      </c>
      <c r="V1510" s="19">
        <f t="shared" ref="V1510:V1514" si="552">IF(U1510="",0,1)</f>
        <v>0</v>
      </c>
      <c r="W1510" s="20" t="e">
        <f>$X$1&amp;A1510&amp;$Y$1&amp;T1510&amp;$Z$1&amp;D1510&amp;$AA$1&amp;E1510&amp;#REF!&amp;G1510&amp;$AB$1&amp;J1510&amp;$AC$1&amp;L1510&amp;$AD$1&amp;N1510&amp;$AE$1&amp;P1510&amp;$AF$1&amp;R1510&amp;$AG$1&amp;#REF!&amp;$AI$1</f>
        <v>#REF!</v>
      </c>
    </row>
    <row r="1511" spans="1:23" s="29" customFormat="1" ht="357" hidden="1" x14ac:dyDescent="0.25">
      <c r="A1511" s="2" t="s">
        <v>846</v>
      </c>
      <c r="B1511" s="2" t="s">
        <v>847</v>
      </c>
      <c r="C1511" s="3" t="s">
        <v>5006</v>
      </c>
      <c r="D1511" s="27" t="str">
        <f t="shared" si="536"/>
        <v>Un Champagne Etra Brut fins et complexe. Idéal sur un plateau de fruits mer ou en apéritif.&lt;br&gt;&lt;br&gt;Encépagement : Pinot noir, Chardonnay&lt;br&gt;&lt;br&gt;Dégustation : Bulles fines, nez aux notes d’agrumes et de pêche; bouche beurrée, briochée aux abricots confits. La finale est fraîche et longue.&lt;br&gt;&lt;br&gt;La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&lt;br&gt;&lt;br&gt;Aujourd’hui,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»&lt;br&gt;&lt;br&gt;Le Champagne est conservé jusqu’à 3 ans pour les cuvées non millésimées, 6 à 8 ans pour les cuvées Extra.</v>
      </c>
      <c r="E1511" s="4">
        <v>38</v>
      </c>
      <c r="F1511" s="2" t="s">
        <v>2228</v>
      </c>
      <c r="H1511" s="2" t="b">
        <v>1</v>
      </c>
      <c r="I1511" s="2" t="s">
        <v>4805</v>
      </c>
      <c r="K1511" s="2" t="s">
        <v>4806</v>
      </c>
      <c r="M1511" s="2" t="s">
        <v>4806</v>
      </c>
      <c r="O1511" s="2"/>
      <c r="Q1511" s="2" t="s">
        <v>4688</v>
      </c>
      <c r="S1511" s="2" t="s">
        <v>6513</v>
      </c>
      <c r="V1511" s="19">
        <f t="shared" si="552"/>
        <v>0</v>
      </c>
    </row>
    <row r="1512" spans="1:23" s="20" customFormat="1" ht="409.6" hidden="1" x14ac:dyDescent="0.25">
      <c r="A1512" s="2" t="s">
        <v>994</v>
      </c>
      <c r="B1512" s="2" t="s">
        <v>995</v>
      </c>
      <c r="C1512" s="3" t="s">
        <v>5290</v>
      </c>
      <c r="D1512" s="18" t="str">
        <f t="shared" si="536"/>
        <v>Un Costières de Nîmes rouge de haute facture, puissant et généreux. Il accompagnera à merveille un gigot d'agneau grillé.&lt;br&gt;&lt;br&gt;Encépagement : Syrah, Mourvèdre&lt;br&gt;&lt;br&gt;Dégustation : Robe grenat profond presque noir ; Nez complexe de baies noires aux accents de violette, de poivre et de notes fumées ; Bouche ample en attaque avec des tannins soyeux. La finale s’étire sur les épices, des notes minérales et une vivacité persistante.&lt;br&gt;Accord mets/vin : viandes rouges en sauce, gibier, grillades.&lt;br&gt;&lt;br&gt;Domaine familliale depuis 4 générations, c'est Roger Gassier qui récupère le domaine en cours de réhabilitation dans un contexte compliqué. Il s’investit corps et âme pour faire renaître la propriété. Son objectif est clair : transmettre à son tour ce vignoble à ses enfants. Il plante alors des cépages nobles, rénove l’ancien mas, modernise les outils de travail et laisse à ses fils un vignoble de grande qualité avec une magnifique cave de vinification.&lt;br&gt;&lt;br&gt;Situées à proximité de Nîmes, les terres sont constituées de galets roulés du Rhône sur lit d’argile rouge pour une formidable capacité drainante. Les vignes ont un enracinement profond et donc une grande résistance à la sécheresse.&lt;br&gt;Les brises de la mer méditerranée préservent la fraîcheur du fruit et l’acidité du raisin. Elles garantissent une belle maturation et de très beaux équilibres.&lt;br&gt;En plein cœur d’une zone naturelle protégée Natura 2000, notre vignoble est conduit en agriculture biologique.</v>
      </c>
      <c r="E1512" s="4">
        <v>21.8</v>
      </c>
      <c r="F1512" s="2" t="s">
        <v>2273</v>
      </c>
      <c r="H1512" s="2" t="b">
        <v>1</v>
      </c>
      <c r="I1512" s="2" t="s">
        <v>4716</v>
      </c>
      <c r="K1512" s="2" t="s">
        <v>4845</v>
      </c>
      <c r="M1512" s="2" t="s">
        <v>4745</v>
      </c>
      <c r="O1512" s="2" t="s">
        <v>4719</v>
      </c>
      <c r="Q1512" s="2" t="s">
        <v>4688</v>
      </c>
      <c r="S1512" s="2" t="s">
        <v>6514</v>
      </c>
      <c r="V1512" s="19">
        <f t="shared" si="552"/>
        <v>0</v>
      </c>
    </row>
    <row r="1513" spans="1:23" s="20" customFormat="1" ht="409.6" hidden="1" x14ac:dyDescent="0.25">
      <c r="A1513" s="2" t="s">
        <v>992</v>
      </c>
      <c r="B1513" s="2" t="s">
        <v>993</v>
      </c>
      <c r="C1513" s="3" t="s">
        <v>5289</v>
      </c>
      <c r="D1513" s="18" t="str">
        <f t="shared" si="536"/>
        <v>Un Costières de Nîmes blan généreux et boisé. Parfait sur une blanquette de veau.&lt;br&gt;&lt;br&gt;Encépagement : Roussanne, Viognier, Grenache Blanc&lt;br&gt;&lt;br&gt;Dégustation : Robe Jaune d'or avec des reflets verts ; Nez aux arômes de tilleul, d’anis, d’abricot et d’amande grillée ; Bouche ample, elle développe des arômes de fruits confits et de fleurs séchées. Finale très longue sur le fruit, relevée par des notes fraîches finement boisées.&lt;br&gt;Accord mets/vin : viandes blanches en sauce, poissons gras (saumon, lotte)&lt;br&gt;&lt;br&gt;Domaine familliale depuis 4 générations, c'est Roger Gassier qui récupère le domaine en cours de réhabilitation dans un contexte compliqué. Il s’investit corps et âme pour faire renaître la propriété. Son objectif est clair : transmettre à son tour ce vignoble à ses enfants. Il plante alors des cépages nobles, rénove l’ancien mas, modernise les outils de travail et laisse à ses fils un vignoble de grande qualité avec une magnifique cave de vinification.&lt;br&gt;&lt;br&gt;Situées à proximité de Nîmes, les terres sont constituées de galets roulés du Rhône sur lit d’argile rouge pour une formidable capacité drainante. Les vignes ont un enracinement profond et donc une grande résistance à la sécheresse.&lt;br&gt;Les brises de la mer méditerranée préservent la fraîcheur du fruit et l’acidité du raisin. Elles garantissent une belle maturation et de très beaux équilibres.&lt;br&gt;En plein cœur d’une zone naturelle protégée Natura 2000, notre vignoble est conduit en agriculture biologique.</v>
      </c>
      <c r="E1513" s="4">
        <v>21.8</v>
      </c>
      <c r="F1513" s="2" t="s">
        <v>2273</v>
      </c>
      <c r="H1513" s="2" t="b">
        <v>1</v>
      </c>
      <c r="I1513" s="2" t="s">
        <v>4709</v>
      </c>
      <c r="K1513" s="2" t="s">
        <v>4845</v>
      </c>
      <c r="M1513" s="2" t="s">
        <v>4745</v>
      </c>
      <c r="O1513" s="2" t="s">
        <v>4689</v>
      </c>
      <c r="Q1513" s="2" t="s">
        <v>4688</v>
      </c>
      <c r="S1513" s="2" t="s">
        <v>6515</v>
      </c>
      <c r="V1513" s="19">
        <f t="shared" si="552"/>
        <v>0</v>
      </c>
    </row>
    <row r="1514" spans="1:23" s="20" customFormat="1" hidden="1" x14ac:dyDescent="0.25">
      <c r="A1514" s="2" t="s">
        <v>1977</v>
      </c>
      <c r="B1514" s="2" t="s">
        <v>1978</v>
      </c>
      <c r="C1514" s="3"/>
      <c r="D1514" s="18" t="str">
        <f t="shared" si="536"/>
        <v/>
      </c>
      <c r="E1514" s="4">
        <v>11.45</v>
      </c>
      <c r="F1514" s="2" t="s">
        <v>2273</v>
      </c>
      <c r="H1514" s="2" t="b">
        <v>1</v>
      </c>
      <c r="I1514" s="2" t="s">
        <v>4709</v>
      </c>
      <c r="K1514" s="2" t="s">
        <v>4751</v>
      </c>
      <c r="M1514" s="2" t="s">
        <v>4752</v>
      </c>
      <c r="O1514" s="2" t="s">
        <v>4689</v>
      </c>
      <c r="Q1514" s="2" t="s">
        <v>4688</v>
      </c>
      <c r="S1514" s="2"/>
      <c r="V1514" s="19">
        <f t="shared" si="552"/>
        <v>0</v>
      </c>
    </row>
    <row r="1515" spans="1:23" s="20" customFormat="1" hidden="1" x14ac:dyDescent="0.25">
      <c r="A1515" s="2" t="s">
        <v>4538</v>
      </c>
      <c r="B1515" s="2" t="s">
        <v>4539</v>
      </c>
      <c r="C1515" s="3"/>
      <c r="D1515" s="40" t="str">
        <f t="shared" si="536"/>
        <v/>
      </c>
      <c r="E1515" s="4">
        <v>45.15</v>
      </c>
      <c r="F1515" s="2" t="s">
        <v>4088</v>
      </c>
      <c r="G1515" s="42"/>
      <c r="H1515" s="2" t="b">
        <v>0</v>
      </c>
      <c r="I1515" s="2" t="s">
        <v>4693</v>
      </c>
      <c r="J1515" s="42"/>
      <c r="K1515" s="2"/>
      <c r="L1515" s="42"/>
      <c r="M1515" s="2" t="s">
        <v>4698</v>
      </c>
      <c r="N1515" s="42"/>
      <c r="O1515" s="2"/>
      <c r="P1515" s="42"/>
      <c r="Q1515" s="2" t="s">
        <v>4696</v>
      </c>
      <c r="R1515" s="42"/>
      <c r="S1515" s="2"/>
      <c r="T1515" s="42"/>
      <c r="U1515" s="42"/>
      <c r="V1515" s="42"/>
      <c r="W1515" s="42"/>
    </row>
    <row r="1516" spans="1:23" hidden="1" x14ac:dyDescent="0.25">
      <c r="A1516" s="2" t="s">
        <v>4542</v>
      </c>
      <c r="B1516" s="2" t="s">
        <v>4543</v>
      </c>
      <c r="C1516" s="3"/>
      <c r="D1516" s="23" t="str">
        <f>SUBSTITUTE(SUBSTITUTE(SUBSTITUTE(C1516,CHAR(13),""),CHAR(10),"&lt;br&gt;"),". &amp;car(10)",".")</f>
        <v/>
      </c>
      <c r="E1516" s="4">
        <v>69.55</v>
      </c>
      <c r="F1516" s="2" t="s">
        <v>4088</v>
      </c>
      <c r="G1516" s="19" t="e">
        <f>VLOOKUP(F1516,frs!$A$2:$E$41,2,FALSE)</f>
        <v>#N/A</v>
      </c>
      <c r="H1516" s="2" t="b">
        <v>0</v>
      </c>
      <c r="I1516" s="2" t="s">
        <v>4693</v>
      </c>
      <c r="J1516" s="19">
        <f>VLOOKUP(I1516,Families!$A$2:$B$11,2,FALSE)</f>
        <v>7</v>
      </c>
      <c r="K1516" s="2"/>
      <c r="L1516" s="19" t="str">
        <f>IFERROR(VLOOKUP(K1516,Appellations!$A$2:$B$77,2,FALSE),"0")</f>
        <v>0</v>
      </c>
      <c r="M1516" s="2" t="s">
        <v>4698</v>
      </c>
      <c r="N1516" s="19" t="str">
        <f>IFERROR(VLOOKUP(M1516,Regions!$A$2:$B$41,2,FALSE),"0")</f>
        <v>0</v>
      </c>
      <c r="O1516" s="2"/>
      <c r="P1516" s="19" t="str">
        <f>IFERROR(VLOOKUP(O1516,Colors!$A$2:$B$11,2,FALSE),"0")</f>
        <v>0</v>
      </c>
      <c r="Q1516" s="2" t="s">
        <v>4696</v>
      </c>
      <c r="R1516" s="19">
        <f>IFERROR(VLOOKUP(Q1516,Contenants!$A$2:$B$21,2,FALSE),"0")</f>
        <v>15</v>
      </c>
      <c r="S1516" s="2"/>
      <c r="T1516" s="50" t="str">
        <f>PROPER(B1516)</f>
        <v>Whisky Bellevoye Noir Tourbe</v>
      </c>
      <c r="U1516" s="19" t="str">
        <f>SUBSTITUTE(SUBSTITUTE(SUBSTITUTE(SUBSTITUTE(SUBSTITUTE(SUBSTITUTE(SUBSTITUTE(SUBSTITUTE(SUBSTITUTE(SUBSTITUTE(SUBSTITUTE(SUBSTITUTE(S1516,"C:\Users\Admin\OneDrive\Site Internet\",""),"BAG-IN-BOX\",""),"BOURGOGNE\",""),"BEAUJOLAIS\",""),"CHAMPAGNE ET EFFERVESCENTS\",""),"LANGUEDOC\",""),"LOIRE\",""),"PROVENCE\",""),"RHONE NORD\",""),"RHONE SUD\",""),"SPIRITUEUX\",""),"SUD OUEST\","")</f>
        <v/>
      </c>
      <c r="V1516" s="19" t="e">
        <f>IF(#REF!="",0,1)</f>
        <v>#REF!</v>
      </c>
      <c r="W1516" s="20" t="e">
        <f>$X$1&amp;A1516&amp;$Y$1&amp;T1516&amp;$Z$1&amp;D1516&amp;$AA$1&amp;E1516&amp;#REF!&amp;G1516&amp;$AB$1&amp;J1516&amp;$AC$1&amp;L1516&amp;$AD$1&amp;N1516&amp;$AE$1&amp;P1516&amp;$AF$1&amp;R1516&amp;$AG$1&amp;#REF!&amp;$AI$1</f>
        <v>#REF!</v>
      </c>
    </row>
    <row r="1517" spans="1:23" s="29" customFormat="1" hidden="1" x14ac:dyDescent="0.25">
      <c r="A1517" s="2" t="s">
        <v>4540</v>
      </c>
      <c r="B1517" s="2" t="s">
        <v>4541</v>
      </c>
      <c r="C1517" s="3"/>
      <c r="D1517" s="36" t="str">
        <f t="shared" si="536"/>
        <v/>
      </c>
      <c r="E1517" s="4">
        <v>58.85</v>
      </c>
      <c r="F1517" s="2" t="s">
        <v>4088</v>
      </c>
      <c r="G1517" s="38"/>
      <c r="H1517" s="2" t="b">
        <v>0</v>
      </c>
      <c r="I1517" s="2" t="s">
        <v>4693</v>
      </c>
      <c r="J1517" s="38"/>
      <c r="K1517" s="2"/>
      <c r="L1517" s="38"/>
      <c r="M1517" s="2" t="s">
        <v>4698</v>
      </c>
      <c r="N1517" s="38"/>
      <c r="O1517" s="2"/>
      <c r="P1517" s="38"/>
      <c r="Q1517" s="2"/>
      <c r="R1517" s="38"/>
      <c r="S1517" s="2"/>
      <c r="T1517" s="38"/>
      <c r="U1517" s="38"/>
      <c r="V1517" s="38"/>
      <c r="W1517" s="38"/>
    </row>
    <row r="1518" spans="1:23" hidden="1" x14ac:dyDescent="0.25">
      <c r="A1518" s="2" t="s">
        <v>4089</v>
      </c>
      <c r="B1518" s="2" t="s">
        <v>4090</v>
      </c>
      <c r="C1518" s="3"/>
      <c r="D1518" s="23" t="str">
        <f>SUBSTITUTE(SUBSTITUTE(SUBSTITUTE(C1518,CHAR(13),""),CHAR(10),"&lt;br&gt;"),". &amp;car(10)",".")</f>
        <v/>
      </c>
      <c r="E1518" s="4">
        <v>43.6</v>
      </c>
      <c r="F1518" s="2" t="s">
        <v>4088</v>
      </c>
      <c r="G1518" s="19" t="e">
        <f>VLOOKUP(F1518,frs!$A$2:$E$41,2,FALSE)</f>
        <v>#N/A</v>
      </c>
      <c r="H1518" s="2" t="b">
        <v>0</v>
      </c>
      <c r="I1518" s="2" t="s">
        <v>4693</v>
      </c>
      <c r="J1518" s="19">
        <f>VLOOKUP(I1518,Families!$A$2:$B$11,2,FALSE)</f>
        <v>7</v>
      </c>
      <c r="K1518" s="2"/>
      <c r="L1518" s="19" t="str">
        <f>IFERROR(VLOOKUP(K1518,Appellations!$A$2:$B$77,2,FALSE),"0")</f>
        <v>0</v>
      </c>
      <c r="M1518" s="2" t="s">
        <v>4703</v>
      </c>
      <c r="N1518" s="19">
        <f>IFERROR(VLOOKUP(M1518,Regions!$A$2:$B$41,2,FALSE),"0")</f>
        <v>34</v>
      </c>
      <c r="O1518" s="2"/>
      <c r="P1518" s="19" t="str">
        <f>IFERROR(VLOOKUP(O1518,Colors!$A$2:$B$11,2,FALSE),"0")</f>
        <v>0</v>
      </c>
      <c r="Q1518" s="2"/>
      <c r="R1518" s="19" t="str">
        <f>IFERROR(VLOOKUP(Q1518,Contenants!$A$2:$B$21,2,FALSE),"0")</f>
        <v>0</v>
      </c>
      <c r="S1518" s="2"/>
      <c r="T1518" s="50" t="str">
        <f>PROPER(B1518)</f>
        <v>Rhum Embargo Esplandido</v>
      </c>
      <c r="U1518" s="19" t="str">
        <f>SUBSTITUTE(SUBSTITUTE(SUBSTITUTE(SUBSTITUTE(SUBSTITUTE(SUBSTITUTE(SUBSTITUTE(SUBSTITUTE(SUBSTITUTE(SUBSTITUTE(SUBSTITUTE(SUBSTITUTE(S1518,"C:\Users\Admin\OneDrive\Site Internet\",""),"BAG-IN-BOX\",""),"BOURGOGNE\",""),"BEAUJOLAIS\",""),"CHAMPAGNE ET EFFERVESCENTS\",""),"LANGUEDOC\",""),"LOIRE\",""),"PROVENCE\",""),"RHONE NORD\",""),"RHONE SUD\",""),"SPIRITUEUX\",""),"SUD OUEST\","")</f>
        <v/>
      </c>
      <c r="V1518" s="19" t="e">
        <f>IF(#REF!="",0,1)</f>
        <v>#REF!</v>
      </c>
      <c r="W1518" s="20" t="e">
        <f>$X$1&amp;A1518&amp;$Y$1&amp;T1518&amp;$Z$1&amp;D1518&amp;$AA$1&amp;E1518&amp;#REF!&amp;G1518&amp;$AB$1&amp;J1518&amp;$AC$1&amp;L1518&amp;$AD$1&amp;N1518&amp;$AE$1&amp;P1518&amp;$AF$1&amp;R1518&amp;$AG$1&amp;#REF!&amp;$AI$1</f>
        <v>#REF!</v>
      </c>
    </row>
    <row r="1519" spans="1:23" s="29" customFormat="1" hidden="1" x14ac:dyDescent="0.25">
      <c r="A1519" s="2" t="s">
        <v>4086</v>
      </c>
      <c r="B1519" s="2" t="s">
        <v>4087</v>
      </c>
      <c r="C1519" s="3"/>
      <c r="D1519" s="27" t="str">
        <f t="shared" si="536"/>
        <v/>
      </c>
      <c r="E1519" s="4">
        <v>69.55</v>
      </c>
      <c r="F1519" s="2" t="s">
        <v>4088</v>
      </c>
      <c r="H1519" s="2" t="b">
        <v>0</v>
      </c>
      <c r="I1519" s="2" t="s">
        <v>4693</v>
      </c>
      <c r="K1519" s="2"/>
      <c r="M1519" s="2" t="s">
        <v>4703</v>
      </c>
      <c r="O1519" s="2"/>
      <c r="Q1519" s="2"/>
      <c r="S1519" s="2"/>
    </row>
    <row r="1520" spans="1:23" s="20" customFormat="1" hidden="1" x14ac:dyDescent="0.25">
      <c r="A1520" s="2" t="s">
        <v>2109</v>
      </c>
      <c r="B1520" s="2" t="s">
        <v>2110</v>
      </c>
      <c r="C1520" s="3"/>
      <c r="D1520" s="18" t="str">
        <f t="shared" si="536"/>
        <v/>
      </c>
      <c r="E1520" s="4">
        <v>262.60000000000002</v>
      </c>
      <c r="F1520" s="2" t="s">
        <v>464</v>
      </c>
      <c r="H1520" s="2" t="b">
        <v>1</v>
      </c>
      <c r="I1520" s="2" t="s">
        <v>4693</v>
      </c>
      <c r="K1520" s="2"/>
      <c r="M1520" s="2" t="s">
        <v>4698</v>
      </c>
      <c r="O1520" s="2"/>
      <c r="Q1520" s="2" t="s">
        <v>4696</v>
      </c>
      <c r="S1520" s="2"/>
      <c r="V1520" s="19">
        <f>IF(U1520="",0,1)</f>
        <v>0</v>
      </c>
    </row>
    <row r="1521" spans="1:23" s="20" customFormat="1" hidden="1" x14ac:dyDescent="0.25">
      <c r="A1521" s="2" t="s">
        <v>4659</v>
      </c>
      <c r="B1521" s="2" t="s">
        <v>4660</v>
      </c>
      <c r="C1521" s="3"/>
      <c r="D1521" s="18" t="str">
        <f t="shared" si="536"/>
        <v/>
      </c>
      <c r="E1521" s="4">
        <v>97.5</v>
      </c>
      <c r="F1521" s="2" t="s">
        <v>464</v>
      </c>
      <c r="H1521" s="2" t="b">
        <v>0</v>
      </c>
      <c r="I1521" s="2" t="s">
        <v>4693</v>
      </c>
      <c r="K1521" s="2"/>
      <c r="M1521" s="2" t="s">
        <v>4698</v>
      </c>
      <c r="O1521" s="2"/>
      <c r="Q1521" s="2"/>
      <c r="S1521" s="2"/>
    </row>
    <row r="1522" spans="1:23" s="20" customFormat="1" hidden="1" x14ac:dyDescent="0.25">
      <c r="A1522" s="2" t="s">
        <v>1521</v>
      </c>
      <c r="B1522" s="2" t="s">
        <v>1522</v>
      </c>
      <c r="C1522" s="3"/>
      <c r="D1522" s="18" t="str">
        <f t="shared" si="536"/>
        <v/>
      </c>
      <c r="E1522" s="4">
        <v>10.9</v>
      </c>
      <c r="F1522" s="2" t="s">
        <v>66</v>
      </c>
      <c r="H1522" s="2" t="b">
        <v>1</v>
      </c>
      <c r="I1522" s="2" t="s">
        <v>4716</v>
      </c>
      <c r="K1522" s="2" t="s">
        <v>4865</v>
      </c>
      <c r="M1522" s="2" t="s">
        <v>4857</v>
      </c>
      <c r="O1522" s="2" t="s">
        <v>4719</v>
      </c>
      <c r="Q1522" s="2" t="s">
        <v>4688</v>
      </c>
      <c r="S1522" s="2"/>
      <c r="V1522" s="19">
        <f>IF(U1522="",0,1)</f>
        <v>0</v>
      </c>
    </row>
    <row r="1523" spans="1:23" s="20" customFormat="1" hidden="1" x14ac:dyDescent="0.25">
      <c r="A1523" s="2" t="s">
        <v>4079</v>
      </c>
      <c r="B1523" s="2" t="s">
        <v>4080</v>
      </c>
      <c r="C1523" s="3"/>
      <c r="D1523" s="18" t="str">
        <f t="shared" si="536"/>
        <v/>
      </c>
      <c r="E1523" s="4">
        <v>69.2</v>
      </c>
      <c r="F1523" s="2" t="s">
        <v>469</v>
      </c>
      <c r="H1523" s="2" t="b">
        <v>0</v>
      </c>
      <c r="I1523" s="2" t="s">
        <v>4693</v>
      </c>
      <c r="K1523" s="2"/>
      <c r="M1523" s="2" t="s">
        <v>4703</v>
      </c>
      <c r="O1523" s="2"/>
      <c r="Q1523" s="2" t="s">
        <v>4695</v>
      </c>
      <c r="S1523" s="2"/>
    </row>
    <row r="1524" spans="1:23" s="20" customFormat="1" hidden="1" x14ac:dyDescent="0.25">
      <c r="A1524" s="2" t="s">
        <v>4075</v>
      </c>
      <c r="B1524" s="2" t="s">
        <v>4076</v>
      </c>
      <c r="C1524" s="3"/>
      <c r="D1524" s="18" t="str">
        <f t="shared" si="536"/>
        <v/>
      </c>
      <c r="E1524" s="4">
        <v>73.900000000000006</v>
      </c>
      <c r="F1524" s="2" t="s">
        <v>469</v>
      </c>
      <c r="H1524" s="2" t="b">
        <v>0</v>
      </c>
      <c r="I1524" s="2" t="s">
        <v>4693</v>
      </c>
      <c r="K1524" s="2"/>
      <c r="M1524" s="2" t="s">
        <v>4703</v>
      </c>
      <c r="O1524" s="2"/>
      <c r="Q1524" s="2" t="s">
        <v>4695</v>
      </c>
      <c r="S1524" s="2"/>
    </row>
    <row r="1525" spans="1:23" s="20" customFormat="1" hidden="1" x14ac:dyDescent="0.25">
      <c r="A1525" s="2" t="s">
        <v>4077</v>
      </c>
      <c r="B1525" s="2" t="s">
        <v>4078</v>
      </c>
      <c r="C1525" s="3"/>
      <c r="D1525" s="18" t="str">
        <f t="shared" si="536"/>
        <v/>
      </c>
      <c r="E1525" s="4">
        <v>69.25</v>
      </c>
      <c r="F1525" s="2" t="s">
        <v>469</v>
      </c>
      <c r="H1525" s="2" t="b">
        <v>0</v>
      </c>
      <c r="I1525" s="2" t="s">
        <v>4693</v>
      </c>
      <c r="K1525" s="2"/>
      <c r="M1525" s="2" t="s">
        <v>4703</v>
      </c>
      <c r="O1525" s="2"/>
      <c r="Q1525" s="2" t="s">
        <v>4695</v>
      </c>
      <c r="S1525" s="2"/>
    </row>
    <row r="1526" spans="1:23" s="20" customFormat="1" hidden="1" x14ac:dyDescent="0.25">
      <c r="A1526" s="2" t="s">
        <v>3431</v>
      </c>
      <c r="B1526" s="2" t="s">
        <v>3432</v>
      </c>
      <c r="C1526" s="3"/>
      <c r="D1526" s="18" t="str">
        <f t="shared" si="536"/>
        <v/>
      </c>
      <c r="E1526" s="4">
        <v>10</v>
      </c>
      <c r="F1526" s="2" t="s">
        <v>66</v>
      </c>
      <c r="H1526" s="2" t="b">
        <v>0</v>
      </c>
      <c r="I1526" s="2" t="s">
        <v>4716</v>
      </c>
      <c r="K1526" s="2" t="s">
        <v>4722</v>
      </c>
      <c r="M1526" s="2" t="s">
        <v>4718</v>
      </c>
      <c r="O1526" s="2" t="s">
        <v>4719</v>
      </c>
      <c r="Q1526" s="2" t="s">
        <v>4688</v>
      </c>
      <c r="S1526" s="2"/>
    </row>
    <row r="1527" spans="1:23" s="20" customFormat="1" hidden="1" x14ac:dyDescent="0.25">
      <c r="A1527" s="2" t="s">
        <v>3478</v>
      </c>
      <c r="B1527" s="2" t="s">
        <v>3479</v>
      </c>
      <c r="C1527" s="3"/>
      <c r="D1527" s="18" t="str">
        <f t="shared" si="536"/>
        <v/>
      </c>
      <c r="E1527" s="4">
        <v>18.8</v>
      </c>
      <c r="F1527" s="2" t="s">
        <v>3480</v>
      </c>
      <c r="H1527" s="2" t="b">
        <v>0</v>
      </c>
      <c r="I1527" s="2" t="s">
        <v>4716</v>
      </c>
      <c r="K1527" s="2" t="s">
        <v>4846</v>
      </c>
      <c r="M1527" s="2" t="s">
        <v>4745</v>
      </c>
      <c r="O1527" s="2" t="s">
        <v>4719</v>
      </c>
      <c r="Q1527" s="2" t="s">
        <v>4688</v>
      </c>
      <c r="S1527" s="2"/>
    </row>
    <row r="1528" spans="1:23" s="20" customFormat="1" hidden="1" x14ac:dyDescent="0.25">
      <c r="A1528" s="2" t="s">
        <v>3487</v>
      </c>
      <c r="B1528" s="2" t="s">
        <v>3488</v>
      </c>
      <c r="C1528" s="3"/>
      <c r="D1528" s="18" t="str">
        <f t="shared" si="536"/>
        <v/>
      </c>
      <c r="E1528" s="4">
        <v>23.7</v>
      </c>
      <c r="F1528" s="2" t="s">
        <v>3480</v>
      </c>
      <c r="H1528" s="2" t="b">
        <v>0</v>
      </c>
      <c r="I1528" s="2" t="s">
        <v>4716</v>
      </c>
      <c r="K1528" s="2" t="s">
        <v>4846</v>
      </c>
      <c r="M1528" s="2" t="s">
        <v>4745</v>
      </c>
      <c r="O1528" s="2" t="s">
        <v>4719</v>
      </c>
      <c r="Q1528" s="2" t="s">
        <v>4688</v>
      </c>
      <c r="S1528" s="2"/>
    </row>
    <row r="1529" spans="1:23" s="20" customFormat="1" hidden="1" x14ac:dyDescent="0.25">
      <c r="A1529" s="2" t="s">
        <v>2343</v>
      </c>
      <c r="B1529" s="2" t="s">
        <v>2344</v>
      </c>
      <c r="C1529" s="3"/>
      <c r="D1529" s="18" t="str">
        <f t="shared" si="536"/>
        <v/>
      </c>
      <c r="E1529" s="4">
        <v>18.100000000000001</v>
      </c>
      <c r="F1529" s="2" t="s">
        <v>2345</v>
      </c>
      <c r="H1529" s="2" t="b">
        <v>0</v>
      </c>
      <c r="I1529" s="2" t="s">
        <v>4709</v>
      </c>
      <c r="K1529" s="2" t="s">
        <v>4710</v>
      </c>
      <c r="M1529" s="2" t="s">
        <v>4710</v>
      </c>
      <c r="O1529" s="2" t="s">
        <v>4689</v>
      </c>
      <c r="Q1529" s="2" t="s">
        <v>4688</v>
      </c>
      <c r="S1529" s="2"/>
    </row>
    <row r="1530" spans="1:23" s="20" customFormat="1" hidden="1" x14ac:dyDescent="0.25">
      <c r="A1530" s="2" t="s">
        <v>4121</v>
      </c>
      <c r="B1530" s="2" t="s">
        <v>4122</v>
      </c>
      <c r="C1530" s="3"/>
      <c r="D1530" s="40" t="str">
        <f t="shared" si="536"/>
        <v/>
      </c>
      <c r="E1530" s="4">
        <v>20.45</v>
      </c>
      <c r="F1530" s="2" t="s">
        <v>2345</v>
      </c>
      <c r="G1530" s="42"/>
      <c r="H1530" s="2" t="b">
        <v>0</v>
      </c>
      <c r="I1530" s="2" t="s">
        <v>4709</v>
      </c>
      <c r="J1530" s="42"/>
      <c r="K1530" s="2" t="s">
        <v>4714</v>
      </c>
      <c r="L1530" s="42"/>
      <c r="M1530" s="2" t="s">
        <v>4710</v>
      </c>
      <c r="N1530" s="42"/>
      <c r="O1530" s="2" t="s">
        <v>4689</v>
      </c>
      <c r="P1530" s="42"/>
      <c r="Q1530" s="2" t="s">
        <v>4688</v>
      </c>
      <c r="R1530" s="42"/>
      <c r="S1530" s="2"/>
      <c r="T1530" s="42"/>
      <c r="U1530" s="42"/>
      <c r="V1530" s="42"/>
      <c r="W1530" s="42"/>
    </row>
    <row r="1531" spans="1:23" hidden="1" x14ac:dyDescent="0.25">
      <c r="A1531" s="2" t="s">
        <v>3577</v>
      </c>
      <c r="B1531" s="2" t="s">
        <v>3578</v>
      </c>
      <c r="C1531" s="3"/>
      <c r="D1531" s="23" t="str">
        <f t="shared" ref="D1531:D1537" si="553">SUBSTITUTE(SUBSTITUTE(SUBSTITUTE(C1531,CHAR(13),""),CHAR(10),"&lt;br&gt;"),". &amp;car(10)",".")</f>
        <v/>
      </c>
      <c r="E1531" s="4">
        <v>26.95</v>
      </c>
      <c r="F1531" s="2" t="s">
        <v>2345</v>
      </c>
      <c r="G1531" s="19" t="e">
        <f>VLOOKUP(F1531,frs!$A$2:$E$41,2,FALSE)</f>
        <v>#N/A</v>
      </c>
      <c r="H1531" s="2" t="b">
        <v>0</v>
      </c>
      <c r="I1531" s="2" t="s">
        <v>4709</v>
      </c>
      <c r="J1531" s="19">
        <f>VLOOKUP(I1531,Families!$A$2:$B$11,2,FALSE)</f>
        <v>2</v>
      </c>
      <c r="K1531" s="2" t="s">
        <v>4910</v>
      </c>
      <c r="L1531" s="19" t="str">
        <f>IFERROR(VLOOKUP(K1531,Appellations!$A$2:$B$77,2,FALSE),"0")</f>
        <v>0</v>
      </c>
      <c r="M1531" s="2" t="s">
        <v>4710</v>
      </c>
      <c r="N1531" s="19" t="str">
        <f>IFERROR(VLOOKUP(M1531,Regions!$A$2:$B$41,2,FALSE),"0")</f>
        <v>0</v>
      </c>
      <c r="O1531" s="2" t="s">
        <v>4689</v>
      </c>
      <c r="P1531" s="19">
        <f>IFERROR(VLOOKUP(O1531,Colors!$A$2:$B$11,2,FALSE),"0")</f>
        <v>2</v>
      </c>
      <c r="Q1531" s="2" t="s">
        <v>4688</v>
      </c>
      <c r="R1531" s="19">
        <f>IFERROR(VLOOKUP(Q1531,Contenants!$A$2:$B$21,2,FALSE),"0")</f>
        <v>16</v>
      </c>
      <c r="S1531" s="2"/>
      <c r="T1531" s="50" t="str">
        <f t="shared" ref="T1531:T1537" si="554">PROPER(B1531)</f>
        <v>Gewurztraminer Les Jardins Ostertag Blc</v>
      </c>
      <c r="U1531" s="19" t="str">
        <f>SUBSTITUTE(SUBSTITUTE(SUBSTITUTE(SUBSTITUTE(SUBSTITUTE(SUBSTITUTE(SUBSTITUTE(SUBSTITUTE(SUBSTITUTE(SUBSTITUTE(SUBSTITUTE(SUBSTITUTE(S1531,"C:\Users\Admin\OneDrive\Site Internet\",""),"BAG-IN-BOX\",""),"BOURGOGNE\",""),"BEAUJOLAIS\",""),"CHAMPAGNE ET EFFERVESCENTS\",""),"LANGUEDOC\",""),"LOIRE\",""),"PROVENCE\",""),"RHONE NORD\",""),"RHONE SUD\",""),"SPIRITUEUX\",""),"SUD OUEST\","")</f>
        <v/>
      </c>
      <c r="V1531" s="19" t="e">
        <f>IF(#REF!="",0,1)</f>
        <v>#REF!</v>
      </c>
      <c r="W1531" s="20" t="e">
        <f>$X$1&amp;A1531&amp;$Y$1&amp;T1531&amp;$Z$1&amp;D1531&amp;$AA$1&amp;E1531&amp;#REF!&amp;G1531&amp;$AB$1&amp;J1531&amp;$AC$1&amp;L1531&amp;$AD$1&amp;N1531&amp;$AE$1&amp;P1531&amp;$AF$1&amp;R1531&amp;$AG$1&amp;#REF!&amp;$AI$1</f>
        <v>#REF!</v>
      </c>
    </row>
    <row r="1532" spans="1:23" hidden="1" x14ac:dyDescent="0.25">
      <c r="A1532" s="2" t="s">
        <v>3575</v>
      </c>
      <c r="B1532" s="2" t="s">
        <v>3576</v>
      </c>
      <c r="C1532" s="3"/>
      <c r="D1532" s="23" t="str">
        <f t="shared" si="553"/>
        <v/>
      </c>
      <c r="E1532" s="4">
        <v>43.15</v>
      </c>
      <c r="F1532" s="2" t="s">
        <v>2345</v>
      </c>
      <c r="G1532" s="19" t="e">
        <f>VLOOKUP(F1532,frs!$A$2:$E$41,2,FALSE)</f>
        <v>#N/A</v>
      </c>
      <c r="H1532" s="2" t="b">
        <v>0</v>
      </c>
      <c r="I1532" s="2" t="s">
        <v>4709</v>
      </c>
      <c r="J1532" s="19">
        <f>VLOOKUP(I1532,Families!$A$2:$B$11,2,FALSE)</f>
        <v>2</v>
      </c>
      <c r="K1532" s="2" t="s">
        <v>4910</v>
      </c>
      <c r="L1532" s="19" t="str">
        <f>IFERROR(VLOOKUP(K1532,Appellations!$A$2:$B$77,2,FALSE),"0")</f>
        <v>0</v>
      </c>
      <c r="M1532" s="2" t="s">
        <v>4710</v>
      </c>
      <c r="N1532" s="19" t="str">
        <f>IFERROR(VLOOKUP(M1532,Regions!$A$2:$B$41,2,FALSE),"0")</f>
        <v>0</v>
      </c>
      <c r="O1532" s="2" t="s">
        <v>4689</v>
      </c>
      <c r="P1532" s="19">
        <f>IFERROR(VLOOKUP(O1532,Colors!$A$2:$B$11,2,FALSE),"0")</f>
        <v>2</v>
      </c>
      <c r="Q1532" s="2" t="s">
        <v>4688</v>
      </c>
      <c r="R1532" s="19">
        <f>IFERROR(VLOOKUP(Q1532,Contenants!$A$2:$B$21,2,FALSE),"0")</f>
        <v>16</v>
      </c>
      <c r="S1532" s="2"/>
      <c r="T1532" s="50" t="str">
        <f t="shared" si="554"/>
        <v>Gewurzt. Les Jardins V.T. Ostertag Blanc</v>
      </c>
      <c r="U1532" s="19" t="str">
        <f>SUBSTITUTE(SUBSTITUTE(SUBSTITUTE(SUBSTITUTE(SUBSTITUTE(SUBSTITUTE(SUBSTITUTE(SUBSTITUTE(SUBSTITUTE(SUBSTITUTE(SUBSTITUTE(SUBSTITUTE(S1532,"C:\Users\Admin\OneDrive\Site Internet\",""),"BAG-IN-BOX\",""),"BOURGOGNE\",""),"BEAUJOLAIS\",""),"CHAMPAGNE ET EFFERVESCENTS\",""),"LANGUEDOC\",""),"LOIRE\",""),"PROVENCE\",""),"RHONE NORD\",""),"RHONE SUD\",""),"SPIRITUEUX\",""),"SUD OUEST\","")</f>
        <v/>
      </c>
      <c r="V1532" s="19" t="e">
        <f>IF(#REF!="",0,1)</f>
        <v>#REF!</v>
      </c>
      <c r="W1532" s="20" t="e">
        <f>$X$1&amp;A1532&amp;$Y$1&amp;T1532&amp;$Z$1&amp;D1532&amp;$AA$1&amp;E1532&amp;#REF!&amp;G1532&amp;$AB$1&amp;J1532&amp;$AC$1&amp;L1532&amp;$AD$1&amp;N1532&amp;$AE$1&amp;P1532&amp;$AF$1&amp;R1532&amp;$AG$1&amp;#REF!&amp;$AI$1</f>
        <v>#REF!</v>
      </c>
    </row>
    <row r="1533" spans="1:23" hidden="1" x14ac:dyDescent="0.25">
      <c r="A1533" s="2" t="s">
        <v>3962</v>
      </c>
      <c r="B1533" s="2" t="s">
        <v>3963</v>
      </c>
      <c r="C1533" s="3"/>
      <c r="D1533" s="23" t="str">
        <f t="shared" si="553"/>
        <v/>
      </c>
      <c r="E1533" s="4">
        <v>23.5</v>
      </c>
      <c r="F1533" s="2" t="s">
        <v>2345</v>
      </c>
      <c r="G1533" s="19" t="e">
        <f>VLOOKUP(F1533,frs!$A$2:$E$41,2,FALSE)</f>
        <v>#N/A</v>
      </c>
      <c r="H1533" s="2" t="b">
        <v>0</v>
      </c>
      <c r="I1533" s="2" t="s">
        <v>4716</v>
      </c>
      <c r="J1533" s="19">
        <f>VLOOKUP(I1533,Families!$A$2:$B$11,2,FALSE)</f>
        <v>1</v>
      </c>
      <c r="K1533" s="2" t="s">
        <v>4711</v>
      </c>
      <c r="L1533" s="19" t="str">
        <f>IFERROR(VLOOKUP(K1533,Appellations!$A$2:$B$77,2,FALSE),"0")</f>
        <v>0</v>
      </c>
      <c r="M1533" s="2" t="s">
        <v>4710</v>
      </c>
      <c r="N1533" s="19" t="str">
        <f>IFERROR(VLOOKUP(M1533,Regions!$A$2:$B$41,2,FALSE),"0")</f>
        <v>0</v>
      </c>
      <c r="O1533" s="2" t="s">
        <v>4719</v>
      </c>
      <c r="P1533" s="19">
        <f>IFERROR(VLOOKUP(O1533,Colors!$A$2:$B$11,2,FALSE),"0")</f>
        <v>8</v>
      </c>
      <c r="Q1533" s="2" t="s">
        <v>4688</v>
      </c>
      <c r="R1533" s="19">
        <f>IFERROR(VLOOKUP(Q1533,Contenants!$A$2:$B$21,2,FALSE),"0")</f>
        <v>16</v>
      </c>
      <c r="S1533" s="2"/>
      <c r="T1533" s="50" t="str">
        <f t="shared" si="554"/>
        <v>Pinot Noir Les Jardins Ostertag Rouge</v>
      </c>
      <c r="U1533" s="19" t="str">
        <f>SUBSTITUTE(SUBSTITUTE(SUBSTITUTE(SUBSTITUTE(SUBSTITUTE(SUBSTITUTE(SUBSTITUTE(SUBSTITUTE(SUBSTITUTE(SUBSTITUTE(SUBSTITUTE(SUBSTITUTE(S1533,"C:\Users\Admin\OneDrive\Site Internet\",""),"BAG-IN-BOX\",""),"BOURGOGNE\",""),"BEAUJOLAIS\",""),"CHAMPAGNE ET EFFERVESCENTS\",""),"LANGUEDOC\",""),"LOIRE\",""),"PROVENCE\",""),"RHONE NORD\",""),"RHONE SUD\",""),"SPIRITUEUX\",""),"SUD OUEST\","")</f>
        <v/>
      </c>
      <c r="V1533" s="19" t="e">
        <f>IF(#REF!="",0,1)</f>
        <v>#REF!</v>
      </c>
      <c r="W1533" s="20" t="e">
        <f>$X$1&amp;A1533&amp;$Y$1&amp;T1533&amp;$Z$1&amp;D1533&amp;$AA$1&amp;E1533&amp;#REF!&amp;G1533&amp;$AB$1&amp;J1533&amp;$AC$1&amp;L1533&amp;$AD$1&amp;N1533&amp;$AE$1&amp;P1533&amp;$AF$1&amp;R1533&amp;$AG$1&amp;#REF!&amp;$AI$1</f>
        <v>#REF!</v>
      </c>
    </row>
    <row r="1534" spans="1:23" hidden="1" x14ac:dyDescent="0.25">
      <c r="A1534" s="2" t="s">
        <v>3014</v>
      </c>
      <c r="B1534" s="2" t="s">
        <v>3015</v>
      </c>
      <c r="C1534" s="3"/>
      <c r="D1534" s="23" t="str">
        <f t="shared" si="553"/>
        <v/>
      </c>
      <c r="E1534" s="4">
        <v>24.85</v>
      </c>
      <c r="F1534" s="2" t="s">
        <v>2259</v>
      </c>
      <c r="G1534" s="19" t="e">
        <f>VLOOKUP(F1534,frs!$A$2:$E$41,2,FALSE)</f>
        <v>#N/A</v>
      </c>
      <c r="H1534" s="2" t="b">
        <v>0</v>
      </c>
      <c r="I1534" s="2" t="s">
        <v>4709</v>
      </c>
      <c r="J1534" s="19">
        <f>VLOOKUP(I1534,Families!$A$2:$B$11,2,FALSE)</f>
        <v>2</v>
      </c>
      <c r="K1534" s="2" t="s">
        <v>4740</v>
      </c>
      <c r="L1534" s="19">
        <f>IFERROR(VLOOKUP(K1534,Appellations!$A$2:$B$77,2,FALSE),"0")</f>
        <v>25</v>
      </c>
      <c r="M1534" s="2" t="s">
        <v>4741</v>
      </c>
      <c r="N1534" s="19">
        <f>IFERROR(VLOOKUP(M1534,Regions!$A$2:$B$41,2,FALSE),"0")</f>
        <v>32</v>
      </c>
      <c r="O1534" s="2" t="s">
        <v>4689</v>
      </c>
      <c r="P1534" s="19">
        <f>IFERROR(VLOOKUP(O1534,Colors!$A$2:$B$11,2,FALSE),"0")</f>
        <v>2</v>
      </c>
      <c r="Q1534" s="2" t="s">
        <v>4688</v>
      </c>
      <c r="R1534" s="19">
        <f>IFERROR(VLOOKUP(Q1534,Contenants!$A$2:$B$21,2,FALSE),"0")</f>
        <v>16</v>
      </c>
      <c r="S1534" s="2"/>
      <c r="T1534" s="50" t="str">
        <f t="shared" si="554"/>
        <v>Cdp Grande Garde Cadenet Blanc</v>
      </c>
      <c r="U1534" s="19" t="str">
        <f>SUBSTITUTE(SUBSTITUTE(SUBSTITUTE(SUBSTITUTE(SUBSTITUTE(SUBSTITUTE(SUBSTITUTE(SUBSTITUTE(SUBSTITUTE(SUBSTITUTE(SUBSTITUTE(SUBSTITUTE(S1534,"C:\Users\Admin\OneDrive\Site Internet\",""),"BAG-IN-BOX\",""),"BOURGOGNE\",""),"BEAUJOLAIS\",""),"CHAMPAGNE ET EFFERVESCENTS\",""),"LANGUEDOC\",""),"LOIRE\",""),"PROVENCE\",""),"RHONE NORD\",""),"RHONE SUD\",""),"SPIRITUEUX\",""),"SUD OUEST\","")</f>
        <v/>
      </c>
      <c r="V1534" s="19" t="e">
        <f>IF(#REF!="",0,1)</f>
        <v>#REF!</v>
      </c>
      <c r="W1534" s="20" t="e">
        <f>$X$1&amp;A1534&amp;$Y$1&amp;T1534&amp;$Z$1&amp;D1534&amp;$AA$1&amp;E1534&amp;#REF!&amp;G1534&amp;$AB$1&amp;J1534&amp;$AC$1&amp;L1534&amp;$AD$1&amp;N1534&amp;$AE$1&amp;P1534&amp;$AF$1&amp;R1534&amp;$AG$1&amp;#REF!&amp;$AI$1</f>
        <v>#REF!</v>
      </c>
    </row>
    <row r="1535" spans="1:23" ht="409.5" x14ac:dyDescent="0.25">
      <c r="A1535" s="2" t="s">
        <v>325</v>
      </c>
      <c r="B1535" s="2" t="s">
        <v>326</v>
      </c>
      <c r="C1535" s="3" t="s">
        <v>5542</v>
      </c>
      <c r="D1535" s="23" t="str">
        <f t="shared" si="553"/>
        <v>Cuvée 'Brune' : robe profonde et sombre, aux notes torréfiées et de caramel. Parfait équilibre entre puissance et amertume.s &lt;br&gt;Degré : 8°&lt;br&gt;&lt;br&gt;Pays : France (Hérault)&lt;br&gt;&lt;br&gt;La Brasserie Alaryk est situé à Bézier et a été créée par Sébastien Alary. &lt;br&gt;Les bières sont fabriquées en Agriculture Biologique, sont non pasteurisées, non filtrées et sans ajout de CO2.</v>
      </c>
      <c r="E1535" s="4">
        <v>4.9000000000000004</v>
      </c>
      <c r="F1535" s="2" t="s">
        <v>2237</v>
      </c>
      <c r="G1535" s="19">
        <f>VLOOKUP(F1535,frs!$A$2:$B$45,2,FALSE)</f>
        <v>21</v>
      </c>
      <c r="H1535" s="2" t="b">
        <v>1</v>
      </c>
      <c r="I1535" s="2" t="s">
        <v>2307</v>
      </c>
      <c r="J1535" s="19">
        <f>VLOOKUP(I1535,Families!$A$2:$B$11,2,FALSE)</f>
        <v>8</v>
      </c>
      <c r="K1535" s="2"/>
      <c r="L1535" s="19" t="str">
        <f>IFERROR(VLOOKUP(K1535,Appellations!$A$2:$B$80,2,FALSE),"0")</f>
        <v>0</v>
      </c>
      <c r="M1535" s="2" t="s">
        <v>2307</v>
      </c>
      <c r="N1535" s="19">
        <f>IFERROR(VLOOKUP(M1535,Regions!$A$2:$B$44,2,FALSE),"0")</f>
        <v>7</v>
      </c>
      <c r="O1535" s="2" t="s">
        <v>5007</v>
      </c>
      <c r="P1535" s="19">
        <f>IFERROR(VLOOKUP(O1535,Colors!$A$2:$B$11,2,FALSE),"0")</f>
        <v>5</v>
      </c>
      <c r="Q1535" s="2" t="s">
        <v>4804</v>
      </c>
      <c r="R1535" s="19">
        <f>IFERROR(VLOOKUP(Q1535,Contenants!$A$2:$B$21,2,FALSE),"0")</f>
        <v>8</v>
      </c>
      <c r="S1535" s="2" t="s">
        <v>6025</v>
      </c>
      <c r="T1535" s="50" t="s">
        <v>6460</v>
      </c>
      <c r="U1535" s="19" t="str">
        <f t="shared" ref="U1535:U1536" si="555">SUBSTITUTE(S1535,"C:\Users\Admin\OneDrive\Site Internet\","")</f>
        <v>biere_artisanale_alaryk_brune_33.png</v>
      </c>
      <c r="V1535" s="19">
        <f t="shared" ref="V1535:V1541" si="556">IF(U1535="",0,1)</f>
        <v>1</v>
      </c>
      <c r="W1535" s="20" t="str">
        <f t="shared" ref="W1535:W1536" si="557">$X$1&amp;A1535&amp;$Y$1&amp;T1535&amp;$Z$1&amp;D1535&amp;$AA$1&amp;G1535&amp;$AB$1&amp;J1535&amp;$AC$1&amp;L1535&amp;$AD$1&amp;N1535&amp;$AE$1&amp;P1535&amp;$AF$1&amp;R1535&amp;$AG$1&amp;U1535&amp;$AH$1&amp;V1535&amp;$AI$1</f>
        <v>("01547", "Bière Alaryk Brune 33 cl", "Cuvée 'Brune' : robe profonde et sombre, aux notes torréfiées et de caramel. Parfait équilibre entre puissance et amertume.s &lt;br&gt;Degré : 8°&lt;br&gt;&lt;br&gt;Pays : France (Hérault)&lt;br&gt;&lt;br&gt;La Brasserie Alaryk est situé à Bézier et a été créée par Sébastien Alary. &lt;br&gt;Les bières sont fabriquées en Agriculture Biologique, sont non pasteurisées, non filtrées et sans ajout de CO2.", "21", "8", "0", "7","5", "8", "biere_artisanale_alaryk_brune_33.png", "1"),</v>
      </c>
    </row>
    <row r="1536" spans="1:23" ht="409.5" x14ac:dyDescent="0.25">
      <c r="A1536" s="2" t="s">
        <v>334</v>
      </c>
      <c r="B1536" s="2" t="s">
        <v>335</v>
      </c>
      <c r="C1536" s="3" t="s">
        <v>5543</v>
      </c>
      <c r="D1536" s="23" t="str">
        <f t="shared" si="553"/>
        <v>Cuvée 'Triple Grain' : 3 céréales assemblés (orge, blé et seigle), bière de caractère, gourmande.&lt;br&gt;Degré : 8,5°&lt;br&gt;&lt;br&gt;Pays : France (Hérault)&lt;br&gt;&lt;br&gt;La Brasserie Alaryk est situé à Bézier et a été créée par Sébastien Alary. &lt;br&gt;Les bières sont fabriquées en Agriculture Biologique, sont non pasteurisées, non filtrées et sans ajout de CO2.</v>
      </c>
      <c r="E1536" s="4">
        <v>5.5</v>
      </c>
      <c r="F1536" s="2" t="s">
        <v>2237</v>
      </c>
      <c r="G1536" s="19">
        <f>VLOOKUP(F1536,frs!$A$2:$B$45,2,FALSE)</f>
        <v>21</v>
      </c>
      <c r="H1536" s="2" t="b">
        <v>1</v>
      </c>
      <c r="I1536" s="2" t="s">
        <v>2307</v>
      </c>
      <c r="J1536" s="19">
        <f>VLOOKUP(I1536,Families!$A$2:$B$11,2,FALSE)</f>
        <v>8</v>
      </c>
      <c r="K1536" s="2"/>
      <c r="L1536" s="19" t="str">
        <f>IFERROR(VLOOKUP(K1536,Appellations!$A$2:$B$80,2,FALSE),"0")</f>
        <v>0</v>
      </c>
      <c r="M1536" s="2" t="s">
        <v>2307</v>
      </c>
      <c r="N1536" s="19">
        <f>IFERROR(VLOOKUP(M1536,Regions!$A$2:$B$44,2,FALSE),"0")</f>
        <v>7</v>
      </c>
      <c r="O1536" s="2" t="s">
        <v>5008</v>
      </c>
      <c r="P1536" s="19">
        <f>IFERROR(VLOOKUP(O1536,Colors!$A$2:$B$11,2,FALSE),"0")</f>
        <v>9</v>
      </c>
      <c r="Q1536" s="2" t="s">
        <v>4804</v>
      </c>
      <c r="R1536" s="19">
        <f>IFERROR(VLOOKUP(Q1536,Contenants!$A$2:$B$21,2,FALSE),"0")</f>
        <v>8</v>
      </c>
      <c r="S1536" s="2" t="s">
        <v>6026</v>
      </c>
      <c r="T1536" s="50" t="s">
        <v>6461</v>
      </c>
      <c r="U1536" s="19" t="str">
        <f t="shared" si="555"/>
        <v>biere_artisanale_alaryk_triple_grain_33.png</v>
      </c>
      <c r="V1536" s="19">
        <f t="shared" si="556"/>
        <v>1</v>
      </c>
      <c r="W1536" s="20" t="str">
        <f t="shared" si="557"/>
        <v>("01548", "Bière Alaryk Triple Grain 33cl", "Cuvée 'Triple Grain' : 3 céréales assemblés (orge, blé et seigle), bière de caractère, gourmande.&lt;br&gt;Degré : 8,5°&lt;br&gt;&lt;br&gt;Pays : France (Hérault)&lt;br&gt;&lt;br&gt;La Brasserie Alaryk est situé à Bézier et a été créée par Sébastien Alary. &lt;br&gt;Les bières sont fabriquées en Agriculture Biologique, sont non pasteurisées, non filtrées et sans ajout de CO2.", "21", "8", "0", "7","9", "8", "biere_artisanale_alaryk_triple_grain_33.png", "1"),</v>
      </c>
    </row>
    <row r="1537" spans="1:23" hidden="1" x14ac:dyDescent="0.25">
      <c r="A1537" s="2" t="s">
        <v>941</v>
      </c>
      <c r="B1537" s="2" t="s">
        <v>942</v>
      </c>
      <c r="C1537" s="3"/>
      <c r="D1537" s="23" t="str">
        <f t="shared" si="553"/>
        <v/>
      </c>
      <c r="E1537" s="4">
        <v>25</v>
      </c>
      <c r="F1537" s="2" t="s">
        <v>2229</v>
      </c>
      <c r="G1537" s="19">
        <f>VLOOKUP(F1537,frs!$A$2:$E$41,2,FALSE)</f>
        <v>8</v>
      </c>
      <c r="H1537" s="2" t="b">
        <v>1</v>
      </c>
      <c r="I1537" s="2" t="s">
        <v>4691</v>
      </c>
      <c r="J1537" s="19">
        <f>VLOOKUP(I1537,Families!$A$2:$B$11,2,FALSE)</f>
        <v>10</v>
      </c>
      <c r="K1537" s="2"/>
      <c r="L1537" s="19" t="str">
        <f>IFERROR(VLOOKUP(K1537,Appellations!$A$2:$B$77,2,FALSE),"0")</f>
        <v>0</v>
      </c>
      <c r="M1537" s="2"/>
      <c r="N1537" s="19" t="str">
        <f>IFERROR(VLOOKUP(M1537,Regions!$A$2:$B$41,2,FALSE),"0")</f>
        <v>0</v>
      </c>
      <c r="O1537" s="2"/>
      <c r="P1537" s="19" t="str">
        <f>IFERROR(VLOOKUP(O1537,Colors!$A$2:$B$11,2,FALSE),"0")</f>
        <v>0</v>
      </c>
      <c r="Q1537" s="2"/>
      <c r="R1537" s="19" t="str">
        <f>IFERROR(VLOOKUP(Q1537,Contenants!$A$2:$B$21,2,FALSE),"0")</f>
        <v>0</v>
      </c>
      <c r="S1537" s="2"/>
      <c r="T1537" s="50" t="str">
        <f t="shared" si="554"/>
        <v>Coffret 2 Verres Soutiran</v>
      </c>
      <c r="U1537" s="19" t="str">
        <f>SUBSTITUTE(SUBSTITUTE(SUBSTITUTE(SUBSTITUTE(SUBSTITUTE(SUBSTITUTE(SUBSTITUTE(SUBSTITUTE(SUBSTITUTE(SUBSTITUTE(SUBSTITUTE(SUBSTITUTE(S1537,"C:\Users\Admin\OneDrive\Site Internet\",""),"BAG-IN-BOX\",""),"BOURGOGNE\",""),"BEAUJOLAIS\",""),"CHAMPAGNE ET EFFERVESCENTS\",""),"LANGUEDOC\",""),"LOIRE\",""),"PROVENCE\",""),"RHONE NORD\",""),"RHONE SUD\",""),"SPIRITUEUX\",""),"SUD OUEST\","")</f>
        <v/>
      </c>
      <c r="V1537" s="19">
        <f t="shared" si="556"/>
        <v>0</v>
      </c>
      <c r="W1537" s="20" t="e">
        <f>$X$1&amp;A1537&amp;$Y$1&amp;T1537&amp;$Z$1&amp;D1537&amp;$AA$1&amp;E1537&amp;#REF!&amp;G1537&amp;$AB$1&amp;J1537&amp;$AC$1&amp;L1537&amp;$AD$1&amp;N1537&amp;$AE$1&amp;P1537&amp;$AF$1&amp;R1537&amp;$AG$1&amp;#REF!&amp;$AI$1</f>
        <v>#REF!</v>
      </c>
    </row>
    <row r="1538" spans="1:23" s="29" customFormat="1" ht="186" hidden="1" x14ac:dyDescent="0.25">
      <c r="A1538" s="2" t="s">
        <v>1985</v>
      </c>
      <c r="B1538" s="2" t="s">
        <v>1986</v>
      </c>
      <c r="C1538" s="3" t="s">
        <v>4402</v>
      </c>
      <c r="D1538" s="36" t="str">
        <f t="shared" ref="D1538:D1596" si="558">SUBSTITUTE(SUBSTITUTE(C1538,CHAR(13),""),CHAR(10),"&lt;br&gt;")</f>
        <v>Un vin rouge rond, de fruits rouges/noirs pour accompagner une belle entrecôte grillée.&lt;br&gt;&lt;br&gt;Encépagement : Grenache, Carignan, Cinsault, Mourvèdre.&lt;br&gt;&lt;br&gt;Dégustation : Nez aux notes de fruits rouge ; Bouche suave et légère.&lt;br&gt;Accord mets/vin : viandes rouges grillées.&lt;br&gt;&lt;br&gt;Situé à St Cyr/Mer, les vins de ce domaine seront ravir tous les palets !!&lt;br&gt;19 hectares de vignes sont répartis sur les communes de Saint Cyr, La Cadière et le Castellet. La philosophie du domaine est de pratiquer l’agriculture régénérative dont l’objectif est d’augmenter la biodiversité.</v>
      </c>
      <c r="E1538" s="4">
        <v>11.65</v>
      </c>
      <c r="F1538" s="2" t="s">
        <v>2230</v>
      </c>
      <c r="G1538" s="38"/>
      <c r="H1538" s="2" t="b">
        <v>1</v>
      </c>
      <c r="I1538" s="2" t="s">
        <v>4716</v>
      </c>
      <c r="J1538" s="38"/>
      <c r="K1538" s="2" t="s">
        <v>4751</v>
      </c>
      <c r="L1538" s="38"/>
      <c r="M1538" s="2" t="s">
        <v>4752</v>
      </c>
      <c r="N1538" s="38"/>
      <c r="O1538" s="2" t="s">
        <v>4719</v>
      </c>
      <c r="P1538" s="38"/>
      <c r="Q1538" s="2" t="s">
        <v>4688</v>
      </c>
      <c r="R1538" s="38"/>
      <c r="S1538" s="2" t="s">
        <v>6516</v>
      </c>
      <c r="T1538" s="38"/>
      <c r="U1538" s="38"/>
      <c r="V1538" s="19">
        <f t="shared" si="556"/>
        <v>0</v>
      </c>
      <c r="W1538" s="38"/>
    </row>
    <row r="1539" spans="1:23" ht="409.5" x14ac:dyDescent="0.25">
      <c r="A1539" s="2" t="s">
        <v>1979</v>
      </c>
      <c r="B1539" s="2" t="s">
        <v>1980</v>
      </c>
      <c r="C1539" s="3" t="s">
        <v>4399</v>
      </c>
      <c r="D1539" s="23" t="str">
        <f t="shared" ref="D1539:D1540" si="559">SUBSTITUTE(SUBSTITUTE(SUBSTITUTE(C1539,CHAR(13),""),CHAR(10),"&lt;br&gt;"),". &amp;car(10)",".")</f>
        <v>Un vin blanc frais, minérale et floral qui s'accordera parfaitement sur un poisson à chair fine.&lt;br&gt;&lt;br&gt;Encépagement : Clairette, Ugni blanc.&lt;br&gt;&lt;br&gt;Dégustation : Nez aux notes de fleurs blanches ; Bouche ample, longue et minérale&lt;br&gt;Accord mets/vin : viandes blanches, poissons.&lt;br&gt;&lt;br&gt;Situé à St Cyr/Mer, les vins de ce domaine seront ravir tous les palets !!&lt;br&gt;19 hectares de vignes sont répartis sur les communes de Saint Cyr, La Cadière et le Castellet. La philosophie du domaine est de pratiquer l’agriculture régénérative dont l’objectif est d’augmenter la biodiversité.</v>
      </c>
      <c r="E1539" s="4">
        <v>14.1</v>
      </c>
      <c r="F1539" s="2" t="s">
        <v>2230</v>
      </c>
      <c r="G1539" s="19">
        <f>VLOOKUP(F1539,frs!$A$2:$B$45,2,FALSE)</f>
        <v>17</v>
      </c>
      <c r="H1539" s="2" t="b">
        <v>1</v>
      </c>
      <c r="I1539" s="2" t="s">
        <v>4709</v>
      </c>
      <c r="J1539" s="19">
        <f>VLOOKUP(I1539,Families!$A$2:$B$11,2,FALSE)</f>
        <v>2</v>
      </c>
      <c r="K1539" s="2" t="s">
        <v>4751</v>
      </c>
      <c r="L1539" s="19">
        <f>IFERROR(VLOOKUP(K1539,Appellations!$A$2:$B$80,2,FALSE),"0")</f>
        <v>78</v>
      </c>
      <c r="M1539" s="2" t="s">
        <v>4752</v>
      </c>
      <c r="N1539" s="19">
        <f>IFERROR(VLOOKUP(M1539,Regions!$A$2:$B$44,2,FALSE),"0")</f>
        <v>20</v>
      </c>
      <c r="O1539" s="2" t="s">
        <v>4689</v>
      </c>
      <c r="P1539" s="19">
        <f>IFERROR(VLOOKUP(O1539,Colors!$A$2:$B$11,2,FALSE),"0")</f>
        <v>2</v>
      </c>
      <c r="Q1539" s="2" t="s">
        <v>4688</v>
      </c>
      <c r="R1539" s="19">
        <f>IFERROR(VLOOKUP(Q1539,Contenants!$A$2:$B$21,2,FALSE),"0")</f>
        <v>16</v>
      </c>
      <c r="S1539" s="2" t="s">
        <v>5697</v>
      </c>
      <c r="T1539" s="50" t="s">
        <v>6272</v>
      </c>
      <c r="U1539" s="19" t="str">
        <f t="shared" ref="U1539:U1540" si="560">SUBSTITUTE(S1539,"C:\Users\Admin\OneDrive\Site Internet\","")</f>
        <v>domaine_chretienne_15_blanc.png</v>
      </c>
      <c r="V1539" s="19">
        <f t="shared" si="556"/>
        <v>1</v>
      </c>
      <c r="W1539" s="20" t="str">
        <f t="shared" ref="W1539:W1540" si="561">$X$1&amp;A1539&amp;$Y$1&amp;T1539&amp;$Z$1&amp;D1539&amp;$AA$1&amp;G1539&amp;$AB$1&amp;J1539&amp;$AC$1&amp;L1539&amp;$AD$1&amp;N1539&amp;$AE$1&amp;P1539&amp;$AF$1&amp;R1539&amp;$AG$1&amp;U1539&amp;$AH$1&amp;V1539&amp;$AI$1</f>
        <v>("01551", "Le 15 La Chrétienne Blanc ", "Un vin blanc frais, minérale et floral qui s'accordera parfaitement sur un poisson à chair fine.&lt;br&gt;&lt;br&gt;Encépagement : Clairette, Ugni blanc.&lt;br&gt;&lt;br&gt;Dégustation : Nez aux notes de fleurs blanches ; Bouche ample, longue et minérale&lt;br&gt;Accord mets/vin : viandes blanches, poissons.&lt;br&gt;&lt;br&gt;Situé à St Cyr/Mer, les vins de ce domaine seront ravir tous les palets !!&lt;br&gt;19 hectares de vignes sont répartis sur les communes de Saint Cyr, La Cadière et le Castellet. La philosophie du domaine est de pratiquer l’agriculture régénérative dont l’objectif est d’augmenter la biodiversité.", "17", "2", "78", "20","2", "16", "domaine_chretienne_15_blanc.png", "1"),</v>
      </c>
    </row>
    <row r="1540" spans="1:23" ht="409.5" x14ac:dyDescent="0.25">
      <c r="A1540" s="2" t="s">
        <v>1425</v>
      </c>
      <c r="B1540" s="2" t="s">
        <v>1426</v>
      </c>
      <c r="C1540" s="3" t="s">
        <v>5362</v>
      </c>
      <c r="D1540" s="23" t="str">
        <f t="shared" si="559"/>
        <v>Un vin rouge rond, fruité et groumand. Idéal sur une côtes de boeuf grillée.&lt;br&gt;&lt;br&gt;Encépagement : Merlot, Tannat, Cabernet franc&lt;br&gt;&lt;br&gt;Dégustation : Nez intense aux notes de fruits noirs ; Bouche ample, crémeuse, puissante et fruitée aux notes de fruits noirs aux tanins fins.&lt;br&gt;Accord mets/vin : côte de bœuf grillée, plat mijoté.&lt;br&gt;&lt;br&gt;Sous l'impulsion de Lionel est née «Lionel Osmin et Cie» pour porter haut et fort la découverte des cépages et des terroirs uniques de région du Sud-Ouest.&lt;br&gt;De Jurançon à Cahors, de Gaillac à Bergerac en passant par Marcillac, Lionel Osmin et Cie devient la seule signature transversale des vins du Sud-Ouest, ces vignobles dont tous les secrets n'ont pas été mis à jour...</v>
      </c>
      <c r="E1540" s="4">
        <v>20.75</v>
      </c>
      <c r="F1540" s="2" t="s">
        <v>2246</v>
      </c>
      <c r="G1540" s="19">
        <f>VLOOKUP(F1540,frs!$A$2:$B$45,2,FALSE)</f>
        <v>22</v>
      </c>
      <c r="H1540" s="2" t="b">
        <v>1</v>
      </c>
      <c r="I1540" s="2" t="s">
        <v>4716</v>
      </c>
      <c r="J1540" s="19">
        <f>VLOOKUP(I1540,Families!$A$2:$B$11,2,FALSE)</f>
        <v>1</v>
      </c>
      <c r="K1540" s="2" t="s">
        <v>5009</v>
      </c>
      <c r="L1540" s="19">
        <f>IFERROR(VLOOKUP(K1540,Appellations!$A$2:$B$80,2,FALSE),"0")</f>
        <v>39</v>
      </c>
      <c r="M1540" s="2" t="s">
        <v>4857</v>
      </c>
      <c r="N1540" s="19">
        <f>IFERROR(VLOOKUP(M1540,Regions!$A$2:$B$44,2,FALSE),"0")</f>
        <v>36</v>
      </c>
      <c r="O1540" s="2" t="s">
        <v>4719</v>
      </c>
      <c r="P1540" s="19">
        <f>IFERROR(VLOOKUP(O1540,Colors!$A$2:$B$11,2,FALSE),"0")</f>
        <v>8</v>
      </c>
      <c r="Q1540" s="2" t="s">
        <v>4688</v>
      </c>
      <c r="R1540" s="19">
        <f>IFERROR(VLOOKUP(Q1540,Contenants!$A$2:$B$21,2,FALSE),"0")</f>
        <v>16</v>
      </c>
      <c r="S1540" s="2" t="s">
        <v>5872</v>
      </c>
      <c r="T1540" s="50" t="s">
        <v>6013</v>
      </c>
      <c r="U1540" s="19" t="str">
        <f t="shared" si="560"/>
        <v>lionel_osmin_roi_boeuf_rouge.png</v>
      </c>
      <c r="V1540" s="19">
        <f t="shared" si="556"/>
        <v>1</v>
      </c>
      <c r="W1540" s="20" t="str">
        <f t="shared" si="561"/>
        <v>("01552", "Le Roi Boeuf Osmin Rouge", "Un vin rouge rond, fruité et groumand. Idéal sur une côtes de boeuf grillée.&lt;br&gt;&lt;br&gt;Encépagement : Merlot, Tannat, Cabernet franc&lt;br&gt;&lt;br&gt;Dégustation : Nez intense aux notes de fruits noirs ; Bouche ample, crémeuse, puissante et fruitée aux notes de fruits noirs aux tanins fins.&lt;br&gt;Accord mets/vin : côte de bœuf grillée, plat mijoté.&lt;br&gt;&lt;br&gt;Sous l'impulsion de Lionel est née «Lionel Osmin et Cie» pour porter haut et fort la découverte des cépages et des terroirs uniques de région du Sud-Ouest.&lt;br&gt;De Jurançon à Cahors, de Gaillac à Bergerac en passant par Marcillac, Lionel Osmin et Cie devient la seule signature transversale des vins du Sud-Ouest, ces vignobles dont tous les secrets n'ont pas été mis à jour...", "22", "1", "39", "36","8", "16", "lionel_osmin_roi_boeuf_rouge.png", "1"),</v>
      </c>
    </row>
    <row r="1541" spans="1:23" s="29" customFormat="1" ht="214.5" hidden="1" x14ac:dyDescent="0.25">
      <c r="A1541" s="2" t="s">
        <v>1402</v>
      </c>
      <c r="B1541" s="2" t="s">
        <v>1403</v>
      </c>
      <c r="C1541" s="3" t="s">
        <v>5357</v>
      </c>
      <c r="D1541" s="27" t="str">
        <f t="shared" si="558"/>
        <v>Un vin blanc sec et fruité. Idéal sur un apéritif ou une paella.&lt;br&gt;&lt;br&gt;Encépagement : Muscat, Muscadelle, Gewurztraminer, Viognier, Riesling.&lt;br&gt;&lt;br&gt;Dégustation : Nez intense et fruité ; Bouche fruitée aux notes de fruits jaune et exotique.&lt;br&gt;Accord mets/vin : apéritif, paella, poissons grillés.&lt;br&gt;&lt;br&gt;Sous l'impulsion de Lionel est née «Lionel Osmin et Cie» pour porter haut et fort la découverte des cépages et des terroirs uniques de région du Sud-Ouest.&lt;br&gt;De Jurançon à Cahors, de Gaillac à Bergerac en passant par Marcillac, Lionel Osmin et Cie devient la seule signature transversale des vins du Sud-Ouest, ces vignobles dont tous les secrets n'ont pas été mis à jour...</v>
      </c>
      <c r="E1541" s="4">
        <v>11.9</v>
      </c>
      <c r="F1541" s="2" t="s">
        <v>2246</v>
      </c>
      <c r="H1541" s="2" t="b">
        <v>1</v>
      </c>
      <c r="I1541" s="2" t="s">
        <v>4709</v>
      </c>
      <c r="K1541" s="2" t="s">
        <v>5010</v>
      </c>
      <c r="M1541" s="2" t="s">
        <v>4857</v>
      </c>
      <c r="O1541" s="2" t="s">
        <v>4689</v>
      </c>
      <c r="Q1541" s="2" t="s">
        <v>4688</v>
      </c>
      <c r="S1541" s="2" t="s">
        <v>6517</v>
      </c>
      <c r="V1541" s="19">
        <f t="shared" si="556"/>
        <v>0</v>
      </c>
    </row>
    <row r="1542" spans="1:23" s="20" customFormat="1" hidden="1" x14ac:dyDescent="0.25">
      <c r="A1542" s="2" t="s">
        <v>3726</v>
      </c>
      <c r="B1542" s="2" t="s">
        <v>3727</v>
      </c>
      <c r="C1542" s="3"/>
      <c r="D1542" s="18" t="str">
        <f t="shared" si="558"/>
        <v/>
      </c>
      <c r="E1542" s="4">
        <v>15.55</v>
      </c>
      <c r="F1542" s="2" t="s">
        <v>2246</v>
      </c>
      <c r="H1542" s="2" t="b">
        <v>0</v>
      </c>
      <c r="I1542" s="2" t="s">
        <v>4716</v>
      </c>
      <c r="K1542" s="2" t="s">
        <v>4751</v>
      </c>
      <c r="M1542" s="2" t="s">
        <v>4752</v>
      </c>
      <c r="O1542" s="2" t="s">
        <v>4719</v>
      </c>
      <c r="Q1542" s="2" t="s">
        <v>4688</v>
      </c>
      <c r="S1542" s="2"/>
    </row>
    <row r="1543" spans="1:23" s="20" customFormat="1" hidden="1" x14ac:dyDescent="0.25">
      <c r="A1543" s="2" t="s">
        <v>1400</v>
      </c>
      <c r="B1543" s="2" t="s">
        <v>1401</v>
      </c>
      <c r="C1543" s="3"/>
      <c r="D1543" s="40" t="str">
        <f t="shared" si="558"/>
        <v/>
      </c>
      <c r="E1543" s="4">
        <v>15.15</v>
      </c>
      <c r="F1543" s="2" t="s">
        <v>2246</v>
      </c>
      <c r="G1543" s="42"/>
      <c r="H1543" s="2" t="b">
        <v>1</v>
      </c>
      <c r="I1543" s="2" t="s">
        <v>4709</v>
      </c>
      <c r="J1543" s="42"/>
      <c r="K1543" s="2" t="s">
        <v>4929</v>
      </c>
      <c r="L1543" s="42"/>
      <c r="M1543" s="2" t="s">
        <v>4857</v>
      </c>
      <c r="N1543" s="42"/>
      <c r="O1543" s="2" t="s">
        <v>4689</v>
      </c>
      <c r="P1543" s="42"/>
      <c r="Q1543" s="2" t="s">
        <v>4688</v>
      </c>
      <c r="R1543" s="42"/>
      <c r="S1543" s="2"/>
      <c r="T1543" s="42"/>
      <c r="U1543" s="42"/>
      <c r="V1543" s="19">
        <f t="shared" ref="V1543:V1544" si="562">IF(U1543="",0,1)</f>
        <v>0</v>
      </c>
      <c r="W1543" s="42"/>
    </row>
    <row r="1544" spans="1:23" hidden="1" x14ac:dyDescent="0.25">
      <c r="A1544" s="2" t="s">
        <v>1157</v>
      </c>
      <c r="B1544" s="2" t="s">
        <v>1158</v>
      </c>
      <c r="C1544" s="3"/>
      <c r="D1544" s="23" t="str">
        <f t="shared" ref="D1544:D1546" si="563">SUBSTITUTE(SUBSTITUTE(SUBSTITUTE(C1544,CHAR(13),""),CHAR(10),"&lt;br&gt;"),". &amp;car(10)",".")</f>
        <v/>
      </c>
      <c r="E1544" s="4">
        <v>10.4</v>
      </c>
      <c r="F1544" s="2" t="s">
        <v>2246</v>
      </c>
      <c r="G1544" s="19">
        <f>VLOOKUP(F1544,frs!$A$2:$E$41,2,FALSE)</f>
        <v>22</v>
      </c>
      <c r="H1544" s="2" t="b">
        <v>1</v>
      </c>
      <c r="I1544" s="2" t="s">
        <v>4716</v>
      </c>
      <c r="J1544" s="19">
        <f>VLOOKUP(I1544,Families!$A$2:$B$11,2,FALSE)</f>
        <v>1</v>
      </c>
      <c r="K1544" s="2"/>
      <c r="L1544" s="19" t="str">
        <f>IFERROR(VLOOKUP(K1544,Appellations!$A$2:$B$77,2,FALSE),"0")</f>
        <v>0</v>
      </c>
      <c r="M1544" s="2" t="s">
        <v>4912</v>
      </c>
      <c r="N1544" s="19">
        <f>IFERROR(VLOOKUP(M1544,Regions!$A$2:$B$41,2,FALSE),"0")</f>
        <v>18</v>
      </c>
      <c r="O1544" s="2" t="s">
        <v>4719</v>
      </c>
      <c r="P1544" s="19">
        <f>IFERROR(VLOOKUP(O1544,Colors!$A$2:$B$11,2,FALSE),"0")</f>
        <v>8</v>
      </c>
      <c r="Q1544" s="2" t="s">
        <v>4688</v>
      </c>
      <c r="R1544" s="19">
        <f>IFERROR(VLOOKUP(Q1544,Contenants!$A$2:$B$21,2,FALSE),"0")</f>
        <v>16</v>
      </c>
      <c r="S1544" s="2"/>
      <c r="T1544" s="50" t="str">
        <f t="shared" ref="T1544:T1546" si="564">PROPER(B1544)</f>
        <v>El Chocolatero Carinena Espagne Rouge</v>
      </c>
      <c r="U1544" s="19" t="str">
        <f>SUBSTITUTE(SUBSTITUTE(SUBSTITUTE(SUBSTITUTE(SUBSTITUTE(SUBSTITUTE(SUBSTITUTE(SUBSTITUTE(SUBSTITUTE(SUBSTITUTE(SUBSTITUTE(SUBSTITUTE(S1544,"C:\Users\Admin\OneDrive\Site Internet\",""),"BAG-IN-BOX\",""),"BOURGOGNE\",""),"BEAUJOLAIS\",""),"CHAMPAGNE ET EFFERVESCENTS\",""),"LANGUEDOC\",""),"LOIRE\",""),"PROVENCE\",""),"RHONE NORD\",""),"RHONE SUD\",""),"SPIRITUEUX\",""),"SUD OUEST\","")</f>
        <v/>
      </c>
      <c r="V1544" s="19">
        <f t="shared" si="562"/>
        <v>0</v>
      </c>
      <c r="W1544" s="20" t="e">
        <f>$X$1&amp;A1544&amp;$Y$1&amp;T1544&amp;$Z$1&amp;D1544&amp;$AA$1&amp;E1544&amp;#REF!&amp;G1544&amp;$AB$1&amp;J1544&amp;$AC$1&amp;L1544&amp;$AD$1&amp;N1544&amp;$AE$1&amp;P1544&amp;$AF$1&amp;R1544&amp;$AG$1&amp;#REF!&amp;$AI$1</f>
        <v>#REF!</v>
      </c>
    </row>
    <row r="1545" spans="1:23" hidden="1" x14ac:dyDescent="0.25">
      <c r="A1545" s="2" t="s">
        <v>4172</v>
      </c>
      <c r="B1545" s="2" t="s">
        <v>4173</v>
      </c>
      <c r="C1545" s="3"/>
      <c r="D1545" s="23" t="str">
        <f t="shared" si="563"/>
        <v/>
      </c>
      <c r="E1545" s="4">
        <v>8</v>
      </c>
      <c r="F1545" s="2" t="s">
        <v>2246</v>
      </c>
      <c r="G1545" s="19">
        <f>VLOOKUP(F1545,frs!$A$2:$E$41,2,FALSE)</f>
        <v>22</v>
      </c>
      <c r="H1545" s="2" t="b">
        <v>0</v>
      </c>
      <c r="I1545" s="2" t="s">
        <v>4691</v>
      </c>
      <c r="J1545" s="19">
        <f>VLOOKUP(I1545,Families!$A$2:$B$11,2,FALSE)</f>
        <v>10</v>
      </c>
      <c r="K1545" s="2"/>
      <c r="L1545" s="19" t="str">
        <f>IFERROR(VLOOKUP(K1545,Appellations!$A$2:$B$77,2,FALSE),"0")</f>
        <v>0</v>
      </c>
      <c r="M1545" s="2"/>
      <c r="N1545" s="19" t="str">
        <f>IFERROR(VLOOKUP(M1545,Regions!$A$2:$B$41,2,FALSE),"0")</f>
        <v>0</v>
      </c>
      <c r="O1545" s="2"/>
      <c r="P1545" s="19" t="str">
        <f>IFERROR(VLOOKUP(O1545,Colors!$A$2:$B$11,2,FALSE),"0")</f>
        <v>0</v>
      </c>
      <c r="Q1545" s="2"/>
      <c r="R1545" s="19" t="str">
        <f>IFERROR(VLOOKUP(Q1545,Contenants!$A$2:$B$21,2,FALSE),"0")</f>
        <v>0</v>
      </c>
      <c r="S1545" s="2"/>
      <c r="T1545" s="50" t="str">
        <f t="shared" si="564"/>
        <v>Seau Metal 6 Bts Brasseurs Unis</v>
      </c>
      <c r="U1545" s="19" t="str">
        <f>SUBSTITUTE(SUBSTITUTE(SUBSTITUTE(SUBSTITUTE(SUBSTITUTE(SUBSTITUTE(SUBSTITUTE(SUBSTITUTE(SUBSTITUTE(SUBSTITUTE(SUBSTITUTE(SUBSTITUTE(S1545,"C:\Users\Admin\OneDrive\Site Internet\",""),"BAG-IN-BOX\",""),"BOURGOGNE\",""),"BEAUJOLAIS\",""),"CHAMPAGNE ET EFFERVESCENTS\",""),"LANGUEDOC\",""),"LOIRE\",""),"PROVENCE\",""),"RHONE NORD\",""),"RHONE SUD\",""),"SPIRITUEUX\",""),"SUD OUEST\","")</f>
        <v/>
      </c>
      <c r="V1545" s="19" t="e">
        <f>IF(#REF!="",0,1)</f>
        <v>#REF!</v>
      </c>
      <c r="W1545" s="20" t="e">
        <f>$X$1&amp;A1545&amp;$Y$1&amp;T1545&amp;$Z$1&amp;D1545&amp;$AA$1&amp;E1545&amp;#REF!&amp;G1545&amp;$AB$1&amp;J1545&amp;$AC$1&amp;L1545&amp;$AD$1&amp;N1545&amp;$AE$1&amp;P1545&amp;$AF$1&amp;R1545&amp;$AG$1&amp;#REF!&amp;$AI$1</f>
        <v>#REF!</v>
      </c>
    </row>
    <row r="1546" spans="1:23" hidden="1" x14ac:dyDescent="0.25">
      <c r="A1546" s="2" t="s">
        <v>2771</v>
      </c>
      <c r="B1546" s="2" t="s">
        <v>2772</v>
      </c>
      <c r="C1546" s="3"/>
      <c r="D1546" s="23" t="str">
        <f t="shared" si="563"/>
        <v/>
      </c>
      <c r="E1546" s="4">
        <v>4.4000000000000004</v>
      </c>
      <c r="F1546" s="2" t="s">
        <v>2246</v>
      </c>
      <c r="G1546" s="19">
        <f>VLOOKUP(F1546,frs!$A$2:$E$41,2,FALSE)</f>
        <v>22</v>
      </c>
      <c r="H1546" s="2" t="b">
        <v>0</v>
      </c>
      <c r="I1546" s="2" t="s">
        <v>2307</v>
      </c>
      <c r="J1546" s="19">
        <f>VLOOKUP(I1546,Families!$A$2:$B$11,2,FALSE)</f>
        <v>8</v>
      </c>
      <c r="K1546" s="2"/>
      <c r="L1546" s="19" t="str">
        <f>IFERROR(VLOOKUP(K1546,Appellations!$A$2:$B$77,2,FALSE),"0")</f>
        <v>0</v>
      </c>
      <c r="M1546" s="2" t="s">
        <v>2307</v>
      </c>
      <c r="N1546" s="19">
        <f>IFERROR(VLOOKUP(M1546,Regions!$A$2:$B$41,2,FALSE),"0")</f>
        <v>7</v>
      </c>
      <c r="O1546" s="2"/>
      <c r="P1546" s="19" t="str">
        <f>IFERROR(VLOOKUP(O1546,Colors!$A$2:$B$11,2,FALSE),"0")</f>
        <v>0</v>
      </c>
      <c r="Q1546" s="2" t="s">
        <v>4804</v>
      </c>
      <c r="R1546" s="19">
        <f>IFERROR(VLOOKUP(Q1546,Contenants!$A$2:$B$21,2,FALSE),"0")</f>
        <v>8</v>
      </c>
      <c r="S1546" s="2"/>
      <c r="T1546" s="50" t="str">
        <f t="shared" si="564"/>
        <v>Biere Schoppe Brau No Juice 33 Cl</v>
      </c>
      <c r="U1546" s="19" t="str">
        <f>SUBSTITUTE(SUBSTITUTE(SUBSTITUTE(SUBSTITUTE(SUBSTITUTE(SUBSTITUTE(SUBSTITUTE(SUBSTITUTE(SUBSTITUTE(SUBSTITUTE(SUBSTITUTE(SUBSTITUTE(S1546,"C:\Users\Admin\OneDrive\Site Internet\",""),"BAG-IN-BOX\",""),"BOURGOGNE\",""),"BEAUJOLAIS\",""),"CHAMPAGNE ET EFFERVESCENTS\",""),"LANGUEDOC\",""),"LOIRE\",""),"PROVENCE\",""),"RHONE NORD\",""),"RHONE SUD\",""),"SPIRITUEUX\",""),"SUD OUEST\","")</f>
        <v/>
      </c>
      <c r="V1546" s="19" t="e">
        <f>IF(#REF!="",0,1)</f>
        <v>#REF!</v>
      </c>
      <c r="W1546" s="20" t="e">
        <f>$X$1&amp;A1546&amp;$Y$1&amp;T1546&amp;$Z$1&amp;D1546&amp;$AA$1&amp;E1546&amp;#REF!&amp;G1546&amp;$AB$1&amp;J1546&amp;$AC$1&amp;L1546&amp;$AD$1&amp;N1546&amp;$AE$1&amp;P1546&amp;$AF$1&amp;R1546&amp;$AG$1&amp;#REF!&amp;$AI$1</f>
        <v>#REF!</v>
      </c>
    </row>
    <row r="1547" spans="1:23" s="29" customFormat="1" hidden="1" x14ac:dyDescent="0.25">
      <c r="A1547" s="2" t="s">
        <v>2695</v>
      </c>
      <c r="B1547" s="2" t="s">
        <v>2696</v>
      </c>
      <c r="C1547" s="3"/>
      <c r="D1547" s="36" t="str">
        <f t="shared" si="558"/>
        <v/>
      </c>
      <c r="E1547" s="4">
        <v>3.45</v>
      </c>
      <c r="F1547" s="2" t="s">
        <v>2246</v>
      </c>
      <c r="G1547" s="38"/>
      <c r="H1547" s="2" t="b">
        <v>0</v>
      </c>
      <c r="I1547" s="2" t="s">
        <v>2307</v>
      </c>
      <c r="J1547" s="38"/>
      <c r="K1547" s="2"/>
      <c r="L1547" s="38"/>
      <c r="M1547" s="2" t="s">
        <v>2307</v>
      </c>
      <c r="N1547" s="38"/>
      <c r="O1547" s="2"/>
      <c r="P1547" s="38"/>
      <c r="Q1547" s="2" t="s">
        <v>4804</v>
      </c>
      <c r="R1547" s="38"/>
      <c r="S1547" s="2"/>
      <c r="T1547" s="38"/>
      <c r="U1547" s="38"/>
      <c r="V1547" s="38"/>
      <c r="W1547" s="38"/>
    </row>
    <row r="1548" spans="1:23" ht="409.5" x14ac:dyDescent="0.25">
      <c r="A1548" s="2" t="s">
        <v>389</v>
      </c>
      <c r="B1548" s="2" t="s">
        <v>390</v>
      </c>
      <c r="C1548" s="3" t="s">
        <v>5544</v>
      </c>
      <c r="D1548" s="23" t="str">
        <f t="shared" ref="D1548:D1550" si="565">SUBSTITUTE(SUBSTITUTE(SUBSTITUTE(C1548,CHAR(13),""),CHAR(10),"&lt;br&gt;"),". &amp;car(10)",".")</f>
        <v>Cuvée'Blanche Sweetch' : Robe jaune pâle ; Nez floral et d’agrumes ; Bouche légère aux notes de citron. &lt;br&gt;Degré : 5%&lt;br&gt;&lt;br&gt;Pays : Italie&lt;br&gt;&lt;br&gt;La brasserie Berrificia della Granda.&lt;br&gt;Après plusieurs années en tant que biologiste, Ivano décide de rentrer dans son village d'origine pour reprendre la ferme de sa famille.&lt;br&gt;Il plante de l'orge et se lance dans le brassage. Aujourd'hui, la plupart des céréales utilisées dans ses bières proviennent de sa propre production. Et ce, pour notre plus grand plaisir !</v>
      </c>
      <c r="E1548" s="4">
        <v>4.3499999999999996</v>
      </c>
      <c r="F1548" s="2" t="s">
        <v>2246</v>
      </c>
      <c r="G1548" s="19">
        <f>VLOOKUP(F1548,frs!$A$2:$B$45,2,FALSE)</f>
        <v>22</v>
      </c>
      <c r="H1548" s="2" t="b">
        <v>1</v>
      </c>
      <c r="I1548" s="2" t="s">
        <v>2307</v>
      </c>
      <c r="J1548" s="19">
        <f>VLOOKUP(I1548,Families!$A$2:$B$11,2,FALSE)</f>
        <v>8</v>
      </c>
      <c r="K1548" s="2"/>
      <c r="L1548" s="19" t="str">
        <f>IFERROR(VLOOKUP(K1548,Appellations!$A$2:$B$80,2,FALSE),"0")</f>
        <v>0</v>
      </c>
      <c r="M1548" s="2" t="s">
        <v>2307</v>
      </c>
      <c r="N1548" s="19">
        <f>IFERROR(VLOOKUP(M1548,Regions!$A$2:$B$44,2,FALSE),"0")</f>
        <v>7</v>
      </c>
      <c r="O1548" s="2" t="s">
        <v>4877</v>
      </c>
      <c r="P1548" s="19">
        <f>IFERROR(VLOOKUP(O1548,Colors!$A$2:$B$11,2,FALSE),"0")</f>
        <v>3</v>
      </c>
      <c r="Q1548" s="2" t="s">
        <v>4804</v>
      </c>
      <c r="R1548" s="19">
        <f>IFERROR(VLOOKUP(Q1548,Contenants!$A$2:$B$21,2,FALSE),"0")</f>
        <v>8</v>
      </c>
      <c r="S1548" s="2" t="s">
        <v>5667</v>
      </c>
      <c r="T1548" s="50" t="s">
        <v>6462</v>
      </c>
      <c r="U1548" s="19" t="str">
        <f t="shared" ref="U1548:U1550" si="566">SUBSTITUTE(S1548,"C:\Users\Admin\OneDrive\Site Internet\","")</f>
        <v>bieres_artisanales_birificio_della_granda.png</v>
      </c>
      <c r="V1548" s="19">
        <f t="shared" ref="V1548:V1550" si="567">IF(U1548="",0,1)</f>
        <v>1</v>
      </c>
      <c r="W1548" s="20" t="str">
        <f t="shared" ref="W1548:W1550" si="568">$X$1&amp;A1548&amp;$Y$1&amp;T1548&amp;$Z$1&amp;D1548&amp;$AA$1&amp;G1548&amp;$AB$1&amp;J1548&amp;$AC$1&amp;L1548&amp;$AD$1&amp;N1548&amp;$AE$1&amp;P1548&amp;$AF$1&amp;R1548&amp;$AG$1&amp;U1548&amp;$AH$1&amp;V1548&amp;$AI$1</f>
        <v>("01560", "Bière Birrificio Granda Sweetch 33 cl", "Cuvée'Blanche Sweetch' : Robe jaune pâle ; Nez floral et d’agrumes ; Bouche légère aux notes de citron. &lt;br&gt;Degré : 5%&lt;br&gt;&lt;br&gt;Pays : Italie&lt;br&gt;&lt;br&gt;La brasserie Berrificia della Granda.&lt;br&gt;Après plusieurs années en tant que biologiste, Ivano décide de rentrer dans son village d'origine pour reprendre la ferme de sa famille.&lt;br&gt;Il plante de l'orge et se lance dans le brassage. Aujourd'hui, la plupart des céréales utilisées dans ses bières proviennent de sa propre production. Et ce, pour notre plus grand plaisir !", "22", "8", "0", "7","3", "8", "bieres_artisanales_birificio_della_granda.png", "1"),</v>
      </c>
    </row>
    <row r="1549" spans="1:23" ht="409.5" x14ac:dyDescent="0.25">
      <c r="A1549" s="2" t="s">
        <v>387</v>
      </c>
      <c r="B1549" s="2" t="s">
        <v>388</v>
      </c>
      <c r="C1549" s="3" t="s">
        <v>5545</v>
      </c>
      <c r="D1549" s="23" t="str">
        <f t="shared" si="565"/>
        <v>Cuvée 'Blonde Kloe' : Robe dorée ; Nez floral et légèrement épicé ; Bouche miélée et onctueuse .&lt;br&gt;Degré : 5%&lt;br&gt;&lt;br&gt;Pays : Italie&lt;br&gt;&lt;br&gt;La brasserie Berrificia della Granda.&lt;br&gt;Après plusieurs années en tant que biologiste, Ivano décide de rentrer dans son village d'origine pour reprendre la ferme de sa famille.&lt;br&gt;Il plante de l'orge et se lance dans le brassage. Aujourd'hui, la plupart des céréales utilisées dans ses bières proviennent de sa propre production. Et ce, pour notre plus grand plaisir !</v>
      </c>
      <c r="E1549" s="4">
        <v>4.3499999999999996</v>
      </c>
      <c r="F1549" s="2" t="s">
        <v>2246</v>
      </c>
      <c r="G1549" s="19">
        <f>VLOOKUP(F1549,frs!$A$2:$B$45,2,FALSE)</f>
        <v>22</v>
      </c>
      <c r="H1549" s="2" t="b">
        <v>1</v>
      </c>
      <c r="I1549" s="2" t="s">
        <v>2307</v>
      </c>
      <c r="J1549" s="19">
        <f>VLOOKUP(I1549,Families!$A$2:$B$11,2,FALSE)</f>
        <v>8</v>
      </c>
      <c r="K1549" s="2"/>
      <c r="L1549" s="19" t="str">
        <f>IFERROR(VLOOKUP(K1549,Appellations!$A$2:$B$80,2,FALSE),"0")</f>
        <v>0</v>
      </c>
      <c r="M1549" s="2" t="s">
        <v>2307</v>
      </c>
      <c r="N1549" s="19">
        <f>IFERROR(VLOOKUP(M1549,Regions!$A$2:$B$44,2,FALSE),"0")</f>
        <v>7</v>
      </c>
      <c r="O1549" s="2" t="s">
        <v>4803</v>
      </c>
      <c r="P1549" s="19">
        <f>IFERROR(VLOOKUP(O1549,Colors!$A$2:$B$11,2,FALSE),"0")</f>
        <v>4</v>
      </c>
      <c r="Q1549" s="2" t="s">
        <v>4804</v>
      </c>
      <c r="R1549" s="19">
        <f>IFERROR(VLOOKUP(Q1549,Contenants!$A$2:$B$21,2,FALSE),"0")</f>
        <v>8</v>
      </c>
      <c r="S1549" s="2" t="s">
        <v>5667</v>
      </c>
      <c r="T1549" s="50" t="s">
        <v>6463</v>
      </c>
      <c r="U1549" s="19" t="str">
        <f t="shared" si="566"/>
        <v>bieres_artisanales_birificio_della_granda.png</v>
      </c>
      <c r="V1549" s="19">
        <f t="shared" si="567"/>
        <v>1</v>
      </c>
      <c r="W1549" s="20" t="str">
        <f t="shared" si="568"/>
        <v>("01561", "Bière Birrificio della Granda Kloe 33cl", "Cuvée 'Blonde Kloe' : Robe dorée ; Nez floral et légèrement épicé ; Bouche miélée et onctueuse .&lt;br&gt;Degré : 5%&lt;br&gt;&lt;br&gt;Pays : Italie&lt;br&gt;&lt;br&gt;La brasserie Berrificia della Granda.&lt;br&gt;Après plusieurs années en tant que biologiste, Ivano décide de rentrer dans son village d'origine pour reprendre la ferme de sa famille.&lt;br&gt;Il plante de l'orge et se lance dans le brassage. Aujourd'hui, la plupart des céréales utilisées dans ses bières proviennent de sa propre production. Et ce, pour notre plus grand plaisir !", "22", "8", "0", "7","4", "8", "bieres_artisanales_birificio_della_granda.png", "1"),</v>
      </c>
    </row>
    <row r="1550" spans="1:23" ht="409.5" x14ac:dyDescent="0.25">
      <c r="A1550" s="2" t="s">
        <v>385</v>
      </c>
      <c r="B1550" s="2" t="s">
        <v>386</v>
      </c>
      <c r="C1550" s="3" t="s">
        <v>5546</v>
      </c>
      <c r="D1550" s="23" t="str">
        <f t="shared" si="565"/>
        <v>Cuvée 'Kei Os' (IPA) : Robe dorée ; Nez fruité et citronné ; Bouche d’une belle amertume.&lt;br&gt;Degré : 5,5%&lt;br&gt;&lt;br&gt;Pays : Italie&lt;br&gt;&lt;br&gt;La brasserie Berrificia della Granda.&lt;br&gt;Après plusieurs années en tant que biologiste, Ivano décide de rentrer dans son village d'origine pour reprendre la ferme de sa famille.&lt;br&gt;Il plante de l'orge et se lance dans le brassage. Aujourd'hui, la plupart des céréales utilisées dans ses bières proviennent de sa propre production. Et ce, pour notre plus grand plaisir !</v>
      </c>
      <c r="E1550" s="4">
        <v>4.45</v>
      </c>
      <c r="F1550" s="2" t="s">
        <v>2246</v>
      </c>
      <c r="G1550" s="19">
        <f>VLOOKUP(F1550,frs!$A$2:$B$45,2,FALSE)</f>
        <v>22</v>
      </c>
      <c r="H1550" s="2" t="b">
        <v>1</v>
      </c>
      <c r="I1550" s="2" t="s">
        <v>2307</v>
      </c>
      <c r="J1550" s="19">
        <f>VLOOKUP(I1550,Families!$A$2:$B$11,2,FALSE)</f>
        <v>8</v>
      </c>
      <c r="K1550" s="2"/>
      <c r="L1550" s="19" t="str">
        <f>IFERROR(VLOOKUP(K1550,Appellations!$A$2:$B$80,2,FALSE),"0")</f>
        <v>0</v>
      </c>
      <c r="M1550" s="2" t="s">
        <v>2307</v>
      </c>
      <c r="N1550" s="19">
        <f>IFERROR(VLOOKUP(M1550,Regions!$A$2:$B$44,2,FALSE),"0")</f>
        <v>7</v>
      </c>
      <c r="O1550" s="2" t="s">
        <v>314</v>
      </c>
      <c r="P1550" s="19">
        <f>IFERROR(VLOOKUP(O1550,Colors!$A$2:$B$11,2,FALSE),"0")</f>
        <v>6</v>
      </c>
      <c r="Q1550" s="2" t="s">
        <v>4804</v>
      </c>
      <c r="R1550" s="19">
        <f>IFERROR(VLOOKUP(Q1550,Contenants!$A$2:$B$21,2,FALSE),"0")</f>
        <v>8</v>
      </c>
      <c r="S1550" s="2" t="s">
        <v>5667</v>
      </c>
      <c r="T1550" s="50" t="s">
        <v>6464</v>
      </c>
      <c r="U1550" s="19" t="str">
        <f t="shared" si="566"/>
        <v>bieres_artisanales_birificio_della_granda.png</v>
      </c>
      <c r="V1550" s="19">
        <f t="shared" si="567"/>
        <v>1</v>
      </c>
      <c r="W1550" s="20" t="str">
        <f t="shared" si="568"/>
        <v>("01562", "Bière Birrificio della Granda Kei Os 33 cl", "Cuvée 'Kei Os' (IPA) : Robe dorée ; Nez fruité et citronné ; Bouche d’une belle amertume.&lt;br&gt;Degré : 5,5%&lt;br&gt;&lt;br&gt;Pays : Italie&lt;br&gt;&lt;br&gt;La brasserie Berrificia della Granda.&lt;br&gt;Après plusieurs années en tant que biologiste, Ivano décide de rentrer dans son village d'origine pour reprendre la ferme de sa famille.&lt;br&gt;Il plante de l'orge et se lance dans le brassage. Aujourd'hui, la plupart des céréales utilisées dans ses bières proviennent de sa propre production. Et ce, pour notre plus grand plaisir !", "22", "8", "0", "7","6", "8", "bieres_artisanales_birificio_della_granda.png", "1"),</v>
      </c>
    </row>
    <row r="1551" spans="1:23" s="29" customFormat="1" hidden="1" x14ac:dyDescent="0.25">
      <c r="A1551" s="2" t="s">
        <v>2685</v>
      </c>
      <c r="B1551" s="2" t="s">
        <v>2686</v>
      </c>
      <c r="C1551" s="3"/>
      <c r="D1551" s="36" t="str">
        <f t="shared" si="558"/>
        <v/>
      </c>
      <c r="E1551" s="4">
        <v>4.3</v>
      </c>
      <c r="F1551" s="2" t="s">
        <v>2246</v>
      </c>
      <c r="G1551" s="38"/>
      <c r="H1551" s="2" t="b">
        <v>0</v>
      </c>
      <c r="I1551" s="2" t="s">
        <v>2307</v>
      </c>
      <c r="J1551" s="38"/>
      <c r="K1551" s="2"/>
      <c r="L1551" s="38"/>
      <c r="M1551" s="2" t="s">
        <v>2307</v>
      </c>
      <c r="N1551" s="38"/>
      <c r="O1551" s="2"/>
      <c r="P1551" s="38"/>
      <c r="Q1551" s="2" t="s">
        <v>4804</v>
      </c>
      <c r="R1551" s="38"/>
      <c r="S1551" s="2"/>
      <c r="T1551" s="38"/>
      <c r="U1551" s="38"/>
      <c r="V1551" s="38"/>
      <c r="W1551" s="38"/>
    </row>
    <row r="1552" spans="1:23" hidden="1" x14ac:dyDescent="0.25">
      <c r="A1552" s="2" t="s">
        <v>401</v>
      </c>
      <c r="B1552" s="2" t="s">
        <v>402</v>
      </c>
      <c r="C1552" s="3"/>
      <c r="D1552" s="23" t="str">
        <f t="shared" ref="D1552:D1554" si="569">SUBSTITUTE(SUBSTITUTE(SUBSTITUTE(C1552,CHAR(13),""),CHAR(10),"&lt;br&gt;"),". &amp;car(10)",".")</f>
        <v/>
      </c>
      <c r="E1552" s="4">
        <v>4.0999999999999996</v>
      </c>
      <c r="F1552" s="2" t="s">
        <v>2246</v>
      </c>
      <c r="G1552" s="19">
        <f>VLOOKUP(F1552,frs!$A$2:$E$41,2,FALSE)</f>
        <v>22</v>
      </c>
      <c r="H1552" s="2" t="b">
        <v>1</v>
      </c>
      <c r="I1552" s="2" t="s">
        <v>2307</v>
      </c>
      <c r="J1552" s="19">
        <f>VLOOKUP(I1552,Families!$A$2:$B$11,2,FALSE)</f>
        <v>8</v>
      </c>
      <c r="K1552" s="2"/>
      <c r="L1552" s="19" t="str">
        <f>IFERROR(VLOOKUP(K1552,Appellations!$A$2:$B$77,2,FALSE),"0")</f>
        <v>0</v>
      </c>
      <c r="M1552" s="2" t="s">
        <v>2307</v>
      </c>
      <c r="N1552" s="19">
        <f>IFERROR(VLOOKUP(M1552,Regions!$A$2:$B$41,2,FALSE),"0")</f>
        <v>7</v>
      </c>
      <c r="O1552" s="2" t="s">
        <v>4877</v>
      </c>
      <c r="P1552" s="19">
        <f>IFERROR(VLOOKUP(O1552,Colors!$A$2:$B$11,2,FALSE),"0")</f>
        <v>3</v>
      </c>
      <c r="Q1552" s="2" t="s">
        <v>4804</v>
      </c>
      <c r="R1552" s="19">
        <f>IFERROR(VLOOKUP(Q1552,Contenants!$A$2:$B$21,2,FALSE),"0")</f>
        <v>8</v>
      </c>
      <c r="S1552" s="2"/>
      <c r="T1552" s="50" t="str">
        <f t="shared" ref="T1552:T1554" si="570">PROPER(B1552)</f>
        <v>Biere French Corsair Kraken 33 Cl</v>
      </c>
      <c r="U1552" s="19" t="str">
        <f>SUBSTITUTE(SUBSTITUTE(SUBSTITUTE(SUBSTITUTE(SUBSTITUTE(SUBSTITUTE(SUBSTITUTE(SUBSTITUTE(SUBSTITUTE(SUBSTITUTE(SUBSTITUTE(SUBSTITUTE(S1552,"C:\Users\Admin\OneDrive\Site Internet\",""),"BAG-IN-BOX\",""),"BOURGOGNE\",""),"BEAUJOLAIS\",""),"CHAMPAGNE ET EFFERVESCENTS\",""),"LANGUEDOC\",""),"LOIRE\",""),"PROVENCE\",""),"RHONE NORD\",""),"RHONE SUD\",""),"SPIRITUEUX\",""),"SUD OUEST\","")</f>
        <v/>
      </c>
      <c r="V1552" s="19">
        <f t="shared" ref="V1552:V1554" si="571">IF(U1552="",0,1)</f>
        <v>0</v>
      </c>
      <c r="W1552" s="20" t="e">
        <f>$X$1&amp;A1552&amp;$Y$1&amp;T1552&amp;$Z$1&amp;D1552&amp;$AA$1&amp;E1552&amp;#REF!&amp;G1552&amp;$AB$1&amp;J1552&amp;$AC$1&amp;L1552&amp;$AD$1&amp;N1552&amp;$AE$1&amp;P1552&amp;$AF$1&amp;R1552&amp;$AG$1&amp;#REF!&amp;$AI$1</f>
        <v>#REF!</v>
      </c>
    </row>
    <row r="1553" spans="1:23" hidden="1" x14ac:dyDescent="0.25">
      <c r="A1553" s="2" t="s">
        <v>397</v>
      </c>
      <c r="B1553" s="2" t="s">
        <v>398</v>
      </c>
      <c r="C1553" s="3"/>
      <c r="D1553" s="23" t="str">
        <f t="shared" si="569"/>
        <v/>
      </c>
      <c r="E1553" s="4">
        <v>4.9000000000000004</v>
      </c>
      <c r="F1553" s="2" t="s">
        <v>2246</v>
      </c>
      <c r="G1553" s="19">
        <f>VLOOKUP(F1553,frs!$A$2:$E$41,2,FALSE)</f>
        <v>22</v>
      </c>
      <c r="H1553" s="2" t="b">
        <v>1</v>
      </c>
      <c r="I1553" s="2" t="s">
        <v>2307</v>
      </c>
      <c r="J1553" s="19">
        <f>VLOOKUP(I1553,Families!$A$2:$B$11,2,FALSE)</f>
        <v>8</v>
      </c>
      <c r="K1553" s="2"/>
      <c r="L1553" s="19" t="str">
        <f>IFERROR(VLOOKUP(K1553,Appellations!$A$2:$B$77,2,FALSE),"0")</f>
        <v>0</v>
      </c>
      <c r="M1553" s="2" t="s">
        <v>2307</v>
      </c>
      <c r="N1553" s="19">
        <f>IFERROR(VLOOKUP(M1553,Regions!$A$2:$B$41,2,FALSE),"0")</f>
        <v>7</v>
      </c>
      <c r="O1553" s="2" t="s">
        <v>5007</v>
      </c>
      <c r="P1553" s="19">
        <f>IFERROR(VLOOKUP(O1553,Colors!$A$2:$B$11,2,FALSE),"0")</f>
        <v>5</v>
      </c>
      <c r="Q1553" s="2" t="s">
        <v>4804</v>
      </c>
      <c r="R1553" s="19">
        <f>IFERROR(VLOOKUP(Q1553,Contenants!$A$2:$B$21,2,FALSE),"0")</f>
        <v>8</v>
      </c>
      <c r="S1553" s="2"/>
      <c r="T1553" s="50" t="str">
        <f t="shared" si="570"/>
        <v>Biere French Corsair Dark Light 33 Cl</v>
      </c>
      <c r="U1553" s="19" t="str">
        <f>SUBSTITUTE(SUBSTITUTE(SUBSTITUTE(SUBSTITUTE(SUBSTITUTE(SUBSTITUTE(SUBSTITUTE(SUBSTITUTE(SUBSTITUTE(SUBSTITUTE(SUBSTITUTE(SUBSTITUTE(S1553,"C:\Users\Admin\OneDrive\Site Internet\",""),"BAG-IN-BOX\",""),"BOURGOGNE\",""),"BEAUJOLAIS\",""),"CHAMPAGNE ET EFFERVESCENTS\",""),"LANGUEDOC\",""),"LOIRE\",""),"PROVENCE\",""),"RHONE NORD\",""),"RHONE SUD\",""),"SPIRITUEUX\",""),"SUD OUEST\","")</f>
        <v/>
      </c>
      <c r="V1553" s="19">
        <f t="shared" si="571"/>
        <v>0</v>
      </c>
      <c r="W1553" s="20" t="e">
        <f>$X$1&amp;A1553&amp;$Y$1&amp;T1553&amp;$Z$1&amp;D1553&amp;$AA$1&amp;E1553&amp;#REF!&amp;G1553&amp;$AB$1&amp;J1553&amp;$AC$1&amp;L1553&amp;$AD$1&amp;N1553&amp;$AE$1&amp;P1553&amp;$AF$1&amp;R1553&amp;$AG$1&amp;#REF!&amp;$AI$1</f>
        <v>#REF!</v>
      </c>
    </row>
    <row r="1554" spans="1:23" hidden="1" x14ac:dyDescent="0.25">
      <c r="A1554" s="2" t="s">
        <v>403</v>
      </c>
      <c r="B1554" s="2" t="s">
        <v>404</v>
      </c>
      <c r="C1554" s="3"/>
      <c r="D1554" s="23" t="str">
        <f t="shared" si="569"/>
        <v/>
      </c>
      <c r="E1554" s="4">
        <v>4.1500000000000004</v>
      </c>
      <c r="F1554" s="2" t="s">
        <v>2246</v>
      </c>
      <c r="G1554" s="19">
        <f>VLOOKUP(F1554,frs!$A$2:$E$41,2,FALSE)</f>
        <v>22</v>
      </c>
      <c r="H1554" s="2" t="b">
        <v>1</v>
      </c>
      <c r="I1554" s="2" t="s">
        <v>2307</v>
      </c>
      <c r="J1554" s="19">
        <f>VLOOKUP(I1554,Families!$A$2:$B$11,2,FALSE)</f>
        <v>8</v>
      </c>
      <c r="K1554" s="2"/>
      <c r="L1554" s="19" t="str">
        <f>IFERROR(VLOOKUP(K1554,Appellations!$A$2:$B$77,2,FALSE),"0")</f>
        <v>0</v>
      </c>
      <c r="M1554" s="2" t="s">
        <v>2307</v>
      </c>
      <c r="N1554" s="19">
        <f>IFERROR(VLOOKUP(M1554,Regions!$A$2:$B$41,2,FALSE),"0")</f>
        <v>7</v>
      </c>
      <c r="O1554" s="2" t="s">
        <v>314</v>
      </c>
      <c r="P1554" s="19">
        <f>IFERROR(VLOOKUP(O1554,Colors!$A$2:$B$11,2,FALSE),"0")</f>
        <v>6</v>
      </c>
      <c r="Q1554" s="2" t="s">
        <v>4804</v>
      </c>
      <c r="R1554" s="19">
        <f>IFERROR(VLOOKUP(Q1554,Contenants!$A$2:$B$21,2,FALSE),"0")</f>
        <v>8</v>
      </c>
      <c r="S1554" s="2"/>
      <c r="T1554" s="50" t="str">
        <f t="shared" si="570"/>
        <v>Biere French Corsair Megalodon 33 Cl</v>
      </c>
      <c r="U1554" s="19" t="str">
        <f>SUBSTITUTE(SUBSTITUTE(SUBSTITUTE(SUBSTITUTE(SUBSTITUTE(SUBSTITUTE(SUBSTITUTE(SUBSTITUTE(SUBSTITUTE(SUBSTITUTE(SUBSTITUTE(SUBSTITUTE(S1554,"C:\Users\Admin\OneDrive\Site Internet\",""),"BAG-IN-BOX\",""),"BOURGOGNE\",""),"BEAUJOLAIS\",""),"CHAMPAGNE ET EFFERVESCENTS\",""),"LANGUEDOC\",""),"LOIRE\",""),"PROVENCE\",""),"RHONE NORD\",""),"RHONE SUD\",""),"SPIRITUEUX\",""),"SUD OUEST\","")</f>
        <v/>
      </c>
      <c r="V1554" s="19">
        <f t="shared" si="571"/>
        <v>0</v>
      </c>
      <c r="W1554" s="20" t="e">
        <f>$X$1&amp;A1554&amp;$Y$1&amp;T1554&amp;$Z$1&amp;D1554&amp;$AA$1&amp;E1554&amp;#REF!&amp;G1554&amp;$AB$1&amp;J1554&amp;$AC$1&amp;L1554&amp;$AD$1&amp;N1554&amp;$AE$1&amp;P1554&amp;$AF$1&amp;R1554&amp;$AG$1&amp;#REF!&amp;$AI$1</f>
        <v>#REF!</v>
      </c>
    </row>
    <row r="1555" spans="1:23" s="29" customFormat="1" hidden="1" x14ac:dyDescent="0.25">
      <c r="A1555" s="2" t="s">
        <v>2711</v>
      </c>
      <c r="B1555" s="2" t="s">
        <v>2712</v>
      </c>
      <c r="C1555" s="3"/>
      <c r="D1555" s="27" t="str">
        <f t="shared" si="558"/>
        <v/>
      </c>
      <c r="E1555" s="4">
        <v>3.4</v>
      </c>
      <c r="F1555" s="2" t="s">
        <v>2246</v>
      </c>
      <c r="H1555" s="2" t="b">
        <v>0</v>
      </c>
      <c r="I1555" s="2" t="s">
        <v>2307</v>
      </c>
      <c r="K1555" s="2"/>
      <c r="M1555" s="2" t="s">
        <v>2307</v>
      </c>
      <c r="O1555" s="2"/>
      <c r="Q1555" s="2" t="s">
        <v>4695</v>
      </c>
      <c r="S1555" s="2"/>
    </row>
    <row r="1556" spans="1:23" s="20" customFormat="1" hidden="1" x14ac:dyDescent="0.25">
      <c r="A1556" s="2" t="s">
        <v>409</v>
      </c>
      <c r="B1556" s="2" t="s">
        <v>410</v>
      </c>
      <c r="C1556" s="3"/>
      <c r="D1556" s="18" t="str">
        <f t="shared" si="558"/>
        <v/>
      </c>
      <c r="E1556" s="4">
        <v>2.85</v>
      </c>
      <c r="F1556" s="2" t="s">
        <v>2246</v>
      </c>
      <c r="H1556" s="2" t="b">
        <v>1</v>
      </c>
      <c r="I1556" s="2" t="s">
        <v>2307</v>
      </c>
      <c r="K1556" s="2"/>
      <c r="M1556" s="2" t="s">
        <v>2307</v>
      </c>
      <c r="O1556" s="2" t="s">
        <v>4803</v>
      </c>
      <c r="Q1556" s="2" t="s">
        <v>4804</v>
      </c>
      <c r="S1556" s="2"/>
      <c r="V1556" s="19">
        <f t="shared" ref="V1556:V1558" si="572">IF(U1556="",0,1)</f>
        <v>0</v>
      </c>
    </row>
    <row r="1557" spans="1:23" s="20" customFormat="1" hidden="1" x14ac:dyDescent="0.25">
      <c r="A1557" s="2" t="s">
        <v>407</v>
      </c>
      <c r="B1557" s="2" t="s">
        <v>408</v>
      </c>
      <c r="C1557" s="3"/>
      <c r="D1557" s="40" t="str">
        <f t="shared" si="558"/>
        <v/>
      </c>
      <c r="E1557" s="4">
        <v>3.85</v>
      </c>
      <c r="F1557" s="2" t="s">
        <v>2246</v>
      </c>
      <c r="G1557" s="42"/>
      <c r="H1557" s="2" t="b">
        <v>1</v>
      </c>
      <c r="I1557" s="2" t="s">
        <v>2307</v>
      </c>
      <c r="J1557" s="42"/>
      <c r="K1557" s="2"/>
      <c r="L1557" s="42"/>
      <c r="M1557" s="2" t="s">
        <v>2307</v>
      </c>
      <c r="N1557" s="42"/>
      <c r="O1557" s="2" t="s">
        <v>4877</v>
      </c>
      <c r="P1557" s="42"/>
      <c r="Q1557" s="2" t="s">
        <v>4695</v>
      </c>
      <c r="R1557" s="42"/>
      <c r="S1557" s="2"/>
      <c r="T1557" s="42"/>
      <c r="U1557" s="42"/>
      <c r="V1557" s="19">
        <f t="shared" si="572"/>
        <v>0</v>
      </c>
      <c r="W1557" s="42"/>
    </row>
    <row r="1558" spans="1:23" ht="409.5" x14ac:dyDescent="0.25">
      <c r="A1558" s="2" t="s">
        <v>2045</v>
      </c>
      <c r="B1558" s="2" t="s">
        <v>2046</v>
      </c>
      <c r="C1558" s="3" t="s">
        <v>5927</v>
      </c>
      <c r="D1558" s="23" t="str">
        <f t="shared" ref="D1558:D1559" si="573">SUBSTITUTE(SUBSTITUTE(SUBSTITUTE(C1558,CHAR(13),""),CHAR(10),"&lt;br&gt;"),". &amp;car(10)",".")</f>
        <v>Une Eau de Vie de vieille prune délicate et bien mûre. Idéal en digestif.&lt;br&gt;&lt;br&gt;Provenance : France (Landes et Lot-et-Garonne)&lt;br&gt;&lt;br&gt;Vieillissement : 20 kilos de fruits pour produire 1 litre d’alcool pur, distillé puis vieillie en fûts de chêne pendant plusieurs années.&lt;br&gt;&lt;br&gt;Dégustation : Robe ambrée ; Nez boisé et de fruits noirs ; Bouche suave aux notes délicates de prunes confîturées.&lt;br&gt;&lt;br&gt;Le Château de Laubade a été fondé en 1870, au cœur du Bas Armagnac, terroir le plus noble. Aujourd’hui, la 3ème génération de la famille veille à la destinée du plus grand vignoble de l’appellation avec 105 hectares, faisant face aux Pyrénées.</v>
      </c>
      <c r="E1558" s="4">
        <v>41.4</v>
      </c>
      <c r="F1558" s="2" t="s">
        <v>66</v>
      </c>
      <c r="G1558" s="19">
        <f>VLOOKUP(F1558,frs!$A$2:$B$45,2,FALSE)</f>
        <v>28</v>
      </c>
      <c r="H1558" s="2" t="b">
        <v>1</v>
      </c>
      <c r="I1558" s="2" t="s">
        <v>4693</v>
      </c>
      <c r="J1558" s="19">
        <f>VLOOKUP(I1558,Families!$A$2:$B$11,2,FALSE)</f>
        <v>7</v>
      </c>
      <c r="K1558" s="2"/>
      <c r="L1558" s="19" t="str">
        <f>IFERROR(VLOOKUP(K1558,Appellations!$A$2:$B$80,2,FALSE),"0")</f>
        <v>0</v>
      </c>
      <c r="M1558" s="2" t="s">
        <v>4702</v>
      </c>
      <c r="N1558" s="19">
        <f>IFERROR(VLOOKUP(M1558,Regions!$A$2:$B$44,2,FALSE),"0")</f>
        <v>17</v>
      </c>
      <c r="O1558" s="2"/>
      <c r="P1558" s="19" t="str">
        <f>IFERROR(VLOOKUP(O1558,Colors!$A$2:$B$11,2,FALSE),"0")</f>
        <v>0</v>
      </c>
      <c r="Q1558" s="2" t="s">
        <v>4696</v>
      </c>
      <c r="R1558" s="19">
        <f>IFERROR(VLOOKUP(Q1558,Contenants!$A$2:$B$21,2,FALSE),"0")</f>
        <v>15</v>
      </c>
      <c r="S1558" s="2" t="s">
        <v>5916</v>
      </c>
      <c r="T1558" s="50" t="s">
        <v>6014</v>
      </c>
      <c r="U1558" s="19" t="str">
        <f>SUBSTITUTE(S1558,"C:\Users\Admin\OneDrive\Site Internet\","")</f>
        <v>eau_de_vie_chateau_de_laubade_vieille_prune.png</v>
      </c>
      <c r="V1558" s="19">
        <f t="shared" si="572"/>
        <v>1</v>
      </c>
      <c r="W1558" s="20" t="str">
        <f t="shared" ref="W1558" si="574">$X$1&amp;A1558&amp;$Y$1&amp;T1558&amp;$Z$1&amp;D1558&amp;$AA$1&amp;G1558&amp;$AB$1&amp;J1558&amp;$AC$1&amp;L1558&amp;$AD$1&amp;N1558&amp;$AE$1&amp;P1558&amp;$AF$1&amp;R1558&amp;$AG$1&amp;U1558&amp;$AH$1&amp;V1558&amp;$AI$1</f>
        <v>("01570", "Vieille Eau de Vie de Prune Leda", "Une Eau de Vie de vieille prune délicate et bien mûre. Idéal en digestif.&lt;br&gt;&lt;br&gt;Provenance : France (Landes et Lot-et-Garonne)&lt;br&gt;&lt;br&gt;Vieillissement : 20 kilos de fruits pour produire 1 litre d’alcool pur, distillé puis vieillie en fûts de chêne pendant plusieurs années.&lt;br&gt;&lt;br&gt;Dégustation : Robe ambrée ; Nez boisé et de fruits noirs ; Bouche suave aux notes délicates de prunes confîturées.&lt;br&gt;&lt;br&gt;Le Château de Laubade a été fondé en 1870, au cœur du Bas Armagnac, terroir le plus noble. Aujourd’hui, la 3ème génération de la famille veille à la destinée du plus grand vignoble de l’appellation avec 105 hectares, faisant face aux Pyrénées.", "28", "7", "0", "17","0", "15", "eau_de_vie_chateau_de_laubade_vieille_prune.png", "1"),</v>
      </c>
    </row>
    <row r="1559" spans="1:23" hidden="1" x14ac:dyDescent="0.25">
      <c r="A1559" s="2" t="s">
        <v>3096</v>
      </c>
      <c r="B1559" s="2" t="s">
        <v>3097</v>
      </c>
      <c r="C1559" s="3"/>
      <c r="D1559" s="23" t="str">
        <f t="shared" si="573"/>
        <v/>
      </c>
      <c r="E1559" s="4">
        <v>9.1</v>
      </c>
      <c r="F1559" s="2" t="s">
        <v>175</v>
      </c>
      <c r="G1559" s="19">
        <f>VLOOKUP(F1559,frs!$A$2:$E$41,2,FALSE)</f>
        <v>35</v>
      </c>
      <c r="H1559" s="2" t="b">
        <v>0</v>
      </c>
      <c r="I1559" s="2" t="s">
        <v>4716</v>
      </c>
      <c r="J1559" s="19">
        <f>VLOOKUP(I1559,Families!$A$2:$B$11,2,FALSE)</f>
        <v>1</v>
      </c>
      <c r="K1559" s="2" t="s">
        <v>4840</v>
      </c>
      <c r="L1559" s="19">
        <f>IFERROR(VLOOKUP(K1559,Appellations!$A$2:$B$77,2,FALSE),"0")</f>
        <v>27</v>
      </c>
      <c r="M1559" s="2" t="s">
        <v>4745</v>
      </c>
      <c r="N1559" s="19">
        <f>IFERROR(VLOOKUP(M1559,Regions!$A$2:$B$41,2,FALSE),"0")</f>
        <v>33</v>
      </c>
      <c r="O1559" s="2" t="s">
        <v>4719</v>
      </c>
      <c r="P1559" s="19">
        <f>IFERROR(VLOOKUP(O1559,Colors!$A$2:$B$11,2,FALSE),"0")</f>
        <v>8</v>
      </c>
      <c r="Q1559" s="2" t="s">
        <v>4688</v>
      </c>
      <c r="R1559" s="19">
        <f>IFERROR(VLOOKUP(Q1559,Contenants!$A$2:$B$21,2,FALSE),"0")</f>
        <v>16</v>
      </c>
      <c r="S1559" s="2"/>
      <c r="T1559" s="50" t="str">
        <f t="shared" ref="T1559" si="575">PROPER(B1559)</f>
        <v>Cdr Villages Plan De Dieu Dom.Ondine Rge</v>
      </c>
      <c r="U1559" s="19" t="str">
        <f>SUBSTITUTE(SUBSTITUTE(SUBSTITUTE(SUBSTITUTE(SUBSTITUTE(SUBSTITUTE(SUBSTITUTE(SUBSTITUTE(SUBSTITUTE(SUBSTITUTE(SUBSTITUTE(SUBSTITUTE(S1559,"C:\Users\Admin\OneDrive\Site Internet\",""),"BAG-IN-BOX\",""),"BOURGOGNE\",""),"BEAUJOLAIS\",""),"CHAMPAGNE ET EFFERVESCENTS\",""),"LANGUEDOC\",""),"LOIRE\",""),"PROVENCE\",""),"RHONE NORD\",""),"RHONE SUD\",""),"SPIRITUEUX\",""),"SUD OUEST\","")</f>
        <v/>
      </c>
      <c r="V1559" s="19" t="e">
        <f>IF(#REF!="",0,1)</f>
        <v>#REF!</v>
      </c>
      <c r="W1559" s="20" t="e">
        <f>$X$1&amp;A1559&amp;$Y$1&amp;T1559&amp;$Z$1&amp;D1559&amp;$AA$1&amp;E1559&amp;#REF!&amp;G1559&amp;$AB$1&amp;J1559&amp;$AC$1&amp;L1559&amp;$AD$1&amp;N1559&amp;$AE$1&amp;P1559&amp;$AF$1&amp;R1559&amp;$AG$1&amp;#REF!&amp;$AI$1</f>
        <v>#REF!</v>
      </c>
    </row>
    <row r="1560" spans="1:23" s="29" customFormat="1" hidden="1" x14ac:dyDescent="0.25">
      <c r="A1560" s="2" t="s">
        <v>4357</v>
      </c>
      <c r="B1560" s="2" t="s">
        <v>4358</v>
      </c>
      <c r="C1560" s="3"/>
      <c r="D1560" s="27" t="str">
        <f t="shared" si="558"/>
        <v/>
      </c>
      <c r="E1560" s="4">
        <v>15.1</v>
      </c>
      <c r="F1560" s="2" t="s">
        <v>175</v>
      </c>
      <c r="H1560" s="2" t="b">
        <v>0</v>
      </c>
      <c r="I1560" s="2" t="s">
        <v>4716</v>
      </c>
      <c r="K1560" s="2" t="s">
        <v>4853</v>
      </c>
      <c r="M1560" s="2" t="s">
        <v>4745</v>
      </c>
      <c r="O1560" s="2" t="s">
        <v>4719</v>
      </c>
      <c r="Q1560" s="2" t="s">
        <v>4688</v>
      </c>
      <c r="S1560" s="2"/>
    </row>
    <row r="1561" spans="1:23" s="20" customFormat="1" hidden="1" x14ac:dyDescent="0.25">
      <c r="A1561" s="2" t="s">
        <v>4445</v>
      </c>
      <c r="B1561" s="2" t="s">
        <v>4446</v>
      </c>
      <c r="C1561" s="3"/>
      <c r="D1561" s="18" t="str">
        <f t="shared" si="558"/>
        <v/>
      </c>
      <c r="E1561" s="4">
        <v>7.9</v>
      </c>
      <c r="F1561" s="2" t="s">
        <v>175</v>
      </c>
      <c r="H1561" s="2" t="b">
        <v>0</v>
      </c>
      <c r="I1561" s="2" t="s">
        <v>2308</v>
      </c>
      <c r="K1561" s="2" t="s">
        <v>4899</v>
      </c>
      <c r="M1561" s="2" t="s">
        <v>4745</v>
      </c>
      <c r="O1561" s="2" t="s">
        <v>2306</v>
      </c>
      <c r="Q1561" s="2" t="s">
        <v>4688</v>
      </c>
      <c r="S1561" s="2"/>
    </row>
    <row r="1562" spans="1:23" s="20" customFormat="1" hidden="1" x14ac:dyDescent="0.25">
      <c r="A1562" s="2" t="s">
        <v>2006</v>
      </c>
      <c r="B1562" s="2" t="s">
        <v>2007</v>
      </c>
      <c r="C1562" s="3"/>
      <c r="D1562" s="18" t="str">
        <f t="shared" si="558"/>
        <v/>
      </c>
      <c r="E1562" s="4">
        <v>7.9</v>
      </c>
      <c r="F1562" s="2" t="s">
        <v>175</v>
      </c>
      <c r="H1562" s="2" t="b">
        <v>1</v>
      </c>
      <c r="I1562" s="2" t="s">
        <v>4709</v>
      </c>
      <c r="K1562" s="2" t="s">
        <v>4899</v>
      </c>
      <c r="M1562" s="2" t="s">
        <v>4745</v>
      </c>
      <c r="O1562" s="2" t="s">
        <v>4689</v>
      </c>
      <c r="Q1562" s="2" t="s">
        <v>4688</v>
      </c>
      <c r="S1562" s="2"/>
      <c r="V1562" s="19">
        <f t="shared" ref="V1562:V1563" si="576">IF(U1562="",0,1)</f>
        <v>0</v>
      </c>
    </row>
    <row r="1563" spans="1:23" s="20" customFormat="1" ht="328.5" hidden="1" x14ac:dyDescent="0.25">
      <c r="A1563" s="2" t="s">
        <v>2008</v>
      </c>
      <c r="B1563" s="2" t="s">
        <v>2009</v>
      </c>
      <c r="C1563" s="3" t="s">
        <v>5467</v>
      </c>
      <c r="D1563" s="40" t="str">
        <f t="shared" si="558"/>
        <v>Un Ventoux rouge charnue et fruité. Idéal sur des grillades entre amis.&lt;br&gt; &lt;br&gt;Encépagement : Grenache, Mourvèdre, Carignan&lt;br&gt;&lt;br&gt;Dégustation : Robe rouge violette ; Nez expressif de cerise et de fruits des bois ; Bouche ronde, ample aux notes de confiture de cerises et de prunes.&lt;br&gt;Accord mets/vin : viande grillée, gibier.&lt;br&gt;&lt;br&gt;Existe en Magnum.&lt;br&gt;&lt;br&gt;La société Rhône Rive Gauche nous propose les vins des vignerons de Saint Marc - Canteperdrix qui est situé au pied du Mont Ventoux sur la plaine du Comtat Venaissin.&lt;br&gt;Dans la plaine aux courbes vallonnées règne un climat privilégié, où les sols diversifiés affirment le caractère puissant de terroirs composites. Les vignobles carombais et mazanais s’établissent sur des sols argilo-calcaire durs, que le temps a façonné d’éboulis, d’alluvions anciennes à cailloux ronds… Leur qualité et leur diversité, ainsi que les variétés de cépages (Grenache, Carignan, Syrah, Cinsault…) sont à l’origine de l’ampleur aromatique des vins des Vignerons de Saint Marc – Canteperdrix !»</v>
      </c>
      <c r="E1563" s="4">
        <v>8.85</v>
      </c>
      <c r="F1563" s="2" t="s">
        <v>175</v>
      </c>
      <c r="G1563" s="42"/>
      <c r="H1563" s="2" t="b">
        <v>1</v>
      </c>
      <c r="I1563" s="2" t="s">
        <v>4716</v>
      </c>
      <c r="J1563" s="42"/>
      <c r="K1563" s="2" t="s">
        <v>4899</v>
      </c>
      <c r="L1563" s="42"/>
      <c r="M1563" s="2" t="s">
        <v>4745</v>
      </c>
      <c r="N1563" s="42"/>
      <c r="O1563" s="2" t="s">
        <v>4719</v>
      </c>
      <c r="P1563" s="42"/>
      <c r="Q1563" s="2" t="s">
        <v>4688</v>
      </c>
      <c r="R1563" s="42"/>
      <c r="S1563" s="2" t="s">
        <v>6518</v>
      </c>
      <c r="T1563" s="42"/>
      <c r="U1563" s="42"/>
      <c r="V1563" s="19">
        <f t="shared" si="576"/>
        <v>0</v>
      </c>
      <c r="W1563" s="42"/>
    </row>
    <row r="1564" spans="1:23" hidden="1" x14ac:dyDescent="0.25">
      <c r="A1564" s="2" t="s">
        <v>2630</v>
      </c>
      <c r="B1564" s="2" t="s">
        <v>2631</v>
      </c>
      <c r="C1564" s="3"/>
      <c r="D1564" s="23" t="str">
        <f>SUBSTITUTE(SUBSTITUTE(SUBSTITUTE(C1564,CHAR(13),""),CHAR(10),"&lt;br&gt;"),". &amp;car(10)",".")</f>
        <v/>
      </c>
      <c r="E1564" s="4">
        <v>22</v>
      </c>
      <c r="F1564" s="2" t="s">
        <v>175</v>
      </c>
      <c r="G1564" s="19">
        <f>VLOOKUP(F1564,frs!$A$2:$E$41,2,FALSE)</f>
        <v>35</v>
      </c>
      <c r="H1564" s="2" t="b">
        <v>0</v>
      </c>
      <c r="I1564" s="2" t="s">
        <v>2301</v>
      </c>
      <c r="J1564" s="19">
        <f>VLOOKUP(I1564,Families!$A$2:$B$11,2,FALSE)</f>
        <v>4</v>
      </c>
      <c r="K1564" s="2" t="s">
        <v>4753</v>
      </c>
      <c r="L1564" s="19" t="str">
        <f>IFERROR(VLOOKUP(K1564,Appellations!$A$2:$B$77,2,FALSE),"0")</f>
        <v>0</v>
      </c>
      <c r="M1564" s="2" t="s">
        <v>4745</v>
      </c>
      <c r="N1564" s="19">
        <f>IFERROR(VLOOKUP(M1564,Regions!$A$2:$B$41,2,FALSE),"0")</f>
        <v>33</v>
      </c>
      <c r="O1564" s="2" t="s">
        <v>4719</v>
      </c>
      <c r="P1564" s="19">
        <f>IFERROR(VLOOKUP(O1564,Colors!$A$2:$B$11,2,FALSE),"0")</f>
        <v>8</v>
      </c>
      <c r="Q1564" s="2"/>
      <c r="R1564" s="19" t="str">
        <f>IFERROR(VLOOKUP(Q1564,Contenants!$A$2:$B$21,2,FALSE),"0")</f>
        <v>0</v>
      </c>
      <c r="S1564" s="2"/>
      <c r="T1564" s="50" t="str">
        <f>PROPER(B1564)</f>
        <v>Bib Igp Vaucluse Rouge 5 L</v>
      </c>
      <c r="U1564" s="19" t="str">
        <f>SUBSTITUTE(SUBSTITUTE(SUBSTITUTE(SUBSTITUTE(SUBSTITUTE(SUBSTITUTE(SUBSTITUTE(SUBSTITUTE(SUBSTITUTE(SUBSTITUTE(SUBSTITUTE(SUBSTITUTE(S1564,"C:\Users\Admin\OneDrive\Site Internet\",""),"BAG-IN-BOX\",""),"BOURGOGNE\",""),"BEAUJOLAIS\",""),"CHAMPAGNE ET EFFERVESCENTS\",""),"LANGUEDOC\",""),"LOIRE\",""),"PROVENCE\",""),"RHONE NORD\",""),"RHONE SUD\",""),"SPIRITUEUX\",""),"SUD OUEST\","")</f>
        <v/>
      </c>
      <c r="V1564" s="19" t="e">
        <f>IF(#REF!="",0,1)</f>
        <v>#REF!</v>
      </c>
      <c r="W1564" s="20" t="e">
        <f>$X$1&amp;A1564&amp;$Y$1&amp;T1564&amp;$Z$1&amp;D1564&amp;$AA$1&amp;E1564&amp;#REF!&amp;G1564&amp;$AB$1&amp;J1564&amp;$AC$1&amp;L1564&amp;$AD$1&amp;N1564&amp;$AE$1&amp;P1564&amp;$AF$1&amp;R1564&amp;$AG$1&amp;#REF!&amp;$AI$1</f>
        <v>#REF!</v>
      </c>
    </row>
    <row r="1565" spans="1:23" s="29" customFormat="1" hidden="1" x14ac:dyDescent="0.25">
      <c r="A1565" s="2" t="s">
        <v>2628</v>
      </c>
      <c r="B1565" s="2" t="s">
        <v>2629</v>
      </c>
      <c r="C1565" s="3"/>
      <c r="D1565" s="36" t="str">
        <f t="shared" si="558"/>
        <v/>
      </c>
      <c r="E1565" s="4">
        <v>22</v>
      </c>
      <c r="F1565" s="2" t="s">
        <v>175</v>
      </c>
      <c r="G1565" s="38"/>
      <c r="H1565" s="2" t="b">
        <v>0</v>
      </c>
      <c r="I1565" s="2" t="s">
        <v>2301</v>
      </c>
      <c r="J1565" s="38"/>
      <c r="K1565" s="2" t="s">
        <v>4753</v>
      </c>
      <c r="L1565" s="38"/>
      <c r="M1565" s="2" t="s">
        <v>4745</v>
      </c>
      <c r="N1565" s="38"/>
      <c r="O1565" s="2" t="s">
        <v>2306</v>
      </c>
      <c r="P1565" s="38"/>
      <c r="Q1565" s="2"/>
      <c r="R1565" s="38"/>
      <c r="S1565" s="2"/>
      <c r="T1565" s="38"/>
      <c r="U1565" s="38"/>
      <c r="V1565" s="38"/>
      <c r="W1565" s="38"/>
    </row>
    <row r="1566" spans="1:23" hidden="1" x14ac:dyDescent="0.25">
      <c r="A1566" s="2" t="s">
        <v>2874</v>
      </c>
      <c r="B1566" s="2" t="s">
        <v>2875</v>
      </c>
      <c r="C1566" s="3"/>
      <c r="D1566" s="23" t="str">
        <f>SUBSTITUTE(SUBSTITUTE(SUBSTITUTE(C1566,CHAR(13),""),CHAR(10),"&lt;br&gt;"),". &amp;car(10)",".")</f>
        <v/>
      </c>
      <c r="E1566" s="4">
        <v>13.85</v>
      </c>
      <c r="F1566" s="2" t="s">
        <v>2262</v>
      </c>
      <c r="G1566" s="19" t="e">
        <f>VLOOKUP(F1566,frs!$A$2:$E$41,2,FALSE)</f>
        <v>#N/A</v>
      </c>
      <c r="H1566" s="2" t="b">
        <v>0</v>
      </c>
      <c r="I1566" s="2" t="s">
        <v>2308</v>
      </c>
      <c r="J1566" s="19">
        <f>VLOOKUP(I1566,Families!$A$2:$B$11,2,FALSE)</f>
        <v>3</v>
      </c>
      <c r="K1566" s="2" t="s">
        <v>4957</v>
      </c>
      <c r="L1566" s="19">
        <f>IFERROR(VLOOKUP(K1566,Appellations!$A$2:$B$77,2,FALSE),"0")</f>
        <v>30</v>
      </c>
      <c r="M1566" s="2" t="s">
        <v>4755</v>
      </c>
      <c r="N1566" s="19">
        <f>IFERROR(VLOOKUP(M1566,Regions!$A$2:$B$41,2,FALSE),"0")</f>
        <v>35</v>
      </c>
      <c r="O1566" s="2" t="s">
        <v>2306</v>
      </c>
      <c r="P1566" s="19">
        <f>IFERROR(VLOOKUP(O1566,Colors!$A$2:$B$11,2,FALSE),"0")</f>
        <v>7</v>
      </c>
      <c r="Q1566" s="2" t="s">
        <v>4688</v>
      </c>
      <c r="R1566" s="19">
        <f>IFERROR(VLOOKUP(Q1566,Contenants!$A$2:$B$21,2,FALSE),"0")</f>
        <v>16</v>
      </c>
      <c r="S1566" s="2"/>
      <c r="T1566" s="50" t="str">
        <f>PROPER(B1566)</f>
        <v>C/Rouss. Gallica Lafage Rose</v>
      </c>
      <c r="U1566" s="19" t="str">
        <f>SUBSTITUTE(SUBSTITUTE(SUBSTITUTE(SUBSTITUTE(SUBSTITUTE(SUBSTITUTE(SUBSTITUTE(SUBSTITUTE(SUBSTITUTE(SUBSTITUTE(SUBSTITUTE(SUBSTITUTE(S1566,"C:\Users\Admin\OneDrive\Site Internet\",""),"BAG-IN-BOX\",""),"BOURGOGNE\",""),"BEAUJOLAIS\",""),"CHAMPAGNE ET EFFERVESCENTS\",""),"LANGUEDOC\",""),"LOIRE\",""),"PROVENCE\",""),"RHONE NORD\",""),"RHONE SUD\",""),"SPIRITUEUX\",""),"SUD OUEST\","")</f>
        <v/>
      </c>
      <c r="V1566" s="19" t="e">
        <f>IF(#REF!="",0,1)</f>
        <v>#REF!</v>
      </c>
      <c r="W1566" s="20" t="e">
        <f>$X$1&amp;A1566&amp;$Y$1&amp;T1566&amp;$Z$1&amp;D1566&amp;$AA$1&amp;E1566&amp;#REF!&amp;G1566&amp;$AB$1&amp;J1566&amp;$AC$1&amp;L1566&amp;$AD$1&amp;N1566&amp;$AE$1&amp;P1566&amp;$AF$1&amp;R1566&amp;$AG$1&amp;#REF!&amp;$AI$1</f>
        <v>#REF!</v>
      </c>
    </row>
    <row r="1567" spans="1:23" s="29" customFormat="1" hidden="1" x14ac:dyDescent="0.25">
      <c r="A1567" s="2" t="s">
        <v>2844</v>
      </c>
      <c r="B1567" s="2" t="s">
        <v>2845</v>
      </c>
      <c r="C1567" s="3" t="s">
        <v>2846</v>
      </c>
      <c r="D1567" s="27" t="str">
        <f t="shared" si="558"/>
        <v>9.2</v>
      </c>
      <c r="E1567" s="4">
        <v>9.4</v>
      </c>
      <c r="F1567" s="2" t="s">
        <v>2262</v>
      </c>
      <c r="H1567" s="2" t="b">
        <v>0</v>
      </c>
      <c r="I1567" s="2" t="s">
        <v>2308</v>
      </c>
      <c r="K1567" s="2" t="s">
        <v>4879</v>
      </c>
      <c r="M1567" s="2" t="s">
        <v>4755</v>
      </c>
      <c r="O1567" s="2" t="s">
        <v>2306</v>
      </c>
      <c r="Q1567" s="2" t="s">
        <v>4688</v>
      </c>
      <c r="S1567" s="2"/>
    </row>
    <row r="1568" spans="1:23" s="20" customFormat="1" hidden="1" x14ac:dyDescent="0.25">
      <c r="A1568" s="2" t="s">
        <v>510</v>
      </c>
      <c r="B1568" s="2" t="s">
        <v>511</v>
      </c>
      <c r="C1568" s="3"/>
      <c r="D1568" s="18" t="str">
        <f t="shared" si="558"/>
        <v/>
      </c>
      <c r="E1568" s="4">
        <v>10.9</v>
      </c>
      <c r="F1568" s="2" t="s">
        <v>2262</v>
      </c>
      <c r="H1568" s="2" t="b">
        <v>1</v>
      </c>
      <c r="I1568" s="2" t="s">
        <v>4716</v>
      </c>
      <c r="K1568" s="2" t="s">
        <v>4879</v>
      </c>
      <c r="M1568" s="2" t="s">
        <v>4755</v>
      </c>
      <c r="O1568" s="2" t="s">
        <v>4719</v>
      </c>
      <c r="Q1568" s="2" t="s">
        <v>4688</v>
      </c>
      <c r="S1568" s="2"/>
      <c r="V1568" s="19">
        <f>IF(U1568="",0,1)</f>
        <v>0</v>
      </c>
    </row>
    <row r="1569" spans="1:23" s="20" customFormat="1" hidden="1" x14ac:dyDescent="0.25">
      <c r="A1569" s="2" t="s">
        <v>4409</v>
      </c>
      <c r="B1569" s="2" t="s">
        <v>4410</v>
      </c>
      <c r="C1569" s="3"/>
      <c r="D1569" s="40" t="str">
        <f t="shared" si="558"/>
        <v/>
      </c>
      <c r="E1569" s="4">
        <v>13.1</v>
      </c>
      <c r="F1569" s="2" t="s">
        <v>2262</v>
      </c>
      <c r="G1569" s="42"/>
      <c r="H1569" s="2" t="b">
        <v>0</v>
      </c>
      <c r="I1569" s="2" t="s">
        <v>4862</v>
      </c>
      <c r="J1569" s="42"/>
      <c r="K1569" s="2" t="s">
        <v>5011</v>
      </c>
      <c r="L1569" s="42"/>
      <c r="M1569" s="2" t="s">
        <v>4755</v>
      </c>
      <c r="N1569" s="42"/>
      <c r="O1569" s="2" t="s">
        <v>4719</v>
      </c>
      <c r="P1569" s="42"/>
      <c r="Q1569" s="2" t="s">
        <v>4695</v>
      </c>
      <c r="R1569" s="42"/>
      <c r="S1569" s="2"/>
      <c r="T1569" s="42"/>
      <c r="U1569" s="42"/>
      <c r="V1569" s="42"/>
      <c r="W1569" s="42"/>
    </row>
    <row r="1570" spans="1:23" hidden="1" x14ac:dyDescent="0.25">
      <c r="A1570" s="2" t="s">
        <v>1574</v>
      </c>
      <c r="B1570" s="2" t="s">
        <v>1575</v>
      </c>
      <c r="C1570" s="3"/>
      <c r="D1570" s="23" t="str">
        <f t="shared" ref="D1570:D1573" si="577">SUBSTITUTE(SUBSTITUTE(SUBSTITUTE(C1570,CHAR(13),""),CHAR(10),"&lt;br&gt;"),". &amp;car(10)",".")</f>
        <v/>
      </c>
      <c r="E1570" s="4">
        <v>12.1</v>
      </c>
      <c r="F1570" s="2" t="s">
        <v>2262</v>
      </c>
      <c r="G1570" s="19" t="e">
        <f>VLOOKUP(F1570,frs!$A$2:$E$41,2,FALSE)</f>
        <v>#N/A</v>
      </c>
      <c r="H1570" s="2" t="b">
        <v>1</v>
      </c>
      <c r="I1570" s="2" t="s">
        <v>4862</v>
      </c>
      <c r="J1570" s="19" t="e">
        <f>VLOOKUP(I1570,Families!$A$2:$B$11,2,FALSE)</f>
        <v>#N/A</v>
      </c>
      <c r="K1570" s="2" t="s">
        <v>4754</v>
      </c>
      <c r="L1570" s="19" t="str">
        <f>IFERROR(VLOOKUP(K1570,Appellations!$A$2:$B$77,2,FALSE),"0")</f>
        <v>0</v>
      </c>
      <c r="M1570" s="2" t="s">
        <v>4743</v>
      </c>
      <c r="N1570" s="19">
        <f>IFERROR(VLOOKUP(M1570,Regions!$A$2:$B$41,2,FALSE),"0")</f>
        <v>24</v>
      </c>
      <c r="O1570" s="2" t="s">
        <v>4689</v>
      </c>
      <c r="P1570" s="19">
        <f>IFERROR(VLOOKUP(O1570,Colors!$A$2:$B$11,2,FALSE),"0")</f>
        <v>2</v>
      </c>
      <c r="Q1570" s="2" t="s">
        <v>4688</v>
      </c>
      <c r="R1570" s="19">
        <f>IFERROR(VLOOKUP(Q1570,Contenants!$A$2:$B$21,2,FALSE),"0")</f>
        <v>16</v>
      </c>
      <c r="S1570" s="2"/>
      <c r="T1570" s="50" t="str">
        <f t="shared" ref="T1570:T1573" si="578">PROPER(B1570)</f>
        <v>Muscat De Rivesaltes Lafage</v>
      </c>
      <c r="U1570" s="19" t="str">
        <f>SUBSTITUTE(SUBSTITUTE(SUBSTITUTE(SUBSTITUTE(SUBSTITUTE(SUBSTITUTE(SUBSTITUTE(SUBSTITUTE(SUBSTITUTE(SUBSTITUTE(SUBSTITUTE(SUBSTITUTE(S1570,"C:\Users\Admin\OneDrive\Site Internet\",""),"BAG-IN-BOX\",""),"BOURGOGNE\",""),"BEAUJOLAIS\",""),"CHAMPAGNE ET EFFERVESCENTS\",""),"LANGUEDOC\",""),"LOIRE\",""),"PROVENCE\",""),"RHONE NORD\",""),"RHONE SUD\",""),"SPIRITUEUX\",""),"SUD OUEST\","")</f>
        <v/>
      </c>
      <c r="V1570" s="19">
        <f>IF(U1570="",0,1)</f>
        <v>0</v>
      </c>
      <c r="W1570" s="20" t="e">
        <f>$X$1&amp;A1570&amp;$Y$1&amp;T1570&amp;$Z$1&amp;D1570&amp;$AA$1&amp;E1570&amp;#REF!&amp;G1570&amp;$AB$1&amp;J1570&amp;$AC$1&amp;L1570&amp;$AD$1&amp;N1570&amp;$AE$1&amp;P1570&amp;$AF$1&amp;R1570&amp;$AG$1&amp;#REF!&amp;$AI$1</f>
        <v>#REF!</v>
      </c>
    </row>
    <row r="1571" spans="1:23" hidden="1" x14ac:dyDescent="0.25">
      <c r="A1571" s="2" t="s">
        <v>2749</v>
      </c>
      <c r="B1571" s="2" t="s">
        <v>2750</v>
      </c>
      <c r="C1571" s="3"/>
      <c r="D1571" s="23" t="str">
        <f t="shared" si="577"/>
        <v/>
      </c>
      <c r="E1571" s="4">
        <v>2.95</v>
      </c>
      <c r="F1571" s="2" t="s">
        <v>175</v>
      </c>
      <c r="G1571" s="19">
        <f>VLOOKUP(F1571,frs!$A$2:$E$41,2,FALSE)</f>
        <v>35</v>
      </c>
      <c r="H1571" s="2" t="b">
        <v>0</v>
      </c>
      <c r="I1571" s="2" t="s">
        <v>2307</v>
      </c>
      <c r="J1571" s="19">
        <f>VLOOKUP(I1571,Families!$A$2:$B$11,2,FALSE)</f>
        <v>8</v>
      </c>
      <c r="K1571" s="2"/>
      <c r="L1571" s="19" t="str">
        <f>IFERROR(VLOOKUP(K1571,Appellations!$A$2:$B$77,2,FALSE),"0")</f>
        <v>0</v>
      </c>
      <c r="M1571" s="2" t="s">
        <v>2307</v>
      </c>
      <c r="N1571" s="19">
        <f>IFERROR(VLOOKUP(M1571,Regions!$A$2:$B$41,2,FALSE),"0")</f>
        <v>7</v>
      </c>
      <c r="O1571" s="2" t="s">
        <v>4803</v>
      </c>
      <c r="P1571" s="19">
        <f>IFERROR(VLOOKUP(O1571,Colors!$A$2:$B$11,2,FALSE),"0")</f>
        <v>4</v>
      </c>
      <c r="Q1571" s="2" t="s">
        <v>4804</v>
      </c>
      <c r="R1571" s="19">
        <f>IFERROR(VLOOKUP(Q1571,Contenants!$A$2:$B$21,2,FALSE),"0")</f>
        <v>8</v>
      </c>
      <c r="S1571" s="2"/>
      <c r="T1571" s="50" t="str">
        <f t="shared" si="578"/>
        <v>Biere Mouss'Tik Blonde Bio 33 Cl</v>
      </c>
      <c r="U1571" s="19" t="str">
        <f>SUBSTITUTE(SUBSTITUTE(SUBSTITUTE(SUBSTITUTE(SUBSTITUTE(SUBSTITUTE(SUBSTITUTE(SUBSTITUTE(SUBSTITUTE(SUBSTITUTE(SUBSTITUTE(SUBSTITUTE(S1571,"C:\Users\Admin\OneDrive\Site Internet\",""),"BAG-IN-BOX\",""),"BOURGOGNE\",""),"BEAUJOLAIS\",""),"CHAMPAGNE ET EFFERVESCENTS\",""),"LANGUEDOC\",""),"LOIRE\",""),"PROVENCE\",""),"RHONE NORD\",""),"RHONE SUD\",""),"SPIRITUEUX\",""),"SUD OUEST\","")</f>
        <v/>
      </c>
      <c r="V1571" s="19" t="e">
        <f>IF(#REF!="",0,1)</f>
        <v>#REF!</v>
      </c>
      <c r="W1571" s="20" t="e">
        <f>$X$1&amp;A1571&amp;$Y$1&amp;T1571&amp;$Z$1&amp;D1571&amp;$AA$1&amp;E1571&amp;#REF!&amp;G1571&amp;$AB$1&amp;J1571&amp;$AC$1&amp;L1571&amp;$AD$1&amp;N1571&amp;$AE$1&amp;P1571&amp;$AF$1&amp;R1571&amp;$AG$1&amp;#REF!&amp;$AI$1</f>
        <v>#REF!</v>
      </c>
    </row>
    <row r="1572" spans="1:23" hidden="1" x14ac:dyDescent="0.25">
      <c r="A1572" s="2" t="s">
        <v>2747</v>
      </c>
      <c r="B1572" s="2" t="s">
        <v>2748</v>
      </c>
      <c r="C1572" s="3"/>
      <c r="D1572" s="23" t="str">
        <f t="shared" si="577"/>
        <v/>
      </c>
      <c r="E1572" s="4">
        <v>2.95</v>
      </c>
      <c r="F1572" s="2" t="s">
        <v>175</v>
      </c>
      <c r="G1572" s="19">
        <f>VLOOKUP(F1572,frs!$A$2:$E$41,2,FALSE)</f>
        <v>35</v>
      </c>
      <c r="H1572" s="2" t="b">
        <v>0</v>
      </c>
      <c r="I1572" s="2" t="s">
        <v>2307</v>
      </c>
      <c r="J1572" s="19">
        <f>VLOOKUP(I1572,Families!$A$2:$B$11,2,FALSE)</f>
        <v>8</v>
      </c>
      <c r="K1572" s="2"/>
      <c r="L1572" s="19" t="str">
        <f>IFERROR(VLOOKUP(K1572,Appellations!$A$2:$B$77,2,FALSE),"0")</f>
        <v>0</v>
      </c>
      <c r="M1572" s="2" t="s">
        <v>2307</v>
      </c>
      <c r="N1572" s="19">
        <f>IFERROR(VLOOKUP(M1572,Regions!$A$2:$B$41,2,FALSE),"0")</f>
        <v>7</v>
      </c>
      <c r="O1572" s="2" t="s">
        <v>4689</v>
      </c>
      <c r="P1572" s="19">
        <f>IFERROR(VLOOKUP(O1572,Colors!$A$2:$B$11,2,FALSE),"0")</f>
        <v>2</v>
      </c>
      <c r="Q1572" s="2" t="s">
        <v>4804</v>
      </c>
      <c r="R1572" s="19">
        <f>IFERROR(VLOOKUP(Q1572,Contenants!$A$2:$B$21,2,FALSE),"0")</f>
        <v>8</v>
      </c>
      <c r="S1572" s="2"/>
      <c r="T1572" s="50" t="str">
        <f t="shared" si="578"/>
        <v>Biere Mouss'Tik Blanche 33 Cl</v>
      </c>
      <c r="U1572" s="19" t="str">
        <f>SUBSTITUTE(SUBSTITUTE(SUBSTITUTE(SUBSTITUTE(SUBSTITUTE(SUBSTITUTE(SUBSTITUTE(SUBSTITUTE(SUBSTITUTE(SUBSTITUTE(SUBSTITUTE(SUBSTITUTE(S1572,"C:\Users\Admin\OneDrive\Site Internet\",""),"BAG-IN-BOX\",""),"BOURGOGNE\",""),"BEAUJOLAIS\",""),"CHAMPAGNE ET EFFERVESCENTS\",""),"LANGUEDOC\",""),"LOIRE\",""),"PROVENCE\",""),"RHONE NORD\",""),"RHONE SUD\",""),"SPIRITUEUX\",""),"SUD OUEST\","")</f>
        <v/>
      </c>
      <c r="V1572" s="19" t="e">
        <f>IF(#REF!="",0,1)</f>
        <v>#REF!</v>
      </c>
      <c r="W1572" s="20" t="e">
        <f>$X$1&amp;A1572&amp;$Y$1&amp;T1572&amp;$Z$1&amp;D1572&amp;$AA$1&amp;E1572&amp;#REF!&amp;G1572&amp;$AB$1&amp;J1572&amp;$AC$1&amp;L1572&amp;$AD$1&amp;N1572&amp;$AE$1&amp;P1572&amp;$AF$1&amp;R1572&amp;$AG$1&amp;#REF!&amp;$AI$1</f>
        <v>#REF!</v>
      </c>
    </row>
    <row r="1573" spans="1:23" hidden="1" x14ac:dyDescent="0.25">
      <c r="A1573" s="2" t="s">
        <v>2751</v>
      </c>
      <c r="B1573" s="2" t="s">
        <v>2752</v>
      </c>
      <c r="C1573" s="3"/>
      <c r="D1573" s="23" t="str">
        <f t="shared" si="577"/>
        <v/>
      </c>
      <c r="E1573" s="4">
        <v>2.95</v>
      </c>
      <c r="F1573" s="2" t="s">
        <v>175</v>
      </c>
      <c r="G1573" s="19">
        <f>VLOOKUP(F1573,frs!$A$2:$E$41,2,FALSE)</f>
        <v>35</v>
      </c>
      <c r="H1573" s="2" t="b">
        <v>0</v>
      </c>
      <c r="I1573" s="2" t="s">
        <v>2307</v>
      </c>
      <c r="J1573" s="19">
        <f>VLOOKUP(I1573,Families!$A$2:$B$11,2,FALSE)</f>
        <v>8</v>
      </c>
      <c r="K1573" s="2"/>
      <c r="L1573" s="19" t="str">
        <f>IFERROR(VLOOKUP(K1573,Appellations!$A$2:$B$77,2,FALSE),"0")</f>
        <v>0</v>
      </c>
      <c r="M1573" s="2" t="s">
        <v>2307</v>
      </c>
      <c r="N1573" s="19">
        <f>IFERROR(VLOOKUP(M1573,Regions!$A$2:$B$41,2,FALSE),"0")</f>
        <v>7</v>
      </c>
      <c r="O1573" s="2" t="s">
        <v>314</v>
      </c>
      <c r="P1573" s="19">
        <f>IFERROR(VLOOKUP(O1573,Colors!$A$2:$B$11,2,FALSE),"0")</f>
        <v>6</v>
      </c>
      <c r="Q1573" s="2" t="s">
        <v>4804</v>
      </c>
      <c r="R1573" s="19">
        <f>IFERROR(VLOOKUP(Q1573,Contenants!$A$2:$B$21,2,FALSE),"0")</f>
        <v>8</v>
      </c>
      <c r="S1573" s="2"/>
      <c r="T1573" s="50" t="str">
        <f t="shared" si="578"/>
        <v>Biere Mouss'Tik Ipa 33 Cl</v>
      </c>
      <c r="U1573" s="19" t="str">
        <f>SUBSTITUTE(SUBSTITUTE(SUBSTITUTE(SUBSTITUTE(SUBSTITUTE(SUBSTITUTE(SUBSTITUTE(SUBSTITUTE(SUBSTITUTE(SUBSTITUTE(SUBSTITUTE(SUBSTITUTE(S1573,"C:\Users\Admin\OneDrive\Site Internet\",""),"BAG-IN-BOX\",""),"BOURGOGNE\",""),"BEAUJOLAIS\",""),"CHAMPAGNE ET EFFERVESCENTS\",""),"LANGUEDOC\",""),"LOIRE\",""),"PROVENCE\",""),"RHONE NORD\",""),"RHONE SUD\",""),"SPIRITUEUX\",""),"SUD OUEST\","")</f>
        <v/>
      </c>
      <c r="V1573" s="19" t="e">
        <f>IF(#REF!="",0,1)</f>
        <v>#REF!</v>
      </c>
      <c r="W1573" s="20" t="e">
        <f>$X$1&amp;A1573&amp;$Y$1&amp;T1573&amp;$Z$1&amp;D1573&amp;$AA$1&amp;E1573&amp;#REF!&amp;G1573&amp;$AB$1&amp;J1573&amp;$AC$1&amp;L1573&amp;$AD$1&amp;N1573&amp;$AE$1&amp;P1573&amp;$AF$1&amp;R1573&amp;$AG$1&amp;#REF!&amp;$AI$1</f>
        <v>#REF!</v>
      </c>
    </row>
    <row r="1574" spans="1:23" s="29" customFormat="1" ht="142.5" hidden="1" x14ac:dyDescent="0.25">
      <c r="A1574" s="2" t="s">
        <v>336</v>
      </c>
      <c r="B1574" s="2" t="s">
        <v>337</v>
      </c>
      <c r="C1574" s="3" t="s">
        <v>5201</v>
      </c>
      <c r="D1574" s="36" t="str">
        <f t="shared" si="558"/>
        <v>Cuvée"Blanche 1050" : Le Ventouret (alt. 1050 m) est formé d’un ensemble de monts vers le village de Sault. Robe jaune pâle ; Nez floral et d’agrumes ; Bouche légèrement épicée sur une belle mousse. &lt;br&gt;Degré : 5%&lt;br&gt;&lt;br&gt;Pays : France (Ventoux)&lt;br&gt;&lt;br&gt;La brasserie du Mont Ventoux.&lt;br&gt;Il était une fois, au pied du géant de Provence, des étendus de vigne et quelques hectares d'orge...</v>
      </c>
      <c r="E1574" s="4">
        <v>3.7</v>
      </c>
      <c r="F1574" s="2" t="s">
        <v>175</v>
      </c>
      <c r="G1574" s="38"/>
      <c r="H1574" s="2" t="b">
        <v>1</v>
      </c>
      <c r="I1574" s="2" t="s">
        <v>2307</v>
      </c>
      <c r="J1574" s="38"/>
      <c r="K1574" s="2"/>
      <c r="L1574" s="38"/>
      <c r="M1574" s="2" t="s">
        <v>2307</v>
      </c>
      <c r="N1574" s="38"/>
      <c r="O1574" s="2" t="s">
        <v>4877</v>
      </c>
      <c r="P1574" s="38"/>
      <c r="Q1574" s="2" t="s">
        <v>4804</v>
      </c>
      <c r="R1574" s="38"/>
      <c r="S1574" s="2" t="s">
        <v>5668</v>
      </c>
      <c r="T1574" s="38"/>
      <c r="U1574" s="38"/>
      <c r="V1574" s="19">
        <f t="shared" ref="V1574:V1577" si="579">IF(U1574="",0,1)</f>
        <v>0</v>
      </c>
      <c r="W1574" s="38"/>
    </row>
    <row r="1575" spans="1:23" ht="409.5" x14ac:dyDescent="0.25">
      <c r="A1575" s="2" t="s">
        <v>338</v>
      </c>
      <c r="B1575" s="2" t="s">
        <v>2668</v>
      </c>
      <c r="C1575" s="3" t="s">
        <v>5547</v>
      </c>
      <c r="D1575" s="23" t="str">
        <f>SUBSTITUTE(SUBSTITUTE(SUBSTITUTE(C1575,CHAR(13),""),CHAR(10),"&lt;br&gt;"),". &amp;car(10)",".")</f>
        <v>Cuvée 'Indian Pale Ale (IPA) 1575' : Le col de la Frache (alt. 1575 m) offre un belvédère qui permet d’observer la grande faune forestière sauvage du Ventoux. Robe dorée ; Nez gourmand de pamplemousse ; Bouche aromatique d’une belle amertume.&lt;br&gt;Degré : 6%&lt;br&gt;&lt;br&gt;Pays : France (Ventoux)&lt;br&gt;&lt;br&gt;La brasserie du Mont Ventoux.&lt;br&gt;Il était une fois, au pied du géant de Provence, des étendus de vigne et quelques hectares d'orge...&lt;br&gt;</v>
      </c>
      <c r="E1575" s="4">
        <v>3.6</v>
      </c>
      <c r="F1575" s="2" t="s">
        <v>175</v>
      </c>
      <c r="G1575" s="19">
        <f>VLOOKUP(F1575,frs!$A$2:$B$45,2,FALSE)</f>
        <v>35</v>
      </c>
      <c r="H1575" s="2" t="b">
        <v>1</v>
      </c>
      <c r="I1575" s="2" t="s">
        <v>2307</v>
      </c>
      <c r="J1575" s="19">
        <f>VLOOKUP(I1575,Families!$A$2:$B$11,2,FALSE)</f>
        <v>8</v>
      </c>
      <c r="K1575" s="2"/>
      <c r="L1575" s="19" t="str">
        <f>IFERROR(VLOOKUP(K1575,Appellations!$A$2:$B$80,2,FALSE),"0")</f>
        <v>0</v>
      </c>
      <c r="M1575" s="2" t="s">
        <v>2307</v>
      </c>
      <c r="N1575" s="19">
        <f>IFERROR(VLOOKUP(M1575,Regions!$A$2:$B$44,2,FALSE),"0")</f>
        <v>7</v>
      </c>
      <c r="O1575" s="2" t="s">
        <v>314</v>
      </c>
      <c r="P1575" s="19">
        <f>IFERROR(VLOOKUP(O1575,Colors!$A$2:$B$11,2,FALSE),"0")</f>
        <v>6</v>
      </c>
      <c r="Q1575" s="2" t="s">
        <v>4804</v>
      </c>
      <c r="R1575" s="19">
        <f>IFERROR(VLOOKUP(Q1575,Contenants!$A$2:$B$21,2,FALSE),"0")</f>
        <v>8</v>
      </c>
      <c r="S1575" s="2" t="s">
        <v>5668</v>
      </c>
      <c r="T1575" s="50" t="s">
        <v>6465</v>
      </c>
      <c r="U1575" s="19" t="str">
        <f>SUBSTITUTE(S1575,"C:\Users\Admin\OneDrive\Site Internet\","")</f>
        <v>bieres_artisanales_mont_ventoux.png</v>
      </c>
      <c r="V1575" s="19">
        <f t="shared" si="579"/>
        <v>1</v>
      </c>
      <c r="W1575" s="20" t="str">
        <f t="shared" ref="W1575" si="580">$X$1&amp;A1575&amp;$Y$1&amp;T1575&amp;$Z$1&amp;D1575&amp;$AA$1&amp;G1575&amp;$AB$1&amp;J1575&amp;$AC$1&amp;L1575&amp;$AD$1&amp;N1575&amp;$AE$1&amp;P1575&amp;$AF$1&amp;R1575&amp;$AG$1&amp;U1575&amp;$AH$1&amp;V1575&amp;$AI$1</f>
        <v>("01587", "Bière Altitude 1575 IPA Frache 33 cl", "Cuvée 'Indian Pale Ale (IPA) 1575' : Le col de la Frache (alt. 1575 m) offre un belvédère qui permet d’observer la grande faune forestière sauvage du Ventoux. Robe dorée ; Nez gourmand de pamplemousse ; Bouche aromatique d’une belle amertume.&lt;br&gt;Degré : 6%&lt;br&gt;&lt;br&gt;Pays : France (Ventoux)&lt;br&gt;&lt;br&gt;La brasserie du Mont Ventoux.&lt;br&gt;Il était une fois, au pied du géant de Provence, des étendus de vigne et quelques hectares d'orge...&lt;br&gt;", "35", "8", "0", "7","6", "8", "bieres_artisanales_mont_ventoux.png", "1"),</v>
      </c>
    </row>
    <row r="1576" spans="1:23" s="29" customFormat="1" ht="142.5" hidden="1" x14ac:dyDescent="0.25">
      <c r="A1576" s="2" t="s">
        <v>343</v>
      </c>
      <c r="B1576" s="2" t="s">
        <v>344</v>
      </c>
      <c r="C1576" s="3" t="s">
        <v>5204</v>
      </c>
      <c r="D1576" s="27" t="str">
        <f t="shared" si="558"/>
        <v>Cuvée "Blonde 1912" : Le Sommet (alt. 1912) est le point culminant du massif. Robe dorée ; Nez complexe sur des notes citronnées ; Bouche douce sur une pointe de miel de lavande.&lt;br&gt;Degré : 5%&lt;br&gt;&lt;br&gt;Pays : France (Ventoux)&lt;br&gt;&lt;br&gt;La brasserie du Mont Ventoux.&lt;br&gt;Il était une fois, au pied du géant de Provence, des étendus de vigne et quelques hectares d'orge...</v>
      </c>
      <c r="E1576" s="4">
        <v>3.7</v>
      </c>
      <c r="F1576" s="2" t="s">
        <v>175</v>
      </c>
      <c r="H1576" s="2" t="b">
        <v>1</v>
      </c>
      <c r="I1576" s="2" t="s">
        <v>2307</v>
      </c>
      <c r="K1576" s="2"/>
      <c r="M1576" s="2" t="s">
        <v>2307</v>
      </c>
      <c r="O1576" s="2" t="s">
        <v>4803</v>
      </c>
      <c r="Q1576" s="2" t="s">
        <v>4804</v>
      </c>
      <c r="S1576" s="2" t="s">
        <v>5668</v>
      </c>
      <c r="V1576" s="19">
        <f t="shared" si="579"/>
        <v>0</v>
      </c>
    </row>
    <row r="1577" spans="1:23" s="20" customFormat="1" ht="142.5" hidden="1" x14ac:dyDescent="0.25">
      <c r="A1577" s="2" t="s">
        <v>341</v>
      </c>
      <c r="B1577" s="2" t="s">
        <v>342</v>
      </c>
      <c r="C1577" s="3" t="s">
        <v>5203</v>
      </c>
      <c r="D1577" s="18" t="str">
        <f t="shared" si="558"/>
        <v>Cuvée "Ambrée 1850" : Le col des Tempêtes (alt. 1850 m) est connu des cyclistes chevronnés. Robe ambrée ; Nez de noisette et de caramel ; Bouche puissante, forte à la finale torréfiée.&lt;br&gt;Degré : 6,5%&lt;br&gt;&lt;br&gt;Pays : France (Ventoux)&lt;br&gt;&lt;br&gt;La brasserie du Mont Ventoux.&lt;br&gt;Il était une fois, au pied du géant de Provence, des étendus de vigne et quelques hectares d'orge...</v>
      </c>
      <c r="E1577" s="4">
        <v>3.7</v>
      </c>
      <c r="F1577" s="2" t="s">
        <v>175</v>
      </c>
      <c r="H1577" s="2" t="b">
        <v>1</v>
      </c>
      <c r="I1577" s="2" t="s">
        <v>2307</v>
      </c>
      <c r="K1577" s="2"/>
      <c r="M1577" s="2" t="s">
        <v>2307</v>
      </c>
      <c r="O1577" s="2" t="s">
        <v>2305</v>
      </c>
      <c r="Q1577" s="2" t="s">
        <v>4804</v>
      </c>
      <c r="S1577" s="2" t="s">
        <v>5668</v>
      </c>
      <c r="V1577" s="19">
        <f t="shared" si="579"/>
        <v>0</v>
      </c>
    </row>
    <row r="1578" spans="1:23" s="20" customFormat="1" hidden="1" x14ac:dyDescent="0.25">
      <c r="A1578" s="2" t="s">
        <v>3427</v>
      </c>
      <c r="B1578" s="2" t="s">
        <v>3428</v>
      </c>
      <c r="C1578" s="3"/>
      <c r="D1578" s="18" t="str">
        <f t="shared" si="558"/>
        <v/>
      </c>
      <c r="E1578" s="4">
        <v>11.7</v>
      </c>
      <c r="F1578" s="2" t="s">
        <v>2218</v>
      </c>
      <c r="H1578" s="2" t="b">
        <v>0</v>
      </c>
      <c r="I1578" s="2" t="s">
        <v>2308</v>
      </c>
      <c r="K1578" s="2" t="s">
        <v>4746</v>
      </c>
      <c r="M1578" s="2" t="s">
        <v>4741</v>
      </c>
      <c r="O1578" s="2" t="s">
        <v>2306</v>
      </c>
      <c r="Q1578" s="2" t="s">
        <v>4688</v>
      </c>
      <c r="S1578" s="2"/>
    </row>
    <row r="1579" spans="1:23" s="20" customFormat="1" hidden="1" x14ac:dyDescent="0.25">
      <c r="A1579" s="2" t="s">
        <v>1741</v>
      </c>
      <c r="B1579" s="2" t="s">
        <v>1742</v>
      </c>
      <c r="C1579" s="3"/>
      <c r="D1579" s="18" t="str">
        <f t="shared" si="558"/>
        <v/>
      </c>
      <c r="E1579" s="4">
        <v>44.9</v>
      </c>
      <c r="F1579" s="2" t="s">
        <v>464</v>
      </c>
      <c r="H1579" s="2" t="b">
        <v>1</v>
      </c>
      <c r="I1579" s="2" t="s">
        <v>4693</v>
      </c>
      <c r="K1579" s="2"/>
      <c r="M1579" s="2" t="s">
        <v>4703</v>
      </c>
      <c r="O1579" s="2"/>
      <c r="Q1579" s="2" t="s">
        <v>4696</v>
      </c>
      <c r="S1579" s="2"/>
      <c r="V1579" s="19">
        <f>IF(U1579="",0,1)</f>
        <v>0</v>
      </c>
    </row>
    <row r="1580" spans="1:23" s="20" customFormat="1" hidden="1" x14ac:dyDescent="0.25">
      <c r="A1580" s="2" t="s">
        <v>2908</v>
      </c>
      <c r="B1580" s="2" t="s">
        <v>2909</v>
      </c>
      <c r="C1580" s="3"/>
      <c r="D1580" s="40" t="str">
        <f t="shared" si="558"/>
        <v/>
      </c>
      <c r="E1580" s="4">
        <v>24</v>
      </c>
      <c r="F1580" s="2" t="s">
        <v>2250</v>
      </c>
      <c r="G1580" s="42"/>
      <c r="H1580" s="2" t="b">
        <v>0</v>
      </c>
      <c r="I1580" s="2" t="s">
        <v>4691</v>
      </c>
      <c r="J1580" s="42"/>
      <c r="K1580" s="2"/>
      <c r="L1580" s="42"/>
      <c r="M1580" s="2" t="s">
        <v>4692</v>
      </c>
      <c r="N1580" s="42"/>
      <c r="O1580" s="2"/>
      <c r="P1580" s="42"/>
      <c r="Q1580" s="2"/>
      <c r="R1580" s="42"/>
      <c r="S1580" s="2"/>
      <c r="T1580" s="42"/>
      <c r="U1580" s="42"/>
      <c r="V1580" s="42"/>
      <c r="W1580" s="42"/>
    </row>
    <row r="1581" spans="1:23" hidden="1" x14ac:dyDescent="0.25">
      <c r="A1581" s="2" t="s">
        <v>4473</v>
      </c>
      <c r="B1581" s="2" t="s">
        <v>4474</v>
      </c>
      <c r="C1581" s="3"/>
      <c r="D1581" s="23" t="str">
        <f>SUBSTITUTE(SUBSTITUTE(SUBSTITUTE(C1581,CHAR(13),""),CHAR(10),"&lt;br&gt;"),". &amp;car(10)",".")</f>
        <v/>
      </c>
      <c r="E1581" s="4">
        <v>1.45</v>
      </c>
      <c r="F1581" s="2" t="s">
        <v>2250</v>
      </c>
      <c r="G1581" s="19">
        <f>VLOOKUP(F1581,frs!$A$2:$E$41,2,FALSE)</f>
        <v>19</v>
      </c>
      <c r="H1581" s="2" t="b">
        <v>0</v>
      </c>
      <c r="I1581" s="2" t="s">
        <v>4691</v>
      </c>
      <c r="J1581" s="19">
        <f>VLOOKUP(I1581,Families!$A$2:$B$11,2,FALSE)</f>
        <v>10</v>
      </c>
      <c r="K1581" s="2"/>
      <c r="L1581" s="19" t="str">
        <f>IFERROR(VLOOKUP(K1581,Appellations!$A$2:$B$77,2,FALSE),"0")</f>
        <v>0</v>
      </c>
      <c r="M1581" s="2" t="s">
        <v>4692</v>
      </c>
      <c r="N1581" s="19">
        <f>IFERROR(VLOOKUP(M1581,Regions!$A$2:$B$41,2,FALSE),"0")</f>
        <v>39</v>
      </c>
      <c r="O1581" s="2"/>
      <c r="P1581" s="19" t="str">
        <f>IFERROR(VLOOKUP(O1581,Colors!$A$2:$B$11,2,FALSE),"0")</f>
        <v>0</v>
      </c>
      <c r="Q1581" s="2"/>
      <c r="R1581" s="19" t="str">
        <f>IFERROR(VLOOKUP(Q1581,Contenants!$A$2:$B$21,2,FALSE),"0")</f>
        <v>0</v>
      </c>
      <c r="S1581" s="2"/>
      <c r="T1581" s="50" t="str">
        <f>PROPER(B1581)</f>
        <v>Verre Granity San Incassable 42.5 Cl</v>
      </c>
      <c r="U1581" s="19" t="str">
        <f>SUBSTITUTE(SUBSTITUTE(SUBSTITUTE(SUBSTITUTE(SUBSTITUTE(SUBSTITUTE(SUBSTITUTE(SUBSTITUTE(SUBSTITUTE(SUBSTITUTE(SUBSTITUTE(SUBSTITUTE(S1581,"C:\Users\Admin\OneDrive\Site Internet\",""),"BAG-IN-BOX\",""),"BOURGOGNE\",""),"BEAUJOLAIS\",""),"CHAMPAGNE ET EFFERVESCENTS\",""),"LANGUEDOC\",""),"LOIRE\",""),"PROVENCE\",""),"RHONE NORD\",""),"RHONE SUD\",""),"SPIRITUEUX\",""),"SUD OUEST\","")</f>
        <v/>
      </c>
      <c r="V1581" s="19" t="e">
        <f>IF(#REF!="",0,1)</f>
        <v>#REF!</v>
      </c>
      <c r="W1581" s="20" t="e">
        <f>$X$1&amp;A1581&amp;$Y$1&amp;T1581&amp;$Z$1&amp;D1581&amp;$AA$1&amp;E1581&amp;#REF!&amp;G1581&amp;$AB$1&amp;J1581&amp;$AC$1&amp;L1581&amp;$AD$1&amp;N1581&amp;$AE$1&amp;P1581&amp;$AF$1&amp;R1581&amp;$AG$1&amp;#REF!&amp;$AI$1</f>
        <v>#REF!</v>
      </c>
    </row>
    <row r="1582" spans="1:23" s="29" customFormat="1" hidden="1" x14ac:dyDescent="0.25">
      <c r="A1582" s="2" t="s">
        <v>4471</v>
      </c>
      <c r="B1582" s="2" t="s">
        <v>4472</v>
      </c>
      <c r="C1582" s="3"/>
      <c r="D1582" s="36" t="str">
        <f t="shared" si="558"/>
        <v/>
      </c>
      <c r="E1582" s="4">
        <v>1.3</v>
      </c>
      <c r="F1582" s="2" t="s">
        <v>2250</v>
      </c>
      <c r="G1582" s="38"/>
      <c r="H1582" s="2" t="b">
        <v>0</v>
      </c>
      <c r="I1582" s="2" t="s">
        <v>4691</v>
      </c>
      <c r="J1582" s="38"/>
      <c r="K1582" s="2"/>
      <c r="L1582" s="38"/>
      <c r="M1582" s="2" t="s">
        <v>4692</v>
      </c>
      <c r="N1582" s="38"/>
      <c r="O1582" s="2"/>
      <c r="P1582" s="38"/>
      <c r="Q1582" s="2"/>
      <c r="R1582" s="38"/>
      <c r="S1582" s="2"/>
      <c r="T1582" s="38"/>
      <c r="U1582" s="38"/>
      <c r="V1582" s="38"/>
      <c r="W1582" s="38"/>
    </row>
    <row r="1583" spans="1:23" hidden="1" x14ac:dyDescent="0.25">
      <c r="A1583" s="2" t="s">
        <v>4459</v>
      </c>
      <c r="B1583" s="2" t="s">
        <v>4460</v>
      </c>
      <c r="C1583" s="3"/>
      <c r="D1583" s="23" t="str">
        <f t="shared" ref="D1583:D1586" si="581">SUBSTITUTE(SUBSTITUTE(SUBSTITUTE(C1583,CHAR(13),""),CHAR(10),"&lt;br&gt;"),". &amp;car(10)",".")</f>
        <v/>
      </c>
      <c r="E1583" s="4">
        <v>6.9</v>
      </c>
      <c r="F1583" s="2" t="s">
        <v>2250</v>
      </c>
      <c r="G1583" s="19">
        <f>VLOOKUP(F1583,frs!$A$2:$E$41,2,FALSE)</f>
        <v>19</v>
      </c>
      <c r="H1583" s="2" t="b">
        <v>0</v>
      </c>
      <c r="I1583" s="2" t="s">
        <v>4691</v>
      </c>
      <c r="J1583" s="19">
        <f>VLOOKUP(I1583,Families!$A$2:$B$11,2,FALSE)</f>
        <v>10</v>
      </c>
      <c r="K1583" s="2"/>
      <c r="L1583" s="19" t="str">
        <f>IFERROR(VLOOKUP(K1583,Appellations!$A$2:$B$77,2,FALSE),"0")</f>
        <v>0</v>
      </c>
      <c r="M1583" s="2" t="s">
        <v>4692</v>
      </c>
      <c r="N1583" s="19">
        <f>IFERROR(VLOOKUP(M1583,Regions!$A$2:$B$41,2,FALSE),"0")</f>
        <v>39</v>
      </c>
      <c r="O1583" s="2"/>
      <c r="P1583" s="19" t="str">
        <f>IFERROR(VLOOKUP(O1583,Colors!$A$2:$B$11,2,FALSE),"0")</f>
        <v>0</v>
      </c>
      <c r="Q1583" s="2"/>
      <c r="R1583" s="19" t="str">
        <f>IFERROR(VLOOKUP(Q1583,Contenants!$A$2:$B$21,2,FALSE),"0")</f>
        <v>0</v>
      </c>
      <c r="S1583" s="2"/>
      <c r="T1583" s="50" t="str">
        <f t="shared" ref="T1583:T1586" si="582">PROPER(B1583)</f>
        <v>Verre Ballon Incassable 65 Cl</v>
      </c>
      <c r="U1583" s="19" t="str">
        <f>SUBSTITUTE(SUBSTITUTE(SUBSTITUTE(SUBSTITUTE(SUBSTITUTE(SUBSTITUTE(SUBSTITUTE(SUBSTITUTE(SUBSTITUTE(SUBSTITUTE(SUBSTITUTE(SUBSTITUTE(S1583,"C:\Users\Admin\OneDrive\Site Internet\",""),"BAG-IN-BOX\",""),"BOURGOGNE\",""),"BEAUJOLAIS\",""),"CHAMPAGNE ET EFFERVESCENTS\",""),"LANGUEDOC\",""),"LOIRE\",""),"PROVENCE\",""),"RHONE NORD\",""),"RHONE SUD\",""),"SPIRITUEUX\",""),"SUD OUEST\","")</f>
        <v/>
      </c>
      <c r="V1583" s="19" t="e">
        <f>IF(#REF!="",0,1)</f>
        <v>#REF!</v>
      </c>
      <c r="W1583" s="20" t="e">
        <f>$X$1&amp;A1583&amp;$Y$1&amp;T1583&amp;$Z$1&amp;D1583&amp;$AA$1&amp;E1583&amp;#REF!&amp;G1583&amp;$AB$1&amp;J1583&amp;$AC$1&amp;L1583&amp;$AD$1&amp;N1583&amp;$AE$1&amp;P1583&amp;$AF$1&amp;R1583&amp;$AG$1&amp;#REF!&amp;$AI$1</f>
        <v>#REF!</v>
      </c>
    </row>
    <row r="1584" spans="1:23" hidden="1" x14ac:dyDescent="0.25">
      <c r="A1584" s="2" t="s">
        <v>4475</v>
      </c>
      <c r="B1584" s="2" t="s">
        <v>4476</v>
      </c>
      <c r="C1584" s="3"/>
      <c r="D1584" s="23" t="str">
        <f t="shared" si="581"/>
        <v/>
      </c>
      <c r="E1584" s="4">
        <v>5.5</v>
      </c>
      <c r="F1584" s="2" t="s">
        <v>2250</v>
      </c>
      <c r="G1584" s="19">
        <f>VLOOKUP(F1584,frs!$A$2:$E$41,2,FALSE)</f>
        <v>19</v>
      </c>
      <c r="H1584" s="2" t="b">
        <v>0</v>
      </c>
      <c r="I1584" s="2" t="s">
        <v>4691</v>
      </c>
      <c r="J1584" s="19">
        <f>VLOOKUP(I1584,Families!$A$2:$B$11,2,FALSE)</f>
        <v>10</v>
      </c>
      <c r="K1584" s="2"/>
      <c r="L1584" s="19" t="str">
        <f>IFERROR(VLOOKUP(K1584,Appellations!$A$2:$B$77,2,FALSE),"0")</f>
        <v>0</v>
      </c>
      <c r="M1584" s="2" t="s">
        <v>4692</v>
      </c>
      <c r="N1584" s="19">
        <f>IFERROR(VLOOKUP(M1584,Regions!$A$2:$B$41,2,FALSE),"0")</f>
        <v>39</v>
      </c>
      <c r="O1584" s="2"/>
      <c r="P1584" s="19" t="str">
        <f>IFERROR(VLOOKUP(O1584,Colors!$A$2:$B$11,2,FALSE),"0")</f>
        <v>0</v>
      </c>
      <c r="Q1584" s="2"/>
      <c r="R1584" s="19" t="str">
        <f>IFERROR(VLOOKUP(Q1584,Contenants!$A$2:$B$21,2,FALSE),"0")</f>
        <v>0</v>
      </c>
      <c r="S1584" s="2"/>
      <c r="T1584" s="50" t="str">
        <f t="shared" si="582"/>
        <v>Verre Raidone Incassable 51 Cl</v>
      </c>
      <c r="U1584" s="19" t="str">
        <f>SUBSTITUTE(SUBSTITUTE(SUBSTITUTE(SUBSTITUTE(SUBSTITUTE(SUBSTITUTE(SUBSTITUTE(SUBSTITUTE(SUBSTITUTE(SUBSTITUTE(SUBSTITUTE(SUBSTITUTE(S1584,"C:\Users\Admin\OneDrive\Site Internet\",""),"BAG-IN-BOX\",""),"BOURGOGNE\",""),"BEAUJOLAIS\",""),"CHAMPAGNE ET EFFERVESCENTS\",""),"LANGUEDOC\",""),"LOIRE\",""),"PROVENCE\",""),"RHONE NORD\",""),"RHONE SUD\",""),"SPIRITUEUX\",""),"SUD OUEST\","")</f>
        <v/>
      </c>
      <c r="V1584" s="19" t="e">
        <f>IF(#REF!="",0,1)</f>
        <v>#REF!</v>
      </c>
      <c r="W1584" s="20" t="e">
        <f>$X$1&amp;A1584&amp;$Y$1&amp;T1584&amp;$Z$1&amp;D1584&amp;$AA$1&amp;E1584&amp;#REF!&amp;G1584&amp;$AB$1&amp;J1584&amp;$AC$1&amp;L1584&amp;$AD$1&amp;N1584&amp;$AE$1&amp;P1584&amp;$AF$1&amp;R1584&amp;$AG$1&amp;#REF!&amp;$AI$1</f>
        <v>#REF!</v>
      </c>
    </row>
    <row r="1585" spans="1:23" hidden="1" x14ac:dyDescent="0.25">
      <c r="A1585" s="2" t="s">
        <v>1336</v>
      </c>
      <c r="B1585" s="2" t="s">
        <v>1337</v>
      </c>
      <c r="C1585" s="3"/>
      <c r="D1585" s="23" t="str">
        <f t="shared" si="581"/>
        <v/>
      </c>
      <c r="E1585" s="4">
        <v>14.05</v>
      </c>
      <c r="F1585" s="2" t="s">
        <v>2266</v>
      </c>
      <c r="G1585" s="19" t="e">
        <f>VLOOKUP(F1585,frs!$A$2:$E$41,2,FALSE)</f>
        <v>#N/A</v>
      </c>
      <c r="H1585" s="2" t="b">
        <v>1</v>
      </c>
      <c r="I1585" s="2" t="s">
        <v>4709</v>
      </c>
      <c r="J1585" s="19">
        <f>VLOOKUP(I1585,Families!$A$2:$B$11,2,FALSE)</f>
        <v>2</v>
      </c>
      <c r="K1585" s="2" t="s">
        <v>4750</v>
      </c>
      <c r="L1585" s="19">
        <f>IFERROR(VLOOKUP(K1585,Appellations!$A$2:$B$77,2,FALSE),"0")</f>
        <v>43</v>
      </c>
      <c r="M1585" s="2" t="s">
        <v>4741</v>
      </c>
      <c r="N1585" s="19">
        <f>IFERROR(VLOOKUP(M1585,Regions!$A$2:$B$41,2,FALSE),"0")</f>
        <v>32</v>
      </c>
      <c r="O1585" s="2" t="s">
        <v>4689</v>
      </c>
      <c r="P1585" s="19">
        <f>IFERROR(VLOOKUP(O1585,Colors!$A$2:$B$11,2,FALSE),"0")</f>
        <v>2</v>
      </c>
      <c r="Q1585" s="2" t="s">
        <v>4688</v>
      </c>
      <c r="R1585" s="19">
        <f>IFERROR(VLOOKUP(Q1585,Contenants!$A$2:$B$21,2,FALSE),"0")</f>
        <v>16</v>
      </c>
      <c r="S1585" s="2"/>
      <c r="T1585" s="50" t="str">
        <f t="shared" si="582"/>
        <v>Igp Var La Realtiere Blanc Public</v>
      </c>
      <c r="U1585" s="19" t="str">
        <f>SUBSTITUTE(SUBSTITUTE(SUBSTITUTE(SUBSTITUTE(SUBSTITUTE(SUBSTITUTE(SUBSTITUTE(SUBSTITUTE(SUBSTITUTE(SUBSTITUTE(SUBSTITUTE(SUBSTITUTE(S1585,"C:\Users\Admin\OneDrive\Site Internet\",""),"BAG-IN-BOX\",""),"BOURGOGNE\",""),"BEAUJOLAIS\",""),"CHAMPAGNE ET EFFERVESCENTS\",""),"LANGUEDOC\",""),"LOIRE\",""),"PROVENCE\",""),"RHONE NORD\",""),"RHONE SUD\",""),"SPIRITUEUX\",""),"SUD OUEST\","")</f>
        <v/>
      </c>
      <c r="V1585" s="19">
        <f>IF(U1585="",0,1)</f>
        <v>0</v>
      </c>
      <c r="W1585" s="20" t="e">
        <f>$X$1&amp;A1585&amp;$Y$1&amp;T1585&amp;$Z$1&amp;D1585&amp;$AA$1&amp;E1585&amp;#REF!&amp;G1585&amp;$AB$1&amp;J1585&amp;$AC$1&amp;L1585&amp;$AD$1&amp;N1585&amp;$AE$1&amp;P1585&amp;$AF$1&amp;R1585&amp;$AG$1&amp;#REF!&amp;$AI$1</f>
        <v>#REF!</v>
      </c>
    </row>
    <row r="1586" spans="1:23" hidden="1" x14ac:dyDescent="0.25">
      <c r="A1586" s="2" t="s">
        <v>4067</v>
      </c>
      <c r="B1586" s="2" t="s">
        <v>4068</v>
      </c>
      <c r="C1586" s="3"/>
      <c r="D1586" s="23" t="str">
        <f t="shared" si="581"/>
        <v/>
      </c>
      <c r="E1586" s="4">
        <v>181.65</v>
      </c>
      <c r="F1586" s="2" t="s">
        <v>469</v>
      </c>
      <c r="G1586" s="19">
        <f>VLOOKUP(F1586,frs!$A$2:$E$41,2,FALSE)</f>
        <v>24</v>
      </c>
      <c r="H1586" s="2" t="b">
        <v>0</v>
      </c>
      <c r="I1586" s="2" t="s">
        <v>4693</v>
      </c>
      <c r="J1586" s="19">
        <f>VLOOKUP(I1586,Families!$A$2:$B$11,2,FALSE)</f>
        <v>7</v>
      </c>
      <c r="K1586" s="2"/>
      <c r="L1586" s="19" t="str">
        <f>IFERROR(VLOOKUP(K1586,Appellations!$A$2:$B$77,2,FALSE),"0")</f>
        <v>0</v>
      </c>
      <c r="M1586" s="2" t="s">
        <v>4703</v>
      </c>
      <c r="N1586" s="19">
        <f>IFERROR(VLOOKUP(M1586,Regions!$A$2:$B$41,2,FALSE),"0")</f>
        <v>34</v>
      </c>
      <c r="O1586" s="2"/>
      <c r="P1586" s="19" t="str">
        <f>IFERROR(VLOOKUP(O1586,Colors!$A$2:$B$11,2,FALSE),"0")</f>
        <v>0</v>
      </c>
      <c r="Q1586" s="2"/>
      <c r="R1586" s="19" t="str">
        <f>IFERROR(VLOOKUP(Q1586,Contenants!$A$2:$B$21,2,FALSE),"0")</f>
        <v>0</v>
      </c>
      <c r="S1586" s="2"/>
      <c r="T1586" s="50" t="str">
        <f t="shared" si="582"/>
        <v>Rhum Clement 15 Ans</v>
      </c>
      <c r="U1586" s="19" t="str">
        <f>SUBSTITUTE(SUBSTITUTE(SUBSTITUTE(SUBSTITUTE(SUBSTITUTE(SUBSTITUTE(SUBSTITUTE(SUBSTITUTE(SUBSTITUTE(SUBSTITUTE(SUBSTITUTE(SUBSTITUTE(S1586,"C:\Users\Admin\OneDrive\Site Internet\",""),"BAG-IN-BOX\",""),"BOURGOGNE\",""),"BEAUJOLAIS\",""),"CHAMPAGNE ET EFFERVESCENTS\",""),"LANGUEDOC\",""),"LOIRE\",""),"PROVENCE\",""),"RHONE NORD\",""),"RHONE SUD\",""),"SPIRITUEUX\",""),"SUD OUEST\","")</f>
        <v/>
      </c>
      <c r="V1586" s="19" t="e">
        <f>IF(#REF!="",0,1)</f>
        <v>#REF!</v>
      </c>
      <c r="W1586" s="20" t="e">
        <f>$X$1&amp;A1586&amp;$Y$1&amp;T1586&amp;$Z$1&amp;D1586&amp;$AA$1&amp;E1586&amp;#REF!&amp;G1586&amp;$AB$1&amp;J1586&amp;$AC$1&amp;L1586&amp;$AD$1&amp;N1586&amp;$AE$1&amp;P1586&amp;$AF$1&amp;R1586&amp;$AG$1&amp;#REF!&amp;$AI$1</f>
        <v>#REF!</v>
      </c>
    </row>
    <row r="1587" spans="1:23" s="29" customFormat="1" ht="257.25" hidden="1" x14ac:dyDescent="0.25">
      <c r="A1587" s="2" t="s">
        <v>1180</v>
      </c>
      <c r="B1587" s="2" t="s">
        <v>1181</v>
      </c>
      <c r="C1587" s="3" t="s">
        <v>5313</v>
      </c>
      <c r="D1587" s="27" t="str">
        <f t="shared" si="558"/>
        <v>Une Eau de Vie généreuse et gourmande. Idéal en digestif.&lt;br&gt;&lt;br&gt;Provenance : France (Alsace)&lt;br&gt;&lt;br&gt;Dégustation : Robe incolore ; Nez puissant et élégant de Framboise des bois ; Bouche fruitée, chaleureuse et d’une belle longueur avec une sensation de sucrositée.&lt;br&gt;&lt;br&gt;UBERACH, village situé dans le Bas-Rhin à 30 km au nord de Strasbourg. Dans cette commune et ses environs, les fruits poussent à merveille et en abondance.&lt;br&gt;La famille HEPP perpétue son savoir-faire des eaux-de-vie.&lt;br&gt;L’histoire débuta au début du siècle. A cette époque, la famille distillait pour les habitants d’Uberach les fruits de leur verger, et cela jusqu’en 1972.&lt;br&gt;A cette date, M. Hepp décida de créer une distillerie de commercialisation tout en s’approvisionnant avec les fruits de la commune et de ses environs (traditions toujours respectées).</v>
      </c>
      <c r="E1587" s="4">
        <v>55</v>
      </c>
      <c r="F1587" s="2" t="s">
        <v>66</v>
      </c>
      <c r="H1587" s="2" t="b">
        <v>1</v>
      </c>
      <c r="I1587" s="2" t="s">
        <v>4693</v>
      </c>
      <c r="K1587" s="2"/>
      <c r="M1587" s="2" t="s">
        <v>4702</v>
      </c>
      <c r="O1587" s="2"/>
      <c r="Q1587" s="2" t="s">
        <v>4696</v>
      </c>
      <c r="S1587" s="2" t="s">
        <v>6519</v>
      </c>
      <c r="V1587" s="19">
        <f t="shared" ref="V1587:V1590" si="583">IF(U1587="",0,1)</f>
        <v>0</v>
      </c>
    </row>
    <row r="1588" spans="1:23" s="20" customFormat="1" ht="257.25" hidden="1" x14ac:dyDescent="0.25">
      <c r="A1588" s="2" t="s">
        <v>1645</v>
      </c>
      <c r="B1588" s="2" t="s">
        <v>1646</v>
      </c>
      <c r="C1588" s="3" t="s">
        <v>5391</v>
      </c>
      <c r="D1588" s="40" t="str">
        <f t="shared" si="558"/>
        <v>Une Eau de Vie de poire williams élégante et longue en bouche. Idéal en digestif.&lt;br&gt;&lt;br&gt;Provenance : France (Alsace)&lt;br&gt;&lt;br&gt;Dégustation : Robe incolore ; Nez puissant et élégant de poire williams et légèrement citronné ; Bouche fruitée, gourmande et d’une belle longueur avec une explosion de fruit.&lt;br&gt;&lt;br&gt;UBERACH, village situé dans le Bas-Rhin à 30 km au nord de Strasbourg. Dans cette commune et ses environs, les fruits poussent à merveille et en abondance.&lt;br&gt;La famille HEPP perpétue son savoir-faire des eaux-de-vie.&lt;br&gt;L’histoire débuta au début du siècle. A cette époque, la famille distillait pour les habitants d’Uberach les fruits de leur verger, et cela jusqu’en 1972.&lt;br&gt;A cette date, M. Hepp décida de créer une distillerie de commercialisation tout en s’approvisionnant avec les fruits de la commune et de ses environs (traditions toujours respectées).</v>
      </c>
      <c r="E1588" s="4">
        <v>44.4</v>
      </c>
      <c r="F1588" s="2" t="s">
        <v>66</v>
      </c>
      <c r="G1588" s="42"/>
      <c r="H1588" s="2" t="b">
        <v>1</v>
      </c>
      <c r="I1588" s="2" t="s">
        <v>4693</v>
      </c>
      <c r="J1588" s="42"/>
      <c r="K1588" s="2"/>
      <c r="L1588" s="42"/>
      <c r="M1588" s="2" t="s">
        <v>4702</v>
      </c>
      <c r="N1588" s="42"/>
      <c r="O1588" s="2"/>
      <c r="P1588" s="42"/>
      <c r="Q1588" s="2" t="s">
        <v>4696</v>
      </c>
      <c r="R1588" s="42"/>
      <c r="S1588" s="2" t="s">
        <v>6519</v>
      </c>
      <c r="T1588" s="42"/>
      <c r="U1588" s="42"/>
      <c r="V1588" s="19">
        <f t="shared" si="583"/>
        <v>0</v>
      </c>
      <c r="W1588" s="42"/>
    </row>
    <row r="1589" spans="1:23" hidden="1" x14ac:dyDescent="0.25">
      <c r="A1589" s="2" t="s">
        <v>1525</v>
      </c>
      <c r="B1589" s="2" t="s">
        <v>1526</v>
      </c>
      <c r="C1589" s="3"/>
      <c r="D1589" s="23" t="str">
        <f t="shared" ref="D1589:D1591" si="584">SUBSTITUTE(SUBSTITUTE(SUBSTITUTE(C1589,CHAR(13),""),CHAR(10),"&lt;br&gt;"),". &amp;car(10)",".")</f>
        <v/>
      </c>
      <c r="E1589" s="4">
        <v>12.55</v>
      </c>
      <c r="F1589" s="2" t="s">
        <v>2246</v>
      </c>
      <c r="G1589" s="19">
        <f>VLOOKUP(F1589,frs!$A$2:$E$41,2,FALSE)</f>
        <v>22</v>
      </c>
      <c r="H1589" s="2" t="b">
        <v>1</v>
      </c>
      <c r="I1589" s="2" t="s">
        <v>4716</v>
      </c>
      <c r="J1589" s="19">
        <f>VLOOKUP(I1589,Families!$A$2:$B$11,2,FALSE)</f>
        <v>1</v>
      </c>
      <c r="K1589" s="2" t="s">
        <v>4865</v>
      </c>
      <c r="L1589" s="19">
        <f>IFERROR(VLOOKUP(K1589,Appellations!$A$2:$B$77,2,FALSE),"0")</f>
        <v>48</v>
      </c>
      <c r="M1589" s="2" t="s">
        <v>4857</v>
      </c>
      <c r="N1589" s="19">
        <f>IFERROR(VLOOKUP(M1589,Regions!$A$2:$B$41,2,FALSE),"0")</f>
        <v>36</v>
      </c>
      <c r="O1589" s="2" t="s">
        <v>4719</v>
      </c>
      <c r="P1589" s="19">
        <f>IFERROR(VLOOKUP(O1589,Colors!$A$2:$B$11,2,FALSE),"0")</f>
        <v>8</v>
      </c>
      <c r="Q1589" s="2" t="s">
        <v>4688</v>
      </c>
      <c r="R1589" s="19">
        <f>IFERROR(VLOOKUP(Q1589,Contenants!$A$2:$B$21,2,FALSE),"0")</f>
        <v>16</v>
      </c>
      <c r="S1589" s="2"/>
      <c r="T1589" s="50" t="str">
        <f t="shared" ref="T1589:T1591" si="585">PROPER(B1589)</f>
        <v>Madiran Constance Dom.Berthoumieu Rouge</v>
      </c>
      <c r="U1589" s="19" t="str">
        <f>SUBSTITUTE(SUBSTITUTE(SUBSTITUTE(SUBSTITUTE(SUBSTITUTE(SUBSTITUTE(SUBSTITUTE(SUBSTITUTE(SUBSTITUTE(SUBSTITUTE(SUBSTITUTE(SUBSTITUTE(S1589,"C:\Users\Admin\OneDrive\Site Internet\",""),"BAG-IN-BOX\",""),"BOURGOGNE\",""),"BEAUJOLAIS\",""),"CHAMPAGNE ET EFFERVESCENTS\",""),"LANGUEDOC\",""),"LOIRE\",""),"PROVENCE\",""),"RHONE NORD\",""),"RHONE SUD\",""),"SPIRITUEUX\",""),"SUD OUEST\","")</f>
        <v/>
      </c>
      <c r="V1589" s="19">
        <f t="shared" si="583"/>
        <v>0</v>
      </c>
      <c r="W1589" s="20" t="e">
        <f>$X$1&amp;A1589&amp;$Y$1&amp;T1589&amp;$Z$1&amp;D1589&amp;$AA$1&amp;E1589&amp;#REF!&amp;G1589&amp;$AB$1&amp;J1589&amp;$AC$1&amp;L1589&amp;$AD$1&amp;N1589&amp;$AE$1&amp;P1589&amp;$AF$1&amp;R1589&amp;$AG$1&amp;#REF!&amp;$AI$1</f>
        <v>#REF!</v>
      </c>
    </row>
    <row r="1590" spans="1:23" hidden="1" x14ac:dyDescent="0.25">
      <c r="A1590" s="2" t="s">
        <v>1519</v>
      </c>
      <c r="B1590" s="2" t="s">
        <v>1520</v>
      </c>
      <c r="C1590" s="3"/>
      <c r="D1590" s="23" t="str">
        <f t="shared" si="584"/>
        <v/>
      </c>
      <c r="E1590" s="4">
        <v>19.45</v>
      </c>
      <c r="F1590" s="2" t="s">
        <v>2246</v>
      </c>
      <c r="G1590" s="19">
        <f>VLOOKUP(F1590,frs!$A$2:$E$41,2,FALSE)</f>
        <v>22</v>
      </c>
      <c r="H1590" s="2" t="b">
        <v>1</v>
      </c>
      <c r="I1590" s="2" t="s">
        <v>4716</v>
      </c>
      <c r="J1590" s="19">
        <f>VLOOKUP(I1590,Families!$A$2:$B$11,2,FALSE)</f>
        <v>1</v>
      </c>
      <c r="K1590" s="2" t="s">
        <v>4865</v>
      </c>
      <c r="L1590" s="19">
        <f>IFERROR(VLOOKUP(K1590,Appellations!$A$2:$B$77,2,FALSE),"0")</f>
        <v>48</v>
      </c>
      <c r="M1590" s="2" t="s">
        <v>4857</v>
      </c>
      <c r="N1590" s="19">
        <f>IFERROR(VLOOKUP(M1590,Regions!$A$2:$B$41,2,FALSE),"0")</f>
        <v>36</v>
      </c>
      <c r="O1590" s="2" t="s">
        <v>4719</v>
      </c>
      <c r="P1590" s="19">
        <f>IFERROR(VLOOKUP(O1590,Colors!$A$2:$B$11,2,FALSE),"0")</f>
        <v>8</v>
      </c>
      <c r="Q1590" s="2" t="s">
        <v>4688</v>
      </c>
      <c r="R1590" s="19">
        <f>IFERROR(VLOOKUP(Q1590,Contenants!$A$2:$B$21,2,FALSE),"0")</f>
        <v>16</v>
      </c>
      <c r="S1590" s="2"/>
      <c r="T1590" s="50" t="str">
        <f t="shared" si="585"/>
        <v>Madiran Ch.De Batz Dom.Berthoumieu Rouge</v>
      </c>
      <c r="U1590" s="19" t="str">
        <f>SUBSTITUTE(SUBSTITUTE(SUBSTITUTE(SUBSTITUTE(SUBSTITUTE(SUBSTITUTE(SUBSTITUTE(SUBSTITUTE(SUBSTITUTE(SUBSTITUTE(SUBSTITUTE(SUBSTITUTE(S1590,"C:\Users\Admin\OneDrive\Site Internet\",""),"BAG-IN-BOX\",""),"BOURGOGNE\",""),"BEAUJOLAIS\",""),"CHAMPAGNE ET EFFERVESCENTS\",""),"LANGUEDOC\",""),"LOIRE\",""),"PROVENCE\",""),"RHONE NORD\",""),"RHONE SUD\",""),"SPIRITUEUX\",""),"SUD OUEST\","")</f>
        <v/>
      </c>
      <c r="V1590" s="19">
        <f t="shared" si="583"/>
        <v>0</v>
      </c>
      <c r="W1590" s="20" t="e">
        <f>$X$1&amp;A1590&amp;$Y$1&amp;T1590&amp;$Z$1&amp;D1590&amp;$AA$1&amp;E1590&amp;#REF!&amp;G1590&amp;$AB$1&amp;J1590&amp;$AC$1&amp;L1590&amp;$AD$1&amp;N1590&amp;$AE$1&amp;P1590&amp;$AF$1&amp;R1590&amp;$AG$1&amp;#REF!&amp;$AI$1</f>
        <v>#REF!</v>
      </c>
    </row>
    <row r="1591" spans="1:23" hidden="1" x14ac:dyDescent="0.25">
      <c r="A1591" s="2" t="s">
        <v>2814</v>
      </c>
      <c r="B1591" s="2" t="s">
        <v>2815</v>
      </c>
      <c r="C1591" s="3"/>
      <c r="D1591" s="23" t="str">
        <f t="shared" si="584"/>
        <v/>
      </c>
      <c r="E1591" s="4">
        <v>10.4</v>
      </c>
      <c r="F1591" s="2" t="s">
        <v>2246</v>
      </c>
      <c r="G1591" s="19">
        <f>VLOOKUP(F1591,frs!$A$2:$E$41,2,FALSE)</f>
        <v>22</v>
      </c>
      <c r="H1591" s="2" t="b">
        <v>0</v>
      </c>
      <c r="I1591" s="2" t="s">
        <v>4716</v>
      </c>
      <c r="J1591" s="19">
        <f>VLOOKUP(I1591,Families!$A$2:$B$11,2,FALSE)</f>
        <v>1</v>
      </c>
      <c r="K1591" s="2"/>
      <c r="L1591" s="19" t="str">
        <f>IFERROR(VLOOKUP(K1591,Appellations!$A$2:$B$77,2,FALSE),"0")</f>
        <v>0</v>
      </c>
      <c r="M1591" s="2" t="s">
        <v>4912</v>
      </c>
      <c r="N1591" s="19">
        <f>IFERROR(VLOOKUP(M1591,Regions!$A$2:$B$41,2,FALSE),"0")</f>
        <v>18</v>
      </c>
      <c r="O1591" s="2" t="s">
        <v>4719</v>
      </c>
      <c r="P1591" s="19">
        <f>IFERROR(VLOOKUP(O1591,Colors!$A$2:$B$11,2,FALSE),"0")</f>
        <v>8</v>
      </c>
      <c r="Q1591" s="2" t="s">
        <v>4688</v>
      </c>
      <c r="R1591" s="19">
        <f>IFERROR(VLOOKUP(Q1591,Contenants!$A$2:$B$21,2,FALSE),"0")</f>
        <v>16</v>
      </c>
      <c r="S1591" s="2"/>
      <c r="T1591" s="50" t="str">
        <f t="shared" si="585"/>
        <v>Borsao Joven Tinto Espagne Rouge</v>
      </c>
      <c r="U1591" s="19" t="str">
        <f>SUBSTITUTE(SUBSTITUTE(SUBSTITUTE(SUBSTITUTE(SUBSTITUTE(SUBSTITUTE(SUBSTITUTE(SUBSTITUTE(SUBSTITUTE(SUBSTITUTE(SUBSTITUTE(SUBSTITUTE(S1591,"C:\Users\Admin\OneDrive\Site Internet\",""),"BAG-IN-BOX\",""),"BOURGOGNE\",""),"BEAUJOLAIS\",""),"CHAMPAGNE ET EFFERVESCENTS\",""),"LANGUEDOC\",""),"LOIRE\",""),"PROVENCE\",""),"RHONE NORD\",""),"RHONE SUD\",""),"SPIRITUEUX\",""),"SUD OUEST\","")</f>
        <v/>
      </c>
      <c r="V1591" s="19" t="e">
        <f>IF(#REF!="",0,1)</f>
        <v>#REF!</v>
      </c>
      <c r="W1591" s="20" t="e">
        <f>$X$1&amp;A1591&amp;$Y$1&amp;T1591&amp;$Z$1&amp;D1591&amp;$AA$1&amp;E1591&amp;#REF!&amp;G1591&amp;$AB$1&amp;J1591&amp;$AC$1&amp;L1591&amp;$AD$1&amp;N1591&amp;$AE$1&amp;P1591&amp;$AF$1&amp;R1591&amp;$AG$1&amp;#REF!&amp;$AI$1</f>
        <v>#REF!</v>
      </c>
    </row>
    <row r="1592" spans="1:23" s="29" customFormat="1" hidden="1" x14ac:dyDescent="0.25">
      <c r="A1592" s="2" t="s">
        <v>4371</v>
      </c>
      <c r="B1592" s="2" t="s">
        <v>4372</v>
      </c>
      <c r="C1592" s="3"/>
      <c r="D1592" s="36" t="str">
        <f t="shared" si="558"/>
        <v/>
      </c>
      <c r="E1592" s="4">
        <v>12.75</v>
      </c>
      <c r="F1592" s="2" t="s">
        <v>2246</v>
      </c>
      <c r="G1592" s="38"/>
      <c r="H1592" s="2" t="b">
        <v>0</v>
      </c>
      <c r="I1592" s="2" t="s">
        <v>4716</v>
      </c>
      <c r="J1592" s="38"/>
      <c r="K1592" s="2"/>
      <c r="L1592" s="38"/>
      <c r="M1592" s="2" t="s">
        <v>4819</v>
      </c>
      <c r="N1592" s="38"/>
      <c r="O1592" s="2" t="s">
        <v>4719</v>
      </c>
      <c r="P1592" s="38"/>
      <c r="Q1592" s="2" t="s">
        <v>4688</v>
      </c>
      <c r="R1592" s="38"/>
      <c r="S1592" s="2"/>
      <c r="T1592" s="38"/>
      <c r="U1592" s="38"/>
      <c r="V1592" s="38"/>
      <c r="W1592" s="38"/>
    </row>
    <row r="1593" spans="1:23" hidden="1" x14ac:dyDescent="0.25">
      <c r="A1593" s="2" t="s">
        <v>202</v>
      </c>
      <c r="B1593" s="2" t="s">
        <v>203</v>
      </c>
      <c r="C1593" s="3"/>
      <c r="D1593" s="23" t="str">
        <f>SUBSTITUTE(SUBSTITUTE(SUBSTITUTE(C1593,CHAR(13),""),CHAR(10),"&lt;br&gt;"),". &amp;car(10)",".")</f>
        <v/>
      </c>
      <c r="E1593" s="4">
        <v>30.3</v>
      </c>
      <c r="F1593" s="2" t="s">
        <v>2219</v>
      </c>
      <c r="G1593" s="19">
        <f>VLOOKUP(F1593,frs!$A$2:$E$41,2,FALSE)</f>
        <v>23</v>
      </c>
      <c r="H1593" s="2" t="b">
        <v>1</v>
      </c>
      <c r="I1593" s="2" t="s">
        <v>4709</v>
      </c>
      <c r="J1593" s="19">
        <f>VLOOKUP(I1593,Families!$A$2:$B$11,2,FALSE)</f>
        <v>2</v>
      </c>
      <c r="K1593" s="2" t="s">
        <v>4767</v>
      </c>
      <c r="L1593" s="19">
        <f>IFERROR(VLOOKUP(K1593,Appellations!$A$2:$B$77,2,FALSE),"0")</f>
        <v>9</v>
      </c>
      <c r="M1593" s="2" t="s">
        <v>4762</v>
      </c>
      <c r="N1593" s="19">
        <f>IFERROR(VLOOKUP(M1593,Regions!$A$2:$B$41,2,FALSE),"0")</f>
        <v>10</v>
      </c>
      <c r="O1593" s="2" t="s">
        <v>4689</v>
      </c>
      <c r="P1593" s="19">
        <f>IFERROR(VLOOKUP(O1593,Colors!$A$2:$B$11,2,FALSE),"0")</f>
        <v>2</v>
      </c>
      <c r="Q1593" s="2" t="s">
        <v>4688</v>
      </c>
      <c r="R1593" s="19">
        <f>IFERROR(VLOOKUP(Q1593,Contenants!$A$2:$B$21,2,FALSE),"0")</f>
        <v>16</v>
      </c>
      <c r="S1593" s="2"/>
      <c r="T1593" s="50" t="str">
        <f>PROPER(B1593)</f>
        <v>Bg Chardo Grands Terroirs Maldant Blanc</v>
      </c>
      <c r="U1593" s="19" t="str">
        <f>SUBSTITUTE(SUBSTITUTE(SUBSTITUTE(SUBSTITUTE(SUBSTITUTE(SUBSTITUTE(SUBSTITUTE(SUBSTITUTE(SUBSTITUTE(SUBSTITUTE(SUBSTITUTE(SUBSTITUTE(S1593,"C:\Users\Admin\OneDrive\Site Internet\",""),"BAG-IN-BOX\",""),"BOURGOGNE\",""),"BEAUJOLAIS\",""),"CHAMPAGNE ET EFFERVESCENTS\",""),"LANGUEDOC\",""),"LOIRE\",""),"PROVENCE\",""),"RHONE NORD\",""),"RHONE SUD\",""),"SPIRITUEUX\",""),"SUD OUEST\","")</f>
        <v/>
      </c>
      <c r="V1593" s="19">
        <f t="shared" ref="V1593:V1595" si="586">IF(U1593="",0,1)</f>
        <v>0</v>
      </c>
      <c r="W1593" s="20" t="e">
        <f>$X$1&amp;A1593&amp;$Y$1&amp;T1593&amp;$Z$1&amp;D1593&amp;$AA$1&amp;E1593&amp;#REF!&amp;G1593&amp;$AB$1&amp;J1593&amp;$AC$1&amp;L1593&amp;$AD$1&amp;N1593&amp;$AE$1&amp;P1593&amp;$AF$1&amp;R1593&amp;$AG$1&amp;#REF!&amp;$AI$1</f>
        <v>#REF!</v>
      </c>
    </row>
    <row r="1594" spans="1:23" s="29" customFormat="1" ht="213.75" hidden="1" x14ac:dyDescent="0.25">
      <c r="A1594" s="2" t="s">
        <v>1839</v>
      </c>
      <c r="B1594" s="2" t="s">
        <v>1840</v>
      </c>
      <c r="C1594" s="3" t="s">
        <v>5012</v>
      </c>
      <c r="D1594" s="36" t="str">
        <f t="shared" si="558"/>
        <v>Un Santenay plein de finesse et de fruits. Parfait sur des grillades.&lt;br&gt;&lt;br&gt;Encépagement : Pinot Noir&lt;br&gt;&lt;br&gt;Dégustation : Robe rouge sombre ; Nez fruité de fruits rouges, de violette et de réglisse ; Bouche ample, charpentée avec des tanins fermes et discrets.&lt;br&gt;Accord mets/vin : grillades, gibier.&lt;br&gt;&lt;br&gt;Existe en 75cl. .&lt;br&gt;&lt;br&gt;Domaine familial depuis des années, le Domaine Maldant-Pauvelot s’étend sur 18 Ha sur les Grands Terroirs de Bourgogne. Jean-Luc Maldant reprends les reines en 2009 et installe le domaine dans la qualité de ses produits.</v>
      </c>
      <c r="E1594" s="4">
        <v>53.95</v>
      </c>
      <c r="F1594" s="2" t="s">
        <v>2219</v>
      </c>
      <c r="G1594" s="38"/>
      <c r="H1594" s="2" t="b">
        <v>1</v>
      </c>
      <c r="I1594" s="2" t="s">
        <v>4716</v>
      </c>
      <c r="J1594" s="38"/>
      <c r="K1594" s="2" t="s">
        <v>4798</v>
      </c>
      <c r="L1594" s="38"/>
      <c r="M1594" s="2" t="s">
        <v>4762</v>
      </c>
      <c r="N1594" s="38"/>
      <c r="O1594" s="2" t="s">
        <v>4719</v>
      </c>
      <c r="P1594" s="38"/>
      <c r="Q1594" s="2" t="s">
        <v>2303</v>
      </c>
      <c r="R1594" s="38"/>
      <c r="S1594" s="2" t="s">
        <v>5653</v>
      </c>
      <c r="T1594" s="38"/>
      <c r="U1594" s="38"/>
      <c r="V1594" s="19">
        <f t="shared" si="586"/>
        <v>0</v>
      </c>
      <c r="W1594" s="38"/>
    </row>
    <row r="1595" spans="1:23" hidden="1" x14ac:dyDescent="0.25">
      <c r="A1595" s="2" t="s">
        <v>792</v>
      </c>
      <c r="B1595" s="2" t="s">
        <v>793</v>
      </c>
      <c r="C1595" s="3"/>
      <c r="D1595" s="23" t="str">
        <f>SUBSTITUTE(SUBSTITUTE(SUBSTITUTE(C1595,CHAR(13),""),CHAR(10),"&lt;br&gt;"),". &amp;car(10)",".")</f>
        <v/>
      </c>
      <c r="E1595" s="4">
        <v>189.95</v>
      </c>
      <c r="F1595" s="2" t="s">
        <v>2257</v>
      </c>
      <c r="G1595" s="19" t="e">
        <f>VLOOKUP(F1595,frs!$A$2:$E$41,2,FALSE)</f>
        <v>#N/A</v>
      </c>
      <c r="H1595" s="2" t="b">
        <v>1</v>
      </c>
      <c r="I1595" s="2" t="s">
        <v>4716</v>
      </c>
      <c r="J1595" s="19">
        <f>VLOOKUP(I1595,Families!$A$2:$B$11,2,FALSE)</f>
        <v>1</v>
      </c>
      <c r="K1595" s="2" t="s">
        <v>4841</v>
      </c>
      <c r="L1595" s="19">
        <f>IFERROR(VLOOKUP(K1595,Appellations!$A$2:$B$77,2,FALSE),"0")</f>
        <v>17</v>
      </c>
      <c r="M1595" s="2" t="s">
        <v>4745</v>
      </c>
      <c r="N1595" s="19">
        <f>IFERROR(VLOOKUP(M1595,Regions!$A$2:$B$41,2,FALSE),"0")</f>
        <v>33</v>
      </c>
      <c r="O1595" s="2" t="s">
        <v>4719</v>
      </c>
      <c r="P1595" s="19">
        <f>IFERROR(VLOOKUP(O1595,Colors!$A$2:$B$11,2,FALSE),"0")</f>
        <v>8</v>
      </c>
      <c r="Q1595" s="2" t="s">
        <v>4688</v>
      </c>
      <c r="R1595" s="19">
        <f>IFERROR(VLOOKUP(Q1595,Contenants!$A$2:$B$21,2,FALSE),"0")</f>
        <v>16</v>
      </c>
      <c r="S1595" s="2"/>
      <c r="T1595" s="50" t="str">
        <f>PROPER(B1595)</f>
        <v>Ch9 Du Pape Vieux Telegraphe Rouge 2007</v>
      </c>
      <c r="U1595" s="19" t="str">
        <f>SUBSTITUTE(SUBSTITUTE(SUBSTITUTE(SUBSTITUTE(SUBSTITUTE(SUBSTITUTE(SUBSTITUTE(SUBSTITUTE(SUBSTITUTE(SUBSTITUTE(SUBSTITUTE(SUBSTITUTE(S1595,"C:\Users\Admin\OneDrive\Site Internet\",""),"BAG-IN-BOX\",""),"BOURGOGNE\",""),"BEAUJOLAIS\",""),"CHAMPAGNE ET EFFERVESCENTS\",""),"LANGUEDOC\",""),"LOIRE\",""),"PROVENCE\",""),"RHONE NORD\",""),"RHONE SUD\",""),"SPIRITUEUX\",""),"SUD OUEST\","")</f>
        <v/>
      </c>
      <c r="V1595" s="19">
        <f t="shared" si="586"/>
        <v>0</v>
      </c>
      <c r="W1595" s="20" t="e">
        <f>$X$1&amp;A1595&amp;$Y$1&amp;T1595&amp;$Z$1&amp;D1595&amp;$AA$1&amp;E1595&amp;#REF!&amp;G1595&amp;$AB$1&amp;J1595&amp;$AC$1&amp;L1595&amp;$AD$1&amp;N1595&amp;$AE$1&amp;P1595&amp;$AF$1&amp;R1595&amp;$AG$1&amp;#REF!&amp;$AI$1</f>
        <v>#REF!</v>
      </c>
    </row>
    <row r="1596" spans="1:23" s="29" customFormat="1" hidden="1" x14ac:dyDescent="0.25">
      <c r="A1596" s="2" t="s">
        <v>4022</v>
      </c>
      <c r="B1596" s="2" t="s">
        <v>4023</v>
      </c>
      <c r="C1596" s="3"/>
      <c r="D1596" s="36" t="str">
        <f t="shared" si="558"/>
        <v/>
      </c>
      <c r="E1596" s="4">
        <v>12.95</v>
      </c>
      <c r="F1596" s="2" t="s">
        <v>2246</v>
      </c>
      <c r="G1596" s="38"/>
      <c r="H1596" s="2" t="b">
        <v>0</v>
      </c>
      <c r="I1596" s="2" t="s">
        <v>4687</v>
      </c>
      <c r="J1596" s="38"/>
      <c r="K1596" s="2" t="s">
        <v>4818</v>
      </c>
      <c r="L1596" s="38"/>
      <c r="M1596" s="2" t="s">
        <v>4819</v>
      </c>
      <c r="N1596" s="38"/>
      <c r="O1596" s="2" t="s">
        <v>4689</v>
      </c>
      <c r="P1596" s="38"/>
      <c r="Q1596" s="2" t="s">
        <v>4688</v>
      </c>
      <c r="R1596" s="38"/>
      <c r="S1596" s="2"/>
      <c r="T1596" s="38"/>
      <c r="U1596" s="38"/>
      <c r="V1596" s="38"/>
      <c r="W1596" s="38"/>
    </row>
    <row r="1597" spans="1:23" hidden="1" x14ac:dyDescent="0.25">
      <c r="A1597" s="2" t="s">
        <v>622</v>
      </c>
      <c r="B1597" s="2" t="s">
        <v>623</v>
      </c>
      <c r="C1597" s="3"/>
      <c r="D1597" s="23" t="str">
        <f>SUBSTITUTE(SUBSTITUTE(SUBSTITUTE(C1597,CHAR(13),""),CHAR(10),"&lt;br&gt;"),". &amp;car(10)",".")</f>
        <v/>
      </c>
      <c r="E1597" s="4">
        <v>35.9</v>
      </c>
      <c r="F1597" s="2" t="s">
        <v>2263</v>
      </c>
      <c r="G1597" s="19">
        <f>VLOOKUP(F1597,frs!$A$2:$E$41,2,FALSE)</f>
        <v>38</v>
      </c>
      <c r="H1597" s="2" t="b">
        <v>1</v>
      </c>
      <c r="I1597" s="2" t="s">
        <v>4709</v>
      </c>
      <c r="J1597" s="19">
        <f>VLOOKUP(I1597,Families!$A$2:$B$11,2,FALSE)</f>
        <v>2</v>
      </c>
      <c r="K1597" s="2" t="s">
        <v>4740</v>
      </c>
      <c r="L1597" s="19">
        <f>IFERROR(VLOOKUP(K1597,Appellations!$A$2:$B$77,2,FALSE),"0")</f>
        <v>25</v>
      </c>
      <c r="M1597" s="2" t="s">
        <v>4741</v>
      </c>
      <c r="N1597" s="19">
        <f>IFERROR(VLOOKUP(M1597,Regions!$A$2:$B$41,2,FALSE),"0")</f>
        <v>32</v>
      </c>
      <c r="O1597" s="2" t="s">
        <v>4689</v>
      </c>
      <c r="P1597" s="19">
        <f>IFERROR(VLOOKUP(O1597,Colors!$A$2:$B$11,2,FALSE),"0")</f>
        <v>2</v>
      </c>
      <c r="Q1597" s="2" t="s">
        <v>2303</v>
      </c>
      <c r="R1597" s="19">
        <f>IFERROR(VLOOKUP(Q1597,Contenants!$A$2:$B$21,2,FALSE),"0")</f>
        <v>19</v>
      </c>
      <c r="S1597" s="2"/>
      <c r="T1597" s="50" t="str">
        <f>PROPER(B1597)</f>
        <v>Cdp Cht Borm.Inst.Parcellaire Blc Magnum</v>
      </c>
      <c r="U1597" s="19" t="str">
        <f>SUBSTITUTE(SUBSTITUTE(SUBSTITUTE(SUBSTITUTE(SUBSTITUTE(SUBSTITUTE(SUBSTITUTE(SUBSTITUTE(SUBSTITUTE(SUBSTITUTE(SUBSTITUTE(SUBSTITUTE(S1597,"C:\Users\Admin\OneDrive\Site Internet\",""),"BAG-IN-BOX\",""),"BOURGOGNE\",""),"BEAUJOLAIS\",""),"CHAMPAGNE ET EFFERVESCENTS\",""),"LANGUEDOC\",""),"LOIRE\",""),"PROVENCE\",""),"RHONE NORD\",""),"RHONE SUD\",""),"SPIRITUEUX\",""),"SUD OUEST\","")</f>
        <v/>
      </c>
      <c r="V1597" s="19">
        <f>IF(U1597="",0,1)</f>
        <v>0</v>
      </c>
      <c r="W1597" s="20" t="e">
        <f>$X$1&amp;A1597&amp;$Y$1&amp;T1597&amp;$Z$1&amp;D1597&amp;$AA$1&amp;E1597&amp;#REF!&amp;G1597&amp;$AB$1&amp;J1597&amp;$AC$1&amp;L1597&amp;$AD$1&amp;N1597&amp;$AE$1&amp;P1597&amp;$AF$1&amp;R1597&amp;$AG$1&amp;#REF!&amp;$AI$1</f>
        <v>#REF!</v>
      </c>
    </row>
    <row r="1598" spans="1:23" s="29" customFormat="1" hidden="1" x14ac:dyDescent="0.25">
      <c r="A1598" s="2" t="s">
        <v>4115</v>
      </c>
      <c r="B1598" s="2" t="s">
        <v>4116</v>
      </c>
      <c r="C1598" s="3"/>
      <c r="D1598" s="27" t="str">
        <f t="shared" ref="D1598:D1661" si="587">SUBSTITUTE(SUBSTITUTE(C1598,CHAR(13),""),CHAR(10),"&lt;br&gt;")</f>
        <v/>
      </c>
      <c r="E1598" s="4">
        <v>113.9</v>
      </c>
      <c r="F1598" s="2" t="s">
        <v>469</v>
      </c>
      <c r="H1598" s="2" t="b">
        <v>0</v>
      </c>
      <c r="I1598" s="2" t="s">
        <v>4693</v>
      </c>
      <c r="K1598" s="2"/>
      <c r="M1598" s="2" t="s">
        <v>4703</v>
      </c>
      <c r="O1598" s="2"/>
      <c r="Q1598" s="2" t="s">
        <v>4696</v>
      </c>
      <c r="S1598" s="2"/>
    </row>
    <row r="1599" spans="1:23" s="20" customFormat="1" ht="314.25" hidden="1" x14ac:dyDescent="0.25">
      <c r="A1599" s="2" t="s">
        <v>1799</v>
      </c>
      <c r="B1599" s="2" t="s">
        <v>1800</v>
      </c>
      <c r="C1599" s="3" t="s">
        <v>5438</v>
      </c>
      <c r="D1599" s="40" t="str">
        <f t="shared" si="587"/>
        <v>Un Rhum Agricole martiniquais incroyable d’intensité et de longueur. S’accordera sur un dessert au chocolat et sur une partie de carte le long d’un après midi.&lt;br&gt;&lt;br&gt;Provenance : Martinique&lt;br&gt;&lt;br&gt;Vieillissement : 15 ans de vieillissement en fût d’ex bourbon&lt;br&gt;&lt;br&gt;Dégustation : Robe ambrée ; Nez de fruits confits, de vanille et de noisettes torréfiées ; Bouche ronde et gourmande aux notes de tabac blond, de pruneau et de cacao. Finale délicate et longue.&lt;br&gt;&lt;br&gt;Nichée au pied de la montagne Pelée dans un écrin luxuriant du Macouba à l’extrême-nord de la Martinique, la Distillerie J.M est reconnaissable à ses toits rouges. Considérées par la presse et les connaisseurs comme le meilleur rhum vieux du monde, les créations J.M ont une saveur unique. La richesse sauvage de ce terroir préservé, sa nature généreuse, son riche sol volcanique, son climat contrasté, son eau pure naturellement filtrée et sa canne à sucre ultra-fraîche donnent tout son caractère à ce AOC Rhum Agricole Martinique.</v>
      </c>
      <c r="E1599" s="4">
        <v>196.5</v>
      </c>
      <c r="F1599" s="2" t="s">
        <v>469</v>
      </c>
      <c r="G1599" s="42"/>
      <c r="H1599" s="2" t="b">
        <v>1</v>
      </c>
      <c r="I1599" s="2" t="s">
        <v>4693</v>
      </c>
      <c r="J1599" s="42"/>
      <c r="K1599" s="2"/>
      <c r="L1599" s="42"/>
      <c r="M1599" s="2" t="s">
        <v>4703</v>
      </c>
      <c r="N1599" s="42"/>
      <c r="O1599" s="2"/>
      <c r="P1599" s="42"/>
      <c r="Q1599" s="2" t="s">
        <v>4696</v>
      </c>
      <c r="R1599" s="42"/>
      <c r="S1599" s="2" t="s">
        <v>6520</v>
      </c>
      <c r="T1599" s="42"/>
      <c r="U1599" s="42"/>
      <c r="V1599" s="19">
        <f>IF(U1599="",0,1)</f>
        <v>0</v>
      </c>
      <c r="W1599" s="42"/>
    </row>
    <row r="1600" spans="1:23" hidden="1" x14ac:dyDescent="0.25">
      <c r="A1600" s="2" t="s">
        <v>4117</v>
      </c>
      <c r="B1600" s="2" t="s">
        <v>4118</v>
      </c>
      <c r="C1600" s="3"/>
      <c r="D1600" s="23" t="str">
        <f>SUBSTITUTE(SUBSTITUTE(SUBSTITUTE(C1600,CHAR(13),""),CHAR(10),"&lt;br&gt;"),". &amp;car(10)",".")</f>
        <v/>
      </c>
      <c r="E1600" s="4">
        <v>42.3</v>
      </c>
      <c r="F1600" s="2" t="s">
        <v>469</v>
      </c>
      <c r="G1600" s="19">
        <f>VLOOKUP(F1600,frs!$A$2:$E$41,2,FALSE)</f>
        <v>24</v>
      </c>
      <c r="H1600" s="2" t="b">
        <v>0</v>
      </c>
      <c r="I1600" s="2" t="s">
        <v>4693</v>
      </c>
      <c r="J1600" s="19">
        <f>VLOOKUP(I1600,Families!$A$2:$B$11,2,FALSE)</f>
        <v>7</v>
      </c>
      <c r="K1600" s="2"/>
      <c r="L1600" s="19" t="str">
        <f>IFERROR(VLOOKUP(K1600,Appellations!$A$2:$B$77,2,FALSE),"0")</f>
        <v>0</v>
      </c>
      <c r="M1600" s="2" t="s">
        <v>4703</v>
      </c>
      <c r="N1600" s="19">
        <f>IFERROR(VLOOKUP(M1600,Regions!$A$2:$B$41,2,FALSE),"0")</f>
        <v>34</v>
      </c>
      <c r="O1600" s="2"/>
      <c r="P1600" s="19" t="str">
        <f>IFERROR(VLOOKUP(O1600,Colors!$A$2:$B$11,2,FALSE),"0")</f>
        <v>0</v>
      </c>
      <c r="Q1600" s="2" t="s">
        <v>4696</v>
      </c>
      <c r="R1600" s="19">
        <f>IFERROR(VLOOKUP(Q1600,Contenants!$A$2:$B$21,2,FALSE),"0")</f>
        <v>15</v>
      </c>
      <c r="S1600" s="2"/>
      <c r="T1600" s="50" t="str">
        <f>PROPER(B1600)</f>
        <v>Rhum Vo Jm Martinique</v>
      </c>
      <c r="U1600" s="19" t="str">
        <f>SUBSTITUTE(SUBSTITUTE(SUBSTITUTE(SUBSTITUTE(SUBSTITUTE(SUBSTITUTE(SUBSTITUTE(SUBSTITUTE(SUBSTITUTE(SUBSTITUTE(SUBSTITUTE(SUBSTITUTE(S1600,"C:\Users\Admin\OneDrive\Site Internet\",""),"BAG-IN-BOX\",""),"BOURGOGNE\",""),"BEAUJOLAIS\",""),"CHAMPAGNE ET EFFERVESCENTS\",""),"LANGUEDOC\",""),"LOIRE\",""),"PROVENCE\",""),"RHONE NORD\",""),"RHONE SUD\",""),"SPIRITUEUX\",""),"SUD OUEST\","")</f>
        <v/>
      </c>
      <c r="V1600" s="19" t="e">
        <f>IF(#REF!="",0,1)</f>
        <v>#REF!</v>
      </c>
      <c r="W1600" s="20" t="e">
        <f>$X$1&amp;A1600&amp;$Y$1&amp;T1600&amp;$Z$1&amp;D1600&amp;$AA$1&amp;E1600&amp;#REF!&amp;G1600&amp;$AB$1&amp;J1600&amp;$AC$1&amp;L1600&amp;$AD$1&amp;N1600&amp;$AE$1&amp;P1600&amp;$AF$1&amp;R1600&amp;$AG$1&amp;#REF!&amp;$AI$1</f>
        <v>#REF!</v>
      </c>
    </row>
    <row r="1601" spans="1:23" s="29" customFormat="1" ht="256.5" hidden="1" x14ac:dyDescent="0.25">
      <c r="A1601" s="2" t="s">
        <v>1314</v>
      </c>
      <c r="B1601" s="2" t="s">
        <v>1315</v>
      </c>
      <c r="C1601" s="3" t="s">
        <v>5349</v>
      </c>
      <c r="D1601" s="27" t="str">
        <f t="shared" si="587"/>
        <v>Un vin rosé sec et fruité. Idéal pour vos apéritifs et salade d'été.&lt;br&gt;&lt;br&gt;Encépagement : Caladoc, Muscat.&lt;br&gt;&lt;br&gt;Dégustation : sec, gourmand et frais aux notes de petits fruits rouges et de bonbons anglais.&lt;br&gt;Accord mets/vin : apéritif, viande viande, grillades, salade d’été.&lt;br&gt;&lt;br&gt;Existe en 75cl.&lt;br&gt;&lt;br&gt;Le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vins.&lt;br&gt;Descendante d’une famille qui travaille la vigne depuis 1640, Claire Clavel, Femme Vigneronne, est épaulée par son père Denis. Elle conduit les 80 hectares de son domaine.</v>
      </c>
      <c r="E1601" s="4">
        <v>16.850000000000001</v>
      </c>
      <c r="F1601" s="2" t="s">
        <v>2234</v>
      </c>
      <c r="H1601" s="2" t="b">
        <v>1</v>
      </c>
      <c r="I1601" s="2" t="s">
        <v>2308</v>
      </c>
      <c r="K1601" s="2" t="s">
        <v>263</v>
      </c>
      <c r="M1601" s="2" t="s">
        <v>4743</v>
      </c>
      <c r="O1601" s="2" t="s">
        <v>2306</v>
      </c>
      <c r="Q1601" s="2" t="s">
        <v>2303</v>
      </c>
      <c r="S1601" s="2" t="s">
        <v>5731</v>
      </c>
      <c r="V1601" s="19">
        <f>IF(U1601="",0,1)</f>
        <v>0</v>
      </c>
    </row>
    <row r="1602" spans="1:23" s="20" customFormat="1" hidden="1" x14ac:dyDescent="0.25">
      <c r="A1602" s="2" t="s">
        <v>2523</v>
      </c>
      <c r="B1602" s="2" t="s">
        <v>2524</v>
      </c>
      <c r="C1602" s="3"/>
      <c r="D1602" s="40" t="str">
        <f t="shared" si="587"/>
        <v/>
      </c>
      <c r="E1602" s="4">
        <v>39</v>
      </c>
      <c r="F1602" s="2" t="s">
        <v>2230</v>
      </c>
      <c r="G1602" s="42"/>
      <c r="H1602" s="2" t="b">
        <v>0</v>
      </c>
      <c r="I1602" s="2" t="s">
        <v>2301</v>
      </c>
      <c r="J1602" s="42"/>
      <c r="K1602" s="2" t="s">
        <v>4740</v>
      </c>
      <c r="L1602" s="42"/>
      <c r="M1602" s="2" t="s">
        <v>4741</v>
      </c>
      <c r="N1602" s="42"/>
      <c r="O1602" s="2" t="s">
        <v>2306</v>
      </c>
      <c r="P1602" s="42"/>
      <c r="Q1602" s="2"/>
      <c r="R1602" s="42"/>
      <c r="S1602" s="2"/>
      <c r="T1602" s="42"/>
      <c r="U1602" s="42"/>
      <c r="V1602" s="42"/>
      <c r="W1602" s="42"/>
    </row>
    <row r="1603" spans="1:23" hidden="1" x14ac:dyDescent="0.25">
      <c r="A1603" s="2" t="s">
        <v>2503</v>
      </c>
      <c r="B1603" s="2" t="s">
        <v>2504</v>
      </c>
      <c r="C1603" s="3"/>
      <c r="D1603" s="23" t="str">
        <f t="shared" ref="D1603:D1608" si="588">SUBSTITUTE(SUBSTITUTE(SUBSTITUTE(C1603,CHAR(13),""),CHAR(10),"&lt;br&gt;"),". &amp;car(10)",".")</f>
        <v/>
      </c>
      <c r="E1603" s="4">
        <v>39</v>
      </c>
      <c r="F1603" s="2" t="s">
        <v>2230</v>
      </c>
      <c r="G1603" s="19">
        <f>VLOOKUP(F1603,frs!$A$2:$E$41,2,FALSE)</f>
        <v>17</v>
      </c>
      <c r="H1603" s="2" t="b">
        <v>0</v>
      </c>
      <c r="I1603" s="2" t="s">
        <v>2301</v>
      </c>
      <c r="J1603" s="19">
        <f>VLOOKUP(I1603,Families!$A$2:$B$11,2,FALSE)</f>
        <v>4</v>
      </c>
      <c r="K1603" s="2" t="s">
        <v>4828</v>
      </c>
      <c r="L1603" s="19">
        <f>IFERROR(VLOOKUP(K1603,Appellations!$A$2:$B$77,2,FALSE),"0")</f>
        <v>2</v>
      </c>
      <c r="M1603" s="2" t="s">
        <v>4741</v>
      </c>
      <c r="N1603" s="19">
        <f>IFERROR(VLOOKUP(M1603,Regions!$A$2:$B$41,2,FALSE),"0")</f>
        <v>32</v>
      </c>
      <c r="O1603" s="2" t="s">
        <v>2306</v>
      </c>
      <c r="P1603" s="19">
        <f>IFERROR(VLOOKUP(O1603,Colors!$A$2:$B$11,2,FALSE),"0")</f>
        <v>7</v>
      </c>
      <c r="Q1603" s="2"/>
      <c r="R1603" s="19" t="str">
        <f>IFERROR(VLOOKUP(Q1603,Contenants!$A$2:$B$21,2,FALSE),"0")</f>
        <v>0</v>
      </c>
      <c r="S1603" s="2"/>
      <c r="T1603" s="50" t="str">
        <f t="shared" ref="T1603:T1608" si="589">PROPER(B1603)</f>
        <v>Bib Bandol Bijoux La Chretienne Rose 3 L</v>
      </c>
      <c r="U1603" s="19" t="str">
        <f>SUBSTITUTE(SUBSTITUTE(SUBSTITUTE(SUBSTITUTE(SUBSTITUTE(SUBSTITUTE(SUBSTITUTE(SUBSTITUTE(SUBSTITUTE(SUBSTITUTE(SUBSTITUTE(SUBSTITUTE(S1603,"C:\Users\Admin\OneDrive\Site Internet\",""),"BAG-IN-BOX\",""),"BOURGOGNE\",""),"BEAUJOLAIS\",""),"CHAMPAGNE ET EFFERVESCENTS\",""),"LANGUEDOC\",""),"LOIRE\",""),"PROVENCE\",""),"RHONE NORD\",""),"RHONE SUD\",""),"SPIRITUEUX\",""),"SUD OUEST\","")</f>
        <v/>
      </c>
      <c r="V1603" s="19" t="e">
        <f>IF(#REF!="",0,1)</f>
        <v>#REF!</v>
      </c>
      <c r="W1603" s="20" t="e">
        <f>$X$1&amp;A1603&amp;$Y$1&amp;T1603&amp;$Z$1&amp;D1603&amp;$AA$1&amp;E1603&amp;#REF!&amp;G1603&amp;$AB$1&amp;J1603&amp;$AC$1&amp;L1603&amp;$AD$1&amp;N1603&amp;$AE$1&amp;P1603&amp;$AF$1&amp;R1603&amp;$AG$1&amp;#REF!&amp;$AI$1</f>
        <v>#REF!</v>
      </c>
    </row>
    <row r="1604" spans="1:23" ht="409.5" x14ac:dyDescent="0.25">
      <c r="A1604" s="2" t="s">
        <v>1667</v>
      </c>
      <c r="B1604" s="2" t="s">
        <v>1668</v>
      </c>
      <c r="C1604" s="3" t="s">
        <v>5013</v>
      </c>
      <c r="D1604" s="23" t="str">
        <f t="shared" si="588"/>
        <v>Un Pouilly-Fuissé d'une belle complexité aromatique et minéral. Il accompagnera à merveille un dorade en sauce citron. &lt;br&gt;&lt;br&gt;Encépagement : Chardonnay&lt;br&gt;&lt;br&gt;Dégustation : Robe jaune pâle ; Nez aromatique aux notes de fleurs blanches et de noisette ; Bouche ample aux arômes d’agrumes.&lt;br&gt;Accord mets/vin : crustacés, volaille en sauce crémée, fromage frais.&lt;br&gt;&lt;br&gt;C’est Antoine Forest l’arrière grand père de Chloé Bayon qui fit l’acquisition de la propriété en 1933, puis les vignes n’ont plus été exploitées par la famille durant 2 générations.&lt;br&gt;Chloé a grandi à Nice, a fait des études de viticulture et d’oenologie et a décidé de reprendre ce domaine où règne l’âme de ses ancêtres et leur passion pour le vin.&lt;br&gt;Le domaine compte 9,6 ha de Pouilly Fuissé, 2 ha de Mâcon Solutré-Pouilly, 1 ha de Mâcon villages et 0,88 ha de Saint Véran.</v>
      </c>
      <c r="E1604" s="4">
        <v>25.5</v>
      </c>
      <c r="F1604" s="2" t="s">
        <v>2275</v>
      </c>
      <c r="G1604" s="19">
        <f>VLOOKUP(F1604,frs!$A$2:$B$45,2,FALSE)</f>
        <v>31</v>
      </c>
      <c r="H1604" s="2" t="b">
        <v>1</v>
      </c>
      <c r="I1604" s="2" t="s">
        <v>4709</v>
      </c>
      <c r="J1604" s="19">
        <f>VLOOKUP(I1604,Families!$A$2:$B$11,2,FALSE)</f>
        <v>2</v>
      </c>
      <c r="K1604" s="2" t="s">
        <v>4797</v>
      </c>
      <c r="L1604" s="19">
        <f>IFERROR(VLOOKUP(K1604,Appellations!$A$2:$B$80,2,FALSE),"0")</f>
        <v>58</v>
      </c>
      <c r="M1604" s="2" t="s">
        <v>4762</v>
      </c>
      <c r="N1604" s="19">
        <f>IFERROR(VLOOKUP(M1604,Regions!$A$2:$B$44,2,FALSE),"0")</f>
        <v>10</v>
      </c>
      <c r="O1604" s="2" t="s">
        <v>4689</v>
      </c>
      <c r="P1604" s="19">
        <f>IFERROR(VLOOKUP(O1604,Colors!$A$2:$B$11,2,FALSE),"0")</f>
        <v>2</v>
      </c>
      <c r="Q1604" s="2" t="s">
        <v>4688</v>
      </c>
      <c r="R1604" s="19">
        <f>IFERROR(VLOOKUP(Q1604,Contenants!$A$2:$B$21,2,FALSE),"0")</f>
        <v>16</v>
      </c>
      <c r="S1604" s="2" t="s">
        <v>5675</v>
      </c>
      <c r="T1604" s="50" t="s">
        <v>6273</v>
      </c>
      <c r="U1604" s="19" t="str">
        <f>SUBSTITUTE(S1604,"C:\Users\Admin\OneDrive\Site Internet\","")</f>
        <v>manoir_des_capucins_pouilly_fuisse_blanc.png</v>
      </c>
      <c r="V1604" s="19">
        <f>IF(U1604="",0,1)</f>
        <v>1</v>
      </c>
      <c r="W1604" s="20" t="str">
        <f t="shared" ref="W1604" si="590">$X$1&amp;A1604&amp;$Y$1&amp;T1604&amp;$Z$1&amp;D1604&amp;$AA$1&amp;G1604&amp;$AB$1&amp;J1604&amp;$AC$1&amp;L1604&amp;$AD$1&amp;N1604&amp;$AE$1&amp;P1604&amp;$AF$1&amp;R1604&amp;$AG$1&amp;U1604&amp;$AH$1&amp;V1604&amp;$AI$1</f>
        <v>("01616", "Pouilly Fuissé Capucin Blanc ", "Un Pouilly-Fuissé d'une belle complexité aromatique et minéral. Il accompagnera à merveille un dorade en sauce citron. &lt;br&gt;&lt;br&gt;Encépagement : Chardonnay&lt;br&gt;&lt;br&gt;Dégustation : Robe jaune pâle ; Nez aromatique aux notes de fleurs blanches et de noisette ; Bouche ample aux arômes d’agrumes.&lt;br&gt;Accord mets/vin : crustacés, volaille en sauce crémée, fromage frais.&lt;br&gt;&lt;br&gt;C’est Antoine Forest l’arrière grand père de Chloé Bayon qui fit l’acquisition de la propriété en 1933, puis les vignes n’ont plus été exploitées par la famille durant 2 générations.&lt;br&gt;Chloé a grandi à Nice, a fait des études de viticulture et d’oenologie et a décidé de reprendre ce domaine où règne l’âme de ses ancêtres et leur passion pour le vin.&lt;br&gt;Le domaine compte 9,6 ha de Pouilly Fuissé, 2 ha de Mâcon Solutré-Pouilly, 1 ha de Mâcon villages et 0,88 ha de Saint Véran.", "31", "2", "58", "10","2", "16", "manoir_des_capucins_pouilly_fuisse_blanc.png", "1"),</v>
      </c>
    </row>
    <row r="1605" spans="1:23" hidden="1" x14ac:dyDescent="0.25">
      <c r="A1605" s="2" t="s">
        <v>3030</v>
      </c>
      <c r="B1605" s="2" t="s">
        <v>3031</v>
      </c>
      <c r="C1605" s="3"/>
      <c r="D1605" s="23" t="str">
        <f t="shared" si="588"/>
        <v/>
      </c>
      <c r="E1605" s="4">
        <v>11.9</v>
      </c>
      <c r="F1605" s="2" t="s">
        <v>2230</v>
      </c>
      <c r="G1605" s="19">
        <f>VLOOKUP(F1605,frs!$A$2:$E$41,2,FALSE)</f>
        <v>17</v>
      </c>
      <c r="H1605" s="2" t="b">
        <v>0</v>
      </c>
      <c r="I1605" s="2" t="s">
        <v>2308</v>
      </c>
      <c r="J1605" s="19">
        <f>VLOOKUP(I1605,Families!$A$2:$B$11,2,FALSE)</f>
        <v>3</v>
      </c>
      <c r="K1605" s="2" t="s">
        <v>4740</v>
      </c>
      <c r="L1605" s="19">
        <f>IFERROR(VLOOKUP(K1605,Appellations!$A$2:$B$77,2,FALSE),"0")</f>
        <v>25</v>
      </c>
      <c r="M1605" s="2" t="s">
        <v>4741</v>
      </c>
      <c r="N1605" s="19">
        <f>IFERROR(VLOOKUP(M1605,Regions!$A$2:$B$41,2,FALSE),"0")</f>
        <v>32</v>
      </c>
      <c r="O1605" s="2" t="s">
        <v>2306</v>
      </c>
      <c r="P1605" s="19">
        <f>IFERROR(VLOOKUP(O1605,Colors!$A$2:$B$11,2,FALSE),"0")</f>
        <v>7</v>
      </c>
      <c r="Q1605" s="2" t="s">
        <v>4688</v>
      </c>
      <c r="R1605" s="19">
        <f>IFERROR(VLOOKUP(Q1605,Contenants!$A$2:$B$21,2,FALSE),"0")</f>
        <v>16</v>
      </c>
      <c r="S1605" s="2"/>
      <c r="T1605" s="50" t="str">
        <f t="shared" si="589"/>
        <v>Cdp La Mure La Chretienne Rose</v>
      </c>
      <c r="U1605" s="19" t="str">
        <f>SUBSTITUTE(SUBSTITUTE(SUBSTITUTE(SUBSTITUTE(SUBSTITUTE(SUBSTITUTE(SUBSTITUTE(SUBSTITUTE(SUBSTITUTE(SUBSTITUTE(SUBSTITUTE(SUBSTITUTE(S1605,"C:\Users\Admin\OneDrive\Site Internet\",""),"BAG-IN-BOX\",""),"BOURGOGNE\",""),"BEAUJOLAIS\",""),"CHAMPAGNE ET EFFERVESCENTS\",""),"LANGUEDOC\",""),"LOIRE\",""),"PROVENCE\",""),"RHONE NORD\",""),"RHONE SUD\",""),"SPIRITUEUX\",""),"SUD OUEST\","")</f>
        <v/>
      </c>
      <c r="V1605" s="19" t="e">
        <f>IF(#REF!="",0,1)</f>
        <v>#REF!</v>
      </c>
      <c r="W1605" s="20" t="e">
        <f>$X$1&amp;A1605&amp;$Y$1&amp;T1605&amp;$Z$1&amp;D1605&amp;$AA$1&amp;E1605&amp;#REF!&amp;G1605&amp;$AB$1&amp;J1605&amp;$AC$1&amp;L1605&amp;$AD$1&amp;N1605&amp;$AE$1&amp;P1605&amp;$AF$1&amp;R1605&amp;$AG$1&amp;#REF!&amp;$AI$1</f>
        <v>#REF!</v>
      </c>
    </row>
    <row r="1606" spans="1:23" hidden="1" x14ac:dyDescent="0.25">
      <c r="A1606" s="2" t="s">
        <v>3654</v>
      </c>
      <c r="B1606" s="2" t="s">
        <v>3655</v>
      </c>
      <c r="C1606" s="3"/>
      <c r="D1606" s="23" t="str">
        <f t="shared" si="588"/>
        <v/>
      </c>
      <c r="E1606" s="4">
        <v>8.1999999999999993</v>
      </c>
      <c r="F1606" s="2" t="s">
        <v>2242</v>
      </c>
      <c r="G1606" s="19" t="e">
        <f>VLOOKUP(F1606,frs!$A$2:$E$41,2,FALSE)</f>
        <v>#N/A</v>
      </c>
      <c r="H1606" s="2" t="b">
        <v>0</v>
      </c>
      <c r="I1606" s="2" t="s">
        <v>2308</v>
      </c>
      <c r="J1606" s="19">
        <f>VLOOKUP(I1606,Families!$A$2:$B$11,2,FALSE)</f>
        <v>3</v>
      </c>
      <c r="K1606" s="2" t="s">
        <v>4849</v>
      </c>
      <c r="L1606" s="19">
        <f>IFERROR(VLOOKUP(K1606,Appellations!$A$2:$B$77,2,FALSE),"0")</f>
        <v>41</v>
      </c>
      <c r="M1606" s="2" t="s">
        <v>4741</v>
      </c>
      <c r="N1606" s="19">
        <f>IFERROR(VLOOKUP(M1606,Regions!$A$2:$B$41,2,FALSE),"0")</f>
        <v>32</v>
      </c>
      <c r="O1606" s="2" t="s">
        <v>2306</v>
      </c>
      <c r="P1606" s="19">
        <f>IFERROR(VLOOKUP(O1606,Colors!$A$2:$B$11,2,FALSE),"0")</f>
        <v>7</v>
      </c>
      <c r="Q1606" s="2" t="s">
        <v>4688</v>
      </c>
      <c r="R1606" s="19">
        <f>IFERROR(VLOOKUP(Q1606,Contenants!$A$2:$B$21,2,FALSE),"0")</f>
        <v>16</v>
      </c>
      <c r="S1606" s="2"/>
      <c r="T1606" s="50" t="str">
        <f t="shared" si="589"/>
        <v>Igp Med J'Peux Pas J'Ai Rose Cht Rouet</v>
      </c>
      <c r="U1606" s="19" t="str">
        <f>SUBSTITUTE(SUBSTITUTE(SUBSTITUTE(SUBSTITUTE(SUBSTITUTE(SUBSTITUTE(SUBSTITUTE(SUBSTITUTE(SUBSTITUTE(SUBSTITUTE(SUBSTITUTE(SUBSTITUTE(S1606,"C:\Users\Admin\OneDrive\Site Internet\",""),"BAG-IN-BOX\",""),"BOURGOGNE\",""),"BEAUJOLAIS\",""),"CHAMPAGNE ET EFFERVESCENTS\",""),"LANGUEDOC\",""),"LOIRE\",""),"PROVENCE\",""),"RHONE NORD\",""),"RHONE SUD\",""),"SPIRITUEUX\",""),"SUD OUEST\","")</f>
        <v/>
      </c>
      <c r="V1606" s="19" t="e">
        <f>IF(#REF!="",0,1)</f>
        <v>#REF!</v>
      </c>
      <c r="W1606" s="20" t="e">
        <f>$X$1&amp;A1606&amp;$Y$1&amp;T1606&amp;$Z$1&amp;D1606&amp;$AA$1&amp;E1606&amp;#REF!&amp;G1606&amp;$AB$1&amp;J1606&amp;$AC$1&amp;L1606&amp;$AD$1&amp;N1606&amp;$AE$1&amp;P1606&amp;$AF$1&amp;R1606&amp;$AG$1&amp;#REF!&amp;$AI$1</f>
        <v>#REF!</v>
      </c>
    </row>
    <row r="1607" spans="1:23" ht="409.5" x14ac:dyDescent="0.25">
      <c r="A1607" s="2" t="s">
        <v>904</v>
      </c>
      <c r="B1607" s="2" t="s">
        <v>905</v>
      </c>
      <c r="C1607" s="3" t="s">
        <v>5548</v>
      </c>
      <c r="D1607" s="23" t="str">
        <f t="shared" si="588"/>
        <v>Un Champagne Grand Cru Rosé aux bulles fines et aux notes élégantes de petits fruits rouges. Idéal sur un dessert aux fruits rouges.&lt;br&gt;&lt;br&gt;Encépagement : Pinot noir, Chardonnay&lt;br&gt;&lt;br&gt;Dégustation : Bulles fines ; Nez subtile de fruits rouges ; Bouche ample, fraîche aux notes de fraises des bois.&lt;br&gt;&lt;br&gt;La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vin.&lt;br&gt;Le domaine compte plus de 6 Ha de vignes, sur le terroir d'Ambonnay. Le Pinot Noir et le Chardonnay sont plantés sur des collines exposées sud et sud-est, garantissant une exposition très ensoleillée.&lt;br&gt;La Maison Soutiran étant classée en 'Grand Cru', exprime toute la rareté de ce Champagne. En effet, seul 17 Maisons sont classées 'Grand Cru', sur un total de 320 Maisons environ.&lt;br&gt;La Maison Soutiran s'atèle a produire des champagnes riches, racés, expressifs avec une texture crémeuse soulignée par une salinité minérale issur des sols calcaires et crayeux.</v>
      </c>
      <c r="E1607" s="4">
        <v>50.6</v>
      </c>
      <c r="F1607" s="2" t="s">
        <v>2229</v>
      </c>
      <c r="G1607" s="19">
        <f>VLOOKUP(F1607,frs!$A$2:$B$45,2,FALSE)</f>
        <v>8</v>
      </c>
      <c r="H1607" s="2" t="b">
        <v>1</v>
      </c>
      <c r="I1607" s="2" t="s">
        <v>4805</v>
      </c>
      <c r="J1607" s="19">
        <f>VLOOKUP(I1607,Families!$A$2:$B$11,2,FALSE)</f>
        <v>5</v>
      </c>
      <c r="K1607" s="2" t="s">
        <v>4806</v>
      </c>
      <c r="L1607" s="19">
        <f>IFERROR(VLOOKUP(K1607,Appellations!$A$2:$B$80,2,FALSE),"0")</f>
        <v>16</v>
      </c>
      <c r="M1607" s="2" t="s">
        <v>4806</v>
      </c>
      <c r="N1607" s="19">
        <f>IFERROR(VLOOKUP(M1607,Regions!$A$2:$B$44,2,FALSE),"0")</f>
        <v>12</v>
      </c>
      <c r="O1607" s="2"/>
      <c r="P1607" s="19" t="str">
        <f>IFERROR(VLOOKUP(O1607,Colors!$A$2:$B$11,2,FALSE),"0")</f>
        <v>0</v>
      </c>
      <c r="Q1607" s="2" t="s">
        <v>4688</v>
      </c>
      <c r="R1607" s="19">
        <f>IFERROR(VLOOKUP(Q1607,Contenants!$A$2:$B$21,2,FALSE),"0")</f>
        <v>16</v>
      </c>
      <c r="S1607" s="2" t="s">
        <v>5893</v>
      </c>
      <c r="T1607" s="50" t="s">
        <v>6274</v>
      </c>
      <c r="U1607" s="19" t="str">
        <f>SUBSTITUTE(S1607,"C:\Users\Admin\OneDrive\Site Internet\","")</f>
        <v>champagne_soutiran_rose.png</v>
      </c>
      <c r="V1607" s="19">
        <f t="shared" ref="V1607:V1612" si="591">IF(U1607="",0,1)</f>
        <v>1</v>
      </c>
      <c r="W1607" s="20" t="str">
        <f t="shared" ref="W1607" si="592">$X$1&amp;A1607&amp;$Y$1&amp;T1607&amp;$Z$1&amp;D1607&amp;$AA$1&amp;G1607&amp;$AB$1&amp;J1607&amp;$AC$1&amp;L1607&amp;$AD$1&amp;N1607&amp;$AE$1&amp;P1607&amp;$AF$1&amp;R1607&amp;$AG$1&amp;U1607&amp;$AH$1&amp;V1607&amp;$AI$1</f>
        <v>("01619", "Champagne Soutiran Rosé Grand Cru", "Un Champagne Grand Cru Rosé aux bulles fines et aux notes élégantes de petits fruits rouges. Idéal sur un dessert aux fruits rouges.&lt;br&gt;&lt;br&gt;Encépagement : Pinot noir, Chardonnay&lt;br&gt;&lt;br&gt;Dégustation : Bulles fines ; Nez subtile de fruits rouges ; Bouche ample, fraîche aux notes de fraises des bois.&lt;br&gt;&lt;br&gt;La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vin.&lt;br&gt;Le domaine compte plus de 6 Ha de vignes, sur le terroir d'Ambonnay. Le Pinot Noir et le Chardonnay sont plantés sur des collines exposées sud et sud-est, garantissant une exposition très ensoleillée.&lt;br&gt;La Maison Soutiran étant classée en 'Grand Cru', exprime toute la rareté de ce Champagne. En effet, seul 17 Maisons sont classées 'Grand Cru', sur un total de 320 Maisons environ.&lt;br&gt;La Maison Soutiran s'atèle a produire des champagnes riches, racés, expressifs avec une texture crémeuse soulignée par une salinité minérale issur des sols calcaires et crayeux.", "8", "5", "16", "12","0", "16", "champagne_soutiran_rose.png", "1"),</v>
      </c>
    </row>
    <row r="1608" spans="1:23" hidden="1" x14ac:dyDescent="0.25">
      <c r="A1608" s="2" t="s">
        <v>772</v>
      </c>
      <c r="B1608" s="2" t="s">
        <v>773</v>
      </c>
      <c r="C1608" s="3"/>
      <c r="D1608" s="23" t="str">
        <f t="shared" si="588"/>
        <v/>
      </c>
      <c r="E1608" s="4">
        <v>0</v>
      </c>
      <c r="F1608" s="2" t="s">
        <v>2276</v>
      </c>
      <c r="G1608" s="19" t="e">
        <f>VLOOKUP(F1608,frs!$A$2:$E$41,2,FALSE)</f>
        <v>#N/A</v>
      </c>
      <c r="H1608" s="2" t="b">
        <v>1</v>
      </c>
      <c r="I1608" s="2" t="s">
        <v>4716</v>
      </c>
      <c r="J1608" s="19">
        <f>VLOOKUP(I1608,Families!$A$2:$B$11,2,FALSE)</f>
        <v>1</v>
      </c>
      <c r="K1608" s="2" t="s">
        <v>4841</v>
      </c>
      <c r="L1608" s="19">
        <f>IFERROR(VLOOKUP(K1608,Appellations!$A$2:$B$77,2,FALSE),"0")</f>
        <v>17</v>
      </c>
      <c r="M1608" s="2" t="s">
        <v>4745</v>
      </c>
      <c r="N1608" s="19">
        <f>IFERROR(VLOOKUP(M1608,Regions!$A$2:$B$41,2,FALSE),"0")</f>
        <v>33</v>
      </c>
      <c r="O1608" s="2" t="s">
        <v>4719</v>
      </c>
      <c r="P1608" s="19">
        <f>IFERROR(VLOOKUP(O1608,Colors!$A$2:$B$11,2,FALSE),"0")</f>
        <v>8</v>
      </c>
      <c r="Q1608" s="2" t="s">
        <v>4688</v>
      </c>
      <c r="R1608" s="19">
        <f>IFERROR(VLOOKUP(Q1608,Contenants!$A$2:$B$21,2,FALSE),"0")</f>
        <v>16</v>
      </c>
      <c r="S1608" s="2"/>
      <c r="T1608" s="50" t="str">
        <f t="shared" si="589"/>
        <v>Ch9 Du Pape Cht Rayas 2006 Rouge</v>
      </c>
      <c r="U1608" s="19" t="str">
        <f>SUBSTITUTE(SUBSTITUTE(SUBSTITUTE(SUBSTITUTE(SUBSTITUTE(SUBSTITUTE(SUBSTITUTE(SUBSTITUTE(SUBSTITUTE(SUBSTITUTE(SUBSTITUTE(SUBSTITUTE(S1608,"C:\Users\Admin\OneDrive\Site Internet\",""),"BAG-IN-BOX\",""),"BOURGOGNE\",""),"BEAUJOLAIS\",""),"CHAMPAGNE ET EFFERVESCENTS\",""),"LANGUEDOC\",""),"LOIRE\",""),"PROVENCE\",""),"RHONE NORD\",""),"RHONE SUD\",""),"SPIRITUEUX\",""),"SUD OUEST\","")</f>
        <v/>
      </c>
      <c r="V1608" s="19">
        <f t="shared" si="591"/>
        <v>0</v>
      </c>
      <c r="W1608" s="20" t="e">
        <f>$X$1&amp;A1608&amp;$Y$1&amp;T1608&amp;$Z$1&amp;D1608&amp;$AA$1&amp;E1608&amp;#REF!&amp;G1608&amp;$AB$1&amp;J1608&amp;$AC$1&amp;L1608&amp;$AD$1&amp;N1608&amp;$AE$1&amp;P1608&amp;$AF$1&amp;R1608&amp;$AG$1&amp;#REF!&amp;$AI$1</f>
        <v>#REF!</v>
      </c>
    </row>
    <row r="1609" spans="1:23" s="29" customFormat="1" hidden="1" x14ac:dyDescent="0.25">
      <c r="A1609" s="2" t="s">
        <v>774</v>
      </c>
      <c r="B1609" s="2" t="s">
        <v>775</v>
      </c>
      <c r="C1609" s="3"/>
      <c r="D1609" s="27" t="str">
        <f t="shared" si="587"/>
        <v/>
      </c>
      <c r="E1609" s="4">
        <v>0</v>
      </c>
      <c r="F1609" s="2" t="s">
        <v>2276</v>
      </c>
      <c r="H1609" s="2" t="b">
        <v>1</v>
      </c>
      <c r="I1609" s="2" t="s">
        <v>4716</v>
      </c>
      <c r="K1609" s="2" t="s">
        <v>4841</v>
      </c>
      <c r="M1609" s="2" t="s">
        <v>4745</v>
      </c>
      <c r="O1609" s="2" t="s">
        <v>4719</v>
      </c>
      <c r="Q1609" s="2" t="s">
        <v>4688</v>
      </c>
      <c r="S1609" s="2"/>
      <c r="V1609" s="19">
        <f t="shared" si="591"/>
        <v>0</v>
      </c>
    </row>
    <row r="1610" spans="1:23" s="20" customFormat="1" hidden="1" x14ac:dyDescent="0.25">
      <c r="A1610" s="2" t="s">
        <v>780</v>
      </c>
      <c r="B1610" s="2" t="s">
        <v>781</v>
      </c>
      <c r="C1610" s="3"/>
      <c r="D1610" s="18" t="str">
        <f t="shared" si="587"/>
        <v/>
      </c>
      <c r="E1610" s="4">
        <v>0</v>
      </c>
      <c r="F1610" s="2" t="s">
        <v>2276</v>
      </c>
      <c r="H1610" s="2" t="b">
        <v>1</v>
      </c>
      <c r="I1610" s="2" t="s">
        <v>4716</v>
      </c>
      <c r="K1610" s="2" t="s">
        <v>4841</v>
      </c>
      <c r="M1610" s="2" t="s">
        <v>4745</v>
      </c>
      <c r="O1610" s="2" t="s">
        <v>4719</v>
      </c>
      <c r="Q1610" s="2" t="s">
        <v>4688</v>
      </c>
      <c r="S1610" s="2"/>
      <c r="V1610" s="19">
        <f t="shared" si="591"/>
        <v>0</v>
      </c>
    </row>
    <row r="1611" spans="1:23" s="20" customFormat="1" hidden="1" x14ac:dyDescent="0.25">
      <c r="A1611" s="2" t="s">
        <v>712</v>
      </c>
      <c r="B1611" s="2" t="s">
        <v>713</v>
      </c>
      <c r="C1611" s="3"/>
      <c r="D1611" s="18" t="str">
        <f t="shared" si="587"/>
        <v/>
      </c>
      <c r="E1611" s="4">
        <v>0</v>
      </c>
      <c r="F1611" s="2" t="s">
        <v>2276</v>
      </c>
      <c r="H1611" s="2" t="b">
        <v>1</v>
      </c>
      <c r="I1611" s="2" t="s">
        <v>4716</v>
      </c>
      <c r="K1611" s="2" t="s">
        <v>4744</v>
      </c>
      <c r="M1611" s="2" t="s">
        <v>4745</v>
      </c>
      <c r="O1611" s="2" t="s">
        <v>4719</v>
      </c>
      <c r="Q1611" s="2" t="s">
        <v>4688</v>
      </c>
      <c r="S1611" s="2"/>
      <c r="V1611" s="19">
        <f t="shared" si="591"/>
        <v>0</v>
      </c>
    </row>
    <row r="1612" spans="1:23" s="20" customFormat="1" hidden="1" x14ac:dyDescent="0.25">
      <c r="A1612" s="2" t="s">
        <v>704</v>
      </c>
      <c r="B1612" s="2" t="s">
        <v>705</v>
      </c>
      <c r="C1612" s="3"/>
      <c r="D1612" s="18" t="str">
        <f t="shared" si="587"/>
        <v/>
      </c>
      <c r="E1612" s="4">
        <v>32.5</v>
      </c>
      <c r="F1612" s="2" t="s">
        <v>2277</v>
      </c>
      <c r="H1612" s="2" t="b">
        <v>1</v>
      </c>
      <c r="I1612" s="2" t="s">
        <v>4716</v>
      </c>
      <c r="K1612" s="2" t="s">
        <v>4744</v>
      </c>
      <c r="M1612" s="2" t="s">
        <v>4745</v>
      </c>
      <c r="O1612" s="2" t="s">
        <v>4719</v>
      </c>
      <c r="Q1612" s="2" t="s">
        <v>4688</v>
      </c>
      <c r="S1612" s="2"/>
      <c r="V1612" s="19">
        <f t="shared" si="591"/>
        <v>0</v>
      </c>
    </row>
    <row r="1613" spans="1:23" s="20" customFormat="1" hidden="1" x14ac:dyDescent="0.25">
      <c r="A1613" s="2" t="s">
        <v>3838</v>
      </c>
      <c r="B1613" s="2" t="s">
        <v>3839</v>
      </c>
      <c r="C1613" s="3"/>
      <c r="D1613" s="18" t="str">
        <f t="shared" si="587"/>
        <v/>
      </c>
      <c r="E1613" s="4">
        <v>31.3</v>
      </c>
      <c r="F1613" s="2" t="s">
        <v>3077</v>
      </c>
      <c r="H1613" s="2" t="b">
        <v>0</v>
      </c>
      <c r="I1613" s="2" t="s">
        <v>4716</v>
      </c>
      <c r="K1613" s="2" t="s">
        <v>4788</v>
      </c>
      <c r="M1613" s="2" t="s">
        <v>4762</v>
      </c>
      <c r="O1613" s="2" t="s">
        <v>4719</v>
      </c>
      <c r="Q1613" s="2" t="s">
        <v>4688</v>
      </c>
      <c r="S1613" s="2"/>
    </row>
    <row r="1614" spans="1:23" s="20" customFormat="1" hidden="1" x14ac:dyDescent="0.25">
      <c r="A1614" s="2" t="s">
        <v>3075</v>
      </c>
      <c r="B1614" s="2" t="s">
        <v>3076</v>
      </c>
      <c r="C1614" s="3"/>
      <c r="D1614" s="18" t="str">
        <f t="shared" si="587"/>
        <v/>
      </c>
      <c r="E1614" s="4">
        <v>10.6</v>
      </c>
      <c r="F1614" s="2" t="s">
        <v>3077</v>
      </c>
      <c r="H1614" s="2" t="b">
        <v>0</v>
      </c>
      <c r="I1614" s="2" t="s">
        <v>4716</v>
      </c>
      <c r="K1614" s="2" t="s">
        <v>4744</v>
      </c>
      <c r="M1614" s="2" t="s">
        <v>4745</v>
      </c>
      <c r="O1614" s="2" t="s">
        <v>4719</v>
      </c>
      <c r="Q1614" s="2" t="s">
        <v>4688</v>
      </c>
      <c r="S1614" s="2"/>
    </row>
    <row r="1615" spans="1:23" s="20" customFormat="1" hidden="1" x14ac:dyDescent="0.25">
      <c r="A1615" s="2" t="s">
        <v>3086</v>
      </c>
      <c r="B1615" s="2" t="s">
        <v>3087</v>
      </c>
      <c r="C1615" s="3"/>
      <c r="D1615" s="18" t="str">
        <f t="shared" si="587"/>
        <v/>
      </c>
      <c r="E1615" s="4">
        <v>20.5</v>
      </c>
      <c r="F1615" s="2" t="s">
        <v>3077</v>
      </c>
      <c r="H1615" s="2" t="b">
        <v>0</v>
      </c>
      <c r="I1615" s="2" t="s">
        <v>4716</v>
      </c>
      <c r="K1615" s="2" t="s">
        <v>4744</v>
      </c>
      <c r="M1615" s="2" t="s">
        <v>4745</v>
      </c>
      <c r="O1615" s="2" t="s">
        <v>4719</v>
      </c>
      <c r="Q1615" s="2" t="s">
        <v>4688</v>
      </c>
      <c r="S1615" s="2"/>
    </row>
    <row r="1616" spans="1:23" s="20" customFormat="1" hidden="1" x14ac:dyDescent="0.25">
      <c r="A1616" s="2" t="s">
        <v>3114</v>
      </c>
      <c r="B1616" s="2" t="s">
        <v>3115</v>
      </c>
      <c r="C1616" s="3"/>
      <c r="D1616" s="18" t="str">
        <f t="shared" si="587"/>
        <v/>
      </c>
      <c r="E1616" s="4">
        <v>62.6</v>
      </c>
      <c r="F1616" s="2" t="s">
        <v>3077</v>
      </c>
      <c r="H1616" s="2" t="b">
        <v>0</v>
      </c>
      <c r="I1616" s="2" t="s">
        <v>4716</v>
      </c>
      <c r="K1616" s="2" t="s">
        <v>4841</v>
      </c>
      <c r="M1616" s="2" t="s">
        <v>4745</v>
      </c>
      <c r="O1616" s="2" t="s">
        <v>4719</v>
      </c>
      <c r="Q1616" s="2" t="s">
        <v>4688</v>
      </c>
      <c r="S1616" s="2"/>
    </row>
    <row r="1617" spans="1:23" s="20" customFormat="1" hidden="1" x14ac:dyDescent="0.25">
      <c r="A1617" s="2" t="s">
        <v>3137</v>
      </c>
      <c r="B1617" s="2" t="s">
        <v>3138</v>
      </c>
      <c r="C1617" s="3"/>
      <c r="D1617" s="18" t="str">
        <f t="shared" si="587"/>
        <v/>
      </c>
      <c r="E1617" s="4">
        <v>84.2</v>
      </c>
      <c r="F1617" s="2" t="s">
        <v>3077</v>
      </c>
      <c r="H1617" s="2" t="b">
        <v>0</v>
      </c>
      <c r="I1617" s="2" t="s">
        <v>4716</v>
      </c>
      <c r="K1617" s="2" t="s">
        <v>4841</v>
      </c>
      <c r="M1617" s="2" t="s">
        <v>4745</v>
      </c>
      <c r="O1617" s="2" t="s">
        <v>4719</v>
      </c>
      <c r="Q1617" s="2" t="s">
        <v>2303</v>
      </c>
      <c r="S1617" s="2"/>
    </row>
    <row r="1618" spans="1:23" s="20" customFormat="1" hidden="1" x14ac:dyDescent="0.25">
      <c r="A1618" s="2" t="s">
        <v>4340</v>
      </c>
      <c r="B1618" s="2" t="s">
        <v>4341</v>
      </c>
      <c r="C1618" s="3"/>
      <c r="D1618" s="18" t="str">
        <f t="shared" si="587"/>
        <v/>
      </c>
      <c r="E1618" s="4">
        <v>34.9</v>
      </c>
      <c r="F1618" s="2" t="s">
        <v>4342</v>
      </c>
      <c r="H1618" s="2" t="b">
        <v>0</v>
      </c>
      <c r="I1618" s="2" t="s">
        <v>4693</v>
      </c>
      <c r="K1618" s="2"/>
      <c r="M1618" s="2" t="s">
        <v>4703</v>
      </c>
      <c r="O1618" s="2"/>
      <c r="Q1618" s="2" t="s">
        <v>4696</v>
      </c>
      <c r="S1618" s="2"/>
    </row>
    <row r="1619" spans="1:23" s="20" customFormat="1" hidden="1" x14ac:dyDescent="0.25">
      <c r="A1619" s="2" t="s">
        <v>4345</v>
      </c>
      <c r="B1619" s="2" t="s">
        <v>4346</v>
      </c>
      <c r="C1619" s="3"/>
      <c r="D1619" s="18" t="str">
        <f t="shared" si="587"/>
        <v/>
      </c>
      <c r="E1619" s="4">
        <v>34.9</v>
      </c>
      <c r="F1619" s="2" t="s">
        <v>4342</v>
      </c>
      <c r="H1619" s="2" t="b">
        <v>0</v>
      </c>
      <c r="I1619" s="2" t="s">
        <v>4693</v>
      </c>
      <c r="K1619" s="2"/>
      <c r="M1619" s="2" t="s">
        <v>4703</v>
      </c>
      <c r="O1619" s="2"/>
      <c r="Q1619" s="2" t="s">
        <v>4696</v>
      </c>
      <c r="S1619" s="2"/>
    </row>
    <row r="1620" spans="1:23" s="20" customFormat="1" hidden="1" x14ac:dyDescent="0.25">
      <c r="A1620" s="2" t="s">
        <v>4347</v>
      </c>
      <c r="B1620" s="2" t="s">
        <v>4348</v>
      </c>
      <c r="C1620" s="3"/>
      <c r="D1620" s="18" t="str">
        <f t="shared" si="587"/>
        <v/>
      </c>
      <c r="E1620" s="4">
        <v>34.9</v>
      </c>
      <c r="F1620" s="2" t="s">
        <v>4342</v>
      </c>
      <c r="H1620" s="2" t="b">
        <v>0</v>
      </c>
      <c r="I1620" s="2" t="s">
        <v>4693</v>
      </c>
      <c r="K1620" s="2"/>
      <c r="M1620" s="2" t="s">
        <v>4703</v>
      </c>
      <c r="O1620" s="2"/>
      <c r="Q1620" s="2" t="s">
        <v>4696</v>
      </c>
      <c r="S1620" s="2"/>
    </row>
    <row r="1621" spans="1:23" s="20" customFormat="1" hidden="1" x14ac:dyDescent="0.25">
      <c r="A1621" s="2" t="s">
        <v>4351</v>
      </c>
      <c r="B1621" s="2" t="s">
        <v>4352</v>
      </c>
      <c r="C1621" s="3"/>
      <c r="D1621" s="40" t="str">
        <f t="shared" si="587"/>
        <v/>
      </c>
      <c r="E1621" s="4">
        <v>34.9</v>
      </c>
      <c r="F1621" s="2" t="s">
        <v>4342</v>
      </c>
      <c r="G1621" s="42"/>
      <c r="H1621" s="2" t="b">
        <v>0</v>
      </c>
      <c r="I1621" s="2" t="s">
        <v>4693</v>
      </c>
      <c r="J1621" s="42"/>
      <c r="K1621" s="2"/>
      <c r="L1621" s="42"/>
      <c r="M1621" s="2" t="s">
        <v>4703</v>
      </c>
      <c r="N1621" s="42"/>
      <c r="O1621" s="2"/>
      <c r="P1621" s="42"/>
      <c r="Q1621" s="2" t="s">
        <v>4696</v>
      </c>
      <c r="R1621" s="42"/>
      <c r="S1621" s="2"/>
      <c r="T1621" s="42"/>
      <c r="U1621" s="42"/>
      <c r="V1621" s="42"/>
      <c r="W1621" s="42"/>
    </row>
    <row r="1622" spans="1:23" hidden="1" x14ac:dyDescent="0.25">
      <c r="A1622" s="2" t="s">
        <v>4353</v>
      </c>
      <c r="B1622" s="2" t="s">
        <v>4354</v>
      </c>
      <c r="C1622" s="3"/>
      <c r="D1622" s="23" t="str">
        <f t="shared" ref="D1622:D1626" si="593">SUBSTITUTE(SUBSTITUTE(SUBSTITUTE(C1622,CHAR(13),""),CHAR(10),"&lt;br&gt;"),". &amp;car(10)",".")</f>
        <v/>
      </c>
      <c r="E1622" s="4">
        <v>34.9</v>
      </c>
      <c r="F1622" s="2" t="s">
        <v>4342</v>
      </c>
      <c r="G1622" s="19" t="e">
        <f>VLOOKUP(F1622,frs!$A$2:$E$41,2,FALSE)</f>
        <v>#N/A</v>
      </c>
      <c r="H1622" s="2" t="b">
        <v>0</v>
      </c>
      <c r="I1622" s="2" t="s">
        <v>4693</v>
      </c>
      <c r="J1622" s="19">
        <f>VLOOKUP(I1622,Families!$A$2:$B$11,2,FALSE)</f>
        <v>7</v>
      </c>
      <c r="K1622" s="2"/>
      <c r="L1622" s="19" t="str">
        <f>IFERROR(VLOOKUP(K1622,Appellations!$A$2:$B$77,2,FALSE),"0")</f>
        <v>0</v>
      </c>
      <c r="M1622" s="2" t="s">
        <v>4703</v>
      </c>
      <c r="N1622" s="19">
        <f>IFERROR(VLOOKUP(M1622,Regions!$A$2:$B$41,2,FALSE),"0")</f>
        <v>34</v>
      </c>
      <c r="O1622" s="2"/>
      <c r="P1622" s="19" t="str">
        <f>IFERROR(VLOOKUP(O1622,Colors!$A$2:$B$11,2,FALSE),"0")</f>
        <v>0</v>
      </c>
      <c r="Q1622" s="2" t="s">
        <v>4696</v>
      </c>
      <c r="R1622" s="19">
        <f>IFERROR(VLOOKUP(Q1622,Contenants!$A$2:$B$21,2,FALSE),"0")</f>
        <v>15</v>
      </c>
      <c r="S1622" s="2"/>
      <c r="T1622" s="50" t="str">
        <f t="shared" ref="T1622:T1626" si="594">PROPER(B1622)</f>
        <v>Tricoche Vanille Bourbon - Macadamia</v>
      </c>
      <c r="U1622" s="19" t="str">
        <f>SUBSTITUTE(SUBSTITUTE(SUBSTITUTE(SUBSTITUTE(SUBSTITUTE(SUBSTITUTE(SUBSTITUTE(SUBSTITUTE(SUBSTITUTE(SUBSTITUTE(SUBSTITUTE(SUBSTITUTE(S1622,"C:\Users\Admin\OneDrive\Site Internet\",""),"BAG-IN-BOX\",""),"BOURGOGNE\",""),"BEAUJOLAIS\",""),"CHAMPAGNE ET EFFERVESCENTS\",""),"LANGUEDOC\",""),"LOIRE\",""),"PROVENCE\",""),"RHONE NORD\",""),"RHONE SUD\",""),"SPIRITUEUX\",""),"SUD OUEST\","")</f>
        <v/>
      </c>
      <c r="V1622" s="19" t="e">
        <f>IF(#REF!="",0,1)</f>
        <v>#REF!</v>
      </c>
      <c r="W1622" s="20" t="e">
        <f>$X$1&amp;A1622&amp;$Y$1&amp;T1622&amp;$Z$1&amp;D1622&amp;$AA$1&amp;E1622&amp;#REF!&amp;G1622&amp;$AB$1&amp;J1622&amp;$AC$1&amp;L1622&amp;$AD$1&amp;N1622&amp;$AE$1&amp;P1622&amp;$AF$1&amp;R1622&amp;$AG$1&amp;#REF!&amp;$AI$1</f>
        <v>#REF!</v>
      </c>
    </row>
    <row r="1623" spans="1:23" hidden="1" x14ac:dyDescent="0.25">
      <c r="A1623" s="2" t="s">
        <v>4355</v>
      </c>
      <c r="B1623" s="2" t="s">
        <v>4356</v>
      </c>
      <c r="C1623" s="3"/>
      <c r="D1623" s="23" t="str">
        <f t="shared" si="593"/>
        <v/>
      </c>
      <c r="E1623" s="4">
        <v>34.9</v>
      </c>
      <c r="F1623" s="2" t="s">
        <v>4342</v>
      </c>
      <c r="G1623" s="19" t="e">
        <f>VLOOKUP(F1623,frs!$A$2:$E$41,2,FALSE)</f>
        <v>#N/A</v>
      </c>
      <c r="H1623" s="2" t="b">
        <v>0</v>
      </c>
      <c r="I1623" s="2" t="s">
        <v>4693</v>
      </c>
      <c r="J1623" s="19">
        <f>VLOOKUP(I1623,Families!$A$2:$B$11,2,FALSE)</f>
        <v>7</v>
      </c>
      <c r="K1623" s="2"/>
      <c r="L1623" s="19" t="str">
        <f>IFERROR(VLOOKUP(K1623,Appellations!$A$2:$B$77,2,FALSE),"0")</f>
        <v>0</v>
      </c>
      <c r="M1623" s="2" t="s">
        <v>4703</v>
      </c>
      <c r="N1623" s="19">
        <f>IFERROR(VLOOKUP(M1623,Regions!$A$2:$B$41,2,FALSE),"0")</f>
        <v>34</v>
      </c>
      <c r="O1623" s="2"/>
      <c r="P1623" s="19" t="str">
        <f>IFERROR(VLOOKUP(O1623,Colors!$A$2:$B$11,2,FALSE),"0")</f>
        <v>0</v>
      </c>
      <c r="Q1623" s="2" t="s">
        <v>4696</v>
      </c>
      <c r="R1623" s="19">
        <f>IFERROR(VLOOKUP(Q1623,Contenants!$A$2:$B$21,2,FALSE),"0")</f>
        <v>15</v>
      </c>
      <c r="S1623" s="2"/>
      <c r="T1623" s="50" t="str">
        <f t="shared" si="594"/>
        <v>Tricoche Vanille Bourbon - Noisette</v>
      </c>
      <c r="U1623" s="19" t="str">
        <f>SUBSTITUTE(SUBSTITUTE(SUBSTITUTE(SUBSTITUTE(SUBSTITUTE(SUBSTITUTE(SUBSTITUTE(SUBSTITUTE(SUBSTITUTE(SUBSTITUTE(SUBSTITUTE(SUBSTITUTE(S1623,"C:\Users\Admin\OneDrive\Site Internet\",""),"BAG-IN-BOX\",""),"BOURGOGNE\",""),"BEAUJOLAIS\",""),"CHAMPAGNE ET EFFERVESCENTS\",""),"LANGUEDOC\",""),"LOIRE\",""),"PROVENCE\",""),"RHONE NORD\",""),"RHONE SUD\",""),"SPIRITUEUX\",""),"SUD OUEST\","")</f>
        <v/>
      </c>
      <c r="V1623" s="19" t="e">
        <f>IF(#REF!="",0,1)</f>
        <v>#REF!</v>
      </c>
      <c r="W1623" s="20" t="e">
        <f>$X$1&amp;A1623&amp;$Y$1&amp;T1623&amp;$Z$1&amp;D1623&amp;$AA$1&amp;E1623&amp;#REF!&amp;G1623&amp;$AB$1&amp;J1623&amp;$AC$1&amp;L1623&amp;$AD$1&amp;N1623&amp;$AE$1&amp;P1623&amp;$AF$1&amp;R1623&amp;$AG$1&amp;#REF!&amp;$AI$1</f>
        <v>#REF!</v>
      </c>
    </row>
    <row r="1624" spans="1:23" hidden="1" x14ac:dyDescent="0.25">
      <c r="A1624" s="2" t="s">
        <v>4349</v>
      </c>
      <c r="B1624" s="2" t="s">
        <v>4350</v>
      </c>
      <c r="C1624" s="3"/>
      <c r="D1624" s="23" t="str">
        <f t="shared" si="593"/>
        <v/>
      </c>
      <c r="E1624" s="4">
        <v>34.9</v>
      </c>
      <c r="F1624" s="2" t="s">
        <v>4342</v>
      </c>
      <c r="G1624" s="19" t="e">
        <f>VLOOKUP(F1624,frs!$A$2:$E$41,2,FALSE)</f>
        <v>#N/A</v>
      </c>
      <c r="H1624" s="2" t="b">
        <v>0</v>
      </c>
      <c r="I1624" s="2" t="s">
        <v>4693</v>
      </c>
      <c r="J1624" s="19">
        <f>VLOOKUP(I1624,Families!$A$2:$B$11,2,FALSE)</f>
        <v>7</v>
      </c>
      <c r="K1624" s="2"/>
      <c r="L1624" s="19" t="str">
        <f>IFERROR(VLOOKUP(K1624,Appellations!$A$2:$B$77,2,FALSE),"0")</f>
        <v>0</v>
      </c>
      <c r="M1624" s="2" t="s">
        <v>4703</v>
      </c>
      <c r="N1624" s="19">
        <f>IFERROR(VLOOKUP(M1624,Regions!$A$2:$B$41,2,FALSE),"0")</f>
        <v>34</v>
      </c>
      <c r="O1624" s="2"/>
      <c r="P1624" s="19" t="str">
        <f>IFERROR(VLOOKUP(O1624,Colors!$A$2:$B$11,2,FALSE),"0")</f>
        <v>0</v>
      </c>
      <c r="Q1624" s="2" t="s">
        <v>4696</v>
      </c>
      <c r="R1624" s="19">
        <f>IFERROR(VLOOKUP(Q1624,Contenants!$A$2:$B$21,2,FALSE),"0")</f>
        <v>15</v>
      </c>
      <c r="S1624" s="2"/>
      <c r="T1624" s="50" t="str">
        <f t="shared" si="594"/>
        <v>Tricoche Gingembre - Menthe Poivree</v>
      </c>
      <c r="U1624" s="19" t="str">
        <f>SUBSTITUTE(SUBSTITUTE(SUBSTITUTE(SUBSTITUTE(SUBSTITUTE(SUBSTITUTE(SUBSTITUTE(SUBSTITUTE(SUBSTITUTE(SUBSTITUTE(SUBSTITUTE(SUBSTITUTE(S1624,"C:\Users\Admin\OneDrive\Site Internet\",""),"BAG-IN-BOX\",""),"BOURGOGNE\",""),"BEAUJOLAIS\",""),"CHAMPAGNE ET EFFERVESCENTS\",""),"LANGUEDOC\",""),"LOIRE\",""),"PROVENCE\",""),"RHONE NORD\",""),"RHONE SUD\",""),"SPIRITUEUX\",""),"SUD OUEST\","")</f>
        <v/>
      </c>
      <c r="V1624" s="19" t="e">
        <f>IF(#REF!="",0,1)</f>
        <v>#REF!</v>
      </c>
      <c r="W1624" s="20" t="e">
        <f>$X$1&amp;A1624&amp;$Y$1&amp;T1624&amp;$Z$1&amp;D1624&amp;$AA$1&amp;E1624&amp;#REF!&amp;G1624&amp;$AB$1&amp;J1624&amp;$AC$1&amp;L1624&amp;$AD$1&amp;N1624&amp;$AE$1&amp;P1624&amp;$AF$1&amp;R1624&amp;$AG$1&amp;#REF!&amp;$AI$1</f>
        <v>#REF!</v>
      </c>
    </row>
    <row r="1625" spans="1:23" hidden="1" x14ac:dyDescent="0.25">
      <c r="A1625" s="2" t="s">
        <v>4343</v>
      </c>
      <c r="B1625" s="2" t="s">
        <v>4344</v>
      </c>
      <c r="C1625" s="3"/>
      <c r="D1625" s="23" t="str">
        <f t="shared" si="593"/>
        <v/>
      </c>
      <c r="E1625" s="4">
        <v>34.9</v>
      </c>
      <c r="F1625" s="2" t="s">
        <v>4342</v>
      </c>
      <c r="G1625" s="19" t="e">
        <f>VLOOKUP(F1625,frs!$A$2:$E$41,2,FALSE)</f>
        <v>#N/A</v>
      </c>
      <c r="H1625" s="2" t="b">
        <v>0</v>
      </c>
      <c r="I1625" s="2" t="s">
        <v>4693</v>
      </c>
      <c r="J1625" s="19">
        <f>VLOOKUP(I1625,Families!$A$2:$B$11,2,FALSE)</f>
        <v>7</v>
      </c>
      <c r="K1625" s="2"/>
      <c r="L1625" s="19" t="str">
        <f>IFERROR(VLOOKUP(K1625,Appellations!$A$2:$B$77,2,FALSE),"0")</f>
        <v>0</v>
      </c>
      <c r="M1625" s="2" t="s">
        <v>4703</v>
      </c>
      <c r="N1625" s="19">
        <f>IFERROR(VLOOKUP(M1625,Regions!$A$2:$B$41,2,FALSE),"0")</f>
        <v>34</v>
      </c>
      <c r="O1625" s="2"/>
      <c r="P1625" s="19" t="str">
        <f>IFERROR(VLOOKUP(O1625,Colors!$A$2:$B$11,2,FALSE),"0")</f>
        <v>0</v>
      </c>
      <c r="Q1625" s="2" t="s">
        <v>4696</v>
      </c>
      <c r="R1625" s="19">
        <f>IFERROR(VLOOKUP(Q1625,Contenants!$A$2:$B$21,2,FALSE),"0")</f>
        <v>15</v>
      </c>
      <c r="S1625" s="2"/>
      <c r="T1625" s="50" t="str">
        <f t="shared" si="594"/>
        <v>Tricoche Cacao - Banane</v>
      </c>
      <c r="U1625" s="19" t="str">
        <f>SUBSTITUTE(SUBSTITUTE(SUBSTITUTE(SUBSTITUTE(SUBSTITUTE(SUBSTITUTE(SUBSTITUTE(SUBSTITUTE(SUBSTITUTE(SUBSTITUTE(SUBSTITUTE(SUBSTITUTE(S1625,"C:\Users\Admin\OneDrive\Site Internet\",""),"BAG-IN-BOX\",""),"BOURGOGNE\",""),"BEAUJOLAIS\",""),"CHAMPAGNE ET EFFERVESCENTS\",""),"LANGUEDOC\",""),"LOIRE\",""),"PROVENCE\",""),"RHONE NORD\",""),"RHONE SUD\",""),"SPIRITUEUX\",""),"SUD OUEST\","")</f>
        <v/>
      </c>
      <c r="V1625" s="19" t="e">
        <f>IF(#REF!="",0,1)</f>
        <v>#REF!</v>
      </c>
      <c r="W1625" s="20" t="e">
        <f>$X$1&amp;A1625&amp;$Y$1&amp;T1625&amp;$Z$1&amp;D1625&amp;$AA$1&amp;E1625&amp;#REF!&amp;G1625&amp;$AB$1&amp;J1625&amp;$AC$1&amp;L1625&amp;$AD$1&amp;N1625&amp;$AE$1&amp;P1625&amp;$AF$1&amp;R1625&amp;$AG$1&amp;#REF!&amp;$AI$1</f>
        <v>#REF!</v>
      </c>
    </row>
    <row r="1626" spans="1:23" hidden="1" x14ac:dyDescent="0.25">
      <c r="A1626" s="2" t="s">
        <v>538</v>
      </c>
      <c r="B1626" s="2" t="s">
        <v>539</v>
      </c>
      <c r="C1626" s="3"/>
      <c r="D1626" s="23" t="str">
        <f t="shared" si="593"/>
        <v/>
      </c>
      <c r="E1626" s="4">
        <v>12.9</v>
      </c>
      <c r="F1626" s="2" t="s">
        <v>2261</v>
      </c>
      <c r="G1626" s="19" t="e">
        <f>VLOOKUP(F1626,frs!$A$2:$E$41,2,FALSE)</f>
        <v>#N/A</v>
      </c>
      <c r="H1626" s="2" t="b">
        <v>1</v>
      </c>
      <c r="I1626" s="2" t="s">
        <v>4709</v>
      </c>
      <c r="J1626" s="19">
        <f>VLOOKUP(I1626,Families!$A$2:$B$11,2,FALSE)</f>
        <v>2</v>
      </c>
      <c r="K1626" s="2" t="s">
        <v>4924</v>
      </c>
      <c r="L1626" s="19">
        <f>IFERROR(VLOOKUP(K1626,Appellations!$A$2:$B$77,2,FALSE),"0")</f>
        <v>37</v>
      </c>
      <c r="M1626" s="2" t="s">
        <v>4857</v>
      </c>
      <c r="N1626" s="19">
        <f>IFERROR(VLOOKUP(M1626,Regions!$A$2:$B$41,2,FALSE),"0")</f>
        <v>36</v>
      </c>
      <c r="O1626" s="2" t="s">
        <v>4689</v>
      </c>
      <c r="P1626" s="19">
        <f>IFERROR(VLOOKUP(O1626,Colors!$A$2:$B$11,2,FALSE),"0")</f>
        <v>2</v>
      </c>
      <c r="Q1626" s="2" t="s">
        <v>4688</v>
      </c>
      <c r="R1626" s="19">
        <f>IFERROR(VLOOKUP(Q1626,Contenants!$A$2:$B$21,2,FALSE),"0")</f>
        <v>16</v>
      </c>
      <c r="S1626" s="2"/>
      <c r="T1626" s="50" t="str">
        <f t="shared" si="594"/>
        <v>C/Gascogne Tariquet Amplitude Blanc</v>
      </c>
      <c r="U1626" s="19" t="str">
        <f>SUBSTITUTE(SUBSTITUTE(SUBSTITUTE(SUBSTITUTE(SUBSTITUTE(SUBSTITUTE(SUBSTITUTE(SUBSTITUTE(SUBSTITUTE(SUBSTITUTE(SUBSTITUTE(SUBSTITUTE(S1626,"C:\Users\Admin\OneDrive\Site Internet\",""),"BAG-IN-BOX\",""),"BOURGOGNE\",""),"BEAUJOLAIS\",""),"CHAMPAGNE ET EFFERVESCENTS\",""),"LANGUEDOC\",""),"LOIRE\",""),"PROVENCE\",""),"RHONE NORD\",""),"RHONE SUD\",""),"SPIRITUEUX\",""),"SUD OUEST\","")</f>
        <v/>
      </c>
      <c r="V1626" s="19">
        <f t="shared" ref="V1626:V1630" si="595">IF(U1626="",0,1)</f>
        <v>0</v>
      </c>
      <c r="W1626" s="20" t="e">
        <f>$X$1&amp;A1626&amp;$Y$1&amp;T1626&amp;$Z$1&amp;D1626&amp;$AA$1&amp;E1626&amp;#REF!&amp;G1626&amp;$AB$1&amp;J1626&amp;$AC$1&amp;L1626&amp;$AD$1&amp;N1626&amp;$AE$1&amp;P1626&amp;$AF$1&amp;R1626&amp;$AG$1&amp;#REF!&amp;$AI$1</f>
        <v>#REF!</v>
      </c>
    </row>
    <row r="1627" spans="1:23" s="29" customFormat="1" ht="257.25" hidden="1" x14ac:dyDescent="0.25">
      <c r="A1627" s="2" t="s">
        <v>1223</v>
      </c>
      <c r="B1627" s="2" t="s">
        <v>5325</v>
      </c>
      <c r="C1627" s="3" t="s">
        <v>5326</v>
      </c>
      <c r="D1627" s="27" t="str">
        <f t="shared" si="587"/>
        <v>Un Graves rouge puissant, charnue et boisé. Parfait sur une côtes de boeuf grillée.&lt;br&gt;&lt;br&gt;Encépagement : Merlot, Cabernet sauvignon&lt;br&gt;&lt;br&gt;Dégustation : Robe rouge brillante ; Nez de garrigue et d'épices ; Bouche ronde et aux notes de fruits noirs, un peu épicé (poivré). Des tannins fins et soyeux avec une finale longue et fruitée.&lt;br&gt;Accord mets/vin : viande rouge, gibier.&lt;br&gt;&lt;br&gt;Existe en 75cl et Jéroboam.&lt;br&gt;&lt;br&gt;Après avoir été détruit et abandonné, le Château Haut Selve est devenu l'unique création viticole du XXème sièvle en bordelais.&lt;br&gt;La propriété résulte d'une démarche esthétique et sensuelle. Chaque étape a été pensée comme une oeuvre, alliant contemporanéité et classicisme. La culture et l'art du vin marquent ici la singularité de cette propriété qui est reconnue pour être parmi les plus réputées de son appellation.</v>
      </c>
      <c r="E1627" s="4">
        <v>49.7</v>
      </c>
      <c r="F1627" s="2" t="s">
        <v>66</v>
      </c>
      <c r="H1627" s="2" t="b">
        <v>1</v>
      </c>
      <c r="I1627" s="2" t="s">
        <v>4716</v>
      </c>
      <c r="K1627" s="2" t="s">
        <v>4724</v>
      </c>
      <c r="M1627" s="2" t="s">
        <v>4718</v>
      </c>
      <c r="O1627" s="2" t="s">
        <v>4719</v>
      </c>
      <c r="Q1627" s="2" t="s">
        <v>2303</v>
      </c>
      <c r="S1627" s="2" t="s">
        <v>5596</v>
      </c>
      <c r="V1627" s="19">
        <f t="shared" si="595"/>
        <v>0</v>
      </c>
    </row>
    <row r="1628" spans="1:23" s="20" customFormat="1" ht="257.25" hidden="1" x14ac:dyDescent="0.25">
      <c r="A1628" s="2" t="s">
        <v>1218</v>
      </c>
      <c r="B1628" s="2" t="s">
        <v>1219</v>
      </c>
      <c r="C1628" s="3" t="s">
        <v>5324</v>
      </c>
      <c r="D1628" s="18" t="str">
        <f t="shared" si="587"/>
        <v>Un Graves rouge puissant, charnue et boisé. Parfait sur une côtes de boeuf grillée.&lt;br&gt;&lt;br&gt;Encépagement : Merlot, Cabernet sauvignon&lt;br&gt;&lt;br&gt;Dégustation : Robe rouge brillante ; Nez de garrigue et d'épices ; Bouche ronde et aux notes de fruits noirs, un peu épicé (poivré). Des tannins fins et soyeux avec une finale longue et fruitée.&lt;br&gt;Accord mets/vin : viande rouge, gibier.&lt;br&gt;&lt;br&gt;Existe en 75cl et Magnum.&lt;br&gt;&lt;br&gt;Après avoir été détruit et abandonné, le Château Haut Selve est devenu l'unique création viticole du XXème sièvle en bordelais.&lt;br&gt;La propriété résulte d'une démarche esthétique et sensuelle. Chaque étape a été pensée comme une oeuvre, alliant contemporanéité et classicisme. La culture et l'art du vin marquent ici la singularité de cette propriété qui est reconnue pour être parmi les plus réputées de son appellation.</v>
      </c>
      <c r="E1628" s="4">
        <v>127.4</v>
      </c>
      <c r="F1628" s="2" t="s">
        <v>66</v>
      </c>
      <c r="H1628" s="2" t="b">
        <v>1</v>
      </c>
      <c r="I1628" s="2" t="s">
        <v>4716</v>
      </c>
      <c r="K1628" s="2" t="s">
        <v>4724</v>
      </c>
      <c r="M1628" s="2" t="s">
        <v>4718</v>
      </c>
      <c r="O1628" s="2" t="s">
        <v>4719</v>
      </c>
      <c r="Q1628" s="2" t="s">
        <v>2304</v>
      </c>
      <c r="S1628" s="2" t="s">
        <v>5596</v>
      </c>
      <c r="V1628" s="19">
        <f t="shared" si="595"/>
        <v>0</v>
      </c>
    </row>
    <row r="1629" spans="1:23" s="20" customFormat="1" hidden="1" x14ac:dyDescent="0.25">
      <c r="A1629" s="2" t="s">
        <v>1220</v>
      </c>
      <c r="B1629" s="2" t="s">
        <v>1221</v>
      </c>
      <c r="C1629" s="3"/>
      <c r="D1629" s="18" t="str">
        <f t="shared" si="587"/>
        <v/>
      </c>
      <c r="E1629" s="4">
        <v>213.75</v>
      </c>
      <c r="F1629" s="2" t="s">
        <v>66</v>
      </c>
      <c r="H1629" s="2" t="b">
        <v>1</v>
      </c>
      <c r="I1629" s="2" t="s">
        <v>4716</v>
      </c>
      <c r="K1629" s="2" t="s">
        <v>4724</v>
      </c>
      <c r="M1629" s="2" t="s">
        <v>4718</v>
      </c>
      <c r="O1629" s="2" t="s">
        <v>4719</v>
      </c>
      <c r="Q1629" s="2" t="s">
        <v>1222</v>
      </c>
      <c r="S1629" s="2"/>
      <c r="V1629" s="19">
        <f t="shared" si="595"/>
        <v>0</v>
      </c>
    </row>
    <row r="1630" spans="1:23" s="20" customFormat="1" ht="257.25" hidden="1" x14ac:dyDescent="0.25">
      <c r="A1630" s="2" t="s">
        <v>1214</v>
      </c>
      <c r="B1630" s="2" t="s">
        <v>1215</v>
      </c>
      <c r="C1630" s="3" t="s">
        <v>5322</v>
      </c>
      <c r="D1630" s="18" t="str">
        <f t="shared" si="587"/>
        <v>Un Graves rouge puissant, boisé et généreux avec un grand potentiel de garde. Idéal sur un boeuf bourguignon ou une daude provençale.&lt;br&gt;&lt;br&gt;Encépagement : Merlot, Cabernet sauvignon&lt;br&gt;&lt;br&gt;Dégustation : Robe rouge cerise ; Nez boisé aux notes de griottes confiturées ; Bouche souple, charnue et puissante soutenue par des tanins mûrs. Vin de garde.&lt;br&gt;Accord mets/vin : viande grillée ou en sauce, gibier.&lt;br&gt;&lt;br&gt;Après avoir été détruit et abandonné, le Château Haut Selve est devenu l'unique création viticole du XXème sièvle en bordelais.&lt;br&gt;La propriété résulte d'une démarche esthétique et sensuelle. Chaque étape a été pensée comme une oeuvre, alliant contemporanéité et classicisme. La culture et l'art du vin marquent ici la singularité de cette propriété qui est reconnue pour être parmi les plus réputées de son appellation.</v>
      </c>
      <c r="E1630" s="4">
        <v>28.75</v>
      </c>
      <c r="F1630" s="2" t="s">
        <v>66</v>
      </c>
      <c r="H1630" s="2" t="b">
        <v>1</v>
      </c>
      <c r="I1630" s="2" t="s">
        <v>4716</v>
      </c>
      <c r="K1630" s="2" t="s">
        <v>4724</v>
      </c>
      <c r="M1630" s="2" t="s">
        <v>4718</v>
      </c>
      <c r="O1630" s="2" t="s">
        <v>4719</v>
      </c>
      <c r="Q1630" s="2" t="s">
        <v>4688</v>
      </c>
      <c r="S1630" s="2" t="s">
        <v>6521</v>
      </c>
      <c r="V1630" s="19">
        <f t="shared" si="595"/>
        <v>0</v>
      </c>
    </row>
    <row r="1631" spans="1:23" s="20" customFormat="1" hidden="1" x14ac:dyDescent="0.25">
      <c r="A1631" s="2" t="s">
        <v>4160</v>
      </c>
      <c r="B1631" s="2" t="s">
        <v>4161</v>
      </c>
      <c r="C1631" s="3"/>
      <c r="D1631" s="18" t="str">
        <f t="shared" si="587"/>
        <v/>
      </c>
      <c r="E1631" s="4">
        <v>12.45</v>
      </c>
      <c r="F1631" s="2" t="s">
        <v>2475</v>
      </c>
      <c r="H1631" s="2" t="b">
        <v>0</v>
      </c>
      <c r="I1631" s="2" t="s">
        <v>4709</v>
      </c>
      <c r="K1631" s="2"/>
      <c r="M1631" s="2" t="s">
        <v>4762</v>
      </c>
      <c r="O1631" s="2" t="s">
        <v>4689</v>
      </c>
      <c r="Q1631" s="2" t="s">
        <v>4688</v>
      </c>
      <c r="S1631" s="2"/>
    </row>
    <row r="1632" spans="1:23" s="20" customFormat="1" hidden="1" x14ac:dyDescent="0.25">
      <c r="A1632" s="2" t="s">
        <v>2473</v>
      </c>
      <c r="B1632" s="2" t="s">
        <v>2474</v>
      </c>
      <c r="C1632" s="3"/>
      <c r="D1632" s="18" t="str">
        <f t="shared" si="587"/>
        <v/>
      </c>
      <c r="E1632" s="4">
        <v>10.4</v>
      </c>
      <c r="F1632" s="2" t="s">
        <v>2475</v>
      </c>
      <c r="H1632" s="2" t="b">
        <v>0</v>
      </c>
      <c r="I1632" s="2" t="s">
        <v>4709</v>
      </c>
      <c r="K1632" s="2" t="s">
        <v>4873</v>
      </c>
      <c r="M1632" s="2" t="s">
        <v>4762</v>
      </c>
      <c r="O1632" s="2" t="s">
        <v>4689</v>
      </c>
      <c r="Q1632" s="2" t="s">
        <v>4688</v>
      </c>
      <c r="S1632" s="2"/>
    </row>
    <row r="1633" spans="1:23" s="20" customFormat="1" hidden="1" x14ac:dyDescent="0.25">
      <c r="A1633" s="2" t="s">
        <v>3147</v>
      </c>
      <c r="B1633" s="2" t="s">
        <v>3148</v>
      </c>
      <c r="C1633" s="3"/>
      <c r="D1633" s="18" t="str">
        <f t="shared" si="587"/>
        <v/>
      </c>
      <c r="E1633" s="4">
        <v>20.55</v>
      </c>
      <c r="F1633" s="2" t="s">
        <v>2475</v>
      </c>
      <c r="H1633" s="2" t="b">
        <v>0</v>
      </c>
      <c r="I1633" s="2" t="s">
        <v>4709</v>
      </c>
      <c r="K1633" s="2" t="s">
        <v>4774</v>
      </c>
      <c r="M1633" s="2" t="s">
        <v>4762</v>
      </c>
      <c r="O1633" s="2" t="s">
        <v>4689</v>
      </c>
      <c r="Q1633" s="2" t="s">
        <v>4688</v>
      </c>
      <c r="S1633" s="2"/>
    </row>
    <row r="1634" spans="1:23" s="20" customFormat="1" hidden="1" x14ac:dyDescent="0.25">
      <c r="A1634" s="2" t="s">
        <v>3143</v>
      </c>
      <c r="B1634" s="2" t="s">
        <v>3144</v>
      </c>
      <c r="C1634" s="3"/>
      <c r="D1634" s="40" t="str">
        <f t="shared" si="587"/>
        <v/>
      </c>
      <c r="E1634" s="4">
        <v>33.25</v>
      </c>
      <c r="F1634" s="2" t="s">
        <v>2475</v>
      </c>
      <c r="G1634" s="42"/>
      <c r="H1634" s="2" t="b">
        <v>0</v>
      </c>
      <c r="I1634" s="2" t="s">
        <v>4709</v>
      </c>
      <c r="J1634" s="42"/>
      <c r="K1634" s="2" t="s">
        <v>4771</v>
      </c>
      <c r="L1634" s="42"/>
      <c r="M1634" s="2" t="s">
        <v>4762</v>
      </c>
      <c r="N1634" s="42"/>
      <c r="O1634" s="2" t="s">
        <v>4689</v>
      </c>
      <c r="P1634" s="42"/>
      <c r="Q1634" s="2" t="s">
        <v>4688</v>
      </c>
      <c r="R1634" s="42"/>
      <c r="S1634" s="2"/>
      <c r="T1634" s="42"/>
      <c r="U1634" s="42"/>
      <c r="V1634" s="42"/>
      <c r="W1634" s="42"/>
    </row>
    <row r="1635" spans="1:23" hidden="1" x14ac:dyDescent="0.25">
      <c r="A1635" s="2" t="s">
        <v>3141</v>
      </c>
      <c r="B1635" s="2" t="s">
        <v>3142</v>
      </c>
      <c r="C1635" s="3"/>
      <c r="D1635" s="23" t="str">
        <f t="shared" ref="D1635:D1639" si="596">SUBSTITUTE(SUBSTITUTE(SUBSTITUTE(C1635,CHAR(13),""),CHAR(10),"&lt;br&gt;"),". &amp;car(10)",".")</f>
        <v/>
      </c>
      <c r="E1635" s="4">
        <v>37.25</v>
      </c>
      <c r="F1635" s="2" t="s">
        <v>2475</v>
      </c>
      <c r="G1635" s="19" t="e">
        <f>VLOOKUP(F1635,frs!$A$2:$E$41,2,FALSE)</f>
        <v>#N/A</v>
      </c>
      <c r="H1635" s="2" t="b">
        <v>0</v>
      </c>
      <c r="I1635" s="2" t="s">
        <v>4709</v>
      </c>
      <c r="J1635" s="19">
        <f>VLOOKUP(I1635,Families!$A$2:$B$11,2,FALSE)</f>
        <v>2</v>
      </c>
      <c r="K1635" s="2" t="s">
        <v>4771</v>
      </c>
      <c r="L1635" s="19">
        <f>IFERROR(VLOOKUP(K1635,Appellations!$A$2:$B$77,2,FALSE),"0")</f>
        <v>15</v>
      </c>
      <c r="M1635" s="2" t="s">
        <v>4762</v>
      </c>
      <c r="N1635" s="19">
        <f>IFERROR(VLOOKUP(M1635,Regions!$A$2:$B$41,2,FALSE),"0")</f>
        <v>10</v>
      </c>
      <c r="O1635" s="2" t="s">
        <v>4689</v>
      </c>
      <c r="P1635" s="19">
        <f>IFERROR(VLOOKUP(O1635,Colors!$A$2:$B$11,2,FALSE),"0")</f>
        <v>2</v>
      </c>
      <c r="Q1635" s="2" t="s">
        <v>4688</v>
      </c>
      <c r="R1635" s="19">
        <f>IFERROR(VLOOKUP(Q1635,Contenants!$A$2:$B$21,2,FALSE),"0")</f>
        <v>16</v>
      </c>
      <c r="S1635" s="2"/>
      <c r="T1635" s="50" t="str">
        <f t="shared" ref="T1635:T1639" si="597">PROPER(B1635)</f>
        <v>Chablis 1Er Cru Fourchaume C.Davenne Blc</v>
      </c>
      <c r="U1635" s="19" t="str">
        <f>SUBSTITUTE(SUBSTITUTE(SUBSTITUTE(SUBSTITUTE(SUBSTITUTE(SUBSTITUTE(SUBSTITUTE(SUBSTITUTE(SUBSTITUTE(SUBSTITUTE(SUBSTITUTE(SUBSTITUTE(S1635,"C:\Users\Admin\OneDrive\Site Internet\",""),"BAG-IN-BOX\",""),"BOURGOGNE\",""),"BEAUJOLAIS\",""),"CHAMPAGNE ET EFFERVESCENTS\",""),"LANGUEDOC\",""),"LOIRE\",""),"PROVENCE\",""),"RHONE NORD\",""),"RHONE SUD\",""),"SPIRITUEUX\",""),"SUD OUEST\","")</f>
        <v/>
      </c>
      <c r="V1635" s="19" t="e">
        <f>IF(#REF!="",0,1)</f>
        <v>#REF!</v>
      </c>
      <c r="W1635" s="20" t="e">
        <f>$X$1&amp;A1635&amp;$Y$1&amp;T1635&amp;$Z$1&amp;D1635&amp;$AA$1&amp;E1635&amp;#REF!&amp;G1635&amp;$AB$1&amp;J1635&amp;$AC$1&amp;L1635&amp;$AD$1&amp;N1635&amp;$AE$1&amp;P1635&amp;$AF$1&amp;R1635&amp;$AG$1&amp;#REF!&amp;$AI$1</f>
        <v>#REF!</v>
      </c>
    </row>
    <row r="1636" spans="1:23" hidden="1" x14ac:dyDescent="0.25">
      <c r="A1636" s="2" t="s">
        <v>3233</v>
      </c>
      <c r="B1636" s="2" t="s">
        <v>3234</v>
      </c>
      <c r="C1636" s="3"/>
      <c r="D1636" s="23" t="str">
        <f t="shared" si="596"/>
        <v/>
      </c>
      <c r="E1636" s="4">
        <v>12.45</v>
      </c>
      <c r="F1636" s="2" t="s">
        <v>2439</v>
      </c>
      <c r="G1636" s="19" t="e">
        <f>VLOOKUP(F1636,frs!$A$2:$E$41,2,FALSE)</f>
        <v>#N/A</v>
      </c>
      <c r="H1636" s="2" t="b">
        <v>0</v>
      </c>
      <c r="I1636" s="2" t="s">
        <v>4716</v>
      </c>
      <c r="J1636" s="19">
        <f>VLOOKUP(I1636,Families!$A$2:$B$11,2,FALSE)</f>
        <v>1</v>
      </c>
      <c r="K1636" s="2"/>
      <c r="L1636" s="19" t="str">
        <f>IFERROR(VLOOKUP(K1636,Appellations!$A$2:$B$77,2,FALSE),"0")</f>
        <v>0</v>
      </c>
      <c r="M1636" s="2" t="s">
        <v>4757</v>
      </c>
      <c r="N1636" s="19">
        <f>IFERROR(VLOOKUP(M1636,Regions!$A$2:$B$41,2,FALSE),"0")</f>
        <v>6</v>
      </c>
      <c r="O1636" s="2" t="s">
        <v>4719</v>
      </c>
      <c r="P1636" s="19">
        <f>IFERROR(VLOOKUP(O1636,Colors!$A$2:$B$11,2,FALSE),"0")</f>
        <v>8</v>
      </c>
      <c r="Q1636" s="2" t="s">
        <v>4688</v>
      </c>
      <c r="R1636" s="19">
        <f>IFERROR(VLOOKUP(Q1636,Contenants!$A$2:$B$21,2,FALSE),"0")</f>
        <v>16</v>
      </c>
      <c r="S1636" s="2"/>
      <c r="T1636" s="50" t="str">
        <f t="shared" si="597"/>
        <v>Chenas 'Vignes De 1939' Aufranc P Rouge</v>
      </c>
      <c r="U1636" s="19" t="str">
        <f>SUBSTITUTE(SUBSTITUTE(SUBSTITUTE(SUBSTITUTE(SUBSTITUTE(SUBSTITUTE(SUBSTITUTE(SUBSTITUTE(SUBSTITUTE(SUBSTITUTE(SUBSTITUTE(SUBSTITUTE(S1636,"C:\Users\Admin\OneDrive\Site Internet\",""),"BAG-IN-BOX\",""),"BOURGOGNE\",""),"BEAUJOLAIS\",""),"CHAMPAGNE ET EFFERVESCENTS\",""),"LANGUEDOC\",""),"LOIRE\",""),"PROVENCE\",""),"RHONE NORD\",""),"RHONE SUD\",""),"SPIRITUEUX\",""),"SUD OUEST\","")</f>
        <v/>
      </c>
      <c r="V1636" s="19" t="e">
        <f>IF(#REF!="",0,1)</f>
        <v>#REF!</v>
      </c>
      <c r="W1636" s="20" t="e">
        <f>$X$1&amp;A1636&amp;$Y$1&amp;T1636&amp;$Z$1&amp;D1636&amp;$AA$1&amp;E1636&amp;#REF!&amp;G1636&amp;$AB$1&amp;J1636&amp;$AC$1&amp;L1636&amp;$AD$1&amp;N1636&amp;$AE$1&amp;P1636&amp;$AF$1&amp;R1636&amp;$AG$1&amp;#REF!&amp;$AI$1</f>
        <v>#REF!</v>
      </c>
    </row>
    <row r="1637" spans="1:23" hidden="1" x14ac:dyDescent="0.25">
      <c r="A1637" s="2" t="s">
        <v>4049</v>
      </c>
      <c r="B1637" s="2" t="s">
        <v>4050</v>
      </c>
      <c r="C1637" s="3"/>
      <c r="D1637" s="23" t="str">
        <f t="shared" si="596"/>
        <v/>
      </c>
      <c r="E1637" s="4">
        <v>12.95</v>
      </c>
      <c r="F1637" s="2" t="s">
        <v>2439</v>
      </c>
      <c r="G1637" s="19" t="e">
        <f>VLOOKUP(F1637,frs!$A$2:$E$41,2,FALSE)</f>
        <v>#N/A</v>
      </c>
      <c r="H1637" s="2" t="b">
        <v>0</v>
      </c>
      <c r="I1637" s="2" t="s">
        <v>4716</v>
      </c>
      <c r="J1637" s="19">
        <f>VLOOKUP(I1637,Families!$A$2:$B$11,2,FALSE)</f>
        <v>1</v>
      </c>
      <c r="K1637" s="2" t="s">
        <v>5015</v>
      </c>
      <c r="L1637" s="19">
        <f>IFERROR(VLOOKUP(K1637,Appellations!$A$2:$B$77,2,FALSE),"0")</f>
        <v>62</v>
      </c>
      <c r="M1637" s="2" t="s">
        <v>4757</v>
      </c>
      <c r="N1637" s="19">
        <f>IFERROR(VLOOKUP(M1637,Regions!$A$2:$B$41,2,FALSE),"0")</f>
        <v>6</v>
      </c>
      <c r="O1637" s="2" t="s">
        <v>4719</v>
      </c>
      <c r="P1637" s="19">
        <f>IFERROR(VLOOKUP(O1637,Colors!$A$2:$B$11,2,FALSE),"0")</f>
        <v>8</v>
      </c>
      <c r="Q1637" s="2" t="s">
        <v>4688</v>
      </c>
      <c r="R1637" s="19">
        <f>IFERROR(VLOOKUP(Q1637,Contenants!$A$2:$B$21,2,FALSE),"0")</f>
        <v>16</v>
      </c>
      <c r="S1637" s="2"/>
      <c r="T1637" s="50" t="str">
        <f t="shared" si="597"/>
        <v>Regnie 'Vignes De 1948' Dupre Jm Rouge</v>
      </c>
      <c r="U1637" s="19" t="str">
        <f>SUBSTITUTE(SUBSTITUTE(SUBSTITUTE(SUBSTITUTE(SUBSTITUTE(SUBSTITUTE(SUBSTITUTE(SUBSTITUTE(SUBSTITUTE(SUBSTITUTE(SUBSTITUTE(SUBSTITUTE(S1637,"C:\Users\Admin\OneDrive\Site Internet\",""),"BAG-IN-BOX\",""),"BOURGOGNE\",""),"BEAUJOLAIS\",""),"CHAMPAGNE ET EFFERVESCENTS\",""),"LANGUEDOC\",""),"LOIRE\",""),"PROVENCE\",""),"RHONE NORD\",""),"RHONE SUD\",""),"SPIRITUEUX\",""),"SUD OUEST\","")</f>
        <v/>
      </c>
      <c r="V1637" s="19" t="e">
        <f>IF(#REF!="",0,1)</f>
        <v>#REF!</v>
      </c>
      <c r="W1637" s="20" t="e">
        <f>$X$1&amp;A1637&amp;$Y$1&amp;T1637&amp;$Z$1&amp;D1637&amp;$AA$1&amp;E1637&amp;#REF!&amp;G1637&amp;$AB$1&amp;J1637&amp;$AC$1&amp;L1637&amp;$AD$1&amp;N1637&amp;$AE$1&amp;P1637&amp;$AF$1&amp;R1637&amp;$AG$1&amp;#REF!&amp;$AI$1</f>
        <v>#REF!</v>
      </c>
    </row>
    <row r="1638" spans="1:23" hidden="1" x14ac:dyDescent="0.25">
      <c r="A1638" s="2" t="s">
        <v>3724</v>
      </c>
      <c r="B1638" s="2" t="s">
        <v>3725</v>
      </c>
      <c r="C1638" s="3"/>
      <c r="D1638" s="23" t="str">
        <f t="shared" si="596"/>
        <v/>
      </c>
      <c r="E1638" s="4">
        <v>12.75</v>
      </c>
      <c r="F1638" s="2" t="s">
        <v>2439</v>
      </c>
      <c r="G1638" s="19" t="e">
        <f>VLOOKUP(F1638,frs!$A$2:$E$41,2,FALSE)</f>
        <v>#N/A</v>
      </c>
      <c r="H1638" s="2" t="b">
        <v>0</v>
      </c>
      <c r="I1638" s="2" t="s">
        <v>4716</v>
      </c>
      <c r="J1638" s="19">
        <f>VLOOKUP(I1638,Families!$A$2:$B$11,2,FALSE)</f>
        <v>1</v>
      </c>
      <c r="K1638" s="2"/>
      <c r="L1638" s="19" t="str">
        <f>IFERROR(VLOOKUP(K1638,Appellations!$A$2:$B$77,2,FALSE),"0")</f>
        <v>0</v>
      </c>
      <c r="M1638" s="2" t="s">
        <v>4757</v>
      </c>
      <c r="N1638" s="19">
        <f>IFERROR(VLOOKUP(M1638,Regions!$A$2:$B$41,2,FALSE),"0")</f>
        <v>6</v>
      </c>
      <c r="O1638" s="2" t="s">
        <v>4719</v>
      </c>
      <c r="P1638" s="19">
        <f>IFERROR(VLOOKUP(O1638,Colors!$A$2:$B$11,2,FALSE),"0")</f>
        <v>8</v>
      </c>
      <c r="Q1638" s="2" t="s">
        <v>4688</v>
      </c>
      <c r="R1638" s="19">
        <f>IFERROR(VLOOKUP(Q1638,Contenants!$A$2:$B$21,2,FALSE),"0")</f>
        <v>16</v>
      </c>
      <c r="S1638" s="2"/>
      <c r="T1638" s="50" t="str">
        <f t="shared" si="597"/>
        <v>Julienas 'Les Cerisiers' Aufranc P Rouge</v>
      </c>
      <c r="U1638" s="19" t="str">
        <f>SUBSTITUTE(SUBSTITUTE(SUBSTITUTE(SUBSTITUTE(SUBSTITUTE(SUBSTITUTE(SUBSTITUTE(SUBSTITUTE(SUBSTITUTE(SUBSTITUTE(SUBSTITUTE(SUBSTITUTE(S1638,"C:\Users\Admin\OneDrive\Site Internet\",""),"BAG-IN-BOX\",""),"BOURGOGNE\",""),"BEAUJOLAIS\",""),"CHAMPAGNE ET EFFERVESCENTS\",""),"LANGUEDOC\",""),"LOIRE\",""),"PROVENCE\",""),"RHONE NORD\",""),"RHONE SUD\",""),"SPIRITUEUX\",""),"SUD OUEST\","")</f>
        <v/>
      </c>
      <c r="V1638" s="19" t="e">
        <f>IF(#REF!="",0,1)</f>
        <v>#REF!</v>
      </c>
      <c r="W1638" s="20" t="e">
        <f>$X$1&amp;A1638&amp;$Y$1&amp;T1638&amp;$Z$1&amp;D1638&amp;$AA$1&amp;E1638&amp;#REF!&amp;G1638&amp;$AB$1&amp;J1638&amp;$AC$1&amp;L1638&amp;$AD$1&amp;N1638&amp;$AE$1&amp;P1638&amp;$AF$1&amp;R1638&amp;$AG$1&amp;#REF!&amp;$AI$1</f>
        <v>#REF!</v>
      </c>
    </row>
    <row r="1639" spans="1:23" hidden="1" x14ac:dyDescent="0.25">
      <c r="A1639" s="2" t="s">
        <v>143</v>
      </c>
      <c r="B1639" s="2" t="s">
        <v>144</v>
      </c>
      <c r="C1639" s="3"/>
      <c r="D1639" s="23" t="str">
        <f t="shared" si="596"/>
        <v/>
      </c>
      <c r="E1639" s="4">
        <v>78.5</v>
      </c>
      <c r="F1639" s="2" t="s">
        <v>66</v>
      </c>
      <c r="G1639" s="19">
        <f>VLOOKUP(F1639,frs!$A$2:$E$41,2,FALSE)</f>
        <v>28</v>
      </c>
      <c r="H1639" s="2" t="b">
        <v>1</v>
      </c>
      <c r="I1639" s="2" t="s">
        <v>4693</v>
      </c>
      <c r="J1639" s="19">
        <f>VLOOKUP(I1639,Families!$A$2:$B$11,2,FALSE)</f>
        <v>7</v>
      </c>
      <c r="K1639" s="2"/>
      <c r="L1639" s="19" t="str">
        <f>IFERROR(VLOOKUP(K1639,Appellations!$A$2:$B$77,2,FALSE),"0")</f>
        <v>0</v>
      </c>
      <c r="M1639" s="2" t="s">
        <v>5925</v>
      </c>
      <c r="N1639" s="19">
        <f>IFERROR(VLOOKUP(M1639,Regions!$A$2:$B$41,2,FALSE),"0")</f>
        <v>4</v>
      </c>
      <c r="O1639" s="2"/>
      <c r="P1639" s="19" t="str">
        <f>IFERROR(VLOOKUP(O1639,Colors!$A$2:$B$11,2,FALSE),"0")</f>
        <v>0</v>
      </c>
      <c r="Q1639" s="2" t="s">
        <v>4696</v>
      </c>
      <c r="R1639" s="19">
        <f>IFERROR(VLOOKUP(Q1639,Contenants!$A$2:$B$21,2,FALSE),"0")</f>
        <v>15</v>
      </c>
      <c r="S1639" s="2"/>
      <c r="T1639" s="50" t="str">
        <f t="shared" si="597"/>
        <v>Bas Armagnac Laubade 2004</v>
      </c>
      <c r="U1639" s="19" t="str">
        <f>SUBSTITUTE(SUBSTITUTE(SUBSTITUTE(SUBSTITUTE(SUBSTITUTE(SUBSTITUTE(SUBSTITUTE(SUBSTITUTE(SUBSTITUTE(SUBSTITUTE(SUBSTITUTE(SUBSTITUTE(S1639,"C:\Users\Admin\OneDrive\Site Internet\",""),"BAG-IN-BOX\",""),"BOURGOGNE\",""),"BEAUJOLAIS\",""),"CHAMPAGNE ET EFFERVESCENTS\",""),"LANGUEDOC\",""),"LOIRE\",""),"PROVENCE\",""),"RHONE NORD\",""),"RHONE SUD\",""),"SPIRITUEUX\",""),"SUD OUEST\","")</f>
        <v/>
      </c>
      <c r="V1639" s="19">
        <f t="shared" ref="V1639:V1643" si="598">IF(U1639="",0,1)</f>
        <v>0</v>
      </c>
      <c r="W1639" s="20" t="e">
        <f>$X$1&amp;A1639&amp;$Y$1&amp;T1639&amp;$Z$1&amp;D1639&amp;$AA$1&amp;E1639&amp;#REF!&amp;G1639&amp;$AB$1&amp;J1639&amp;$AC$1&amp;L1639&amp;$AD$1&amp;N1639&amp;$AE$1&amp;P1639&amp;$AF$1&amp;R1639&amp;$AG$1&amp;#REF!&amp;$AI$1</f>
        <v>#REF!</v>
      </c>
    </row>
    <row r="1640" spans="1:23" s="29" customFormat="1" ht="314.25" hidden="1" x14ac:dyDescent="0.25">
      <c r="A1640" s="2" t="s">
        <v>2017</v>
      </c>
      <c r="B1640" s="2" t="s">
        <v>2018</v>
      </c>
      <c r="C1640" s="3" t="s">
        <v>5468</v>
      </c>
      <c r="D1640" s="27" t="str">
        <f t="shared" si="587"/>
        <v>Un Ventoux rouge charnue et fruité. Idéal sur des grillades entre amis.&lt;br&gt; &lt;br&gt;Encépagement : Grenache, Mourvèdre, Carignan&lt;br&gt;&lt;br&gt;Dégustation : Robe rouge violette ; Nez expressif de cerise et de fruits des bois ; Bouche ronde, ample aux notes de confiture de cerises et de prunes.&lt;br&gt;Accord mets/vin : viande grillée, gibier.&lt;br&gt;&lt;br&gt;Existe en 75cl.&lt;br&gt;&lt;br&gt;La société Rhône Rive Gauche nous propose les vins des vignerons de Saint Marc - Canteperdrix qui est situé au pied du Mont Ventoux sur la plaine du Comtat Venaissin.&lt;br&gt;Dans la plaine aux courbes vallonnées règne un climat privilégié, où les sols diversifiés affirment le caractère puissant de terroirs composites. Les vignobles carombais et mazanais s’établissent sur des sols argilo-calcaire durs, que le temps a façonné d’éboulis, d’alluvions anciennes à cailloux ronds… Leur qualité et leur diversité, ainsi que les variétés de cépages (Grenache, Carignan, Syrah, Cinsault…) sont à l’origine de l’ampleur aromatique des vins des Vignerons de Saint Marc – Canteperdrix !»</v>
      </c>
      <c r="E1640" s="4">
        <v>19.7</v>
      </c>
      <c r="F1640" s="2" t="s">
        <v>175</v>
      </c>
      <c r="H1640" s="2" t="b">
        <v>1</v>
      </c>
      <c r="I1640" s="2" t="s">
        <v>4716</v>
      </c>
      <c r="K1640" s="2" t="s">
        <v>4899</v>
      </c>
      <c r="M1640" s="2" t="s">
        <v>4745</v>
      </c>
      <c r="O1640" s="2" t="s">
        <v>4719</v>
      </c>
      <c r="Q1640" s="2" t="s">
        <v>2303</v>
      </c>
      <c r="S1640" s="2" t="s">
        <v>6518</v>
      </c>
      <c r="V1640" s="19">
        <f t="shared" si="598"/>
        <v>0</v>
      </c>
    </row>
    <row r="1641" spans="1:23" s="20" customFormat="1" hidden="1" x14ac:dyDescent="0.25">
      <c r="A1641" s="2" t="s">
        <v>2015</v>
      </c>
      <c r="B1641" s="2" t="s">
        <v>2016</v>
      </c>
      <c r="C1641" s="3"/>
      <c r="D1641" s="18" t="str">
        <f t="shared" si="587"/>
        <v/>
      </c>
      <c r="E1641" s="4">
        <v>41.2</v>
      </c>
      <c r="F1641" s="2" t="s">
        <v>175</v>
      </c>
      <c r="H1641" s="2" t="b">
        <v>1</v>
      </c>
      <c r="I1641" s="2" t="s">
        <v>4716</v>
      </c>
      <c r="K1641" s="2" t="s">
        <v>4899</v>
      </c>
      <c r="M1641" s="2" t="s">
        <v>4745</v>
      </c>
      <c r="O1641" s="2" t="s">
        <v>4719</v>
      </c>
      <c r="Q1641" s="2" t="s">
        <v>2304</v>
      </c>
      <c r="S1641" s="2"/>
      <c r="V1641" s="19">
        <f t="shared" si="598"/>
        <v>0</v>
      </c>
    </row>
    <row r="1642" spans="1:23" s="20" customFormat="1" hidden="1" x14ac:dyDescent="0.25">
      <c r="A1642" s="2" t="s">
        <v>2013</v>
      </c>
      <c r="B1642" s="2" t="s">
        <v>2014</v>
      </c>
      <c r="C1642" s="3"/>
      <c r="D1642" s="18" t="str">
        <f t="shared" si="587"/>
        <v/>
      </c>
      <c r="E1642" s="4">
        <v>105.4</v>
      </c>
      <c r="F1642" s="2" t="s">
        <v>175</v>
      </c>
      <c r="H1642" s="2" t="b">
        <v>1</v>
      </c>
      <c r="I1642" s="2" t="s">
        <v>4716</v>
      </c>
      <c r="K1642" s="2" t="s">
        <v>4899</v>
      </c>
      <c r="M1642" s="2" t="s">
        <v>4745</v>
      </c>
      <c r="O1642" s="2" t="s">
        <v>4719</v>
      </c>
      <c r="Q1642" s="2" t="s">
        <v>1222</v>
      </c>
      <c r="S1642" s="2"/>
      <c r="V1642" s="19">
        <f t="shared" si="598"/>
        <v>0</v>
      </c>
    </row>
    <row r="1643" spans="1:23" s="20" customFormat="1" hidden="1" x14ac:dyDescent="0.25">
      <c r="A1643" s="2" t="s">
        <v>2010</v>
      </c>
      <c r="B1643" s="2" t="s">
        <v>2011</v>
      </c>
      <c r="C1643" s="3"/>
      <c r="D1643" s="18" t="str">
        <f t="shared" si="587"/>
        <v/>
      </c>
      <c r="E1643" s="4">
        <v>254</v>
      </c>
      <c r="F1643" s="2" t="s">
        <v>175</v>
      </c>
      <c r="H1643" s="2" t="b">
        <v>1</v>
      </c>
      <c r="I1643" s="2" t="s">
        <v>4716</v>
      </c>
      <c r="K1643" s="2" t="s">
        <v>4899</v>
      </c>
      <c r="M1643" s="2" t="s">
        <v>4745</v>
      </c>
      <c r="O1643" s="2" t="s">
        <v>4719</v>
      </c>
      <c r="Q1643" s="2" t="s">
        <v>2012</v>
      </c>
      <c r="S1643" s="2"/>
      <c r="V1643" s="19">
        <f t="shared" si="598"/>
        <v>0</v>
      </c>
    </row>
    <row r="1644" spans="1:23" s="20" customFormat="1" hidden="1" x14ac:dyDescent="0.25">
      <c r="A1644" s="2" t="s">
        <v>3223</v>
      </c>
      <c r="B1644" s="2" t="s">
        <v>3224</v>
      </c>
      <c r="C1644" s="3"/>
      <c r="D1644" s="18" t="str">
        <f t="shared" si="587"/>
        <v/>
      </c>
      <c r="E1644" s="4">
        <v>33.5</v>
      </c>
      <c r="F1644" s="2" t="s">
        <v>3218</v>
      </c>
      <c r="H1644" s="2" t="b">
        <v>0</v>
      </c>
      <c r="I1644" s="2" t="s">
        <v>4805</v>
      </c>
      <c r="K1644" s="2" t="s">
        <v>4806</v>
      </c>
      <c r="M1644" s="2" t="s">
        <v>4806</v>
      </c>
      <c r="O1644" s="2"/>
      <c r="Q1644" s="2" t="s">
        <v>4688</v>
      </c>
      <c r="S1644" s="2"/>
    </row>
    <row r="1645" spans="1:23" s="20" customFormat="1" hidden="1" x14ac:dyDescent="0.25">
      <c r="A1645" s="2" t="s">
        <v>3216</v>
      </c>
      <c r="B1645" s="2" t="s">
        <v>3217</v>
      </c>
      <c r="C1645" s="3"/>
      <c r="D1645" s="18" t="str">
        <f t="shared" si="587"/>
        <v/>
      </c>
      <c r="E1645" s="4">
        <v>42.85</v>
      </c>
      <c r="F1645" s="2" t="s">
        <v>3218</v>
      </c>
      <c r="H1645" s="2" t="b">
        <v>0</v>
      </c>
      <c r="I1645" s="2" t="s">
        <v>4805</v>
      </c>
      <c r="K1645" s="2" t="s">
        <v>4806</v>
      </c>
      <c r="M1645" s="2" t="s">
        <v>4806</v>
      </c>
      <c r="O1645" s="2"/>
      <c r="Q1645" s="2" t="s">
        <v>4688</v>
      </c>
      <c r="S1645" s="2"/>
    </row>
    <row r="1646" spans="1:23" s="20" customFormat="1" hidden="1" x14ac:dyDescent="0.25">
      <c r="A1646" s="2" t="s">
        <v>3219</v>
      </c>
      <c r="B1646" s="2" t="s">
        <v>3220</v>
      </c>
      <c r="C1646" s="3"/>
      <c r="D1646" s="18" t="str">
        <f t="shared" si="587"/>
        <v/>
      </c>
      <c r="E1646" s="4">
        <v>39.5</v>
      </c>
      <c r="F1646" s="2" t="s">
        <v>3218</v>
      </c>
      <c r="H1646" s="2" t="b">
        <v>0</v>
      </c>
      <c r="I1646" s="2" t="s">
        <v>4805</v>
      </c>
      <c r="K1646" s="2" t="s">
        <v>4806</v>
      </c>
      <c r="M1646" s="2" t="s">
        <v>4806</v>
      </c>
      <c r="O1646" s="2"/>
      <c r="Q1646" s="2" t="s">
        <v>4688</v>
      </c>
      <c r="S1646" s="2"/>
    </row>
    <row r="1647" spans="1:23" s="20" customFormat="1" hidden="1" x14ac:dyDescent="0.25">
      <c r="A1647" s="2" t="s">
        <v>3834</v>
      </c>
      <c r="B1647" s="2" t="s">
        <v>3835</v>
      </c>
      <c r="C1647" s="3"/>
      <c r="D1647" s="18" t="str">
        <f t="shared" si="587"/>
        <v/>
      </c>
      <c r="E1647" s="4">
        <v>17.399999999999999</v>
      </c>
      <c r="F1647" s="2" t="s">
        <v>3831</v>
      </c>
      <c r="H1647" s="2" t="b">
        <v>0</v>
      </c>
      <c r="I1647" s="2" t="s">
        <v>4716</v>
      </c>
      <c r="K1647" s="2" t="s">
        <v>5016</v>
      </c>
      <c r="M1647" s="2" t="s">
        <v>4822</v>
      </c>
      <c r="O1647" s="2" t="s">
        <v>4719</v>
      </c>
      <c r="Q1647" s="2" t="s">
        <v>4688</v>
      </c>
      <c r="S1647" s="2"/>
    </row>
    <row r="1648" spans="1:23" s="20" customFormat="1" hidden="1" x14ac:dyDescent="0.25">
      <c r="A1648" s="2" t="s">
        <v>3832</v>
      </c>
      <c r="B1648" s="2" t="s">
        <v>3833</v>
      </c>
      <c r="C1648" s="3"/>
      <c r="D1648" s="18" t="str">
        <f t="shared" si="587"/>
        <v/>
      </c>
      <c r="E1648" s="4">
        <v>15.55</v>
      </c>
      <c r="F1648" s="2" t="s">
        <v>3831</v>
      </c>
      <c r="H1648" s="2" t="b">
        <v>0</v>
      </c>
      <c r="I1648" s="2" t="s">
        <v>4709</v>
      </c>
      <c r="K1648" s="2" t="s">
        <v>5016</v>
      </c>
      <c r="M1648" s="2" t="s">
        <v>4822</v>
      </c>
      <c r="O1648" s="2" t="s">
        <v>4689</v>
      </c>
      <c r="Q1648" s="2" t="s">
        <v>4688</v>
      </c>
      <c r="S1648" s="2"/>
    </row>
    <row r="1649" spans="1:23" s="20" customFormat="1" hidden="1" x14ac:dyDescent="0.25">
      <c r="A1649" s="2" t="s">
        <v>3829</v>
      </c>
      <c r="B1649" s="2" t="s">
        <v>3830</v>
      </c>
      <c r="C1649" s="3"/>
      <c r="D1649" s="40" t="str">
        <f t="shared" si="587"/>
        <v/>
      </c>
      <c r="E1649" s="4">
        <v>22.5</v>
      </c>
      <c r="F1649" s="2" t="s">
        <v>3831</v>
      </c>
      <c r="G1649" s="42"/>
      <c r="H1649" s="2" t="b">
        <v>0</v>
      </c>
      <c r="I1649" s="2" t="s">
        <v>4709</v>
      </c>
      <c r="J1649" s="42"/>
      <c r="K1649" s="2" t="s">
        <v>5016</v>
      </c>
      <c r="L1649" s="42"/>
      <c r="M1649" s="2" t="s">
        <v>4822</v>
      </c>
      <c r="N1649" s="42"/>
      <c r="O1649" s="2" t="s">
        <v>4689</v>
      </c>
      <c r="P1649" s="42"/>
      <c r="Q1649" s="2" t="s">
        <v>4688</v>
      </c>
      <c r="R1649" s="42"/>
      <c r="S1649" s="2"/>
      <c r="T1649" s="42"/>
      <c r="U1649" s="42"/>
      <c r="V1649" s="42"/>
      <c r="W1649" s="42"/>
    </row>
    <row r="1650" spans="1:23" hidden="1" x14ac:dyDescent="0.25">
      <c r="A1650" s="2" t="s">
        <v>3836</v>
      </c>
      <c r="B1650" s="2" t="s">
        <v>3837</v>
      </c>
      <c r="C1650" s="3"/>
      <c r="D1650" s="23" t="str">
        <f t="shared" ref="D1650:D1655" si="599">SUBSTITUTE(SUBSTITUTE(SUBSTITUTE(C1650,CHAR(13),""),CHAR(10),"&lt;br&gt;"),". &amp;car(10)",".")</f>
        <v/>
      </c>
      <c r="E1650" s="4">
        <v>26.35</v>
      </c>
      <c r="F1650" s="2" t="s">
        <v>3831</v>
      </c>
      <c r="G1650" s="19" t="e">
        <f>VLOOKUP(F1650,frs!$A$2:$E$41,2,FALSE)</f>
        <v>#N/A</v>
      </c>
      <c r="H1650" s="2" t="b">
        <v>0</v>
      </c>
      <c r="I1650" s="2" t="s">
        <v>4716</v>
      </c>
      <c r="J1650" s="19">
        <f>VLOOKUP(I1650,Families!$A$2:$B$11,2,FALSE)</f>
        <v>1</v>
      </c>
      <c r="K1650" s="2" t="s">
        <v>5016</v>
      </c>
      <c r="L1650" s="19" t="str">
        <f>IFERROR(VLOOKUP(K1650,Appellations!$A$2:$B$77,2,FALSE),"0")</f>
        <v>0</v>
      </c>
      <c r="M1650" s="2" t="s">
        <v>4822</v>
      </c>
      <c r="N1650" s="19">
        <f>IFERROR(VLOOKUP(M1650,Regions!$A$2:$B$41,2,FALSE),"0")</f>
        <v>27</v>
      </c>
      <c r="O1650" s="2" t="s">
        <v>4719</v>
      </c>
      <c r="P1650" s="19">
        <f>IFERROR(VLOOKUP(O1650,Colors!$A$2:$B$11,2,FALSE),"0")</f>
        <v>8</v>
      </c>
      <c r="Q1650" s="2" t="s">
        <v>4688</v>
      </c>
      <c r="R1650" s="19">
        <f>IFERROR(VLOOKUP(Q1650,Contenants!$A$2:$B$21,2,FALSE),"0")</f>
        <v>16</v>
      </c>
      <c r="S1650" s="2"/>
      <c r="T1650" s="50" t="str">
        <f t="shared" ref="T1650:T1655" si="600">PROPER(B1650)</f>
        <v>Menetou-Salon Morogues Les Cris Rouge</v>
      </c>
      <c r="U1650" s="19" t="str">
        <f t="shared" ref="U1650:U1655" si="601">SUBSTITUTE(SUBSTITUTE(SUBSTITUTE(SUBSTITUTE(SUBSTITUTE(SUBSTITUTE(SUBSTITUTE(SUBSTITUTE(SUBSTITUTE(SUBSTITUTE(SUBSTITUTE(SUBSTITUTE(S1650,"C:\Users\Admin\OneDrive\Site Internet\",""),"BAG-IN-BOX\",""),"BOURGOGNE\",""),"BEAUJOLAIS\",""),"CHAMPAGNE ET EFFERVESCENTS\",""),"LANGUEDOC\",""),"LOIRE\",""),"PROVENCE\",""),"RHONE NORD\",""),"RHONE SUD\",""),"SPIRITUEUX\",""),"SUD OUEST\","")</f>
        <v/>
      </c>
      <c r="V1650" s="19" t="e">
        <f>IF(#REF!="",0,1)</f>
        <v>#REF!</v>
      </c>
      <c r="W1650" s="20" t="e">
        <f>$X$1&amp;A1650&amp;$Y$1&amp;T1650&amp;$Z$1&amp;D1650&amp;$AA$1&amp;E1650&amp;#REF!&amp;G1650&amp;$AB$1&amp;J1650&amp;$AC$1&amp;L1650&amp;$AD$1&amp;N1650&amp;$AE$1&amp;P1650&amp;$AF$1&amp;R1650&amp;$AG$1&amp;#REF!&amp;$AI$1</f>
        <v>#REF!</v>
      </c>
    </row>
    <row r="1651" spans="1:23" hidden="1" x14ac:dyDescent="0.25">
      <c r="A1651" s="2" t="s">
        <v>3499</v>
      </c>
      <c r="B1651" s="2" t="s">
        <v>3500</v>
      </c>
      <c r="C1651" s="3"/>
      <c r="D1651" s="23" t="str">
        <f t="shared" si="599"/>
        <v/>
      </c>
      <c r="E1651" s="4">
        <v>17.100000000000001</v>
      </c>
      <c r="F1651" s="2" t="s">
        <v>3299</v>
      </c>
      <c r="G1651" s="19" t="e">
        <f>VLOOKUP(F1651,frs!$A$2:$E$41,2,FALSE)</f>
        <v>#N/A</v>
      </c>
      <c r="H1651" s="2" t="b">
        <v>0</v>
      </c>
      <c r="I1651" s="2" t="s">
        <v>4709</v>
      </c>
      <c r="J1651" s="19">
        <f>VLOOKUP(I1651,Families!$A$2:$B$11,2,FALSE)</f>
        <v>2</v>
      </c>
      <c r="K1651" s="2" t="s">
        <v>4846</v>
      </c>
      <c r="L1651" s="19">
        <f>IFERROR(VLOOKUP(K1651,Appellations!$A$2:$B$77,2,FALSE),"0")</f>
        <v>32</v>
      </c>
      <c r="M1651" s="2" t="s">
        <v>4745</v>
      </c>
      <c r="N1651" s="19">
        <f>IFERROR(VLOOKUP(M1651,Regions!$A$2:$B$41,2,FALSE),"0")</f>
        <v>33</v>
      </c>
      <c r="O1651" s="2" t="s">
        <v>4689</v>
      </c>
      <c r="P1651" s="19">
        <f>IFERROR(VLOOKUP(O1651,Colors!$A$2:$B$11,2,FALSE),"0")</f>
        <v>2</v>
      </c>
      <c r="Q1651" s="2" t="s">
        <v>4688</v>
      </c>
      <c r="R1651" s="19">
        <f>IFERROR(VLOOKUP(Q1651,Contenants!$A$2:$B$21,2,FALSE),"0")</f>
        <v>16</v>
      </c>
      <c r="S1651" s="2"/>
      <c r="T1651" s="50" t="str">
        <f t="shared" si="600"/>
        <v>Crozes Hermitage Clairmont Palais Blanc</v>
      </c>
      <c r="U1651" s="19" t="str">
        <f t="shared" si="601"/>
        <v/>
      </c>
      <c r="V1651" s="19" t="e">
        <f>IF(#REF!="",0,1)</f>
        <v>#REF!</v>
      </c>
      <c r="W1651" s="20" t="e">
        <f>$X$1&amp;A1651&amp;$Y$1&amp;T1651&amp;$Z$1&amp;D1651&amp;$AA$1&amp;E1651&amp;#REF!&amp;G1651&amp;$AB$1&amp;J1651&amp;$AC$1&amp;L1651&amp;$AD$1&amp;N1651&amp;$AE$1&amp;P1651&amp;$AF$1&amp;R1651&amp;$AG$1&amp;#REF!&amp;$AI$1</f>
        <v>#REF!</v>
      </c>
    </row>
    <row r="1652" spans="1:23" hidden="1" x14ac:dyDescent="0.25">
      <c r="A1652" s="2" t="s">
        <v>3501</v>
      </c>
      <c r="B1652" s="2" t="s">
        <v>3502</v>
      </c>
      <c r="C1652" s="3"/>
      <c r="D1652" s="23" t="str">
        <f t="shared" si="599"/>
        <v/>
      </c>
      <c r="E1652" s="4">
        <v>16.649999999999999</v>
      </c>
      <c r="F1652" s="2" t="s">
        <v>3299</v>
      </c>
      <c r="G1652" s="19" t="e">
        <f>VLOOKUP(F1652,frs!$A$2:$E$41,2,FALSE)</f>
        <v>#N/A</v>
      </c>
      <c r="H1652" s="2" t="b">
        <v>0</v>
      </c>
      <c r="I1652" s="2" t="s">
        <v>4716</v>
      </c>
      <c r="J1652" s="19">
        <f>VLOOKUP(I1652,Families!$A$2:$B$11,2,FALSE)</f>
        <v>1</v>
      </c>
      <c r="K1652" s="2" t="s">
        <v>4846</v>
      </c>
      <c r="L1652" s="19">
        <f>IFERROR(VLOOKUP(K1652,Appellations!$A$2:$B$77,2,FALSE),"0")</f>
        <v>32</v>
      </c>
      <c r="M1652" s="2" t="s">
        <v>4745</v>
      </c>
      <c r="N1652" s="19">
        <f>IFERROR(VLOOKUP(M1652,Regions!$A$2:$B$41,2,FALSE),"0")</f>
        <v>33</v>
      </c>
      <c r="O1652" s="2" t="s">
        <v>4719</v>
      </c>
      <c r="P1652" s="19">
        <f>IFERROR(VLOOKUP(O1652,Colors!$A$2:$B$11,2,FALSE),"0")</f>
        <v>8</v>
      </c>
      <c r="Q1652" s="2" t="s">
        <v>4688</v>
      </c>
      <c r="R1652" s="19">
        <f>IFERROR(VLOOKUP(Q1652,Contenants!$A$2:$B$21,2,FALSE),"0")</f>
        <v>16</v>
      </c>
      <c r="S1652" s="2"/>
      <c r="T1652" s="50" t="str">
        <f t="shared" si="600"/>
        <v>Crozes Hermitage Clairmont Palais Rouge</v>
      </c>
      <c r="U1652" s="19" t="str">
        <f t="shared" si="601"/>
        <v/>
      </c>
      <c r="V1652" s="19" t="e">
        <f>IF(#REF!="",0,1)</f>
        <v>#REF!</v>
      </c>
      <c r="W1652" s="20" t="e">
        <f>$X$1&amp;A1652&amp;$Y$1&amp;T1652&amp;$Z$1&amp;D1652&amp;$AA$1&amp;E1652&amp;#REF!&amp;G1652&amp;$AB$1&amp;J1652&amp;$AC$1&amp;L1652&amp;$AD$1&amp;N1652&amp;$AE$1&amp;P1652&amp;$AF$1&amp;R1652&amp;$AG$1&amp;#REF!&amp;$AI$1</f>
        <v>#REF!</v>
      </c>
    </row>
    <row r="1653" spans="1:23" hidden="1" x14ac:dyDescent="0.25">
      <c r="A1653" s="2" t="s">
        <v>3493</v>
      </c>
      <c r="B1653" s="2" t="s">
        <v>3494</v>
      </c>
      <c r="C1653" s="3"/>
      <c r="D1653" s="23" t="str">
        <f t="shared" si="599"/>
        <v/>
      </c>
      <c r="E1653" s="4">
        <v>19.600000000000001</v>
      </c>
      <c r="F1653" s="2" t="s">
        <v>3299</v>
      </c>
      <c r="G1653" s="19" t="e">
        <f>VLOOKUP(F1653,frs!$A$2:$E$41,2,FALSE)</f>
        <v>#N/A</v>
      </c>
      <c r="H1653" s="2" t="b">
        <v>0</v>
      </c>
      <c r="I1653" s="2" t="s">
        <v>4716</v>
      </c>
      <c r="J1653" s="19">
        <f>VLOOKUP(I1653,Families!$A$2:$B$11,2,FALSE)</f>
        <v>1</v>
      </c>
      <c r="K1653" s="2" t="s">
        <v>4846</v>
      </c>
      <c r="L1653" s="19">
        <f>IFERROR(VLOOKUP(K1653,Appellations!$A$2:$B$77,2,FALSE),"0")</f>
        <v>32</v>
      </c>
      <c r="M1653" s="2" t="s">
        <v>4745</v>
      </c>
      <c r="N1653" s="19">
        <f>IFERROR(VLOOKUP(M1653,Regions!$A$2:$B$41,2,FALSE),"0")</f>
        <v>33</v>
      </c>
      <c r="O1653" s="2" t="s">
        <v>4719</v>
      </c>
      <c r="P1653" s="19">
        <f>IFERROR(VLOOKUP(O1653,Colors!$A$2:$B$11,2,FALSE),"0")</f>
        <v>8</v>
      </c>
      <c r="Q1653" s="2" t="s">
        <v>4688</v>
      </c>
      <c r="R1653" s="19">
        <f>IFERROR(VLOOKUP(Q1653,Contenants!$A$2:$B$21,2,FALSE),"0")</f>
        <v>16</v>
      </c>
      <c r="S1653" s="2"/>
      <c r="T1653" s="50" t="str">
        <f t="shared" si="600"/>
        <v>Crozes Herm. Clairmont Jardin Zen Rouge</v>
      </c>
      <c r="U1653" s="19" t="str">
        <f t="shared" si="601"/>
        <v/>
      </c>
      <c r="V1653" s="19" t="e">
        <f>IF(#REF!="",0,1)</f>
        <v>#REF!</v>
      </c>
      <c r="W1653" s="20" t="e">
        <f>$X$1&amp;A1653&amp;$Y$1&amp;T1653&amp;$Z$1&amp;D1653&amp;$AA$1&amp;E1653&amp;#REF!&amp;G1653&amp;$AB$1&amp;J1653&amp;$AC$1&amp;L1653&amp;$AD$1&amp;N1653&amp;$AE$1&amp;P1653&amp;$AF$1&amp;R1653&amp;$AG$1&amp;#REF!&amp;$AI$1</f>
        <v>#REF!</v>
      </c>
    </row>
    <row r="1654" spans="1:23" hidden="1" x14ac:dyDescent="0.25">
      <c r="A1654" s="2" t="s">
        <v>986</v>
      </c>
      <c r="B1654" s="2" t="s">
        <v>987</v>
      </c>
      <c r="C1654" s="3"/>
      <c r="D1654" s="23" t="str">
        <f t="shared" si="599"/>
        <v/>
      </c>
      <c r="E1654" s="4">
        <v>157.19999999999999</v>
      </c>
      <c r="F1654" s="2" t="s">
        <v>2278</v>
      </c>
      <c r="G1654" s="19" t="e">
        <f>VLOOKUP(F1654,frs!$A$2:$E$41,2,FALSE)</f>
        <v>#N/A</v>
      </c>
      <c r="H1654" s="2" t="b">
        <v>1</v>
      </c>
      <c r="I1654" s="2" t="s">
        <v>4709</v>
      </c>
      <c r="J1654" s="19">
        <f>VLOOKUP(I1654,Families!$A$2:$B$11,2,FALSE)</f>
        <v>2</v>
      </c>
      <c r="K1654" s="2" t="s">
        <v>4776</v>
      </c>
      <c r="L1654" s="19" t="str">
        <f>IFERROR(VLOOKUP(K1654,Appellations!$A$2:$B$77,2,FALSE),"0")</f>
        <v>0</v>
      </c>
      <c r="M1654" s="2" t="s">
        <v>4762</v>
      </c>
      <c r="N1654" s="19">
        <f>IFERROR(VLOOKUP(M1654,Regions!$A$2:$B$41,2,FALSE),"0")</f>
        <v>10</v>
      </c>
      <c r="O1654" s="2" t="s">
        <v>4689</v>
      </c>
      <c r="P1654" s="19">
        <f>IFERROR(VLOOKUP(O1654,Colors!$A$2:$B$11,2,FALSE),"0")</f>
        <v>2</v>
      </c>
      <c r="Q1654" s="2" t="s">
        <v>4688</v>
      </c>
      <c r="R1654" s="19">
        <f>IFERROR(VLOOKUP(Q1654,Contenants!$A$2:$B$21,2,FALSE),"0")</f>
        <v>16</v>
      </c>
      <c r="S1654" s="2"/>
      <c r="T1654" s="50" t="str">
        <f t="shared" si="600"/>
        <v>Corton Charl. Gc Dubreuil Fontaine Blanc</v>
      </c>
      <c r="U1654" s="19" t="str">
        <f t="shared" si="601"/>
        <v/>
      </c>
      <c r="V1654" s="19">
        <f t="shared" ref="V1654:V1659" si="602">IF(U1654="",0,1)</f>
        <v>0</v>
      </c>
      <c r="W1654" s="20" t="e">
        <f>$X$1&amp;A1654&amp;$Y$1&amp;T1654&amp;$Z$1&amp;D1654&amp;$AA$1&amp;E1654&amp;#REF!&amp;G1654&amp;$AB$1&amp;J1654&amp;$AC$1&amp;L1654&amp;$AD$1&amp;N1654&amp;$AE$1&amp;P1654&amp;$AF$1&amp;R1654&amp;$AG$1&amp;#REF!&amp;$AI$1</f>
        <v>#REF!</v>
      </c>
    </row>
    <row r="1655" spans="1:23" hidden="1" x14ac:dyDescent="0.25">
      <c r="A1655" s="2" t="s">
        <v>1626</v>
      </c>
      <c r="B1655" s="2" t="s">
        <v>1627</v>
      </c>
      <c r="C1655" s="3"/>
      <c r="D1655" s="23" t="str">
        <f t="shared" si="599"/>
        <v/>
      </c>
      <c r="E1655" s="4">
        <v>39.799999999999997</v>
      </c>
      <c r="F1655" s="2" t="s">
        <v>2278</v>
      </c>
      <c r="G1655" s="19" t="e">
        <f>VLOOKUP(F1655,frs!$A$2:$E$41,2,FALSE)</f>
        <v>#N/A</v>
      </c>
      <c r="H1655" s="2" t="b">
        <v>1</v>
      </c>
      <c r="I1655" s="2" t="s">
        <v>4709</v>
      </c>
      <c r="J1655" s="19">
        <f>VLOOKUP(I1655,Families!$A$2:$B$11,2,FALSE)</f>
        <v>2</v>
      </c>
      <c r="K1655" s="2" t="s">
        <v>5017</v>
      </c>
      <c r="L1655" s="19" t="str">
        <f>IFERROR(VLOOKUP(K1655,Appellations!$A$2:$B$77,2,FALSE),"0")</f>
        <v>0</v>
      </c>
      <c r="M1655" s="2" t="s">
        <v>4762</v>
      </c>
      <c r="N1655" s="19">
        <f>IFERROR(VLOOKUP(M1655,Regions!$A$2:$B$41,2,FALSE),"0")</f>
        <v>10</v>
      </c>
      <c r="O1655" s="2" t="s">
        <v>4689</v>
      </c>
      <c r="P1655" s="19">
        <f>IFERROR(VLOOKUP(O1655,Colors!$A$2:$B$11,2,FALSE),"0")</f>
        <v>2</v>
      </c>
      <c r="Q1655" s="2" t="s">
        <v>4688</v>
      </c>
      <c r="R1655" s="19">
        <f>IFERROR(VLOOKUP(Q1655,Contenants!$A$2:$B$21,2,FALSE),"0")</f>
        <v>16</v>
      </c>
      <c r="S1655" s="2"/>
      <c r="T1655" s="50" t="str">
        <f t="shared" si="600"/>
        <v>Pernand Vergelesse Dubreuil Fontaine Blc</v>
      </c>
      <c r="U1655" s="19" t="str">
        <f t="shared" si="601"/>
        <v/>
      </c>
      <c r="V1655" s="19">
        <f t="shared" si="602"/>
        <v>0</v>
      </c>
      <c r="W1655" s="20" t="e">
        <f>$X$1&amp;A1655&amp;$Y$1&amp;T1655&amp;$Z$1&amp;D1655&amp;$AA$1&amp;E1655&amp;#REF!&amp;G1655&amp;$AB$1&amp;J1655&amp;$AC$1&amp;L1655&amp;$AD$1&amp;N1655&amp;$AE$1&amp;P1655&amp;$AF$1&amp;R1655&amp;$AG$1&amp;#REF!&amp;$AI$1</f>
        <v>#REF!</v>
      </c>
    </row>
    <row r="1656" spans="1:23" s="29" customFormat="1" hidden="1" x14ac:dyDescent="0.25">
      <c r="A1656" s="2" t="s">
        <v>1628</v>
      </c>
      <c r="B1656" s="2" t="s">
        <v>1629</v>
      </c>
      <c r="C1656" s="3"/>
      <c r="D1656" s="27" t="str">
        <f t="shared" si="587"/>
        <v/>
      </c>
      <c r="E1656" s="4">
        <v>33.1</v>
      </c>
      <c r="F1656" s="2" t="s">
        <v>2278</v>
      </c>
      <c r="H1656" s="2" t="b">
        <v>1</v>
      </c>
      <c r="I1656" s="2" t="s">
        <v>4716</v>
      </c>
      <c r="K1656" s="2" t="s">
        <v>5017</v>
      </c>
      <c r="M1656" s="2" t="s">
        <v>4762</v>
      </c>
      <c r="O1656" s="2" t="s">
        <v>4719</v>
      </c>
      <c r="Q1656" s="2" t="s">
        <v>4688</v>
      </c>
      <c r="S1656" s="2"/>
      <c r="V1656" s="19">
        <f t="shared" si="602"/>
        <v>0</v>
      </c>
    </row>
    <row r="1657" spans="1:23" s="20" customFormat="1" hidden="1" x14ac:dyDescent="0.25">
      <c r="A1657" s="2" t="s">
        <v>1624</v>
      </c>
      <c r="B1657" s="2" t="s">
        <v>1625</v>
      </c>
      <c r="C1657" s="3"/>
      <c r="D1657" s="18" t="str">
        <f t="shared" si="587"/>
        <v/>
      </c>
      <c r="E1657" s="4">
        <v>59.4</v>
      </c>
      <c r="F1657" s="2" t="s">
        <v>2278</v>
      </c>
      <c r="H1657" s="2" t="b">
        <v>1</v>
      </c>
      <c r="I1657" s="2" t="s">
        <v>4716</v>
      </c>
      <c r="K1657" s="2" t="s">
        <v>5017</v>
      </c>
      <c r="M1657" s="2" t="s">
        <v>4762</v>
      </c>
      <c r="O1657" s="2" t="s">
        <v>4719</v>
      </c>
      <c r="Q1657" s="2" t="s">
        <v>4688</v>
      </c>
      <c r="S1657" s="2"/>
      <c r="V1657" s="19">
        <f t="shared" si="602"/>
        <v>0</v>
      </c>
    </row>
    <row r="1658" spans="1:23" s="20" customFormat="1" hidden="1" x14ac:dyDescent="0.25">
      <c r="A1658" s="2" t="s">
        <v>1649</v>
      </c>
      <c r="B1658" s="2" t="s">
        <v>1650</v>
      </c>
      <c r="C1658" s="3"/>
      <c r="D1658" s="18" t="str">
        <f t="shared" si="587"/>
        <v/>
      </c>
      <c r="E1658" s="4">
        <v>50.75</v>
      </c>
      <c r="F1658" s="2" t="s">
        <v>2278</v>
      </c>
      <c r="H1658" s="2" t="b">
        <v>1</v>
      </c>
      <c r="I1658" s="2" t="s">
        <v>4716</v>
      </c>
      <c r="K1658" s="2" t="s">
        <v>4796</v>
      </c>
      <c r="M1658" s="2" t="s">
        <v>4762</v>
      </c>
      <c r="O1658" s="2" t="s">
        <v>4719</v>
      </c>
      <c r="Q1658" s="2" t="s">
        <v>4688</v>
      </c>
      <c r="S1658" s="2"/>
      <c r="V1658" s="19">
        <f t="shared" si="602"/>
        <v>0</v>
      </c>
    </row>
    <row r="1659" spans="1:23" s="20" customFormat="1" hidden="1" x14ac:dyDescent="0.25">
      <c r="A1659" s="2" t="s">
        <v>990</v>
      </c>
      <c r="B1659" s="2" t="s">
        <v>991</v>
      </c>
      <c r="C1659" s="3"/>
      <c r="D1659" s="18" t="str">
        <f t="shared" si="587"/>
        <v/>
      </c>
      <c r="E1659" s="4">
        <v>77.75</v>
      </c>
      <c r="F1659" s="2" t="s">
        <v>2278</v>
      </c>
      <c r="H1659" s="2" t="b">
        <v>1</v>
      </c>
      <c r="I1659" s="2" t="s">
        <v>4716</v>
      </c>
      <c r="K1659" s="2" t="s">
        <v>4777</v>
      </c>
      <c r="M1659" s="2" t="s">
        <v>4762</v>
      </c>
      <c r="O1659" s="2" t="s">
        <v>4719</v>
      </c>
      <c r="Q1659" s="2" t="s">
        <v>4688</v>
      </c>
      <c r="S1659" s="2"/>
      <c r="V1659" s="19">
        <f t="shared" si="602"/>
        <v>0</v>
      </c>
    </row>
    <row r="1660" spans="1:23" s="20" customFormat="1" hidden="1" x14ac:dyDescent="0.25">
      <c r="A1660" s="2" t="s">
        <v>2931</v>
      </c>
      <c r="B1660" s="2" t="s">
        <v>2932</v>
      </c>
      <c r="C1660" s="3"/>
      <c r="D1660" s="18" t="str">
        <f t="shared" si="587"/>
        <v/>
      </c>
      <c r="E1660" s="4">
        <v>31.1</v>
      </c>
      <c r="F1660" s="2" t="s">
        <v>2924</v>
      </c>
      <c r="H1660" s="2" t="b">
        <v>0</v>
      </c>
      <c r="I1660" s="2" t="s">
        <v>4709</v>
      </c>
      <c r="K1660" s="2" t="s">
        <v>4832</v>
      </c>
      <c r="M1660" s="2" t="s">
        <v>4741</v>
      </c>
      <c r="O1660" s="2" t="s">
        <v>4689</v>
      </c>
      <c r="Q1660" s="2" t="s">
        <v>4688</v>
      </c>
      <c r="S1660" s="2"/>
    </row>
    <row r="1661" spans="1:23" s="20" customFormat="1" hidden="1" x14ac:dyDescent="0.25">
      <c r="A1661" s="2" t="s">
        <v>2635</v>
      </c>
      <c r="B1661" s="2" t="s">
        <v>2636</v>
      </c>
      <c r="C1661" s="3"/>
      <c r="D1661" s="18" t="str">
        <f t="shared" si="587"/>
        <v/>
      </c>
      <c r="E1661" s="4">
        <v>28.1</v>
      </c>
      <c r="F1661" s="2" t="s">
        <v>2634</v>
      </c>
      <c r="H1661" s="2" t="b">
        <v>0</v>
      </c>
      <c r="I1661" s="2" t="s">
        <v>2301</v>
      </c>
      <c r="K1661" s="2" t="s">
        <v>4743</v>
      </c>
      <c r="M1661" s="2" t="s">
        <v>4743</v>
      </c>
      <c r="O1661" s="2" t="s">
        <v>4719</v>
      </c>
      <c r="Q1661" s="2"/>
      <c r="S1661" s="2"/>
    </row>
    <row r="1662" spans="1:23" s="20" customFormat="1" hidden="1" x14ac:dyDescent="0.25">
      <c r="A1662" s="2" t="s">
        <v>2632</v>
      </c>
      <c r="B1662" s="2" t="s">
        <v>2633</v>
      </c>
      <c r="C1662" s="3"/>
      <c r="D1662" s="18" t="str">
        <f t="shared" ref="D1662:D1722" si="603">SUBSTITUTE(SUBSTITUTE(C1662,CHAR(13),""),CHAR(10),"&lt;br&gt;")</f>
        <v/>
      </c>
      <c r="E1662" s="4">
        <v>25.95</v>
      </c>
      <c r="F1662" s="2" t="s">
        <v>2634</v>
      </c>
      <c r="H1662" s="2" t="b">
        <v>0</v>
      </c>
      <c r="I1662" s="2" t="s">
        <v>2301</v>
      </c>
      <c r="K1662" s="2" t="s">
        <v>4743</v>
      </c>
      <c r="M1662" s="2" t="s">
        <v>4743</v>
      </c>
      <c r="O1662" s="2" t="s">
        <v>4689</v>
      </c>
      <c r="Q1662" s="2"/>
      <c r="S1662" s="2"/>
    </row>
    <row r="1663" spans="1:23" s="20" customFormat="1" hidden="1" x14ac:dyDescent="0.25">
      <c r="A1663" s="2" t="s">
        <v>4286</v>
      </c>
      <c r="B1663" s="2" t="s">
        <v>4287</v>
      </c>
      <c r="C1663" s="3"/>
      <c r="D1663" s="18" t="str">
        <f t="shared" si="603"/>
        <v/>
      </c>
      <c r="E1663" s="4">
        <v>13.4</v>
      </c>
      <c r="F1663" s="2" t="s">
        <v>2634</v>
      </c>
      <c r="H1663" s="2" t="b">
        <v>0</v>
      </c>
      <c r="I1663" s="2" t="s">
        <v>4716</v>
      </c>
      <c r="K1663" s="2" t="s">
        <v>5018</v>
      </c>
      <c r="M1663" s="2" t="s">
        <v>4743</v>
      </c>
      <c r="O1663" s="2" t="s">
        <v>4719</v>
      </c>
      <c r="Q1663" s="2" t="s">
        <v>4688</v>
      </c>
      <c r="S1663" s="2"/>
    </row>
    <row r="1664" spans="1:23" s="20" customFormat="1" hidden="1" x14ac:dyDescent="0.25">
      <c r="A1664" s="2" t="s">
        <v>3733</v>
      </c>
      <c r="B1664" s="2" t="s">
        <v>3734</v>
      </c>
      <c r="C1664" s="3"/>
      <c r="D1664" s="18" t="str">
        <f t="shared" si="603"/>
        <v/>
      </c>
      <c r="E1664" s="4">
        <v>11.05</v>
      </c>
      <c r="F1664" s="2" t="s">
        <v>2634</v>
      </c>
      <c r="H1664" s="2" t="b">
        <v>0</v>
      </c>
      <c r="I1664" s="2" t="s">
        <v>4709</v>
      </c>
      <c r="K1664" s="2" t="s">
        <v>4743</v>
      </c>
      <c r="M1664" s="2" t="s">
        <v>4743</v>
      </c>
      <c r="O1664" s="2" t="s">
        <v>4689</v>
      </c>
      <c r="Q1664" s="2" t="s">
        <v>4688</v>
      </c>
      <c r="S1664" s="2"/>
    </row>
    <row r="1665" spans="1:23" s="20" customFormat="1" hidden="1" x14ac:dyDescent="0.25">
      <c r="A1665" s="2" t="s">
        <v>3731</v>
      </c>
      <c r="B1665" s="2" t="s">
        <v>3732</v>
      </c>
      <c r="C1665" s="3"/>
      <c r="D1665" s="18" t="str">
        <f t="shared" si="603"/>
        <v/>
      </c>
      <c r="E1665" s="4">
        <v>10.15</v>
      </c>
      <c r="F1665" s="2" t="s">
        <v>2634</v>
      </c>
      <c r="H1665" s="2" t="b">
        <v>0</v>
      </c>
      <c r="I1665" s="2" t="s">
        <v>4716</v>
      </c>
      <c r="K1665" s="2" t="s">
        <v>4743</v>
      </c>
      <c r="M1665" s="2" t="s">
        <v>4743</v>
      </c>
      <c r="O1665" s="2" t="s">
        <v>4719</v>
      </c>
      <c r="Q1665" s="2" t="s">
        <v>4688</v>
      </c>
      <c r="S1665" s="2"/>
    </row>
    <row r="1666" spans="1:23" s="20" customFormat="1" hidden="1" x14ac:dyDescent="0.25">
      <c r="A1666" s="2" t="s">
        <v>4196</v>
      </c>
      <c r="B1666" s="2" t="s">
        <v>4197</v>
      </c>
      <c r="C1666" s="3"/>
      <c r="D1666" s="18" t="str">
        <f t="shared" si="603"/>
        <v/>
      </c>
      <c r="E1666" s="4">
        <v>12</v>
      </c>
      <c r="F1666" s="2" t="s">
        <v>4198</v>
      </c>
      <c r="H1666" s="2" t="b">
        <v>0</v>
      </c>
      <c r="I1666" s="2" t="s">
        <v>4709</v>
      </c>
      <c r="K1666" s="2" t="s">
        <v>4742</v>
      </c>
      <c r="M1666" s="2" t="s">
        <v>4743</v>
      </c>
      <c r="O1666" s="2" t="s">
        <v>4689</v>
      </c>
      <c r="Q1666" s="2" t="s">
        <v>4688</v>
      </c>
      <c r="S1666" s="2"/>
    </row>
    <row r="1667" spans="1:23" s="20" customFormat="1" hidden="1" x14ac:dyDescent="0.25">
      <c r="A1667" s="2" t="s">
        <v>4199</v>
      </c>
      <c r="B1667" s="2" t="s">
        <v>4200</v>
      </c>
      <c r="C1667" s="3"/>
      <c r="D1667" s="18" t="str">
        <f t="shared" si="603"/>
        <v/>
      </c>
      <c r="E1667" s="4">
        <v>12</v>
      </c>
      <c r="F1667" s="2" t="s">
        <v>4198</v>
      </c>
      <c r="H1667" s="2" t="b">
        <v>0</v>
      </c>
      <c r="I1667" s="2" t="s">
        <v>4716</v>
      </c>
      <c r="K1667" s="2" t="s">
        <v>4742</v>
      </c>
      <c r="M1667" s="2" t="s">
        <v>4743</v>
      </c>
      <c r="O1667" s="2" t="s">
        <v>4719</v>
      </c>
      <c r="Q1667" s="2" t="s">
        <v>4688</v>
      </c>
      <c r="S1667" s="2"/>
    </row>
    <row r="1668" spans="1:23" s="20" customFormat="1" hidden="1" x14ac:dyDescent="0.25">
      <c r="A1668" s="2" t="s">
        <v>4201</v>
      </c>
      <c r="B1668" s="2" t="s">
        <v>4202</v>
      </c>
      <c r="C1668" s="3"/>
      <c r="D1668" s="18" t="str">
        <f t="shared" si="603"/>
        <v/>
      </c>
      <c r="E1668" s="4">
        <v>15.8</v>
      </c>
      <c r="F1668" s="2" t="s">
        <v>4198</v>
      </c>
      <c r="H1668" s="2" t="b">
        <v>0</v>
      </c>
      <c r="I1668" s="2" t="s">
        <v>4709</v>
      </c>
      <c r="K1668" s="2" t="s">
        <v>4742</v>
      </c>
      <c r="M1668" s="2" t="s">
        <v>4743</v>
      </c>
      <c r="O1668" s="2" t="s">
        <v>4689</v>
      </c>
      <c r="Q1668" s="2" t="s">
        <v>4688</v>
      </c>
      <c r="S1668" s="2"/>
    </row>
    <row r="1669" spans="1:23" s="20" customFormat="1" hidden="1" x14ac:dyDescent="0.25">
      <c r="A1669" s="2" t="s">
        <v>4203</v>
      </c>
      <c r="B1669" s="2" t="s">
        <v>4204</v>
      </c>
      <c r="C1669" s="3"/>
      <c r="D1669" s="18" t="str">
        <f t="shared" si="603"/>
        <v/>
      </c>
      <c r="E1669" s="4">
        <v>15.8</v>
      </c>
      <c r="F1669" s="2" t="s">
        <v>4198</v>
      </c>
      <c r="H1669" s="2" t="b">
        <v>0</v>
      </c>
      <c r="I1669" s="2" t="s">
        <v>4716</v>
      </c>
      <c r="K1669" s="2" t="s">
        <v>4742</v>
      </c>
      <c r="M1669" s="2" t="s">
        <v>4743</v>
      </c>
      <c r="O1669" s="2" t="s">
        <v>4719</v>
      </c>
      <c r="Q1669" s="2" t="s">
        <v>4688</v>
      </c>
      <c r="S1669" s="2"/>
    </row>
    <row r="1670" spans="1:23" s="20" customFormat="1" hidden="1" x14ac:dyDescent="0.25">
      <c r="A1670" s="2" t="s">
        <v>2390</v>
      </c>
      <c r="B1670" s="2" t="s">
        <v>2391</v>
      </c>
      <c r="C1670" s="3"/>
      <c r="D1670" s="18" t="str">
        <f t="shared" si="603"/>
        <v/>
      </c>
      <c r="E1670" s="4">
        <v>21.3</v>
      </c>
      <c r="F1670" s="2" t="s">
        <v>2382</v>
      </c>
      <c r="H1670" s="2" t="b">
        <v>0</v>
      </c>
      <c r="I1670" s="2" t="s">
        <v>4716</v>
      </c>
      <c r="K1670" s="2" t="s">
        <v>4828</v>
      </c>
      <c r="M1670" s="2" t="s">
        <v>4741</v>
      </c>
      <c r="O1670" s="2" t="s">
        <v>4719</v>
      </c>
      <c r="Q1670" s="2" t="s">
        <v>4688</v>
      </c>
      <c r="S1670" s="2"/>
    </row>
    <row r="1671" spans="1:23" s="20" customFormat="1" hidden="1" x14ac:dyDescent="0.25">
      <c r="A1671" s="2" t="s">
        <v>2383</v>
      </c>
      <c r="B1671" s="2" t="s">
        <v>2384</v>
      </c>
      <c r="C1671" s="3"/>
      <c r="D1671" s="40" t="str">
        <f t="shared" si="603"/>
        <v/>
      </c>
      <c r="E1671" s="4">
        <v>40.6</v>
      </c>
      <c r="F1671" s="2" t="s">
        <v>2382</v>
      </c>
      <c r="G1671" s="42"/>
      <c r="H1671" s="2" t="b">
        <v>0</v>
      </c>
      <c r="I1671" s="2" t="s">
        <v>4716</v>
      </c>
      <c r="J1671" s="42"/>
      <c r="K1671" s="2" t="s">
        <v>4828</v>
      </c>
      <c r="L1671" s="42"/>
      <c r="M1671" s="2" t="s">
        <v>4741</v>
      </c>
      <c r="N1671" s="42"/>
      <c r="O1671" s="2" t="s">
        <v>4719</v>
      </c>
      <c r="P1671" s="42"/>
      <c r="Q1671" s="2" t="s">
        <v>4688</v>
      </c>
      <c r="R1671" s="42"/>
      <c r="S1671" s="2"/>
      <c r="T1671" s="42"/>
      <c r="U1671" s="42"/>
      <c r="V1671" s="42"/>
      <c r="W1671" s="42"/>
    </row>
    <row r="1672" spans="1:23" hidden="1" x14ac:dyDescent="0.25">
      <c r="A1672" s="2" t="s">
        <v>2380</v>
      </c>
      <c r="B1672" s="2" t="s">
        <v>2381</v>
      </c>
      <c r="C1672" s="3"/>
      <c r="D1672" s="23" t="str">
        <f t="shared" ref="D1672:D1674" si="604">SUBSTITUTE(SUBSTITUTE(SUBSTITUTE(C1672,CHAR(13),""),CHAR(10),"&lt;br&gt;"),". &amp;car(10)",".")</f>
        <v/>
      </c>
      <c r="E1672" s="4">
        <v>31.3</v>
      </c>
      <c r="F1672" s="2" t="s">
        <v>2382</v>
      </c>
      <c r="G1672" s="19" t="e">
        <f>VLOOKUP(F1672,frs!$A$2:$E$41,2,FALSE)</f>
        <v>#N/A</v>
      </c>
      <c r="H1672" s="2" t="b">
        <v>0</v>
      </c>
      <c r="I1672" s="2" t="s">
        <v>4709</v>
      </c>
      <c r="J1672" s="19">
        <f>VLOOKUP(I1672,Families!$A$2:$B$11,2,FALSE)</f>
        <v>2</v>
      </c>
      <c r="K1672" s="2" t="s">
        <v>4828</v>
      </c>
      <c r="L1672" s="19">
        <f>IFERROR(VLOOKUP(K1672,Appellations!$A$2:$B$77,2,FALSE),"0")</f>
        <v>2</v>
      </c>
      <c r="M1672" s="2" t="s">
        <v>4741</v>
      </c>
      <c r="N1672" s="19">
        <f>IFERROR(VLOOKUP(M1672,Regions!$A$2:$B$41,2,FALSE),"0")</f>
        <v>32</v>
      </c>
      <c r="O1672" s="2" t="s">
        <v>4689</v>
      </c>
      <c r="P1672" s="19">
        <f>IFERROR(VLOOKUP(O1672,Colors!$A$2:$B$11,2,FALSE),"0")</f>
        <v>2</v>
      </c>
      <c r="Q1672" s="2" t="s">
        <v>4688</v>
      </c>
      <c r="R1672" s="19">
        <f>IFERROR(VLOOKUP(Q1672,Contenants!$A$2:$B$21,2,FALSE),"0")</f>
        <v>16</v>
      </c>
      <c r="S1672" s="2"/>
      <c r="T1672" s="50" t="str">
        <f t="shared" ref="T1672:T1674" si="605">PROPER(B1672)</f>
        <v>Bandol Domaine Tempier Blanc 2020</v>
      </c>
      <c r="U1672" s="19" t="str">
        <f>SUBSTITUTE(SUBSTITUTE(SUBSTITUTE(SUBSTITUTE(SUBSTITUTE(SUBSTITUTE(SUBSTITUTE(SUBSTITUTE(SUBSTITUTE(SUBSTITUTE(SUBSTITUTE(SUBSTITUTE(S1672,"C:\Users\Admin\OneDrive\Site Internet\",""),"BAG-IN-BOX\",""),"BOURGOGNE\",""),"BEAUJOLAIS\",""),"CHAMPAGNE ET EFFERVESCENTS\",""),"LANGUEDOC\",""),"LOIRE\",""),"PROVENCE\",""),"RHONE NORD\",""),"RHONE SUD\",""),"SPIRITUEUX\",""),"SUD OUEST\","")</f>
        <v/>
      </c>
      <c r="V1672" s="19" t="e">
        <f>IF(#REF!="",0,1)</f>
        <v>#REF!</v>
      </c>
      <c r="W1672" s="20" t="e">
        <f>$X$1&amp;A1672&amp;$Y$1&amp;T1672&amp;$Z$1&amp;D1672&amp;$AA$1&amp;E1672&amp;#REF!&amp;G1672&amp;$AB$1&amp;J1672&amp;$AC$1&amp;L1672&amp;$AD$1&amp;N1672&amp;$AE$1&amp;P1672&amp;$AF$1&amp;R1672&amp;$AG$1&amp;#REF!&amp;$AI$1</f>
        <v>#REF!</v>
      </c>
    </row>
    <row r="1673" spans="1:23" hidden="1" x14ac:dyDescent="0.25">
      <c r="A1673" s="2" t="s">
        <v>3942</v>
      </c>
      <c r="B1673" s="2" t="s">
        <v>3943</v>
      </c>
      <c r="C1673" s="3"/>
      <c r="D1673" s="23" t="str">
        <f t="shared" si="604"/>
        <v/>
      </c>
      <c r="E1673" s="4">
        <v>14.65</v>
      </c>
      <c r="F1673" s="2" t="s">
        <v>3944</v>
      </c>
      <c r="G1673" s="19" t="e">
        <f>VLOOKUP(F1673,frs!$A$2:$E$41,2,FALSE)</f>
        <v>#N/A</v>
      </c>
      <c r="H1673" s="2" t="b">
        <v>0</v>
      </c>
      <c r="I1673" s="2" t="s">
        <v>4716</v>
      </c>
      <c r="J1673" s="19">
        <f>VLOOKUP(I1673,Families!$A$2:$B$11,2,FALSE)</f>
        <v>1</v>
      </c>
      <c r="K1673" s="2" t="s">
        <v>4851</v>
      </c>
      <c r="L1673" s="19" t="str">
        <f>IFERROR(VLOOKUP(K1673,Appellations!$A$2:$B$77,2,FALSE),"0")</f>
        <v>0</v>
      </c>
      <c r="M1673" s="2" t="s">
        <v>4743</v>
      </c>
      <c r="N1673" s="19">
        <f>IFERROR(VLOOKUP(M1673,Regions!$A$2:$B$41,2,FALSE),"0")</f>
        <v>24</v>
      </c>
      <c r="O1673" s="2" t="s">
        <v>4719</v>
      </c>
      <c r="P1673" s="19">
        <f>IFERROR(VLOOKUP(O1673,Colors!$A$2:$B$11,2,FALSE),"0")</f>
        <v>8</v>
      </c>
      <c r="Q1673" s="2" t="s">
        <v>4688</v>
      </c>
      <c r="R1673" s="19">
        <f>IFERROR(VLOOKUP(Q1673,Contenants!$A$2:$B$21,2,FALSE),"0")</f>
        <v>16</v>
      </c>
      <c r="S1673" s="2"/>
      <c r="T1673" s="50" t="str">
        <f t="shared" si="605"/>
        <v>Pic St Loup Andre Mas Pages Rouge</v>
      </c>
      <c r="U1673" s="19" t="str">
        <f>SUBSTITUTE(SUBSTITUTE(SUBSTITUTE(SUBSTITUTE(SUBSTITUTE(SUBSTITUTE(SUBSTITUTE(SUBSTITUTE(SUBSTITUTE(SUBSTITUTE(SUBSTITUTE(SUBSTITUTE(S1673,"C:\Users\Admin\OneDrive\Site Internet\",""),"BAG-IN-BOX\",""),"BOURGOGNE\",""),"BEAUJOLAIS\",""),"CHAMPAGNE ET EFFERVESCENTS\",""),"LANGUEDOC\",""),"LOIRE\",""),"PROVENCE\",""),"RHONE NORD\",""),"RHONE SUD\",""),"SPIRITUEUX\",""),"SUD OUEST\","")</f>
        <v/>
      </c>
      <c r="V1673" s="19" t="e">
        <f>IF(#REF!="",0,1)</f>
        <v>#REF!</v>
      </c>
      <c r="W1673" s="20" t="e">
        <f>$X$1&amp;A1673&amp;$Y$1&amp;T1673&amp;$Z$1&amp;D1673&amp;$AA$1&amp;E1673&amp;#REF!&amp;G1673&amp;$AB$1&amp;J1673&amp;$AC$1&amp;L1673&amp;$AD$1&amp;N1673&amp;$AE$1&amp;P1673&amp;$AF$1&amp;R1673&amp;$AG$1&amp;#REF!&amp;$AI$1</f>
        <v>#REF!</v>
      </c>
    </row>
    <row r="1674" spans="1:23" hidden="1" x14ac:dyDescent="0.25">
      <c r="A1674" s="2" t="s">
        <v>3954</v>
      </c>
      <c r="B1674" s="2" t="s">
        <v>3955</v>
      </c>
      <c r="C1674" s="3"/>
      <c r="D1674" s="23" t="str">
        <f t="shared" si="604"/>
        <v/>
      </c>
      <c r="E1674" s="4">
        <v>20.149999999999999</v>
      </c>
      <c r="F1674" s="2" t="s">
        <v>3944</v>
      </c>
      <c r="G1674" s="19" t="e">
        <f>VLOOKUP(F1674,frs!$A$2:$E$41,2,FALSE)</f>
        <v>#N/A</v>
      </c>
      <c r="H1674" s="2" t="b">
        <v>0</v>
      </c>
      <c r="I1674" s="2" t="s">
        <v>4716</v>
      </c>
      <c r="J1674" s="19">
        <f>VLOOKUP(I1674,Families!$A$2:$B$11,2,FALSE)</f>
        <v>1</v>
      </c>
      <c r="K1674" s="2" t="s">
        <v>4851</v>
      </c>
      <c r="L1674" s="19" t="str">
        <f>IFERROR(VLOOKUP(K1674,Appellations!$A$2:$B$77,2,FALSE),"0")</f>
        <v>0</v>
      </c>
      <c r="M1674" s="2" t="s">
        <v>4743</v>
      </c>
      <c r="N1674" s="19">
        <f>IFERROR(VLOOKUP(M1674,Regions!$A$2:$B$41,2,FALSE),"0")</f>
        <v>24</v>
      </c>
      <c r="O1674" s="2" t="s">
        <v>4719</v>
      </c>
      <c r="P1674" s="19">
        <f>IFERROR(VLOOKUP(O1674,Colors!$A$2:$B$11,2,FALSE),"0")</f>
        <v>8</v>
      </c>
      <c r="Q1674" s="2" t="s">
        <v>4688</v>
      </c>
      <c r="R1674" s="19">
        <f>IFERROR(VLOOKUP(Q1674,Contenants!$A$2:$B$21,2,FALSE),"0")</f>
        <v>16</v>
      </c>
      <c r="S1674" s="2"/>
      <c r="T1674" s="50" t="str">
        <f t="shared" si="605"/>
        <v>Pic St Loup Joseph Mas Pages Rouge</v>
      </c>
      <c r="U1674" s="19" t="str">
        <f>SUBSTITUTE(SUBSTITUTE(SUBSTITUTE(SUBSTITUTE(SUBSTITUTE(SUBSTITUTE(SUBSTITUTE(SUBSTITUTE(SUBSTITUTE(SUBSTITUTE(SUBSTITUTE(SUBSTITUTE(S1674,"C:\Users\Admin\OneDrive\Site Internet\",""),"BAG-IN-BOX\",""),"BOURGOGNE\",""),"BEAUJOLAIS\",""),"CHAMPAGNE ET EFFERVESCENTS\",""),"LANGUEDOC\",""),"LOIRE\",""),"PROVENCE\",""),"RHONE NORD\",""),"RHONE SUD\",""),"SPIRITUEUX\",""),"SUD OUEST\","")</f>
        <v/>
      </c>
      <c r="V1674" s="19" t="e">
        <f>IF(#REF!="",0,1)</f>
        <v>#REF!</v>
      </c>
      <c r="W1674" s="20" t="e">
        <f>$X$1&amp;A1674&amp;$Y$1&amp;T1674&amp;$Z$1&amp;D1674&amp;$AA$1&amp;E1674&amp;#REF!&amp;G1674&amp;$AB$1&amp;J1674&amp;$AC$1&amp;L1674&amp;$AD$1&amp;N1674&amp;$AE$1&amp;P1674&amp;$AF$1&amp;R1674&amp;$AG$1&amp;#REF!&amp;$AI$1</f>
        <v>#REF!</v>
      </c>
    </row>
    <row r="1675" spans="1:23" s="29" customFormat="1" hidden="1" x14ac:dyDescent="0.25">
      <c r="A1675" s="2" t="s">
        <v>4030</v>
      </c>
      <c r="B1675" s="2" t="s">
        <v>4031</v>
      </c>
      <c r="C1675" s="3"/>
      <c r="D1675" s="27" t="str">
        <f t="shared" si="603"/>
        <v/>
      </c>
      <c r="E1675" s="4">
        <v>62.6</v>
      </c>
      <c r="F1675" s="2" t="s">
        <v>2270</v>
      </c>
      <c r="H1675" s="2" t="b">
        <v>0</v>
      </c>
      <c r="I1675" s="2" t="s">
        <v>4709</v>
      </c>
      <c r="K1675" s="2" t="s">
        <v>4907</v>
      </c>
      <c r="M1675" s="2" t="s">
        <v>4762</v>
      </c>
      <c r="O1675" s="2" t="s">
        <v>4689</v>
      </c>
      <c r="Q1675" s="2" t="s">
        <v>4688</v>
      </c>
      <c r="S1675" s="2"/>
    </row>
    <row r="1676" spans="1:23" s="20" customFormat="1" hidden="1" x14ac:dyDescent="0.25">
      <c r="A1676" s="2" t="s">
        <v>916</v>
      </c>
      <c r="B1676" s="2" t="s">
        <v>917</v>
      </c>
      <c r="C1676" s="3"/>
      <c r="D1676" s="18" t="str">
        <f t="shared" si="603"/>
        <v/>
      </c>
      <c r="E1676" s="4">
        <v>40.15</v>
      </c>
      <c r="F1676" s="2" t="s">
        <v>2270</v>
      </c>
      <c r="H1676" s="2" t="b">
        <v>1</v>
      </c>
      <c r="I1676" s="2" t="s">
        <v>4716</v>
      </c>
      <c r="K1676" s="2" t="s">
        <v>4906</v>
      </c>
      <c r="M1676" s="2" t="s">
        <v>4762</v>
      </c>
      <c r="O1676" s="2" t="s">
        <v>4719</v>
      </c>
      <c r="Q1676" s="2" t="s">
        <v>4688</v>
      </c>
      <c r="S1676" s="2"/>
      <c r="V1676" s="19">
        <f t="shared" ref="V1676:V1678" si="606">IF(U1676="",0,1)</f>
        <v>0</v>
      </c>
    </row>
    <row r="1677" spans="1:23" s="20" customFormat="1" hidden="1" x14ac:dyDescent="0.25">
      <c r="A1677" s="2" t="s">
        <v>1564</v>
      </c>
      <c r="B1677" s="2" t="s">
        <v>1565</v>
      </c>
      <c r="C1677" s="3"/>
      <c r="D1677" s="40" t="str">
        <f t="shared" si="603"/>
        <v/>
      </c>
      <c r="E1677" s="4">
        <v>55.9</v>
      </c>
      <c r="F1677" s="2" t="s">
        <v>2270</v>
      </c>
      <c r="G1677" s="42"/>
      <c r="H1677" s="2" t="b">
        <v>1</v>
      </c>
      <c r="I1677" s="2" t="s">
        <v>4716</v>
      </c>
      <c r="J1677" s="42"/>
      <c r="K1677" s="2" t="s">
        <v>5019</v>
      </c>
      <c r="L1677" s="42"/>
      <c r="M1677" s="2" t="s">
        <v>4762</v>
      </c>
      <c r="N1677" s="42"/>
      <c r="O1677" s="2" t="s">
        <v>4719</v>
      </c>
      <c r="P1677" s="42"/>
      <c r="Q1677" s="2" t="s">
        <v>4688</v>
      </c>
      <c r="R1677" s="42"/>
      <c r="S1677" s="2"/>
      <c r="T1677" s="42"/>
      <c r="U1677" s="42"/>
      <c r="V1677" s="19">
        <f t="shared" si="606"/>
        <v>0</v>
      </c>
      <c r="W1677" s="42"/>
    </row>
    <row r="1678" spans="1:23" hidden="1" x14ac:dyDescent="0.25">
      <c r="A1678" s="2" t="s">
        <v>2067</v>
      </c>
      <c r="B1678" s="2" t="s">
        <v>2068</v>
      </c>
      <c r="C1678" s="3"/>
      <c r="D1678" s="23" t="str">
        <f>SUBSTITUTE(SUBSTITUTE(SUBSTITUTE(C1678,CHAR(13),""),CHAR(10),"&lt;br&gt;"),". &amp;car(10)",".")</f>
        <v/>
      </c>
      <c r="E1678" s="4">
        <v>104.7</v>
      </c>
      <c r="F1678" s="2" t="s">
        <v>2270</v>
      </c>
      <c r="G1678" s="19" t="e">
        <f>VLOOKUP(F1678,frs!$A$2:$E$41,2,FALSE)</f>
        <v>#N/A</v>
      </c>
      <c r="H1678" s="2" t="b">
        <v>1</v>
      </c>
      <c r="I1678" s="2" t="s">
        <v>4716</v>
      </c>
      <c r="J1678" s="19">
        <f>VLOOKUP(I1678,Families!$A$2:$B$11,2,FALSE)</f>
        <v>1</v>
      </c>
      <c r="K1678" s="2" t="s">
        <v>4802</v>
      </c>
      <c r="L1678" s="19" t="str">
        <f>IFERROR(VLOOKUP(K1678,Appellations!$A$2:$B$77,2,FALSE),"0")</f>
        <v>0</v>
      </c>
      <c r="M1678" s="2" t="s">
        <v>4762</v>
      </c>
      <c r="N1678" s="19">
        <f>IFERROR(VLOOKUP(M1678,Regions!$A$2:$B$41,2,FALSE),"0")</f>
        <v>10</v>
      </c>
      <c r="O1678" s="2" t="s">
        <v>4719</v>
      </c>
      <c r="P1678" s="19">
        <f>IFERROR(VLOOKUP(O1678,Colors!$A$2:$B$11,2,FALSE),"0")</f>
        <v>8</v>
      </c>
      <c r="Q1678" s="2" t="s">
        <v>4688</v>
      </c>
      <c r="R1678" s="19">
        <f>IFERROR(VLOOKUP(Q1678,Contenants!$A$2:$B$21,2,FALSE),"0")</f>
        <v>16</v>
      </c>
      <c r="S1678" s="2"/>
      <c r="T1678" s="50" t="str">
        <f>PROPER(B1678)</f>
        <v>Vosne Romanee Aux Communes M.Seguin Rge</v>
      </c>
      <c r="U1678" s="19" t="str">
        <f>SUBSTITUTE(SUBSTITUTE(SUBSTITUTE(SUBSTITUTE(SUBSTITUTE(SUBSTITUTE(SUBSTITUTE(SUBSTITUTE(SUBSTITUTE(SUBSTITUTE(SUBSTITUTE(SUBSTITUTE(S1678,"C:\Users\Admin\OneDrive\Site Internet\",""),"BAG-IN-BOX\",""),"BOURGOGNE\",""),"BEAUJOLAIS\",""),"CHAMPAGNE ET EFFERVESCENTS\",""),"LANGUEDOC\",""),"LOIRE\",""),"PROVENCE\",""),"RHONE NORD\",""),"RHONE SUD\",""),"SPIRITUEUX\",""),"SUD OUEST\","")</f>
        <v/>
      </c>
      <c r="V1678" s="19">
        <f t="shared" si="606"/>
        <v>0</v>
      </c>
      <c r="W1678" s="20" t="e">
        <f>$X$1&amp;A1678&amp;$Y$1&amp;T1678&amp;$Z$1&amp;D1678&amp;$AA$1&amp;E1678&amp;#REF!&amp;G1678&amp;$AB$1&amp;J1678&amp;$AC$1&amp;L1678&amp;$AD$1&amp;N1678&amp;$AE$1&amp;P1678&amp;$AF$1&amp;R1678&amp;$AG$1&amp;#REF!&amp;$AI$1</f>
        <v>#REF!</v>
      </c>
    </row>
    <row r="1679" spans="1:23" s="29" customFormat="1" hidden="1" x14ac:dyDescent="0.25">
      <c r="A1679" s="2" t="s">
        <v>4573</v>
      </c>
      <c r="B1679" s="2" t="s">
        <v>4574</v>
      </c>
      <c r="C1679" s="3"/>
      <c r="D1679" s="27" t="str">
        <f t="shared" si="603"/>
        <v/>
      </c>
      <c r="E1679" s="4">
        <v>49.25</v>
      </c>
      <c r="F1679" s="2" t="s">
        <v>2279</v>
      </c>
      <c r="H1679" s="2" t="b">
        <v>0</v>
      </c>
      <c r="I1679" s="2" t="s">
        <v>4693</v>
      </c>
      <c r="K1679" s="2"/>
      <c r="M1679" s="2" t="s">
        <v>4698</v>
      </c>
      <c r="O1679" s="2"/>
      <c r="Q1679" s="2"/>
      <c r="S1679" s="2"/>
    </row>
    <row r="1680" spans="1:23" s="20" customFormat="1" hidden="1" x14ac:dyDescent="0.25">
      <c r="A1680" s="2" t="s">
        <v>4673</v>
      </c>
      <c r="B1680" s="2" t="s">
        <v>4674</v>
      </c>
      <c r="C1680" s="3"/>
      <c r="D1680" s="18" t="str">
        <f t="shared" si="603"/>
        <v/>
      </c>
      <c r="E1680" s="4">
        <v>49.25</v>
      </c>
      <c r="F1680" s="2" t="s">
        <v>2279</v>
      </c>
      <c r="H1680" s="2" t="b">
        <v>0</v>
      </c>
      <c r="I1680" s="2" t="s">
        <v>4693</v>
      </c>
      <c r="K1680" s="2"/>
      <c r="M1680" s="2" t="s">
        <v>4698</v>
      </c>
      <c r="O1680" s="2"/>
      <c r="Q1680" s="2"/>
      <c r="S1680" s="2"/>
    </row>
    <row r="1681" spans="1:23" s="20" customFormat="1" hidden="1" x14ac:dyDescent="0.25">
      <c r="A1681" s="2" t="s">
        <v>4675</v>
      </c>
      <c r="B1681" s="2" t="s">
        <v>4676</v>
      </c>
      <c r="C1681" s="3"/>
      <c r="D1681" s="18" t="str">
        <f t="shared" si="603"/>
        <v/>
      </c>
      <c r="E1681" s="4">
        <v>61.25</v>
      </c>
      <c r="F1681" s="2" t="s">
        <v>2279</v>
      </c>
      <c r="H1681" s="2" t="b">
        <v>0</v>
      </c>
      <c r="I1681" s="2" t="s">
        <v>4693</v>
      </c>
      <c r="K1681" s="2"/>
      <c r="M1681" s="2" t="s">
        <v>4698</v>
      </c>
      <c r="O1681" s="2"/>
      <c r="Q1681" s="2"/>
      <c r="S1681" s="2"/>
    </row>
    <row r="1682" spans="1:23" s="20" customFormat="1" hidden="1" x14ac:dyDescent="0.25">
      <c r="A1682" s="2" t="s">
        <v>2125</v>
      </c>
      <c r="B1682" s="2" t="s">
        <v>2126</v>
      </c>
      <c r="C1682" s="3"/>
      <c r="D1682" s="40" t="str">
        <f t="shared" si="603"/>
        <v/>
      </c>
      <c r="E1682" s="4">
        <v>87.25</v>
      </c>
      <c r="F1682" s="2" t="s">
        <v>2279</v>
      </c>
      <c r="G1682" s="42"/>
      <c r="H1682" s="2" t="b">
        <v>1</v>
      </c>
      <c r="I1682" s="2" t="s">
        <v>4693</v>
      </c>
      <c r="J1682" s="42"/>
      <c r="K1682" s="2"/>
      <c r="L1682" s="42"/>
      <c r="M1682" s="2" t="s">
        <v>4698</v>
      </c>
      <c r="N1682" s="42"/>
      <c r="O1682" s="2"/>
      <c r="P1682" s="42"/>
      <c r="Q1682" s="2" t="s">
        <v>4696</v>
      </c>
      <c r="R1682" s="42"/>
      <c r="S1682" s="2"/>
      <c r="T1682" s="42"/>
      <c r="U1682" s="42"/>
      <c r="V1682" s="19">
        <f>IF(U1682="",0,1)</f>
        <v>0</v>
      </c>
      <c r="W1682" s="42"/>
    </row>
    <row r="1683" spans="1:23" hidden="1" x14ac:dyDescent="0.25">
      <c r="A1683" s="2" t="s">
        <v>4667</v>
      </c>
      <c r="B1683" s="2" t="s">
        <v>4668</v>
      </c>
      <c r="C1683" s="3"/>
      <c r="D1683" s="23" t="str">
        <f>SUBSTITUTE(SUBSTITUTE(SUBSTITUTE(C1683,CHAR(13),""),CHAR(10),"&lt;br&gt;"),". &amp;car(10)",".")</f>
        <v/>
      </c>
      <c r="E1683" s="4">
        <v>120.65</v>
      </c>
      <c r="F1683" s="2" t="s">
        <v>2279</v>
      </c>
      <c r="G1683" s="19" t="e">
        <f>VLOOKUP(F1683,frs!$A$2:$E$41,2,FALSE)</f>
        <v>#N/A</v>
      </c>
      <c r="H1683" s="2" t="b">
        <v>0</v>
      </c>
      <c r="I1683" s="2" t="s">
        <v>4693</v>
      </c>
      <c r="J1683" s="19">
        <f>VLOOKUP(I1683,Families!$A$2:$B$11,2,FALSE)</f>
        <v>7</v>
      </c>
      <c r="K1683" s="2"/>
      <c r="L1683" s="19" t="str">
        <f>IFERROR(VLOOKUP(K1683,Appellations!$A$2:$B$77,2,FALSE),"0")</f>
        <v>0</v>
      </c>
      <c r="M1683" s="2" t="s">
        <v>4698</v>
      </c>
      <c r="N1683" s="19" t="str">
        <f>IFERROR(VLOOKUP(M1683,Regions!$A$2:$B$41,2,FALSE),"0")</f>
        <v>0</v>
      </c>
      <c r="O1683" s="2"/>
      <c r="P1683" s="19" t="str">
        <f>IFERROR(VLOOKUP(O1683,Colors!$A$2:$B$11,2,FALSE),"0")</f>
        <v>0</v>
      </c>
      <c r="Q1683" s="2"/>
      <c r="R1683" s="19" t="str">
        <f>IFERROR(VLOOKUP(Q1683,Contenants!$A$2:$B$21,2,FALSE),"0")</f>
        <v>0</v>
      </c>
      <c r="S1683" s="2"/>
      <c r="T1683" s="50" t="str">
        <f>PROPER(B1683)</f>
        <v>Whisky The Kurayoshi 8 Ans Pure Malt Jap</v>
      </c>
      <c r="U1683" s="19" t="str">
        <f>SUBSTITUTE(SUBSTITUTE(SUBSTITUTE(SUBSTITUTE(SUBSTITUTE(SUBSTITUTE(SUBSTITUTE(SUBSTITUTE(SUBSTITUTE(SUBSTITUTE(SUBSTITUTE(SUBSTITUTE(S1683,"C:\Users\Admin\OneDrive\Site Internet\",""),"BAG-IN-BOX\",""),"BOURGOGNE\",""),"BEAUJOLAIS\",""),"CHAMPAGNE ET EFFERVESCENTS\",""),"LANGUEDOC\",""),"LOIRE\",""),"PROVENCE\",""),"RHONE NORD\",""),"RHONE SUD\",""),"SPIRITUEUX\",""),"SUD OUEST\","")</f>
        <v/>
      </c>
      <c r="V1683" s="19" t="e">
        <f>IF(#REF!="",0,1)</f>
        <v>#REF!</v>
      </c>
      <c r="W1683" s="20" t="e">
        <f>$X$1&amp;A1683&amp;$Y$1&amp;T1683&amp;$Z$1&amp;D1683&amp;$AA$1&amp;E1683&amp;#REF!&amp;G1683&amp;$AB$1&amp;J1683&amp;$AC$1&amp;L1683&amp;$AD$1&amp;N1683&amp;$AE$1&amp;P1683&amp;$AF$1&amp;R1683&amp;$AG$1&amp;#REF!&amp;$AI$1</f>
        <v>#REF!</v>
      </c>
    </row>
    <row r="1684" spans="1:23" s="29" customFormat="1" hidden="1" x14ac:dyDescent="0.25">
      <c r="A1684" s="2" t="s">
        <v>4663</v>
      </c>
      <c r="B1684" s="2" t="s">
        <v>4664</v>
      </c>
      <c r="C1684" s="3"/>
      <c r="D1684" s="36" t="str">
        <f t="shared" si="603"/>
        <v/>
      </c>
      <c r="E1684" s="4">
        <v>139.9</v>
      </c>
      <c r="F1684" s="2" t="s">
        <v>2279</v>
      </c>
      <c r="G1684" s="38"/>
      <c r="H1684" s="2" t="b">
        <v>0</v>
      </c>
      <c r="I1684" s="2" t="s">
        <v>4693</v>
      </c>
      <c r="J1684" s="38"/>
      <c r="K1684" s="2"/>
      <c r="L1684" s="38"/>
      <c r="M1684" s="2" t="s">
        <v>4698</v>
      </c>
      <c r="N1684" s="38"/>
      <c r="O1684" s="2"/>
      <c r="P1684" s="38"/>
      <c r="Q1684" s="2"/>
      <c r="R1684" s="38"/>
      <c r="S1684" s="2"/>
      <c r="T1684" s="38"/>
      <c r="U1684" s="38"/>
      <c r="V1684" s="38"/>
      <c r="W1684" s="38"/>
    </row>
    <row r="1685" spans="1:23" hidden="1" x14ac:dyDescent="0.25">
      <c r="A1685" s="2" t="s">
        <v>4665</v>
      </c>
      <c r="B1685" s="2" t="s">
        <v>4666</v>
      </c>
      <c r="C1685" s="3"/>
      <c r="D1685" s="23" t="str">
        <f t="shared" ref="D1685:D1693" si="607">SUBSTITUTE(SUBSTITUTE(SUBSTITUTE(C1685,CHAR(13),""),CHAR(10),"&lt;br&gt;"),". &amp;car(10)",".")</f>
        <v/>
      </c>
      <c r="E1685" s="4">
        <v>285.2</v>
      </c>
      <c r="F1685" s="2" t="s">
        <v>2279</v>
      </c>
      <c r="G1685" s="19" t="e">
        <f>VLOOKUP(F1685,frs!$A$2:$E$41,2,FALSE)</f>
        <v>#N/A</v>
      </c>
      <c r="H1685" s="2" t="b">
        <v>0</v>
      </c>
      <c r="I1685" s="2" t="s">
        <v>4693</v>
      </c>
      <c r="J1685" s="19">
        <f>VLOOKUP(I1685,Families!$A$2:$B$11,2,FALSE)</f>
        <v>7</v>
      </c>
      <c r="K1685" s="2"/>
      <c r="L1685" s="19" t="str">
        <f>IFERROR(VLOOKUP(K1685,Appellations!$A$2:$B$77,2,FALSE),"0")</f>
        <v>0</v>
      </c>
      <c r="M1685" s="2" t="s">
        <v>4698</v>
      </c>
      <c r="N1685" s="19" t="str">
        <f>IFERROR(VLOOKUP(M1685,Regions!$A$2:$B$41,2,FALSE),"0")</f>
        <v>0</v>
      </c>
      <c r="O1685" s="2"/>
      <c r="P1685" s="19" t="str">
        <f>IFERROR(VLOOKUP(O1685,Colors!$A$2:$B$11,2,FALSE),"0")</f>
        <v>0</v>
      </c>
      <c r="Q1685" s="2"/>
      <c r="R1685" s="19" t="str">
        <f>IFERROR(VLOOKUP(Q1685,Contenants!$A$2:$B$21,2,FALSE),"0")</f>
        <v>0</v>
      </c>
      <c r="S1685" s="2"/>
      <c r="T1685" s="50" t="str">
        <f t="shared" ref="T1685:T1688" si="608">PROPER(B1685)</f>
        <v>Whisky The Kurayoshi 18 Ans Pure Malt Ja</v>
      </c>
      <c r="U1685" s="19" t="str">
        <f>SUBSTITUTE(SUBSTITUTE(SUBSTITUTE(SUBSTITUTE(SUBSTITUTE(SUBSTITUTE(SUBSTITUTE(SUBSTITUTE(SUBSTITUTE(SUBSTITUTE(SUBSTITUTE(SUBSTITUTE(S1685,"C:\Users\Admin\OneDrive\Site Internet\",""),"BAG-IN-BOX\",""),"BOURGOGNE\",""),"BEAUJOLAIS\",""),"CHAMPAGNE ET EFFERVESCENTS\",""),"LANGUEDOC\",""),"LOIRE\",""),"PROVENCE\",""),"RHONE NORD\",""),"RHONE SUD\",""),"SPIRITUEUX\",""),"SUD OUEST\","")</f>
        <v/>
      </c>
      <c r="V1685" s="19" t="e">
        <f>IF(#REF!="",0,1)</f>
        <v>#REF!</v>
      </c>
      <c r="W1685" s="20" t="e">
        <f>$X$1&amp;A1685&amp;$Y$1&amp;T1685&amp;$Z$1&amp;D1685&amp;$AA$1&amp;E1685&amp;#REF!&amp;G1685&amp;$AB$1&amp;J1685&amp;$AC$1&amp;L1685&amp;$AD$1&amp;N1685&amp;$AE$1&amp;P1685&amp;$AF$1&amp;R1685&amp;$AG$1&amp;#REF!&amp;$AI$1</f>
        <v>#REF!</v>
      </c>
    </row>
    <row r="1686" spans="1:23" hidden="1" x14ac:dyDescent="0.25">
      <c r="A1686" s="2" t="s">
        <v>3893</v>
      </c>
      <c r="B1686" s="2" t="s">
        <v>3894</v>
      </c>
      <c r="C1686" s="3"/>
      <c r="D1686" s="23" t="str">
        <f t="shared" si="607"/>
        <v/>
      </c>
      <c r="E1686" s="4">
        <v>14.05</v>
      </c>
      <c r="F1686" s="2" t="s">
        <v>2273</v>
      </c>
      <c r="G1686" s="19">
        <f>VLOOKUP(F1686,frs!$A$2:$E$41,2,FALSE)</f>
        <v>10</v>
      </c>
      <c r="H1686" s="2" t="b">
        <v>0</v>
      </c>
      <c r="I1686" s="2" t="s">
        <v>4687</v>
      </c>
      <c r="J1686" s="19">
        <f>VLOOKUP(I1686,Families!$A$2:$B$11,2,FALSE)</f>
        <v>6</v>
      </c>
      <c r="K1686" s="2"/>
      <c r="L1686" s="19" t="str">
        <f>IFERROR(VLOOKUP(K1686,Appellations!$A$2:$B$77,2,FALSE),"0")</f>
        <v>0</v>
      </c>
      <c r="M1686" s="2" t="s">
        <v>4745</v>
      </c>
      <c r="N1686" s="19">
        <f>IFERROR(VLOOKUP(M1686,Regions!$A$2:$B$41,2,FALSE),"0")</f>
        <v>33</v>
      </c>
      <c r="O1686" s="2"/>
      <c r="P1686" s="19" t="str">
        <f>IFERROR(VLOOKUP(O1686,Colors!$A$2:$B$11,2,FALSE),"0")</f>
        <v>0</v>
      </c>
      <c r="Q1686" s="2" t="s">
        <v>4688</v>
      </c>
      <c r="R1686" s="19">
        <f>IFERROR(VLOOKUP(Q1686,Contenants!$A$2:$B$21,2,FALSE),"0")</f>
        <v>16</v>
      </c>
      <c r="S1686" s="2"/>
      <c r="T1686" s="50" t="str">
        <f t="shared" si="608"/>
        <v>Nages Extra Brut Effervescent Blanc</v>
      </c>
      <c r="U1686" s="19" t="str">
        <f>SUBSTITUTE(SUBSTITUTE(SUBSTITUTE(SUBSTITUTE(SUBSTITUTE(SUBSTITUTE(SUBSTITUTE(SUBSTITUTE(SUBSTITUTE(SUBSTITUTE(SUBSTITUTE(SUBSTITUTE(S1686,"C:\Users\Admin\OneDrive\Site Internet\",""),"BAG-IN-BOX\",""),"BOURGOGNE\",""),"BEAUJOLAIS\",""),"CHAMPAGNE ET EFFERVESCENTS\",""),"LANGUEDOC\",""),"LOIRE\",""),"PROVENCE\",""),"RHONE NORD\",""),"RHONE SUD\",""),"SPIRITUEUX\",""),"SUD OUEST\","")</f>
        <v/>
      </c>
      <c r="V1686" s="19" t="e">
        <f>IF(#REF!="",0,1)</f>
        <v>#REF!</v>
      </c>
      <c r="W1686" s="20" t="e">
        <f>$X$1&amp;A1686&amp;$Y$1&amp;T1686&amp;$Z$1&amp;D1686&amp;$AA$1&amp;E1686&amp;#REF!&amp;G1686&amp;$AB$1&amp;J1686&amp;$AC$1&amp;L1686&amp;$AD$1&amp;N1686&amp;$AE$1&amp;P1686&amp;$AF$1&amp;R1686&amp;$AG$1&amp;#REF!&amp;$AI$1</f>
        <v>#REF!</v>
      </c>
    </row>
    <row r="1687" spans="1:23" ht="409.5" x14ac:dyDescent="0.25">
      <c r="A1687" s="2" t="s">
        <v>650</v>
      </c>
      <c r="B1687" s="2" t="s">
        <v>651</v>
      </c>
      <c r="C1687" s="3" t="s">
        <v>5020</v>
      </c>
      <c r="D1687" s="23" t="str">
        <f t="shared" si="607"/>
        <v>Un Côte de Provence blanc sec, minérale qui pourra accompgner un plateau de fruits de mer.&lt;br&gt;&lt;br&gt;Encépagement : Rolle&lt;br&gt;&lt;br&gt;Dégustation : Nez fin et délicat sur des arômes de pêche, abricot. La bouche est riche sur des notes de fruits blancs et de fleurs. La finale est saline et légèrement iodée.&lt;br&gt;Accord mets/vin : Fruits de mer, poissons fins, coquillages.&lt;br&gt;&lt;br&gt;Existe en 75cl.&lt;br&gt;&lt;br&gt;Le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v>
      </c>
      <c r="E1687" s="4">
        <v>26.25</v>
      </c>
      <c r="F1687" s="2" t="s">
        <v>2263</v>
      </c>
      <c r="G1687" s="19">
        <f>VLOOKUP(F1687,frs!$A$2:$B$45,2,FALSE)</f>
        <v>38</v>
      </c>
      <c r="H1687" s="2" t="b">
        <v>1</v>
      </c>
      <c r="I1687" s="2" t="s">
        <v>4709</v>
      </c>
      <c r="J1687" s="19">
        <f>VLOOKUP(I1687,Families!$A$2:$B$11,2,FALSE)</f>
        <v>2</v>
      </c>
      <c r="K1687" s="2" t="s">
        <v>4740</v>
      </c>
      <c r="L1687" s="19">
        <f>IFERROR(VLOOKUP(K1687,Appellations!$A$2:$B$80,2,FALSE),"0")</f>
        <v>25</v>
      </c>
      <c r="M1687" s="2" t="s">
        <v>4741</v>
      </c>
      <c r="N1687" s="19">
        <f>IFERROR(VLOOKUP(M1687,Regions!$A$2:$B$44,2,FALSE),"0")</f>
        <v>32</v>
      </c>
      <c r="O1687" s="2" t="s">
        <v>4689</v>
      </c>
      <c r="P1687" s="19">
        <f>IFERROR(VLOOKUP(O1687,Colors!$A$2:$B$11,2,FALSE),"0")</f>
        <v>2</v>
      </c>
      <c r="Q1687" s="2" t="s">
        <v>2303</v>
      </c>
      <c r="R1687" s="19">
        <f>IFERROR(VLOOKUP(Q1687,Contenants!$A$2:$B$21,2,FALSE),"0")</f>
        <v>19</v>
      </c>
      <c r="S1687" s="2" t="s">
        <v>5698</v>
      </c>
      <c r="T1687" s="50" t="s">
        <v>6275</v>
      </c>
      <c r="U1687" s="19" t="str">
        <f>SUBSTITUTE(S1687,"C:\Users\Admin\OneDrive\Site Internet\","")</f>
        <v>chateau_des_bormettes_helene_blanc.png</v>
      </c>
      <c r="V1687" s="19">
        <f>IF(U1687="",0,1)</f>
        <v>1</v>
      </c>
      <c r="W1687" s="20" t="str">
        <f t="shared" ref="W1687" si="609">$X$1&amp;A1687&amp;$Y$1&amp;T1687&amp;$Z$1&amp;D1687&amp;$AA$1&amp;G1687&amp;$AB$1&amp;J1687&amp;$AC$1&amp;L1687&amp;$AD$1&amp;N1687&amp;$AE$1&amp;P1687&amp;$AF$1&amp;R1687&amp;$AG$1&amp;U1687&amp;$AH$1&amp;V1687&amp;$AI$1</f>
        <v>("01699", "Hélène Bormettes Blanc Magnum", "Un Côte de Provence blanc sec, minérale qui pourra accompgner un plateau de fruits de mer.&lt;br&gt;&lt;br&gt;Encépagement : Rolle&lt;br&gt;&lt;br&gt;Dégustation : Nez fin et délicat sur des arômes de pêche, abricot. La bouche est riche sur des notes de fruits blancs et de fleurs. La finale est saline et légèrement iodée.&lt;br&gt;Accord mets/vin : Fruits de mer, poissons fins, coquillages.&lt;br&gt;&lt;br&gt;Existe en 75cl.&lt;br&gt;&lt;br&gt;Le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 "38", "2", "25", "32","2", "19", "chateau_des_bormettes_helene_blanc.png", "1"),</v>
      </c>
    </row>
    <row r="1688" spans="1:23" hidden="1" x14ac:dyDescent="0.25">
      <c r="A1688" s="2" t="s">
        <v>3536</v>
      </c>
      <c r="B1688" s="2" t="s">
        <v>3537</v>
      </c>
      <c r="C1688" s="3"/>
      <c r="D1688" s="23" t="str">
        <f t="shared" si="607"/>
        <v/>
      </c>
      <c r="E1688" s="4">
        <v>18.149999999999999</v>
      </c>
      <c r="F1688" s="2" t="s">
        <v>2247</v>
      </c>
      <c r="G1688" s="19" t="e">
        <f>VLOOKUP(F1688,frs!$A$2:$E$41,2,FALSE)</f>
        <v>#N/A</v>
      </c>
      <c r="H1688" s="2" t="b">
        <v>0</v>
      </c>
      <c r="I1688" s="2" t="s">
        <v>4709</v>
      </c>
      <c r="J1688" s="19">
        <f>VLOOKUP(I1688,Families!$A$2:$B$11,2,FALSE)</f>
        <v>2</v>
      </c>
      <c r="K1688" s="2" t="s">
        <v>4898</v>
      </c>
      <c r="L1688" s="19" t="str">
        <f>IFERROR(VLOOKUP(K1688,Appellations!$A$2:$B$77,2,FALSE),"0")</f>
        <v>0</v>
      </c>
      <c r="M1688" s="2" t="s">
        <v>4741</v>
      </c>
      <c r="N1688" s="19">
        <f>IFERROR(VLOOKUP(M1688,Regions!$A$2:$B$41,2,FALSE),"0")</f>
        <v>32</v>
      </c>
      <c r="O1688" s="2" t="s">
        <v>4689</v>
      </c>
      <c r="P1688" s="19">
        <f>IFERROR(VLOOKUP(O1688,Colors!$A$2:$B$11,2,FALSE),"0")</f>
        <v>2</v>
      </c>
      <c r="Q1688" s="2" t="s">
        <v>4688</v>
      </c>
      <c r="R1688" s="19">
        <f>IFERROR(VLOOKUP(Q1688,Contenants!$A$2:$B$21,2,FALSE),"0")</f>
        <v>16</v>
      </c>
      <c r="S1688" s="2"/>
      <c r="T1688" s="50" t="str">
        <f t="shared" si="608"/>
        <v>Dom.Masques Exception Viognier Blanc</v>
      </c>
      <c r="U1688" s="19" t="str">
        <f>SUBSTITUTE(SUBSTITUTE(SUBSTITUTE(SUBSTITUTE(SUBSTITUTE(SUBSTITUTE(SUBSTITUTE(SUBSTITUTE(SUBSTITUTE(SUBSTITUTE(SUBSTITUTE(SUBSTITUTE(S1688,"C:\Users\Admin\OneDrive\Site Internet\",""),"BAG-IN-BOX\",""),"BOURGOGNE\",""),"BEAUJOLAIS\",""),"CHAMPAGNE ET EFFERVESCENTS\",""),"LANGUEDOC\",""),"LOIRE\",""),"PROVENCE\",""),"RHONE NORD\",""),"RHONE SUD\",""),"SPIRITUEUX\",""),"SUD OUEST\","")</f>
        <v/>
      </c>
      <c r="V1688" s="19" t="e">
        <f>IF(#REF!="",0,1)</f>
        <v>#REF!</v>
      </c>
      <c r="W1688" s="20" t="e">
        <f>$X$1&amp;A1688&amp;$Y$1&amp;T1688&amp;$Z$1&amp;D1688&amp;$AA$1&amp;E1688&amp;#REF!&amp;G1688&amp;$AB$1&amp;J1688&amp;$AC$1&amp;L1688&amp;$AD$1&amp;N1688&amp;$AE$1&amp;P1688&amp;$AF$1&amp;R1688&amp;$AG$1&amp;#REF!&amp;$AI$1</f>
        <v>#REF!</v>
      </c>
    </row>
    <row r="1689" spans="1:23" ht="409.5" x14ac:dyDescent="0.25">
      <c r="A1689" s="2" t="s">
        <v>1527</v>
      </c>
      <c r="B1689" s="2" t="s">
        <v>1528</v>
      </c>
      <c r="C1689" s="3" t="s">
        <v>5379</v>
      </c>
      <c r="D1689" s="23" t="str">
        <f t="shared" si="607"/>
        <v>Un Marc de Bourgoggne hors d’âge 15 ans très élégant et d’une grande complexité aromatique. Idéal en digestif.&lt;br&gt;&lt;br&gt;Provenance : France (Bourgogne)&lt;br&gt;&lt;br&gt;Dégustation : Robe jaune or ; Nez expressif aux notes de raisins mûrs, de vanille et de caramel ; Bouche généreuse avec des saveurs de raisins secs sur une finale noble et très persistante.&lt;br&gt;&lt;br&gt;La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v>
      </c>
      <c r="E1689" s="4">
        <v>40.799999999999997</v>
      </c>
      <c r="F1689" s="2" t="s">
        <v>469</v>
      </c>
      <c r="G1689" s="19">
        <f>VLOOKUP(F1689,frs!$A$2:$B$45,2,FALSE)</f>
        <v>24</v>
      </c>
      <c r="H1689" s="2" t="b">
        <v>1</v>
      </c>
      <c r="I1689" s="2" t="s">
        <v>4693</v>
      </c>
      <c r="J1689" s="19">
        <f>VLOOKUP(I1689,Families!$A$2:$B$11,2,FALSE)</f>
        <v>7</v>
      </c>
      <c r="K1689" s="2"/>
      <c r="L1689" s="19" t="str">
        <f>IFERROR(VLOOKUP(K1689,Appellations!$A$2:$B$80,2,FALSE),"0")</f>
        <v>0</v>
      </c>
      <c r="M1689" s="2" t="s">
        <v>4694</v>
      </c>
      <c r="N1689" s="19">
        <f>IFERROR(VLOOKUP(M1689,Regions!$A$2:$B$44,2,FALSE),"0")</f>
        <v>26</v>
      </c>
      <c r="O1689" s="2"/>
      <c r="P1689" s="19" t="str">
        <f>IFERROR(VLOOKUP(O1689,Colors!$A$2:$B$11,2,FALSE),"0")</f>
        <v>0</v>
      </c>
      <c r="Q1689" s="2" t="s">
        <v>4696</v>
      </c>
      <c r="R1689" s="19">
        <f>IFERROR(VLOOKUP(Q1689,Contenants!$A$2:$B$21,2,FALSE),"0")</f>
        <v>15</v>
      </c>
      <c r="S1689" s="2" t="s">
        <v>5917</v>
      </c>
      <c r="T1689" s="50" t="s">
        <v>6015</v>
      </c>
      <c r="U1689" s="19" t="str">
        <f t="shared" ref="U1689:U1693" si="610">SUBSTITUTE(S1689,"C:\Users\Admin\OneDrive\Site Internet\","")</f>
        <v>marc_de_bourgogne_hors_d_age_15_ans.png</v>
      </c>
      <c r="V1689" s="19">
        <f t="shared" ref="V1689:V1697" si="611">IF(U1689="",0,1)</f>
        <v>1</v>
      </c>
      <c r="W1689" s="20" t="str">
        <f t="shared" ref="W1689:W1693" si="612">$X$1&amp;A1689&amp;$Y$1&amp;T1689&amp;$Z$1&amp;D1689&amp;$AA$1&amp;G1689&amp;$AB$1&amp;J1689&amp;$AC$1&amp;L1689&amp;$AD$1&amp;N1689&amp;$AE$1&amp;P1689&amp;$AF$1&amp;R1689&amp;$AG$1&amp;U1689&amp;$AH$1&amp;V1689&amp;$AI$1</f>
        <v>("01701", "Marc de Bourgogne Hors d'âge 15 ans 45°", "Un Marc de Bourgoggne hors d’âge 15 ans très élégant et d’une grande complexité aromatique. Idéal en digestif.&lt;br&gt;&lt;br&gt;Provenance : France (Bourgogne)&lt;br&gt;&lt;br&gt;Dégustation : Robe jaune or ; Nez expressif aux notes de raisins mûrs, de vanille et de caramel ; Bouche généreuse avec des saveurs de raisins secs sur une finale noble et très persistante.&lt;br&gt;&lt;br&gt;La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 "24", "7", "0", "26","0", "15", "marc_de_bourgogne_hors_d_age_15_ans.png", "1"),</v>
      </c>
    </row>
    <row r="1690" spans="1:23" ht="409.5" x14ac:dyDescent="0.25">
      <c r="A1690" s="2" t="s">
        <v>1771</v>
      </c>
      <c r="B1690" s="2" t="s">
        <v>1772</v>
      </c>
      <c r="C1690" s="3" t="s">
        <v>5433</v>
      </c>
      <c r="D1690" s="23" t="str">
        <f t="shared" si="607"/>
        <v>Un Rhum Agricole martiniquais généreux et gourmand. Idéal sur un fondant au chocolat ou en digestif.&lt;br&gt;&lt;br&gt;Provenance : Martinique&lt;br&gt;&lt;br&gt;Vieillissement : 24 mois en fûts de chêne français et américain&lt;br&gt;&lt;br&gt;Dégustation : Robe ambrée ; Nez agréables de fruits exotiques flambés ; Bouche ronde sur des notes d’ananas, de miel, de vanille et d’agrumes.&lt;br&gt;&lt;br&gt;Nichée au pied de la montagne Pelée dans un écrin luxuriant du Macouba à l’extrême-nord de la Martinique, la Distillerie J.M est reconnaissable à ses toits rouges. Considérées par la presse et les connaisseurs comme le meilleur rhum vieux du monde, les créations J.M ont une saveur unique. La richesse sauvage de ce terroir préservé, sa nature généreuse, son riche sol volcanique, son climat contrasté, son eau pure naturellement filtrée et sa canne à sucre ultra-fraîche donnent tout son caractère à ce AOC Rhum Agricole Martinique.</v>
      </c>
      <c r="E1690" s="4">
        <v>48.1</v>
      </c>
      <c r="F1690" s="2" t="s">
        <v>469</v>
      </c>
      <c r="G1690" s="19">
        <f>VLOOKUP(F1690,frs!$A$2:$B$45,2,FALSE)</f>
        <v>24</v>
      </c>
      <c r="H1690" s="2" t="b">
        <v>1</v>
      </c>
      <c r="I1690" s="2" t="s">
        <v>4693</v>
      </c>
      <c r="J1690" s="19">
        <f>VLOOKUP(I1690,Families!$A$2:$B$11,2,FALSE)</f>
        <v>7</v>
      </c>
      <c r="K1690" s="2"/>
      <c r="L1690" s="19" t="str">
        <f>IFERROR(VLOOKUP(K1690,Appellations!$A$2:$B$80,2,FALSE),"0")</f>
        <v>0</v>
      </c>
      <c r="M1690" s="2" t="s">
        <v>4703</v>
      </c>
      <c r="N1690" s="19">
        <f>IFERROR(VLOOKUP(M1690,Regions!$A$2:$B$44,2,FALSE),"0")</f>
        <v>34</v>
      </c>
      <c r="O1690" s="2"/>
      <c r="P1690" s="19" t="str">
        <f>IFERROR(VLOOKUP(O1690,Colors!$A$2:$B$11,2,FALSE),"0")</f>
        <v>0</v>
      </c>
      <c r="Q1690" s="2" t="s">
        <v>4696</v>
      </c>
      <c r="R1690" s="19">
        <f>IFERROR(VLOOKUP(Q1690,Contenants!$A$2:$B$21,2,FALSE),"0")</f>
        <v>15</v>
      </c>
      <c r="S1690" s="2" t="s">
        <v>5883</v>
      </c>
      <c r="T1690" s="50" t="s">
        <v>6276</v>
      </c>
      <c r="U1690" s="19" t="str">
        <f t="shared" si="610"/>
        <v>rhum_jm_jardin_fruite.png</v>
      </c>
      <c r="V1690" s="19">
        <f t="shared" si="611"/>
        <v>1</v>
      </c>
      <c r="W1690" s="20" t="str">
        <f t="shared" si="612"/>
        <v>("01702", "Rhum JM Jardin Fruité 42°", "Un Rhum Agricole martiniquais généreux et gourmand. Idéal sur un fondant au chocolat ou en digestif.&lt;br&gt;&lt;br&gt;Provenance : Martinique&lt;br&gt;&lt;br&gt;Vieillissement : 24 mois en fûts de chêne français et américain&lt;br&gt;&lt;br&gt;Dégustation : Robe ambrée ; Nez agréables de fruits exotiques flambés ; Bouche ronde sur des notes d’ananas, de miel, de vanille et d’agrumes.&lt;br&gt;&lt;br&gt;Nichée au pied de la montagne Pelée dans un écrin luxuriant du Macouba à l’extrême-nord de la Martinique, la Distillerie J.M est reconnaissable à ses toits rouges. Considérées par la presse et les connaisseurs comme le meilleur rhum vieux du monde, les créations J.M ont une saveur unique. La richesse sauvage de ce terroir préservé, sa nature généreuse, son riche sol volcanique, son climat contrasté, son eau pure naturellement filtrée et sa canne à sucre ultra-fraîche donnent tout son caractère à ce AOC Rhum Agricole Martinique.", "24", "7", "0", "34","0", "15", "rhum_jm_jardin_fruite.png", "1"),</v>
      </c>
    </row>
    <row r="1691" spans="1:23" ht="409.5" x14ac:dyDescent="0.25">
      <c r="A1691" s="2" t="s">
        <v>1769</v>
      </c>
      <c r="B1691" s="2" t="s">
        <v>1770</v>
      </c>
      <c r="C1691" s="3" t="s">
        <v>5432</v>
      </c>
      <c r="D1691" s="23" t="str">
        <f t="shared" si="607"/>
        <v>Un Rhum Agricole qui bénéficie d’un vieillissement spécial afin de lui conférer des notes fumées. Idéal en digestif ou vos cocktails.&lt;br&gt;&lt;br&gt;Provenance : Martinique&lt;br&gt;&lt;br&gt;Vieillissement : 12 à 14 mois en fût de Bourbon d’un brûlage extrême.&lt;br&gt;&lt;br&gt;Dégustation : Robe Dorée ; Nez de caramel au beurre salé, de miel et de citron vert ; Bouche onctueuse et fumée.&lt;br&gt;&lt;br&gt;Nichée au pied de la montagne Pelée dans un écrin luxuriant du Macouba à l’extrême-nord de la Martinique, la Distillerie J.M est reconnaissable à ses toits rouges. Considérées par la presse et les connaisseurs comme le meilleur rhum vieux du monde, les créations J.M ont une saveur unique. La richesse sauvage de ce terroir préservé, sa nature généreuse, son riche sol volcanique, son climat contrasté, son eau pure naturellement filtrée et sa canne à sucre ultra-fraîche donnent tout son caractère à ce AOC Rhum Agricole Martinique.</v>
      </c>
      <c r="E1691" s="4">
        <v>48.9</v>
      </c>
      <c r="F1691" s="2" t="s">
        <v>469</v>
      </c>
      <c r="G1691" s="19">
        <f>VLOOKUP(F1691,frs!$A$2:$B$45,2,FALSE)</f>
        <v>24</v>
      </c>
      <c r="H1691" s="2" t="b">
        <v>1</v>
      </c>
      <c r="I1691" s="2" t="s">
        <v>4693</v>
      </c>
      <c r="J1691" s="19">
        <f>VLOOKUP(I1691,Families!$A$2:$B$11,2,FALSE)</f>
        <v>7</v>
      </c>
      <c r="K1691" s="2"/>
      <c r="L1691" s="19" t="str">
        <f>IFERROR(VLOOKUP(K1691,Appellations!$A$2:$B$80,2,FALSE),"0")</f>
        <v>0</v>
      </c>
      <c r="M1691" s="2" t="s">
        <v>4703</v>
      </c>
      <c r="N1691" s="19">
        <f>IFERROR(VLOOKUP(M1691,Regions!$A$2:$B$44,2,FALSE),"0")</f>
        <v>34</v>
      </c>
      <c r="O1691" s="2"/>
      <c r="P1691" s="19" t="str">
        <f>IFERROR(VLOOKUP(O1691,Colors!$A$2:$B$11,2,FALSE),"0")</f>
        <v>0</v>
      </c>
      <c r="Q1691" s="2" t="s">
        <v>4696</v>
      </c>
      <c r="R1691" s="19">
        <f>IFERROR(VLOOKUP(Q1691,Contenants!$A$2:$B$21,2,FALSE),"0")</f>
        <v>15</v>
      </c>
      <c r="S1691" s="2" t="s">
        <v>5884</v>
      </c>
      <c r="T1691" s="50" t="s">
        <v>6277</v>
      </c>
      <c r="U1691" s="19" t="str">
        <f t="shared" si="610"/>
        <v>rhum_jm_fumee_volcanique.png</v>
      </c>
      <c r="V1691" s="19">
        <f t="shared" si="611"/>
        <v>1</v>
      </c>
      <c r="W1691" s="20" t="str">
        <f t="shared" si="612"/>
        <v>("01703", "Rhum JM Fumée Volcanique 49°", "Un Rhum Agricole qui bénéficie d’un vieillissement spécial afin de lui conférer des notes fumées. Idéal en digestif ou vos cocktails.&lt;br&gt;&lt;br&gt;Provenance : Martinique&lt;br&gt;&lt;br&gt;Vieillissement : 12 à 14 mois en fût de Bourbon d’un brûlage extrême.&lt;br&gt;&lt;br&gt;Dégustation : Robe Dorée ; Nez de caramel au beurre salé, de miel et de citron vert ; Bouche onctueuse et fumée.&lt;br&gt;&lt;br&gt;Nichée au pied de la montagne Pelée dans un écrin luxuriant du Macouba à l’extrême-nord de la Martinique, la Distillerie J.M est reconnaissable à ses toits rouges. Considérées par la presse et les connaisseurs comme le meilleur rhum vieux du monde, les créations J.M ont une saveur unique. La richesse sauvage de ce terroir préservé, sa nature généreuse, son riche sol volcanique, son climat contrasté, son eau pure naturellement filtrée et sa canne à sucre ultra-fraîche donnent tout son caractère à ce AOC Rhum Agricole Martinique.", "24", "7", "0", "34","0", "15", "rhum_jm_fumee_volcanique.png", "1"),</v>
      </c>
    </row>
    <row r="1692" spans="1:23" ht="409.5" x14ac:dyDescent="0.25">
      <c r="A1692" s="2" t="s">
        <v>1767</v>
      </c>
      <c r="B1692" s="2" t="s">
        <v>1768</v>
      </c>
      <c r="C1692" s="3" t="s">
        <v>5431</v>
      </c>
      <c r="D1692" s="23" t="str">
        <f t="shared" si="607"/>
        <v>Un Rhum Agricole qui bénéficie d’un vieillissement spécial afin d’en faire ressortir des notes épicées. Idéal en digestif, sur un dessert en chocolat ou pour pimenter vos cocktails.&lt;br&gt;&lt;br&gt;Provenance : Martinique&lt;br&gt;&lt;br&gt;Vieillissement : 3 ans en fûts de chêne français et américain toastés.&lt;br&gt;&lt;br&gt;Dégustation : Robe ambrée ; Nez épicé, vanillé et plein d’agrumes ; Bouche ronde sur des notes épicées de poivre et de piment fort, de toastés et de torréfactions.&lt;br&gt;&lt;br&gt;Nichée au pied de la montagne Pelée dans un écrin luxuriant du Macouba à l’extrême-nord de la Martinique, la Distillerie J.M est reconnaissable à ses toits rouges. Considérées par la presse et les connaisseurs comme le meilleur rhum vieux du monde, les créations J.M ont une saveur unique. La richesse sauvage de ce terroir préservé, sa nature généreuse, son riche sol volcanique, son climat contrasté, son eau pure naturellement filtrée et sa canne à sucre ultra-fraîche donnent tout son caractère à ce AOC Rhum Agricole Martinique.</v>
      </c>
      <c r="E1692" s="4">
        <v>54.8</v>
      </c>
      <c r="F1692" s="2" t="s">
        <v>469</v>
      </c>
      <c r="G1692" s="19">
        <f>VLOOKUP(F1692,frs!$A$2:$B$45,2,FALSE)</f>
        <v>24</v>
      </c>
      <c r="H1692" s="2" t="b">
        <v>1</v>
      </c>
      <c r="I1692" s="2" t="s">
        <v>4693</v>
      </c>
      <c r="J1692" s="19">
        <f>VLOOKUP(I1692,Families!$A$2:$B$11,2,FALSE)</f>
        <v>7</v>
      </c>
      <c r="K1692" s="2"/>
      <c r="L1692" s="19" t="str">
        <f>IFERROR(VLOOKUP(K1692,Appellations!$A$2:$B$80,2,FALSE),"0")</f>
        <v>0</v>
      </c>
      <c r="M1692" s="2" t="s">
        <v>4703</v>
      </c>
      <c r="N1692" s="19">
        <f>IFERROR(VLOOKUP(M1692,Regions!$A$2:$B$44,2,FALSE),"0")</f>
        <v>34</v>
      </c>
      <c r="O1692" s="2"/>
      <c r="P1692" s="19" t="str">
        <f>IFERROR(VLOOKUP(O1692,Colors!$A$2:$B$11,2,FALSE),"0")</f>
        <v>0</v>
      </c>
      <c r="Q1692" s="2" t="s">
        <v>4696</v>
      </c>
      <c r="R1692" s="19">
        <f>IFERROR(VLOOKUP(Q1692,Contenants!$A$2:$B$21,2,FALSE),"0")</f>
        <v>15</v>
      </c>
      <c r="S1692" s="2" t="s">
        <v>5885</v>
      </c>
      <c r="T1692" s="50" t="s">
        <v>6278</v>
      </c>
      <c r="U1692" s="19" t="str">
        <f t="shared" si="610"/>
        <v>rhum_jm_epices_creoles.png</v>
      </c>
      <c r="V1692" s="19">
        <f t="shared" si="611"/>
        <v>1</v>
      </c>
      <c r="W1692" s="20" t="str">
        <f t="shared" si="612"/>
        <v>("01704", "Rhum JM Epices Créoles 46°", "Un Rhum Agricole qui bénéficie d’un vieillissement spécial afin d’en faire ressortir des notes épicées. Idéal en digestif, sur un dessert en chocolat ou pour pimenter vos cocktails.&lt;br&gt;&lt;br&gt;Provenance : Martinique&lt;br&gt;&lt;br&gt;Vieillissement : 3 ans en fûts de chêne français et américain toastés.&lt;br&gt;&lt;br&gt;Dégustation : Robe ambrée ; Nez épicé, vanillé et plein d’agrumes ; Bouche ronde sur des notes épicées de poivre et de piment fort, de toastés et de torréfactions.&lt;br&gt;&lt;br&gt;Nichée au pied de la montagne Pelée dans un écrin luxuriant du Macouba à l’extrême-nord de la Martinique, la Distillerie J.M est reconnaissable à ses toits rouges. Considérées par la presse et les connaisseurs comme le meilleur rhum vieux du monde, les créations J.M ont une saveur unique. La richesse sauvage de ce terroir préservé, sa nature généreuse, son riche sol volcanique, son climat contrasté, son eau pure naturellement filtrée et sa canne à sucre ultra-fraîche donnent tout son caractère à ce AOC Rhum Agricole Martinique.", "24", "7", "0", "34","0", "15", "rhum_jm_epices_creoles.png", "1"),</v>
      </c>
    </row>
    <row r="1693" spans="1:23" ht="409.5" x14ac:dyDescent="0.25">
      <c r="A1693" s="2" t="s">
        <v>1697</v>
      </c>
      <c r="B1693" s="2" t="s">
        <v>1698</v>
      </c>
      <c r="C1693" s="3" t="s">
        <v>5408</v>
      </c>
      <c r="D1693" s="23" t="str">
        <f t="shared" si="607"/>
        <v>Un Rhum de Saint Lucie gourmand et complexe. Il saura charmer les amateurs de Rhums.&lt;br&gt;&lt;br&gt;Provenance : Sainte-Lucie&lt;br&gt;&lt;br&gt;Vieillissement : entre 5 et 9 ans de vieillissement en fût américain.&lt;br&gt;&lt;br&gt;Dégustation : Robe ambrée ; Nez miélé, de fruits secs, de vanille et de tabac ; Bouche douce, délicate, patissière sur une finale épicée et boisée.&lt;br&gt;&lt;br&gt;Admiral Rodney Rum est la marque de rhum haut de gamme emblématique de Sainte-Lucie. Dans les années 1980, St. Lucia Distillers lance une première expression, Admiral Rodney HMS Royal Oak, assemblée à partir des plus vieux rhums de la distillerie. Très vite, cette référence est reconnue comme un rhum d’excellence qui s’exporte dans le monde entier. Deux nouvelles cuvées viennent étoffer la marque : HMS Princessa et HMS Formidable constituant ainsi la première gamme Admiral Rodney Rum.</v>
      </c>
      <c r="E1693" s="4">
        <v>60</v>
      </c>
      <c r="F1693" s="2" t="s">
        <v>469</v>
      </c>
      <c r="G1693" s="19">
        <f>VLOOKUP(F1693,frs!$A$2:$B$45,2,FALSE)</f>
        <v>24</v>
      </c>
      <c r="H1693" s="2" t="b">
        <v>1</v>
      </c>
      <c r="I1693" s="2" t="s">
        <v>4693</v>
      </c>
      <c r="J1693" s="19">
        <f>VLOOKUP(I1693,Families!$A$2:$B$11,2,FALSE)</f>
        <v>7</v>
      </c>
      <c r="K1693" s="2"/>
      <c r="L1693" s="19" t="str">
        <f>IFERROR(VLOOKUP(K1693,Appellations!$A$2:$B$80,2,FALSE),"0")</f>
        <v>0</v>
      </c>
      <c r="M1693" s="2" t="s">
        <v>4703</v>
      </c>
      <c r="N1693" s="19">
        <f>IFERROR(VLOOKUP(M1693,Regions!$A$2:$B$44,2,FALSE),"0")</f>
        <v>34</v>
      </c>
      <c r="O1693" s="2"/>
      <c r="P1693" s="19" t="str">
        <f>IFERROR(VLOOKUP(O1693,Colors!$A$2:$B$11,2,FALSE),"0")</f>
        <v>0</v>
      </c>
      <c r="Q1693" s="2" t="s">
        <v>4696</v>
      </c>
      <c r="R1693" s="19">
        <f>IFERROR(VLOOKUP(Q1693,Contenants!$A$2:$B$21,2,FALSE),"0")</f>
        <v>15</v>
      </c>
      <c r="S1693" s="2" t="s">
        <v>5900</v>
      </c>
      <c r="T1693" s="50" t="s">
        <v>6279</v>
      </c>
      <c r="U1693" s="19" t="str">
        <f t="shared" si="610"/>
        <v>rhum_admiral_rodney_princessa.png</v>
      </c>
      <c r="V1693" s="19">
        <f t="shared" si="611"/>
        <v>1</v>
      </c>
      <c r="W1693" s="20" t="str">
        <f t="shared" si="612"/>
        <v>("01705", "Rhum Admiral Rodney Princessa 40°", "Un Rhum de Saint Lucie gourmand et complexe. Il saura charmer les amateurs de Rhums.&lt;br&gt;&lt;br&gt;Provenance : Sainte-Lucie&lt;br&gt;&lt;br&gt;Vieillissement : entre 5 et 9 ans de vieillissement en fût américain.&lt;br&gt;&lt;br&gt;Dégustation : Robe ambrée ; Nez miélé, de fruits secs, de vanille et de tabac ; Bouche douce, délicate, patissière sur une finale épicée et boisée.&lt;br&gt;&lt;br&gt;Admiral Rodney Rum est la marque de rhum haut de gamme emblématique de Sainte-Lucie. Dans les années 1980, St. Lucia Distillers lance une première expression, Admiral Rodney HMS Royal Oak, assemblée à partir des plus vieux rhums de la distillerie. Très vite, cette référence est reconnue comme un rhum d’excellence qui s’exporte dans le monde entier. Deux nouvelles cuvées viennent étoffer la marque : HMS Princessa et HMS Formidable constituant ainsi la première gamme Admiral Rodney Rum.", "24", "7", "0", "34","0", "15", "rhum_admiral_rodney_princessa.png", "1"),</v>
      </c>
    </row>
    <row r="1694" spans="1:23" s="29" customFormat="1" ht="285.75" hidden="1" x14ac:dyDescent="0.25">
      <c r="A1694" s="2" t="s">
        <v>1699</v>
      </c>
      <c r="B1694" s="2" t="s">
        <v>1700</v>
      </c>
      <c r="C1694" s="3" t="s">
        <v>5409</v>
      </c>
      <c r="D1694" s="27" t="str">
        <f t="shared" si="603"/>
        <v>Un Rhum de Sainte Lucie élégant et frais. Il s'accordera parfaitement avec votre chocolat préféré !&lt;br&gt;&lt;br&gt;Provenance : Sainte-Lucie&lt;br&gt;&lt;br&gt;Vieillissement : entre 7 et 12 ans de vieillissement en fût américain.&lt;br&gt;&lt;br&gt;Dégustation : Robe ambrée ; Nez de raisins secs, de pruneaux et d’épices douces ; Bouche vanillée, chocolatée avec des notes de tabac et de grillé. Finale longue, fruitée, caramélisée et épicée.&lt;br&gt;&lt;br&gt;Admiral Rodney Rum est la marque de rhum haut de gamme emblématique de Sainte-Lucie. Dans les années 1980, St. Lucia Distillers lance une première expression, Admiral Rodney HMS Royal Oak, assemblée à partir des plus vieux rhums de la distillerie. Très vite, cette référence est reconnue comme un rhum d’excellence qui s’exporte dans le monde entier. Deux nouvelles cuvées viennent étoffer la marque : HMS Princessa et HMS Formidable constituant ainsi la première gamme Admiral Rodney Rum.</v>
      </c>
      <c r="E1694" s="4">
        <v>80.349999999999994</v>
      </c>
      <c r="F1694" s="2" t="s">
        <v>469</v>
      </c>
      <c r="H1694" s="2" t="b">
        <v>1</v>
      </c>
      <c r="I1694" s="2" t="s">
        <v>4693</v>
      </c>
      <c r="K1694" s="2"/>
      <c r="M1694" s="2" t="s">
        <v>4703</v>
      </c>
      <c r="O1694" s="2"/>
      <c r="Q1694" s="2" t="s">
        <v>4696</v>
      </c>
      <c r="S1694" s="2" t="s">
        <v>6522</v>
      </c>
      <c r="V1694" s="19">
        <f t="shared" si="611"/>
        <v>0</v>
      </c>
    </row>
    <row r="1695" spans="1:23" s="20" customFormat="1" ht="257.25" hidden="1" x14ac:dyDescent="0.25">
      <c r="A1695" s="2" t="s">
        <v>1695</v>
      </c>
      <c r="B1695" s="2" t="s">
        <v>1696</v>
      </c>
      <c r="C1695" s="3" t="s">
        <v>5407</v>
      </c>
      <c r="D1695" s="18" t="str">
        <f t="shared" si="603"/>
        <v>Un Rhum de Sainte Lucie complexe avec une finale longue et gourmande. &lt;br&gt;&lt;br&gt;Provenance : Sainte-Lucie&lt;br&gt;&lt;br&gt;Vieillissement : entre 10 et 15 ans de vieillissement en fût américain.&lt;br&gt;&lt;br&gt;Dégustation : Robe ambrée ; Nez de raisins secs, de vanille et d’épices ; Bouche ronde et gourmande aux notes toastées avec une finale longue et très agréable.&lt;br&gt;&lt;br&gt;Admiral Rodney Rum est la marque de rhum haut de gamme emblématique de Sainte-Lucie. Dans les années 1980, St. Lucia Distillers lance une première expression, Admiral Rodney HMS Royal Oak, assemblée à partir des plus vieux rhums de la distillerie. Très vite, cette référence est reconnue comme un rhum d’excellence qui s’exporte dans le monde entier. Deux nouvelles cuvées viennent étoffer la marque : HMS Princessa et HMS Formidable constituant ainsi la première gamme Admiral Rodney Rum.</v>
      </c>
      <c r="E1695" s="4">
        <v>113.25</v>
      </c>
      <c r="F1695" s="2" t="s">
        <v>469</v>
      </c>
      <c r="H1695" s="2" t="b">
        <v>1</v>
      </c>
      <c r="I1695" s="2" t="s">
        <v>4693</v>
      </c>
      <c r="K1695" s="2"/>
      <c r="M1695" s="2" t="s">
        <v>4703</v>
      </c>
      <c r="O1695" s="2"/>
      <c r="Q1695" s="2" t="s">
        <v>4696</v>
      </c>
      <c r="S1695" s="2" t="s">
        <v>6523</v>
      </c>
      <c r="V1695" s="19">
        <f t="shared" si="611"/>
        <v>0</v>
      </c>
    </row>
    <row r="1696" spans="1:23" s="20" customFormat="1" ht="143.25" hidden="1" x14ac:dyDescent="0.25">
      <c r="A1696" s="2" t="s">
        <v>467</v>
      </c>
      <c r="B1696" s="2" t="s">
        <v>468</v>
      </c>
      <c r="C1696" s="3" t="s">
        <v>5226</v>
      </c>
      <c r="D1696" s="18" t="str">
        <f t="shared" si="603"/>
        <v>Les cerises à l’eau de vie de Joseph Cartron.&lt;br&gt;Récoltées en Lorraine, les cerises aigres Montmorency sont cueillies à la main afin de conserver les queues des fruits. Leur qualité et l'équilibre parfait de la liqueur caractérisent les Cerises de Monsieur Joseph dont la saveur restitue tout le croquant, le goût et l'authenticité du fruit.&lt;br&gt;&lt;br&gt;Joseph Cartron est une maison familiale depuis 1882 qui élabore ses crèmes, liqueurs, apéritifs et eaux-de-vies.</v>
      </c>
      <c r="E1696" s="4">
        <v>21.7</v>
      </c>
      <c r="F1696" s="2" t="s">
        <v>469</v>
      </c>
      <c r="H1696" s="2" t="b">
        <v>1</v>
      </c>
      <c r="I1696" s="2" t="s">
        <v>4693</v>
      </c>
      <c r="K1696" s="2"/>
      <c r="M1696" s="2" t="s">
        <v>4702</v>
      </c>
      <c r="O1696" s="2"/>
      <c r="Q1696" s="2" t="s">
        <v>4700</v>
      </c>
      <c r="S1696" s="2" t="s">
        <v>6524</v>
      </c>
      <c r="V1696" s="19">
        <f t="shared" si="611"/>
        <v>0</v>
      </c>
    </row>
    <row r="1697" spans="1:23" s="20" customFormat="1" ht="257.25" hidden="1" x14ac:dyDescent="0.25">
      <c r="A1697" s="2" t="s">
        <v>1226</v>
      </c>
      <c r="B1697" s="2" t="s">
        <v>1227</v>
      </c>
      <c r="C1697" s="3" t="s">
        <v>5327</v>
      </c>
      <c r="D1697" s="18" t="str">
        <f t="shared" si="603"/>
        <v>Un vin blanc autrichien sec et plein de fraîcheur. Parfait sur une dorade grillée au four.&lt;br&gt;&lt;br&gt;Encépagement : Grüne Veltliner&lt;br&gt;&lt;br&gt;Dégustation : Robe jaune pâle ; Nez complexe aux notes d’agrumes et de pommes fraîches ; Bouche vive et tendue aux saveurs de citron, de poivre blanc.&lt;br&gt;Accord mets/vin : apéritif, poissons grillés.&lt;br&gt;&lt;br&gt;La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1697" s="4">
        <v>23.1</v>
      </c>
      <c r="F1697" s="2" t="s">
        <v>23</v>
      </c>
      <c r="H1697" s="2" t="b">
        <v>1</v>
      </c>
      <c r="I1697" s="2" t="s">
        <v>4709</v>
      </c>
      <c r="K1697" s="2"/>
      <c r="M1697" s="2" t="s">
        <v>4987</v>
      </c>
      <c r="O1697" s="2" t="s">
        <v>4689</v>
      </c>
      <c r="Q1697" s="2" t="s">
        <v>4688</v>
      </c>
      <c r="S1697" s="2" t="s">
        <v>6525</v>
      </c>
      <c r="V1697" s="19">
        <f t="shared" si="611"/>
        <v>0</v>
      </c>
    </row>
    <row r="1698" spans="1:23" s="20" customFormat="1" ht="199.5" hidden="1" x14ac:dyDescent="0.25">
      <c r="A1698" s="2" t="s">
        <v>2679</v>
      </c>
      <c r="B1698" s="2" t="s">
        <v>2680</v>
      </c>
      <c r="C1698" s="3" t="s">
        <v>5206</v>
      </c>
      <c r="D1698" s="40" t="str">
        <f t="shared" si="603"/>
        <v>Cuvée "Ambrée" : Robe ambrée ; Nez de caramel, de noisette et de châtaigne ; Bouche briochée luis confère onctuosité et sucrosité.&lt;br&gt;Degré : 5%&lt;br&gt;&lt;br&gt;Pays : France (Lot)&lt;br&gt;&lt;br&gt;Existe en 33cl.&lt;br&gt;&lt;br&gt;La Brasserie Bire Bare. &lt;br&gt;C’est une passion sans faille pour la bière qui anime Christophe depuis plus de vingt ans. Il s’installe dans le département du Lot aux portes de Cahors, Christophe demeure convaincu d’une chose: son métier d’artisan brasseur est le plus beau métier du monde, un métier où l’on créé un produit de partage, un produit de dégustation, un produit d’émotion.</v>
      </c>
      <c r="E1698" s="4">
        <v>7.2</v>
      </c>
      <c r="F1698" s="2" t="s">
        <v>2246</v>
      </c>
      <c r="G1698" s="42"/>
      <c r="H1698" s="2" t="b">
        <v>0</v>
      </c>
      <c r="I1698" s="2" t="s">
        <v>2307</v>
      </c>
      <c r="J1698" s="42"/>
      <c r="K1698" s="2"/>
      <c r="L1698" s="42"/>
      <c r="M1698" s="2" t="s">
        <v>2307</v>
      </c>
      <c r="N1698" s="42"/>
      <c r="O1698" s="2" t="s">
        <v>2305</v>
      </c>
      <c r="P1698" s="42"/>
      <c r="Q1698" s="2" t="s">
        <v>4688</v>
      </c>
      <c r="R1698" s="42"/>
      <c r="S1698" s="2" t="s">
        <v>5665</v>
      </c>
      <c r="T1698" s="42"/>
      <c r="U1698" s="42"/>
      <c r="V1698" s="42"/>
      <c r="W1698" s="42"/>
    </row>
    <row r="1699" spans="1:23" ht="199.5" hidden="1" x14ac:dyDescent="0.25">
      <c r="A1699" s="2" t="s">
        <v>2683</v>
      </c>
      <c r="B1699" s="2" t="s">
        <v>2684</v>
      </c>
      <c r="C1699" s="3" t="s">
        <v>5210</v>
      </c>
      <c r="D1699" s="23" t="str">
        <f>SUBSTITUTE(SUBSTITUTE(SUBSTITUTE(C1699,CHAR(13),""),CHAR(10),"&lt;br&gt;"),". &amp;car(10)",".")</f>
        <v>Cuvée "Blonde" : Robe dorée ; Nez citronné et de céréales ; Bouche fleurie, ronde et équilibrée.&lt;br&gt;Degré : 5%&lt;br&gt;&lt;br&gt;Pays : France (Lot)&lt;br&gt;&lt;br&gt;Existe en 33cl.&lt;br&gt;&lt;br&gt;La Brasserie Bire Bare. &lt;br&gt;C’est une passion sans faille pour la bière qui anime Christophe depuis plus de vingt ans. Il s’installe dans le département du Lot aux portes de Cahors, Christophe demeure convaincu d’une chose: son métier d’artisan brasseur est le plus beau métier du monde, un métier où l’on créé un produit de partage, un produit de dégustation, un produit d’émotion.</v>
      </c>
      <c r="E1699" s="4">
        <v>7.2</v>
      </c>
      <c r="F1699" s="2" t="s">
        <v>2246</v>
      </c>
      <c r="G1699" s="19">
        <f>VLOOKUP(F1699,frs!$A$2:$E$41,2,FALSE)</f>
        <v>22</v>
      </c>
      <c r="H1699" s="2" t="b">
        <v>0</v>
      </c>
      <c r="I1699" s="2" t="s">
        <v>2307</v>
      </c>
      <c r="J1699" s="19">
        <f>VLOOKUP(I1699,Families!$A$2:$B$11,2,FALSE)</f>
        <v>8</v>
      </c>
      <c r="K1699" s="2"/>
      <c r="L1699" s="19" t="str">
        <f>IFERROR(VLOOKUP(K1699,Appellations!$A$2:$B$77,2,FALSE),"0")</f>
        <v>0</v>
      </c>
      <c r="M1699" s="2" t="s">
        <v>2307</v>
      </c>
      <c r="N1699" s="19">
        <f>IFERROR(VLOOKUP(M1699,Regions!$A$2:$B$41,2,FALSE),"0")</f>
        <v>7</v>
      </c>
      <c r="O1699" s="2" t="s">
        <v>4803</v>
      </c>
      <c r="P1699" s="19">
        <f>IFERROR(VLOOKUP(O1699,Colors!$A$2:$B$11,2,FALSE),"0")</f>
        <v>4</v>
      </c>
      <c r="Q1699" s="2" t="s">
        <v>4688</v>
      </c>
      <c r="R1699" s="19">
        <f>IFERROR(VLOOKUP(Q1699,Contenants!$A$2:$B$21,2,FALSE),"0")</f>
        <v>16</v>
      </c>
      <c r="S1699" s="2" t="s">
        <v>5665</v>
      </c>
      <c r="T1699" s="50" t="str">
        <f>PROPER(B1699)</f>
        <v>Biere Bire Bare Blonde 75 Cl</v>
      </c>
      <c r="U1699" s="19" t="str">
        <f>SUBSTITUTE(SUBSTITUTE(SUBSTITUTE(SUBSTITUTE(SUBSTITUTE(SUBSTITUTE(SUBSTITUTE(SUBSTITUTE(SUBSTITUTE(SUBSTITUTE(SUBSTITUTE(SUBSTITUTE(S1699,"C:\Users\Admin\OneDrive\Site Internet\",""),"BAG-IN-BOX\",""),"BOURGOGNE\",""),"BEAUJOLAIS\",""),"CHAMPAGNE ET EFFERVESCENTS\",""),"LANGUEDOC\",""),"LOIRE\",""),"PROVENCE\",""),"RHONE NORD\",""),"RHONE SUD\",""),"SPIRITUEUX\",""),"SUD OUEST\","")</f>
        <v>bieres_artisanales_bire_bare.png</v>
      </c>
      <c r="V1699" s="19" t="e">
        <f>IF(#REF!="",0,1)</f>
        <v>#REF!</v>
      </c>
      <c r="W1699" s="20" t="e">
        <f>$X$1&amp;A1699&amp;$Y$1&amp;T1699&amp;$Z$1&amp;D1699&amp;$AA$1&amp;E1699&amp;#REF!&amp;G1699&amp;$AB$1&amp;J1699&amp;$AC$1&amp;L1699&amp;$AD$1&amp;N1699&amp;$AE$1&amp;P1699&amp;$AF$1&amp;R1699&amp;$AG$1&amp;#REF!&amp;$AI$1</f>
        <v>#REF!</v>
      </c>
    </row>
    <row r="1700" spans="1:23" s="29" customFormat="1" ht="199.5" hidden="1" x14ac:dyDescent="0.25">
      <c r="A1700" s="2" t="s">
        <v>2681</v>
      </c>
      <c r="B1700" s="2" t="s">
        <v>2682</v>
      </c>
      <c r="C1700" s="3" t="s">
        <v>5208</v>
      </c>
      <c r="D1700" s="27" t="str">
        <f t="shared" si="603"/>
        <v>Cuvée"Blanche" : Robe dorée ; Nez floral et d’agrumes ; Bouche légère aux notes exotiques. &lt;br&gt;Degré : 5%&lt;br&gt;&lt;br&gt;Pays : France (Lot)&lt;br&gt;&lt;br&gt;Existe en 33cl.&lt;br&gt;&lt;br&gt;La Brasserie Bire Bare. &lt;br&gt;C’est une passion sans faille pour la bière qui anime Christophe depuis plus de vingt ans. Il s’installe dans le département du Lot aux portes de Cahors, Christophe demeure convaincu d’une chose: son métier d’artisan brasseur est le plus beau métier du monde, un métier où l’on créé un produit de partage, un produit de dégustation, un produit d’émotion.</v>
      </c>
      <c r="E1700" s="4">
        <v>7.2</v>
      </c>
      <c r="F1700" s="2" t="s">
        <v>2246</v>
      </c>
      <c r="H1700" s="2" t="b">
        <v>0</v>
      </c>
      <c r="I1700" s="2" t="s">
        <v>2307</v>
      </c>
      <c r="K1700" s="2"/>
      <c r="M1700" s="2" t="s">
        <v>2307</v>
      </c>
      <c r="O1700" s="2" t="s">
        <v>4877</v>
      </c>
      <c r="Q1700" s="2" t="s">
        <v>4688</v>
      </c>
      <c r="S1700" s="2" t="s">
        <v>5665</v>
      </c>
    </row>
    <row r="1701" spans="1:23" s="20" customFormat="1" hidden="1" x14ac:dyDescent="0.25">
      <c r="A1701" s="2" t="s">
        <v>2721</v>
      </c>
      <c r="B1701" s="2" t="s">
        <v>2722</v>
      </c>
      <c r="C1701" s="3"/>
      <c r="D1701" s="18" t="str">
        <f t="shared" si="603"/>
        <v/>
      </c>
      <c r="E1701" s="4">
        <v>3.6</v>
      </c>
      <c r="F1701" s="2" t="s">
        <v>2246</v>
      </c>
      <c r="H1701" s="2" t="b">
        <v>0</v>
      </c>
      <c r="I1701" s="2" t="s">
        <v>2307</v>
      </c>
      <c r="K1701" s="2"/>
      <c r="M1701" s="2" t="s">
        <v>2307</v>
      </c>
      <c r="O1701" s="2"/>
      <c r="Q1701" s="2" t="s">
        <v>4804</v>
      </c>
      <c r="S1701" s="2"/>
    </row>
    <row r="1702" spans="1:23" s="20" customFormat="1" hidden="1" x14ac:dyDescent="0.25">
      <c r="A1702" s="2" t="s">
        <v>2719</v>
      </c>
      <c r="B1702" s="2" t="s">
        <v>2720</v>
      </c>
      <c r="C1702" s="3"/>
      <c r="D1702" s="18" t="str">
        <f t="shared" si="603"/>
        <v/>
      </c>
      <c r="E1702" s="4">
        <v>3.6</v>
      </c>
      <c r="F1702" s="2" t="s">
        <v>2246</v>
      </c>
      <c r="H1702" s="2" t="b">
        <v>0</v>
      </c>
      <c r="I1702" s="2" t="s">
        <v>2307</v>
      </c>
      <c r="K1702" s="2"/>
      <c r="M1702" s="2" t="s">
        <v>2307</v>
      </c>
      <c r="O1702" s="2"/>
      <c r="Q1702" s="2" t="s">
        <v>4804</v>
      </c>
      <c r="S1702" s="2"/>
    </row>
    <row r="1703" spans="1:23" s="20" customFormat="1" ht="99.75" hidden="1" x14ac:dyDescent="0.25">
      <c r="A1703" s="2" t="s">
        <v>465</v>
      </c>
      <c r="B1703" s="2" t="s">
        <v>466</v>
      </c>
      <c r="C1703" s="3" t="s">
        <v>5225</v>
      </c>
      <c r="D1703" s="18" t="str">
        <f t="shared" si="603"/>
        <v>Épicerie fine spécialiste des produits gastronomiques du Périgord, foies gras, conserves artisanales.&lt;br&gt;&lt;br&gt;La Cave Bourvence vous propose :&lt;br&gt;Le bloc de foie gras et le foie gras de canard entier.&lt;br&gt;&lt;br&gt;Idéal pour vos repas de fête</v>
      </c>
      <c r="E1703" s="4">
        <v>12.2</v>
      </c>
      <c r="F1703" s="2" t="s">
        <v>2269</v>
      </c>
      <c r="H1703" s="2" t="b">
        <v>1</v>
      </c>
      <c r="I1703" s="2" t="s">
        <v>4686</v>
      </c>
      <c r="K1703" s="2"/>
      <c r="M1703" s="2" t="s">
        <v>4944</v>
      </c>
      <c r="O1703" s="2"/>
      <c r="Q1703" s="2" t="s">
        <v>5021</v>
      </c>
      <c r="S1703" s="2" t="s">
        <v>5673</v>
      </c>
      <c r="V1703" s="19">
        <f>IF(U1703="",0,1)</f>
        <v>0</v>
      </c>
    </row>
    <row r="1704" spans="1:23" s="20" customFormat="1" hidden="1" x14ac:dyDescent="0.25">
      <c r="A1704" s="2" t="s">
        <v>3551</v>
      </c>
      <c r="B1704" s="2" t="s">
        <v>3552</v>
      </c>
      <c r="C1704" s="3"/>
      <c r="D1704" s="18" t="str">
        <f t="shared" si="603"/>
        <v/>
      </c>
      <c r="E1704" s="4">
        <v>19.899999999999999</v>
      </c>
      <c r="F1704" s="2" t="s">
        <v>3553</v>
      </c>
      <c r="H1704" s="2" t="b">
        <v>0</v>
      </c>
      <c r="I1704" s="2" t="s">
        <v>4686</v>
      </c>
      <c r="K1704" s="2"/>
      <c r="M1704" s="2"/>
      <c r="O1704" s="2"/>
      <c r="Q1704" s="2" t="s">
        <v>4951</v>
      </c>
      <c r="S1704" s="2"/>
    </row>
    <row r="1705" spans="1:23" s="20" customFormat="1" hidden="1" x14ac:dyDescent="0.25">
      <c r="A1705" s="2" t="s">
        <v>4314</v>
      </c>
      <c r="B1705" s="2" t="s">
        <v>4315</v>
      </c>
      <c r="C1705" s="3"/>
      <c r="D1705" s="18" t="str">
        <f t="shared" si="603"/>
        <v/>
      </c>
      <c r="E1705" s="4">
        <v>4.5999999999999996</v>
      </c>
      <c r="F1705" s="2" t="s">
        <v>3553</v>
      </c>
      <c r="H1705" s="2" t="b">
        <v>0</v>
      </c>
      <c r="I1705" s="2" t="s">
        <v>4686</v>
      </c>
      <c r="K1705" s="2"/>
      <c r="M1705" s="2"/>
      <c r="O1705" s="2"/>
      <c r="Q1705" s="2" t="s">
        <v>5021</v>
      </c>
      <c r="S1705" s="2"/>
    </row>
    <row r="1706" spans="1:23" s="20" customFormat="1" hidden="1" x14ac:dyDescent="0.25">
      <c r="A1706" s="2" t="s">
        <v>3737</v>
      </c>
      <c r="B1706" s="2" t="s">
        <v>3738</v>
      </c>
      <c r="C1706" s="3"/>
      <c r="D1706" s="18" t="str">
        <f t="shared" si="603"/>
        <v/>
      </c>
      <c r="E1706" s="4">
        <v>4.95</v>
      </c>
      <c r="F1706" s="2" t="s">
        <v>3553</v>
      </c>
      <c r="H1706" s="2" t="b">
        <v>0</v>
      </c>
      <c r="I1706" s="2" t="s">
        <v>4686</v>
      </c>
      <c r="K1706" s="2"/>
      <c r="M1706" s="2"/>
      <c r="O1706" s="2"/>
      <c r="Q1706" s="2" t="s">
        <v>5021</v>
      </c>
      <c r="S1706" s="2"/>
    </row>
    <row r="1707" spans="1:23" s="20" customFormat="1" hidden="1" x14ac:dyDescent="0.25">
      <c r="A1707" s="2" t="s">
        <v>4288</v>
      </c>
      <c r="B1707" s="2" t="s">
        <v>4289</v>
      </c>
      <c r="C1707" s="3"/>
      <c r="D1707" s="18" t="str">
        <f t="shared" si="603"/>
        <v/>
      </c>
      <c r="E1707" s="4">
        <v>3.8</v>
      </c>
      <c r="F1707" s="2" t="s">
        <v>3553</v>
      </c>
      <c r="H1707" s="2" t="b">
        <v>0</v>
      </c>
      <c r="I1707" s="2" t="s">
        <v>4686</v>
      </c>
      <c r="K1707" s="2"/>
      <c r="M1707" s="2"/>
      <c r="O1707" s="2"/>
      <c r="Q1707" s="2" t="s">
        <v>5021</v>
      </c>
      <c r="S1707" s="2"/>
    </row>
    <row r="1708" spans="1:23" s="20" customFormat="1" hidden="1" x14ac:dyDescent="0.25">
      <c r="A1708" s="2" t="s">
        <v>4133</v>
      </c>
      <c r="B1708" s="2" t="s">
        <v>4134</v>
      </c>
      <c r="C1708" s="3"/>
      <c r="D1708" s="18" t="str">
        <f t="shared" si="603"/>
        <v/>
      </c>
      <c r="E1708" s="4">
        <v>2.95</v>
      </c>
      <c r="F1708" s="2" t="s">
        <v>3553</v>
      </c>
      <c r="H1708" s="2" t="b">
        <v>0</v>
      </c>
      <c r="I1708" s="2" t="s">
        <v>4686</v>
      </c>
      <c r="K1708" s="2"/>
      <c r="M1708" s="2"/>
      <c r="O1708" s="2"/>
      <c r="Q1708" s="2" t="s">
        <v>5021</v>
      </c>
      <c r="S1708" s="2"/>
    </row>
    <row r="1709" spans="1:23" s="20" customFormat="1" hidden="1" x14ac:dyDescent="0.25">
      <c r="A1709" s="2" t="s">
        <v>3885</v>
      </c>
      <c r="B1709" s="2" t="s">
        <v>3886</v>
      </c>
      <c r="C1709" s="3"/>
      <c r="D1709" s="18" t="str">
        <f t="shared" si="603"/>
        <v/>
      </c>
      <c r="E1709" s="4">
        <v>3.95</v>
      </c>
      <c r="F1709" s="2" t="s">
        <v>3553</v>
      </c>
      <c r="H1709" s="2" t="b">
        <v>0</v>
      </c>
      <c r="I1709" s="2" t="s">
        <v>4686</v>
      </c>
      <c r="K1709" s="2"/>
      <c r="M1709" s="2"/>
      <c r="O1709" s="2"/>
      <c r="Q1709" s="2" t="s">
        <v>5021</v>
      </c>
      <c r="S1709" s="2"/>
    </row>
    <row r="1710" spans="1:23" s="20" customFormat="1" hidden="1" x14ac:dyDescent="0.25">
      <c r="A1710" s="2" t="s">
        <v>4274</v>
      </c>
      <c r="B1710" s="2" t="s">
        <v>4275</v>
      </c>
      <c r="C1710" s="3"/>
      <c r="D1710" s="18" t="str">
        <f t="shared" si="603"/>
        <v/>
      </c>
      <c r="E1710" s="4">
        <v>9.9499999999999993</v>
      </c>
      <c r="F1710" s="2" t="s">
        <v>3553</v>
      </c>
      <c r="H1710" s="2" t="b">
        <v>0</v>
      </c>
      <c r="I1710" s="2" t="s">
        <v>4686</v>
      </c>
      <c r="K1710" s="2"/>
      <c r="M1710" s="2"/>
      <c r="O1710" s="2"/>
      <c r="Q1710" s="2"/>
      <c r="S1710" s="2"/>
    </row>
    <row r="1711" spans="1:23" s="20" customFormat="1" hidden="1" x14ac:dyDescent="0.25">
      <c r="A1711" s="2" t="s">
        <v>4312</v>
      </c>
      <c r="B1711" s="2" t="s">
        <v>4313</v>
      </c>
      <c r="C1711" s="3"/>
      <c r="D1711" s="18" t="str">
        <f t="shared" si="603"/>
        <v/>
      </c>
      <c r="E1711" s="4">
        <v>4.95</v>
      </c>
      <c r="F1711" s="2" t="s">
        <v>3553</v>
      </c>
      <c r="H1711" s="2" t="b">
        <v>0</v>
      </c>
      <c r="I1711" s="2" t="s">
        <v>4686</v>
      </c>
      <c r="K1711" s="2"/>
      <c r="M1711" s="2"/>
      <c r="O1711" s="2"/>
      <c r="Q1711" s="2" t="s">
        <v>5022</v>
      </c>
      <c r="S1711" s="2"/>
    </row>
    <row r="1712" spans="1:23" s="20" customFormat="1" hidden="1" x14ac:dyDescent="0.25">
      <c r="A1712" s="2" t="s">
        <v>3630</v>
      </c>
      <c r="B1712" s="2" t="s">
        <v>3631</v>
      </c>
      <c r="C1712" s="3"/>
      <c r="D1712" s="18" t="str">
        <f t="shared" si="603"/>
        <v/>
      </c>
      <c r="E1712" s="4">
        <v>5.2</v>
      </c>
      <c r="F1712" s="2" t="s">
        <v>2281</v>
      </c>
      <c r="H1712" s="2" t="b">
        <v>0</v>
      </c>
      <c r="I1712" s="2" t="s">
        <v>4686</v>
      </c>
      <c r="K1712" s="2"/>
      <c r="M1712" s="2"/>
      <c r="O1712" s="2"/>
      <c r="Q1712" s="2"/>
      <c r="S1712" s="2"/>
    </row>
    <row r="1713" spans="1:23" s="20" customFormat="1" hidden="1" x14ac:dyDescent="0.25">
      <c r="A1713" s="2" t="s">
        <v>3628</v>
      </c>
      <c r="B1713" s="2" t="s">
        <v>3629</v>
      </c>
      <c r="C1713" s="3"/>
      <c r="D1713" s="18" t="str">
        <f t="shared" si="603"/>
        <v/>
      </c>
      <c r="E1713" s="4">
        <v>5.4</v>
      </c>
      <c r="F1713" s="2" t="s">
        <v>2281</v>
      </c>
      <c r="H1713" s="2" t="b">
        <v>0</v>
      </c>
      <c r="I1713" s="2" t="s">
        <v>4686</v>
      </c>
      <c r="K1713" s="2"/>
      <c r="M1713" s="2"/>
      <c r="O1713" s="2"/>
      <c r="Q1713" s="2"/>
      <c r="S1713" s="2"/>
    </row>
    <row r="1714" spans="1:23" s="20" customFormat="1" hidden="1" x14ac:dyDescent="0.25">
      <c r="A1714" s="2" t="s">
        <v>3626</v>
      </c>
      <c r="B1714" s="2" t="s">
        <v>3627</v>
      </c>
      <c r="C1714" s="3"/>
      <c r="D1714" s="18" t="str">
        <f t="shared" si="603"/>
        <v/>
      </c>
      <c r="E1714" s="4">
        <v>5.75</v>
      </c>
      <c r="F1714" s="2" t="s">
        <v>2281</v>
      </c>
      <c r="H1714" s="2" t="b">
        <v>0</v>
      </c>
      <c r="I1714" s="2" t="s">
        <v>4686</v>
      </c>
      <c r="K1714" s="2"/>
      <c r="M1714" s="2"/>
      <c r="O1714" s="2"/>
      <c r="Q1714" s="2"/>
      <c r="S1714" s="2"/>
    </row>
    <row r="1715" spans="1:23" s="20" customFormat="1" hidden="1" x14ac:dyDescent="0.25">
      <c r="A1715" s="2" t="s">
        <v>4268</v>
      </c>
      <c r="B1715" s="2" t="s">
        <v>4269</v>
      </c>
      <c r="C1715" s="3"/>
      <c r="D1715" s="18" t="str">
        <f t="shared" si="603"/>
        <v/>
      </c>
      <c r="E1715" s="4">
        <v>5.85</v>
      </c>
      <c r="F1715" s="2" t="s">
        <v>2281</v>
      </c>
      <c r="H1715" s="2" t="b">
        <v>0</v>
      </c>
      <c r="I1715" s="2" t="s">
        <v>4686</v>
      </c>
      <c r="K1715" s="2"/>
      <c r="M1715" s="2" t="s">
        <v>4944</v>
      </c>
      <c r="O1715" s="2"/>
      <c r="Q1715" s="2" t="s">
        <v>5022</v>
      </c>
      <c r="S1715" s="2"/>
    </row>
    <row r="1716" spans="1:23" s="20" customFormat="1" hidden="1" x14ac:dyDescent="0.25">
      <c r="A1716" s="2" t="s">
        <v>4272</v>
      </c>
      <c r="B1716" s="2" t="s">
        <v>4273</v>
      </c>
      <c r="C1716" s="3"/>
      <c r="D1716" s="18" t="str">
        <f t="shared" si="603"/>
        <v/>
      </c>
      <c r="E1716" s="4">
        <v>5.8</v>
      </c>
      <c r="F1716" s="2" t="s">
        <v>2281</v>
      </c>
      <c r="H1716" s="2" t="b">
        <v>0</v>
      </c>
      <c r="I1716" s="2" t="s">
        <v>4686</v>
      </c>
      <c r="K1716" s="2"/>
      <c r="M1716" s="2" t="s">
        <v>4944</v>
      </c>
      <c r="O1716" s="2"/>
      <c r="Q1716" s="2" t="s">
        <v>4950</v>
      </c>
      <c r="S1716" s="2"/>
    </row>
    <row r="1717" spans="1:23" s="20" customFormat="1" hidden="1" x14ac:dyDescent="0.25">
      <c r="A1717" s="2" t="s">
        <v>4270</v>
      </c>
      <c r="B1717" s="2" t="s">
        <v>4271</v>
      </c>
      <c r="C1717" s="3"/>
      <c r="D1717" s="40" t="str">
        <f t="shared" si="603"/>
        <v/>
      </c>
      <c r="E1717" s="4">
        <v>6.2</v>
      </c>
      <c r="F1717" s="2" t="s">
        <v>2281</v>
      </c>
      <c r="G1717" s="42"/>
      <c r="H1717" s="2" t="b">
        <v>0</v>
      </c>
      <c r="I1717" s="2" t="s">
        <v>4686</v>
      </c>
      <c r="J1717" s="42"/>
      <c r="K1717" s="2"/>
      <c r="L1717" s="42"/>
      <c r="M1717" s="2"/>
      <c r="N1717" s="42"/>
      <c r="O1717" s="2"/>
      <c r="P1717" s="42"/>
      <c r="Q1717" s="2" t="s">
        <v>4950</v>
      </c>
      <c r="R1717" s="42"/>
      <c r="S1717" s="2"/>
      <c r="T1717" s="42"/>
      <c r="U1717" s="42"/>
      <c r="V1717" s="42"/>
      <c r="W1717" s="42"/>
    </row>
    <row r="1718" spans="1:23" hidden="1" x14ac:dyDescent="0.25">
      <c r="A1718" s="2" t="s">
        <v>3239</v>
      </c>
      <c r="B1718" s="2" t="s">
        <v>3240</v>
      </c>
      <c r="C1718" s="3"/>
      <c r="D1718" s="23" t="str">
        <f>SUBSTITUTE(SUBSTITUTE(SUBSTITUTE(C1718,CHAR(13),""),CHAR(10),"&lt;br&gt;"),". &amp;car(10)",".")</f>
        <v/>
      </c>
      <c r="E1718" s="4">
        <v>4.6500000000000004</v>
      </c>
      <c r="F1718" s="2" t="s">
        <v>2281</v>
      </c>
      <c r="G1718" s="19" t="e">
        <f>VLOOKUP(F1718,frs!$A$2:$E$41,2,FALSE)</f>
        <v>#N/A</v>
      </c>
      <c r="H1718" s="2" t="b">
        <v>0</v>
      </c>
      <c r="I1718" s="2" t="s">
        <v>4686</v>
      </c>
      <c r="J1718" s="19">
        <f>VLOOKUP(I1718,Families!$A$2:$B$11,2,FALSE)</f>
        <v>9</v>
      </c>
      <c r="K1718" s="2"/>
      <c r="L1718" s="19" t="str">
        <f>IFERROR(VLOOKUP(K1718,Appellations!$A$2:$B$77,2,FALSE),"0")</f>
        <v>0</v>
      </c>
      <c r="M1718" s="2"/>
      <c r="N1718" s="19" t="str">
        <f>IFERROR(VLOOKUP(M1718,Regions!$A$2:$B$41,2,FALSE),"0")</f>
        <v>0</v>
      </c>
      <c r="O1718" s="2"/>
      <c r="P1718" s="19" t="str">
        <f>IFERROR(VLOOKUP(O1718,Colors!$A$2:$B$11,2,FALSE),"0")</f>
        <v>0</v>
      </c>
      <c r="Q1718" s="2" t="s">
        <v>5021</v>
      </c>
      <c r="R1718" s="19" t="str">
        <f>IFERROR(VLOOKUP(Q1718,Contenants!$A$2:$B$21,2,FALSE),"0")</f>
        <v>0</v>
      </c>
      <c r="S1718" s="2"/>
      <c r="T1718" s="50" t="str">
        <f>PROPER(B1718)</f>
        <v>Chips Sarrasin 90 Gr</v>
      </c>
      <c r="U1718" s="19" t="str">
        <f>SUBSTITUTE(SUBSTITUTE(SUBSTITUTE(SUBSTITUTE(SUBSTITUTE(SUBSTITUTE(SUBSTITUTE(SUBSTITUTE(SUBSTITUTE(SUBSTITUTE(SUBSTITUTE(SUBSTITUTE(S1718,"C:\Users\Admin\OneDrive\Site Internet\",""),"BAG-IN-BOX\",""),"BOURGOGNE\",""),"BEAUJOLAIS\",""),"CHAMPAGNE ET EFFERVESCENTS\",""),"LANGUEDOC\",""),"LOIRE\",""),"PROVENCE\",""),"RHONE NORD\",""),"RHONE SUD\",""),"SPIRITUEUX\",""),"SUD OUEST\","")</f>
        <v/>
      </c>
      <c r="V1718" s="19" t="e">
        <f>IF(#REF!="",0,1)</f>
        <v>#REF!</v>
      </c>
      <c r="W1718" s="20" t="e">
        <f>$X$1&amp;A1718&amp;$Y$1&amp;T1718&amp;$Z$1&amp;D1718&amp;$AA$1&amp;E1718&amp;#REF!&amp;G1718&amp;$AB$1&amp;J1718&amp;$AC$1&amp;L1718&amp;$AD$1&amp;N1718&amp;$AE$1&amp;P1718&amp;$AF$1&amp;R1718&amp;$AG$1&amp;#REF!&amp;$AI$1</f>
        <v>#REF!</v>
      </c>
    </row>
    <row r="1719" spans="1:23" s="29" customFormat="1" hidden="1" x14ac:dyDescent="0.25">
      <c r="A1719" s="2" t="s">
        <v>3237</v>
      </c>
      <c r="B1719" s="2" t="s">
        <v>3238</v>
      </c>
      <c r="C1719" s="3"/>
      <c r="D1719" s="36" t="str">
        <f t="shared" si="603"/>
        <v/>
      </c>
      <c r="E1719" s="4">
        <v>3.65</v>
      </c>
      <c r="F1719" s="2" t="s">
        <v>2281</v>
      </c>
      <c r="G1719" s="38"/>
      <c r="H1719" s="2" t="b">
        <v>0</v>
      </c>
      <c r="I1719" s="2" t="s">
        <v>4686</v>
      </c>
      <c r="J1719" s="38"/>
      <c r="K1719" s="2"/>
      <c r="L1719" s="38"/>
      <c r="M1719" s="2"/>
      <c r="N1719" s="38"/>
      <c r="O1719" s="2"/>
      <c r="P1719" s="38"/>
      <c r="Q1719" s="2" t="s">
        <v>4951</v>
      </c>
      <c r="R1719" s="38"/>
      <c r="S1719" s="2"/>
      <c r="T1719" s="38"/>
      <c r="U1719" s="38"/>
      <c r="V1719" s="38"/>
      <c r="W1719" s="38"/>
    </row>
    <row r="1720" spans="1:23" hidden="1" x14ac:dyDescent="0.25">
      <c r="A1720" s="2" t="s">
        <v>2797</v>
      </c>
      <c r="B1720" s="2" t="s">
        <v>2798</v>
      </c>
      <c r="C1720" s="3"/>
      <c r="D1720" s="23" t="str">
        <f>SUBSTITUTE(SUBSTITUTE(SUBSTITUTE(C1720,CHAR(13),""),CHAR(10),"&lt;br&gt;"),". &amp;car(10)",".")</f>
        <v/>
      </c>
      <c r="E1720" s="4">
        <v>4.0999999999999996</v>
      </c>
      <c r="F1720" s="2" t="s">
        <v>2281</v>
      </c>
      <c r="G1720" s="19" t="e">
        <f>VLOOKUP(F1720,frs!$A$2:$E$41,2,FALSE)</f>
        <v>#N/A</v>
      </c>
      <c r="H1720" s="2" t="b">
        <v>0</v>
      </c>
      <c r="I1720" s="2" t="s">
        <v>4686</v>
      </c>
      <c r="J1720" s="19">
        <f>VLOOKUP(I1720,Families!$A$2:$B$11,2,FALSE)</f>
        <v>9</v>
      </c>
      <c r="K1720" s="2"/>
      <c r="L1720" s="19" t="str">
        <f>IFERROR(VLOOKUP(K1720,Appellations!$A$2:$B$77,2,FALSE),"0")</f>
        <v>0</v>
      </c>
      <c r="M1720" s="2"/>
      <c r="N1720" s="19" t="str">
        <f>IFERROR(VLOOKUP(M1720,Regions!$A$2:$B$41,2,FALSE),"0")</f>
        <v>0</v>
      </c>
      <c r="O1720" s="2"/>
      <c r="P1720" s="19" t="str">
        <f>IFERROR(VLOOKUP(O1720,Colors!$A$2:$B$11,2,FALSE),"0")</f>
        <v>0</v>
      </c>
      <c r="Q1720" s="2" t="s">
        <v>4950</v>
      </c>
      <c r="R1720" s="19" t="str">
        <f>IFERROR(VLOOKUP(Q1720,Contenants!$A$2:$B$21,2,FALSE),"0")</f>
        <v>0</v>
      </c>
      <c r="S1720" s="2"/>
      <c r="T1720" s="50" t="str">
        <f>PROPER(B1720)</f>
        <v>Biscuits Apero Tomate 100 Gr</v>
      </c>
      <c r="U1720" s="19" t="str">
        <f>SUBSTITUTE(SUBSTITUTE(SUBSTITUTE(SUBSTITUTE(SUBSTITUTE(SUBSTITUTE(SUBSTITUTE(SUBSTITUTE(SUBSTITUTE(SUBSTITUTE(SUBSTITUTE(SUBSTITUTE(S1720,"C:\Users\Admin\OneDrive\Site Internet\",""),"BAG-IN-BOX\",""),"BOURGOGNE\",""),"BEAUJOLAIS\",""),"CHAMPAGNE ET EFFERVESCENTS\",""),"LANGUEDOC\",""),"LOIRE\",""),"PROVENCE\",""),"RHONE NORD\",""),"RHONE SUD\",""),"SPIRITUEUX\",""),"SUD OUEST\","")</f>
        <v/>
      </c>
      <c r="V1720" s="19" t="e">
        <f>IF(#REF!="",0,1)</f>
        <v>#REF!</v>
      </c>
      <c r="W1720" s="20" t="e">
        <f>$X$1&amp;A1720&amp;$Y$1&amp;T1720&amp;$Z$1&amp;D1720&amp;$AA$1&amp;E1720&amp;#REF!&amp;G1720&amp;$AB$1&amp;J1720&amp;$AC$1&amp;L1720&amp;$AD$1&amp;N1720&amp;$AE$1&amp;P1720&amp;$AF$1&amp;R1720&amp;$AG$1&amp;#REF!&amp;$AI$1</f>
        <v>#REF!</v>
      </c>
    </row>
    <row r="1721" spans="1:23" s="29" customFormat="1" hidden="1" x14ac:dyDescent="0.25">
      <c r="A1721" s="2" t="s">
        <v>2443</v>
      </c>
      <c r="B1721" s="2" t="s">
        <v>2444</v>
      </c>
      <c r="C1721" s="3"/>
      <c r="D1721" s="27" t="str">
        <f t="shared" si="603"/>
        <v/>
      </c>
      <c r="E1721" s="4">
        <v>20.95</v>
      </c>
      <c r="F1721" s="2" t="s">
        <v>2442</v>
      </c>
      <c r="H1721" s="2" t="b">
        <v>0</v>
      </c>
      <c r="I1721" s="2" t="s">
        <v>4716</v>
      </c>
      <c r="K1721" s="2" t="s">
        <v>4757</v>
      </c>
      <c r="M1721" s="2" t="s">
        <v>4757</v>
      </c>
      <c r="O1721" s="2" t="s">
        <v>4719</v>
      </c>
      <c r="Q1721" s="2" t="s">
        <v>4688</v>
      </c>
      <c r="S1721" s="2"/>
    </row>
    <row r="1722" spans="1:23" s="20" customFormat="1" hidden="1" x14ac:dyDescent="0.25">
      <c r="A1722" s="2" t="s">
        <v>1032</v>
      </c>
      <c r="B1722" s="2" t="s">
        <v>1033</v>
      </c>
      <c r="C1722" s="3"/>
      <c r="D1722" s="40" t="str">
        <f t="shared" si="603"/>
        <v/>
      </c>
      <c r="E1722" s="4">
        <v>30.7</v>
      </c>
      <c r="F1722" s="2" t="s">
        <v>2236</v>
      </c>
      <c r="G1722" s="42"/>
      <c r="H1722" s="2" t="b">
        <v>1</v>
      </c>
      <c r="I1722" s="2" t="s">
        <v>4716</v>
      </c>
      <c r="J1722" s="42"/>
      <c r="K1722" s="2" t="s">
        <v>4746</v>
      </c>
      <c r="L1722" s="42"/>
      <c r="M1722" s="2" t="s">
        <v>4741</v>
      </c>
      <c r="N1722" s="42"/>
      <c r="O1722" s="2" t="s">
        <v>4719</v>
      </c>
      <c r="P1722" s="42"/>
      <c r="Q1722" s="2" t="s">
        <v>4688</v>
      </c>
      <c r="R1722" s="42"/>
      <c r="S1722" s="2"/>
      <c r="T1722" s="42"/>
      <c r="U1722" s="42"/>
      <c r="V1722" s="19">
        <f>IF(U1722="",0,1)</f>
        <v>0</v>
      </c>
      <c r="W1722" s="42"/>
    </row>
    <row r="1723" spans="1:23" hidden="1" x14ac:dyDescent="0.25">
      <c r="A1723" s="2" t="s">
        <v>3964</v>
      </c>
      <c r="B1723" s="2" t="s">
        <v>3965</v>
      </c>
      <c r="C1723" s="3"/>
      <c r="D1723" s="23" t="str">
        <f t="shared" ref="D1723:D1736" si="613">SUBSTITUTE(SUBSTITUTE(SUBSTITUTE(C1723,CHAR(13),""),CHAR(10),"&lt;br&gt;"),". &amp;car(10)",".")</f>
        <v/>
      </c>
      <c r="E1723" s="4">
        <v>0</v>
      </c>
      <c r="F1723" s="2" t="s">
        <v>3553</v>
      </c>
      <c r="G1723" s="19" t="e">
        <f>VLOOKUP(F1723,frs!$A$2:$E$41,2,FALSE)</f>
        <v>#N/A</v>
      </c>
      <c r="H1723" s="2" t="b">
        <v>0</v>
      </c>
      <c r="I1723" s="2"/>
      <c r="J1723" s="19" t="e">
        <f>VLOOKUP(I1723,Families!$A$2:$B$11,2,FALSE)</f>
        <v>#N/A</v>
      </c>
      <c r="K1723" s="2"/>
      <c r="L1723" s="19" t="str">
        <f>IFERROR(VLOOKUP(K1723,Appellations!$A$2:$B$77,2,FALSE),"0")</f>
        <v>0</v>
      </c>
      <c r="M1723" s="2"/>
      <c r="N1723" s="19" t="str">
        <f>IFERROR(VLOOKUP(M1723,Regions!$A$2:$B$41,2,FALSE),"0")</f>
        <v>0</v>
      </c>
      <c r="O1723" s="2"/>
      <c r="P1723" s="19" t="str">
        <f>IFERROR(VLOOKUP(O1723,Colors!$A$2:$B$11,2,FALSE),"0")</f>
        <v>0</v>
      </c>
      <c r="Q1723" s="2"/>
      <c r="R1723" s="19" t="str">
        <f>IFERROR(VLOOKUP(Q1723,Contenants!$A$2:$B$21,2,FALSE),"0")</f>
        <v>0</v>
      </c>
      <c r="S1723" s="2"/>
      <c r="T1723" s="50" t="str">
        <f t="shared" ref="T1723:T1736" si="614">PROPER(B1723)</f>
        <v>Planche + Tartineur Valette</v>
      </c>
      <c r="U1723" s="19" t="str">
        <f>SUBSTITUTE(SUBSTITUTE(SUBSTITUTE(SUBSTITUTE(SUBSTITUTE(SUBSTITUTE(SUBSTITUTE(SUBSTITUTE(SUBSTITUTE(SUBSTITUTE(SUBSTITUTE(SUBSTITUTE(S1723,"C:\Users\Admin\OneDrive\Site Internet\",""),"BAG-IN-BOX\",""),"BOURGOGNE\",""),"BEAUJOLAIS\",""),"CHAMPAGNE ET EFFERVESCENTS\",""),"LANGUEDOC\",""),"LOIRE\",""),"PROVENCE\",""),"RHONE NORD\",""),"RHONE SUD\",""),"SPIRITUEUX\",""),"SUD OUEST\","")</f>
        <v/>
      </c>
      <c r="V1723" s="19" t="e">
        <f>IF(#REF!="",0,1)</f>
        <v>#REF!</v>
      </c>
      <c r="W1723" s="20" t="e">
        <f>$X$1&amp;A1723&amp;$Y$1&amp;T1723&amp;$Z$1&amp;D1723&amp;$AA$1&amp;E1723&amp;#REF!&amp;G1723&amp;$AB$1&amp;J1723&amp;$AC$1&amp;L1723&amp;$AD$1&amp;N1723&amp;$AE$1&amp;P1723&amp;$AF$1&amp;R1723&amp;$AG$1&amp;#REF!&amp;$AI$1</f>
        <v>#REF!</v>
      </c>
    </row>
    <row r="1724" spans="1:23" hidden="1" x14ac:dyDescent="0.25">
      <c r="A1724" s="2" t="s">
        <v>1042</v>
      </c>
      <c r="B1724" s="2" t="s">
        <v>1043</v>
      </c>
      <c r="C1724" s="3"/>
      <c r="D1724" s="23" t="str">
        <f t="shared" si="613"/>
        <v/>
      </c>
      <c r="E1724" s="4">
        <v>24.4</v>
      </c>
      <c r="F1724" s="2" t="s">
        <v>2266</v>
      </c>
      <c r="G1724" s="19" t="e">
        <f>VLOOKUP(F1724,frs!$A$2:$E$41,2,FALSE)</f>
        <v>#N/A</v>
      </c>
      <c r="H1724" s="2" t="b">
        <v>1</v>
      </c>
      <c r="I1724" s="2" t="s">
        <v>4716</v>
      </c>
      <c r="J1724" s="19">
        <f>VLOOKUP(I1724,Families!$A$2:$B$11,2,FALSE)</f>
        <v>1</v>
      </c>
      <c r="K1724" s="2" t="s">
        <v>4746</v>
      </c>
      <c r="L1724" s="19" t="str">
        <f>IFERROR(VLOOKUP(K1724,Appellations!$A$2:$B$77,2,FALSE),"0")</f>
        <v>0</v>
      </c>
      <c r="M1724" s="2" t="s">
        <v>4741</v>
      </c>
      <c r="N1724" s="19">
        <f>IFERROR(VLOOKUP(M1724,Regions!$A$2:$B$41,2,FALSE),"0")</f>
        <v>32</v>
      </c>
      <c r="O1724" s="2" t="s">
        <v>4719</v>
      </c>
      <c r="P1724" s="19">
        <f>IFERROR(VLOOKUP(O1724,Colors!$A$2:$B$11,2,FALSE),"0")</f>
        <v>8</v>
      </c>
      <c r="Q1724" s="2" t="s">
        <v>4688</v>
      </c>
      <c r="R1724" s="19">
        <f>IFERROR(VLOOKUP(Q1724,Contenants!$A$2:$B$21,2,FALSE),"0")</f>
        <v>16</v>
      </c>
      <c r="S1724" s="2"/>
      <c r="T1724" s="50" t="str">
        <f t="shared" si="614"/>
        <v>Cot.Aix La Realtiere Cante Gau Rge 2017</v>
      </c>
      <c r="U1724" s="19" t="str">
        <f>SUBSTITUTE(SUBSTITUTE(SUBSTITUTE(SUBSTITUTE(SUBSTITUTE(SUBSTITUTE(SUBSTITUTE(SUBSTITUTE(SUBSTITUTE(SUBSTITUTE(SUBSTITUTE(SUBSTITUTE(S1724,"C:\Users\Admin\OneDrive\Site Internet\",""),"BAG-IN-BOX\",""),"BOURGOGNE\",""),"BEAUJOLAIS\",""),"CHAMPAGNE ET EFFERVESCENTS\",""),"LANGUEDOC\",""),"LOIRE\",""),"PROVENCE\",""),"RHONE NORD\",""),"RHONE SUD\",""),"SPIRITUEUX\",""),"SUD OUEST\","")</f>
        <v/>
      </c>
      <c r="V1724" s="19">
        <f>IF(U1724="",0,1)</f>
        <v>0</v>
      </c>
      <c r="W1724" s="20" t="e">
        <f>$X$1&amp;A1724&amp;$Y$1&amp;T1724&amp;$Z$1&amp;D1724&amp;$AA$1&amp;E1724&amp;#REF!&amp;G1724&amp;$AB$1&amp;J1724&amp;$AC$1&amp;L1724&amp;$AD$1&amp;N1724&amp;$AE$1&amp;P1724&amp;$AF$1&amp;R1724&amp;$AG$1&amp;#REF!&amp;$AI$1</f>
        <v>#REF!</v>
      </c>
    </row>
    <row r="1725" spans="1:23" hidden="1" x14ac:dyDescent="0.25">
      <c r="A1725" s="2" t="s">
        <v>4395</v>
      </c>
      <c r="B1725" s="2" t="s">
        <v>4396</v>
      </c>
      <c r="C1725" s="3"/>
      <c r="D1725" s="23" t="str">
        <f t="shared" si="613"/>
        <v/>
      </c>
      <c r="E1725" s="4">
        <v>22</v>
      </c>
      <c r="F1725" s="2" t="s">
        <v>2266</v>
      </c>
      <c r="G1725" s="19" t="e">
        <f>VLOOKUP(F1725,frs!$A$2:$E$41,2,FALSE)</f>
        <v>#N/A</v>
      </c>
      <c r="H1725" s="2" t="b">
        <v>0</v>
      </c>
      <c r="I1725" s="2" t="s">
        <v>4716</v>
      </c>
      <c r="J1725" s="19">
        <f>VLOOKUP(I1725,Families!$A$2:$B$11,2,FALSE)</f>
        <v>1</v>
      </c>
      <c r="K1725" s="2" t="s">
        <v>4751</v>
      </c>
      <c r="L1725" s="19" t="str">
        <f>IFERROR(VLOOKUP(K1725,Appellations!$A$2:$B$77,2,FALSE),"0")</f>
        <v>0</v>
      </c>
      <c r="M1725" s="2" t="s">
        <v>4752</v>
      </c>
      <c r="N1725" s="19">
        <f>IFERROR(VLOOKUP(M1725,Regions!$A$2:$B$41,2,FALSE),"0")</f>
        <v>20</v>
      </c>
      <c r="O1725" s="2" t="s">
        <v>4719</v>
      </c>
      <c r="P1725" s="19">
        <f>IFERROR(VLOOKUP(O1725,Colors!$A$2:$B$11,2,FALSE),"0")</f>
        <v>8</v>
      </c>
      <c r="Q1725" s="2" t="s">
        <v>4688</v>
      </c>
      <c r="R1725" s="19">
        <f>IFERROR(VLOOKUP(Q1725,Contenants!$A$2:$B$21,2,FALSE),"0")</f>
        <v>16</v>
      </c>
      <c r="S1725" s="2"/>
      <c r="T1725" s="50" t="str">
        <f t="shared" si="614"/>
        <v xml:space="preserve">Vdf La Realtiere Terroyas Rouge </v>
      </c>
      <c r="U1725" s="19" t="str">
        <f>SUBSTITUTE(SUBSTITUTE(SUBSTITUTE(SUBSTITUTE(SUBSTITUTE(SUBSTITUTE(SUBSTITUTE(SUBSTITUTE(SUBSTITUTE(SUBSTITUTE(SUBSTITUTE(SUBSTITUTE(S1725,"C:\Users\Admin\OneDrive\Site Internet\",""),"BAG-IN-BOX\",""),"BOURGOGNE\",""),"BEAUJOLAIS\",""),"CHAMPAGNE ET EFFERVESCENTS\",""),"LANGUEDOC\",""),"LOIRE\",""),"PROVENCE\",""),"RHONE NORD\",""),"RHONE SUD\",""),"SPIRITUEUX\",""),"SUD OUEST\","")</f>
        <v/>
      </c>
      <c r="V1725" s="19" t="e">
        <f>IF(#REF!="",0,1)</f>
        <v>#REF!</v>
      </c>
      <c r="W1725" s="20" t="e">
        <f>$X$1&amp;A1725&amp;$Y$1&amp;T1725&amp;$Z$1&amp;D1725&amp;$AA$1&amp;E1725&amp;#REF!&amp;G1725&amp;$AB$1&amp;J1725&amp;$AC$1&amp;L1725&amp;$AD$1&amp;N1725&amp;$AE$1&amp;P1725&amp;$AF$1&amp;R1725&amp;$AG$1&amp;#REF!&amp;$AI$1</f>
        <v>#REF!</v>
      </c>
    </row>
    <row r="1726" spans="1:23" hidden="1" x14ac:dyDescent="0.25">
      <c r="A1726" s="2" t="s">
        <v>4393</v>
      </c>
      <c r="B1726" s="2" t="s">
        <v>4394</v>
      </c>
      <c r="C1726" s="3"/>
      <c r="D1726" s="23" t="str">
        <f t="shared" si="613"/>
        <v/>
      </c>
      <c r="E1726" s="4">
        <v>22</v>
      </c>
      <c r="F1726" s="2" t="s">
        <v>2266</v>
      </c>
      <c r="G1726" s="19" t="e">
        <f>VLOOKUP(F1726,frs!$A$2:$E$41,2,FALSE)</f>
        <v>#N/A</v>
      </c>
      <c r="H1726" s="2" t="b">
        <v>0</v>
      </c>
      <c r="I1726" s="2" t="s">
        <v>4716</v>
      </c>
      <c r="J1726" s="19">
        <f>VLOOKUP(I1726,Families!$A$2:$B$11,2,FALSE)</f>
        <v>1</v>
      </c>
      <c r="K1726" s="2" t="s">
        <v>4751</v>
      </c>
      <c r="L1726" s="19" t="str">
        <f>IFERROR(VLOOKUP(K1726,Appellations!$A$2:$B$77,2,FALSE),"0")</f>
        <v>0</v>
      </c>
      <c r="M1726" s="2" t="s">
        <v>4752</v>
      </c>
      <c r="N1726" s="19">
        <f>IFERROR(VLOOKUP(M1726,Regions!$A$2:$B$41,2,FALSE),"0")</f>
        <v>20</v>
      </c>
      <c r="O1726" s="2" t="s">
        <v>4719</v>
      </c>
      <c r="P1726" s="19">
        <f>IFERROR(VLOOKUP(O1726,Colors!$A$2:$B$11,2,FALSE),"0")</f>
        <v>8</v>
      </c>
      <c r="Q1726" s="2" t="s">
        <v>4688</v>
      </c>
      <c r="R1726" s="19">
        <f>IFERROR(VLOOKUP(Q1726,Contenants!$A$2:$B$21,2,FALSE),"0")</f>
        <v>16</v>
      </c>
      <c r="S1726" s="2"/>
      <c r="T1726" s="50" t="str">
        <f t="shared" si="614"/>
        <v>Vdf La Realtiere Sauvede Rouge</v>
      </c>
      <c r="U1726" s="19" t="str">
        <f>SUBSTITUTE(SUBSTITUTE(SUBSTITUTE(SUBSTITUTE(SUBSTITUTE(SUBSTITUTE(SUBSTITUTE(SUBSTITUTE(SUBSTITUTE(SUBSTITUTE(SUBSTITUTE(SUBSTITUTE(S1726,"C:\Users\Admin\OneDrive\Site Internet\",""),"BAG-IN-BOX\",""),"BOURGOGNE\",""),"BEAUJOLAIS\",""),"CHAMPAGNE ET EFFERVESCENTS\",""),"LANGUEDOC\",""),"LOIRE\",""),"PROVENCE\",""),"RHONE NORD\",""),"RHONE SUD\",""),"SPIRITUEUX\",""),"SUD OUEST\","")</f>
        <v/>
      </c>
      <c r="V1726" s="19" t="e">
        <f>IF(#REF!="",0,1)</f>
        <v>#REF!</v>
      </c>
      <c r="W1726" s="20" t="e">
        <f>$X$1&amp;A1726&amp;$Y$1&amp;T1726&amp;$Z$1&amp;D1726&amp;$AA$1&amp;E1726&amp;#REF!&amp;G1726&amp;$AB$1&amp;J1726&amp;$AC$1&amp;L1726&amp;$AD$1&amp;N1726&amp;$AE$1&amp;P1726&amp;$AF$1&amp;R1726&amp;$AG$1&amp;#REF!&amp;$AI$1</f>
        <v>#REF!</v>
      </c>
    </row>
    <row r="1727" spans="1:23" ht="409.5" x14ac:dyDescent="0.25">
      <c r="A1727" s="2" t="s">
        <v>768</v>
      </c>
      <c r="B1727" s="2" t="s">
        <v>769</v>
      </c>
      <c r="C1727" s="3" t="s">
        <v>5272</v>
      </c>
      <c r="D1727" s="23" t="str">
        <f t="shared" si="613"/>
        <v>Un Côtes du Rhônes Villages puissant, fruité et d'une grand finesse qui pourr accompagner une côtes de boeuf maturée et grillée.&lt;br&gt;&lt;br&gt;Encépagement : Syrah, Viognier.&lt;br&gt;&lt;br&gt;Dégustation : Robe rouge sombre ; Nez complexe aux notes de fruits rouges confiturés ; Bouche gourmande, ample avec des tanins soyeux et une finale cacaotée.&lt;br&gt;Accord mets/vin : gibier, viande rouge grillée.&lt;br&gt;&lt;br&gt;Existe en Magnum et Jeroboam.&lt;br&gt;&lt;br&gt;Le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vins.&lt;br&gt;Descendante d’une famille qui travaille la vigne depuis 1640, Claire Clavel, Femme Vigneronne, est épaulée par son père Denis. Elle conduit les 80 hectares de son domaine.</v>
      </c>
      <c r="E1727" s="4">
        <v>29</v>
      </c>
      <c r="F1727" s="2" t="s">
        <v>2234</v>
      </c>
      <c r="G1727" s="19">
        <f>VLOOKUP(F1727,frs!$A$2:$B$45,2,FALSE)</f>
        <v>13</v>
      </c>
      <c r="H1727" s="2" t="b">
        <v>1</v>
      </c>
      <c r="I1727" s="2" t="s">
        <v>4716</v>
      </c>
      <c r="J1727" s="19">
        <f>VLOOKUP(I1727,Families!$A$2:$B$11,2,FALSE)</f>
        <v>1</v>
      </c>
      <c r="K1727" s="2" t="s">
        <v>4839</v>
      </c>
      <c r="L1727" s="19">
        <f>IFERROR(VLOOKUP(K1727,Appellations!$A$2:$B$80,2,FALSE),"0")</f>
        <v>29</v>
      </c>
      <c r="M1727" s="2" t="s">
        <v>4745</v>
      </c>
      <c r="N1727" s="19">
        <f>IFERROR(VLOOKUP(M1727,Regions!$A$2:$B$44,2,FALSE),"0")</f>
        <v>33</v>
      </c>
      <c r="O1727" s="2" t="s">
        <v>4719</v>
      </c>
      <c r="P1727" s="19">
        <f>IFERROR(VLOOKUP(O1727,Colors!$A$2:$B$11,2,FALSE),"0")</f>
        <v>8</v>
      </c>
      <c r="Q1727" s="2" t="s">
        <v>4688</v>
      </c>
      <c r="R1727" s="19">
        <f>IFERROR(VLOOKUP(Q1727,Contenants!$A$2:$B$21,2,FALSE),"0")</f>
        <v>16</v>
      </c>
      <c r="S1727" s="2" t="s">
        <v>5734</v>
      </c>
      <c r="T1727" s="50" t="s">
        <v>6280</v>
      </c>
      <c r="U1727" s="19" t="str">
        <f t="shared" ref="U1727:U1731" si="615">SUBSTITUTE(S1727,"C:\Users\Admin\OneDrive\Site Internet\","")</f>
        <v>domaine_clavel_eclipse_rouge.png</v>
      </c>
      <c r="V1727" s="19">
        <f t="shared" ref="V1727:V1740" si="616">IF(U1727="",0,1)</f>
        <v>1</v>
      </c>
      <c r="W1727" s="20" t="str">
        <f t="shared" ref="W1727:W1731" si="617">$X$1&amp;A1727&amp;$Y$1&amp;T1727&amp;$Z$1&amp;D1727&amp;$AA$1&amp;G1727&amp;$AB$1&amp;J1727&amp;$AC$1&amp;L1727&amp;$AD$1&amp;N1727&amp;$AE$1&amp;P1727&amp;$AF$1&amp;R1727&amp;$AG$1&amp;U1727&amp;$AH$1&amp;V1727&amp;$AI$1</f>
        <v>("01739", "Eclipse Clavel Rouge  ", "Un Côtes du Rhônes Villages puissant, fruité et d'une grand finesse qui pourr accompagner une côtes de boeuf maturée et grillée.&lt;br&gt;&lt;br&gt;Encépagement : Syrah, Viognier.&lt;br&gt;&lt;br&gt;Dégustation : Robe rouge sombre ; Nez complexe aux notes de fruits rouges confiturés ; Bouche gourmande, ample avec des tanins soyeux et une finale cacaotée.&lt;br&gt;Accord mets/vin : gibier, viande rouge grillée.&lt;br&gt;&lt;br&gt;Existe en Magnum et Jeroboam.&lt;br&gt;&lt;br&gt;Le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vins.&lt;br&gt;Descendante d’une famille qui travaille la vigne depuis 1640, Claire Clavel, Femme Vigneronne, est épaulée par son père Denis. Elle conduit les 80 hectares de son domaine.", "13", "1", "29", "33","8", "16", "domaine_clavel_eclipse_rouge.png", "1"),</v>
      </c>
    </row>
    <row r="1728" spans="1:23" ht="409.5" x14ac:dyDescent="0.25">
      <c r="A1728" s="2" t="s">
        <v>766</v>
      </c>
      <c r="B1728" s="2" t="s">
        <v>767</v>
      </c>
      <c r="C1728" s="3" t="s">
        <v>5271</v>
      </c>
      <c r="D1728" s="23" t="str">
        <f t="shared" si="613"/>
        <v>Un Côtes du Rhônes Villages puissant, fruité et d'une grand finesse qui pourr accompagner une côtes de boeuf maturée et grillée.&lt;br&gt;&lt;br&gt;Encépagement : Syrah, Viognier.&lt;br&gt;&lt;br&gt;Dégustation : Robe rouge sombre ; Nez complexe aux notes de fruits rouges confiturés ; Bouche gourmande, ample avec des tanins soyeux et une finale cacaotée.&lt;br&gt;Accord mets/vin : gibier, viande rouge grillée.&lt;br&gt;&lt;br&gt;Existe en 75cl et Jeroboam.&lt;br&gt;&lt;br&gt;Le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vins.&lt;br&gt;Descendante d’une famille qui travaille la vigne depuis 1640, Claire Clavel, Femme Vigneronne, est épaulée par son père Denis. Elle conduit les 80 hectares de son domaine.</v>
      </c>
      <c r="E1728" s="4">
        <v>66.900000000000006</v>
      </c>
      <c r="F1728" s="2" t="s">
        <v>2234</v>
      </c>
      <c r="G1728" s="19">
        <f>VLOOKUP(F1728,frs!$A$2:$B$45,2,FALSE)</f>
        <v>13</v>
      </c>
      <c r="H1728" s="2" t="b">
        <v>1</v>
      </c>
      <c r="I1728" s="2" t="s">
        <v>4716</v>
      </c>
      <c r="J1728" s="19">
        <f>VLOOKUP(I1728,Families!$A$2:$B$11,2,FALSE)</f>
        <v>1</v>
      </c>
      <c r="K1728" s="2" t="s">
        <v>4839</v>
      </c>
      <c r="L1728" s="19">
        <f>IFERROR(VLOOKUP(K1728,Appellations!$A$2:$B$80,2,FALSE),"0")</f>
        <v>29</v>
      </c>
      <c r="M1728" s="2" t="s">
        <v>4745</v>
      </c>
      <c r="N1728" s="19">
        <f>IFERROR(VLOOKUP(M1728,Regions!$A$2:$B$44,2,FALSE),"0")</f>
        <v>33</v>
      </c>
      <c r="O1728" s="2" t="s">
        <v>4719</v>
      </c>
      <c r="P1728" s="19">
        <f>IFERROR(VLOOKUP(O1728,Colors!$A$2:$B$11,2,FALSE),"0")</f>
        <v>8</v>
      </c>
      <c r="Q1728" s="2" t="s">
        <v>2303</v>
      </c>
      <c r="R1728" s="19">
        <f>IFERROR(VLOOKUP(Q1728,Contenants!$A$2:$B$21,2,FALSE),"0")</f>
        <v>19</v>
      </c>
      <c r="S1728" s="2" t="s">
        <v>5734</v>
      </c>
      <c r="T1728" s="50" t="s">
        <v>6281</v>
      </c>
      <c r="U1728" s="19" t="str">
        <f t="shared" si="615"/>
        <v>domaine_clavel_eclipse_rouge.png</v>
      </c>
      <c r="V1728" s="19">
        <f t="shared" si="616"/>
        <v>1</v>
      </c>
      <c r="W1728" s="20" t="str">
        <f t="shared" si="617"/>
        <v>("01740", "Eclipse Clavel Rouge Magnum  ", "Un Côtes du Rhônes Villages puissant, fruité et d'une grand finesse qui pourr accompagner une côtes de boeuf maturée et grillée.&lt;br&gt;&lt;br&gt;Encépagement : Syrah, Viognier.&lt;br&gt;&lt;br&gt;Dégustation : Robe rouge sombre ; Nez complexe aux notes de fruits rouges confiturés ; Bouche gourmande, ample avec des tanins soyeux et une finale cacaotée.&lt;br&gt;Accord mets/vin : gibier, viande rouge grillée.&lt;br&gt;&lt;br&gt;Existe en 75cl et Jeroboam.&lt;br&gt;&lt;br&gt;Le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vins.&lt;br&gt;Descendante d’une famille qui travaille la vigne depuis 1640, Claire Clavel, Femme Vigneronne, est épaulée par son père Denis. Elle conduit les 80 hectares de son domaine.", "13", "1", "29", "33","8", "19", "domaine_clavel_eclipse_rouge.png", "1"),</v>
      </c>
    </row>
    <row r="1729" spans="1:23" ht="409.5" x14ac:dyDescent="0.25">
      <c r="A1729" s="2" t="s">
        <v>764</v>
      </c>
      <c r="B1729" s="2" t="s">
        <v>765</v>
      </c>
      <c r="C1729" s="3" t="s">
        <v>5270</v>
      </c>
      <c r="D1729" s="23" t="str">
        <f t="shared" si="613"/>
        <v>Un Côtes du Rhônes Villages puissant, fruité et d'une grand finesse qui pourr accompagner une côtes de boeuf maturée et grillée.&lt;br&gt;&lt;br&gt;Encépagement : Syrah, Viognier.&lt;br&gt;&lt;br&gt;Dégustation : Robe rouge sombre ; Nez complexe aux notes de fruits rouges confiturés ; Bouche gourmande, ample avec des tanins soyeux et une finale cacaotée.&lt;br&gt;Accord mets/vin : gibier, viande rouge grillée.&lt;br&gt;&lt;br&gt;Existe en Magnum et 75cl.&lt;br&gt;&lt;br&gt;Le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vins.&lt;br&gt;Descendante d’une famille qui travaille la vigne depuis 1640, Claire Clavel, Femme Vigneronne, est épaulée par son père Denis. Elle conduit les 80 hectares de son domaine.</v>
      </c>
      <c r="E1729" s="4">
        <v>139</v>
      </c>
      <c r="F1729" s="2" t="s">
        <v>2234</v>
      </c>
      <c r="G1729" s="19">
        <f>VLOOKUP(F1729,frs!$A$2:$B$45,2,FALSE)</f>
        <v>13</v>
      </c>
      <c r="H1729" s="2" t="b">
        <v>1</v>
      </c>
      <c r="I1729" s="2" t="s">
        <v>4716</v>
      </c>
      <c r="J1729" s="19">
        <f>VLOOKUP(I1729,Families!$A$2:$B$11,2,FALSE)</f>
        <v>1</v>
      </c>
      <c r="K1729" s="2" t="s">
        <v>4839</v>
      </c>
      <c r="L1729" s="19">
        <f>IFERROR(VLOOKUP(K1729,Appellations!$A$2:$B$80,2,FALSE),"0")</f>
        <v>29</v>
      </c>
      <c r="M1729" s="2" t="s">
        <v>4745</v>
      </c>
      <c r="N1729" s="19">
        <f>IFERROR(VLOOKUP(M1729,Regions!$A$2:$B$44,2,FALSE),"0")</f>
        <v>33</v>
      </c>
      <c r="O1729" s="2" t="s">
        <v>4719</v>
      </c>
      <c r="P1729" s="19">
        <f>IFERROR(VLOOKUP(O1729,Colors!$A$2:$B$11,2,FALSE),"0")</f>
        <v>8</v>
      </c>
      <c r="Q1729" s="2" t="s">
        <v>2304</v>
      </c>
      <c r="R1729" s="19">
        <f>IFERROR(VLOOKUP(Q1729,Contenants!$A$2:$B$21,2,FALSE),"0")</f>
        <v>18</v>
      </c>
      <c r="S1729" s="2" t="s">
        <v>5734</v>
      </c>
      <c r="T1729" s="50" t="s">
        <v>6282</v>
      </c>
      <c r="U1729" s="19" t="str">
        <f t="shared" si="615"/>
        <v>domaine_clavel_eclipse_rouge.png</v>
      </c>
      <c r="V1729" s="19">
        <f t="shared" si="616"/>
        <v>1</v>
      </c>
      <c r="W1729" s="20" t="str">
        <f t="shared" si="617"/>
        <v>("01741", "Eclipse Clavel Rouge Jéroboam  ", "Un Côtes du Rhônes Villages puissant, fruité et d'une grand finesse qui pourr accompagner une côtes de boeuf maturée et grillée.&lt;br&gt;&lt;br&gt;Encépagement : Syrah, Viognier.&lt;br&gt;&lt;br&gt;Dégustation : Robe rouge sombre ; Nez complexe aux notes de fruits rouges confiturés ; Bouche gourmande, ample avec des tanins soyeux et une finale cacaotée.&lt;br&gt;Accord mets/vin : gibier, viande rouge grillée.&lt;br&gt;&lt;br&gt;Existe en Magnum et 75cl.&lt;br&gt;&lt;br&gt;Le domaine est situé à Saint-Gervais, petit village aux accents typiques du midi qui fait partie des dix-huit dénominations Côtes du Rhône Villages des vignobles de la Vallée du Rhône. Porte d’entrée de la vallée de la Cèze, bercé de mistral, son climat méditerranéen subit l’influence des Cévennes qui apportent de la fraicheur à ses vins.&lt;br&gt;Descendante d’une famille qui travaille la vigne depuis 1640, Claire Clavel, Femme Vigneronne, est épaulée par son père Denis. Elle conduit les 80 hectares de son domaine.", "13", "1", "29", "33","8", "18", "domaine_clavel_eclipse_rouge.png", "1"),</v>
      </c>
    </row>
    <row r="1730" spans="1:23" ht="409.5" x14ac:dyDescent="0.25">
      <c r="A1730" s="2" t="s">
        <v>926</v>
      </c>
      <c r="B1730" s="2" t="s">
        <v>927</v>
      </c>
      <c r="C1730" s="3" t="s">
        <v>5023</v>
      </c>
      <c r="D1730" s="23" t="str">
        <f t="shared" si="613"/>
        <v>Un Chorey-les-beaune blanc beurré et brioché, parfait sur une blanquette de veau.&lt;br&gt;&lt;br&gt;Encépagement : Chardonnay&lt;br&gt;&lt;br&gt;Dégustation : robe jaune or, nez noisette et fruits blancs, fleurs blanches, bouche ronde avec une belle acidité donnant une finale persistante.&lt;br&gt;Accord mets/vin : poisson en sauce, jambon de Serrano, fromage.&lt;br&gt;&lt;br&gt;Existe en 75cl.&lt;br&gt;&lt;br&gt;Domaine familial depuis des années, le Domaine Maldant-Pauvelot s’étend sur 18 Ha sur les Grands Terroirs de Bourgogne. Jean-Luc Maldant reprends les reines en 2009 et installe le domaine dans la qualité de ses produits.</v>
      </c>
      <c r="E1730" s="4">
        <v>60.45</v>
      </c>
      <c r="F1730" s="2" t="s">
        <v>2219</v>
      </c>
      <c r="G1730" s="19">
        <f>VLOOKUP(F1730,frs!$A$2:$B$45,2,FALSE)</f>
        <v>23</v>
      </c>
      <c r="H1730" s="2" t="b">
        <v>1</v>
      </c>
      <c r="I1730" s="2" t="s">
        <v>4709</v>
      </c>
      <c r="J1730" s="19">
        <f>VLOOKUP(I1730,Families!$A$2:$B$11,2,FALSE)</f>
        <v>2</v>
      </c>
      <c r="K1730" s="2" t="s">
        <v>4871</v>
      </c>
      <c r="L1730" s="19">
        <f>IFERROR(VLOOKUP(K1730,Appellations!$A$2:$B$80,2,FALSE),"0")</f>
        <v>19</v>
      </c>
      <c r="M1730" s="2" t="s">
        <v>4762</v>
      </c>
      <c r="N1730" s="19">
        <f>IFERROR(VLOOKUP(M1730,Regions!$A$2:$B$44,2,FALSE),"0")</f>
        <v>10</v>
      </c>
      <c r="O1730" s="2" t="s">
        <v>4689</v>
      </c>
      <c r="P1730" s="19">
        <f>IFERROR(VLOOKUP(O1730,Colors!$A$2:$B$11,2,FALSE),"0")</f>
        <v>2</v>
      </c>
      <c r="Q1730" s="2" t="s">
        <v>2303</v>
      </c>
      <c r="R1730" s="19">
        <f>IFERROR(VLOOKUP(Q1730,Contenants!$A$2:$B$21,2,FALSE),"0")</f>
        <v>19</v>
      </c>
      <c r="S1730" s="2" t="s">
        <v>5655</v>
      </c>
      <c r="T1730" s="50" t="s">
        <v>6283</v>
      </c>
      <c r="U1730" s="19" t="str">
        <f t="shared" si="615"/>
        <v>jean_luc_maldant_chorey_les_beaune_blanc.png</v>
      </c>
      <c r="V1730" s="19">
        <f t="shared" si="616"/>
        <v>1</v>
      </c>
      <c r="W1730" s="20" t="str">
        <f t="shared" si="617"/>
        <v>("01742", "Chorey-les-Beaunes Maldant Blanc Magnum  ", "Un Chorey-les-beaune blanc beurré et brioché, parfait sur une blanquette de veau.&lt;br&gt;&lt;br&gt;Encépagement : Chardonnay&lt;br&gt;&lt;br&gt;Dégustation : robe jaune or, nez noisette et fruits blancs, fleurs blanches, bouche ronde avec une belle acidité donnant une finale persistante.&lt;br&gt;Accord mets/vin : poisson en sauce, jambon de Serrano, fromage.&lt;br&gt;&lt;br&gt;Existe en 75cl.&lt;br&gt;&lt;br&gt;Domaine familial depuis des années, le Domaine Maldant-Pauvelot s’étend sur 18 Ha sur les Grands Terroirs de Bourgogne. Jean-Luc Maldant reprends les reines en 2009 et installe le domaine dans la qualité de ses produits.", "23", "2", "19", "10","2", "19", "jean_luc_maldant_chorey_les_beaune_blanc.png", "1"),</v>
      </c>
    </row>
    <row r="1731" spans="1:23" ht="409.5" x14ac:dyDescent="0.25">
      <c r="A1731" s="2" t="s">
        <v>1857</v>
      </c>
      <c r="B1731" s="2" t="s">
        <v>1858</v>
      </c>
      <c r="C1731" s="3" t="s">
        <v>5024</v>
      </c>
      <c r="D1731" s="23" t="str">
        <f t="shared" si="613"/>
        <v>Un Savigny-les-beaune blanc floral et brioché qui pourra accompagner une dorade en papillote.&lt;br&gt;&lt;br&gt;Encépagement : Chardonnay&lt;br&gt;&lt;br&gt;Dégustation : Robe jaune doré ; Nez aux notes de fleurs blanches et de noisettes ; Bouche puissante et bien équilibrée et une belle longueur.&lt;br&gt;Accord mets/vin : poisson en sauce au beurre blanc, fromage.&lt;br&gt;&lt;br&gt;Existe en 75cl.&lt;br&gt;&lt;br&gt;Domaine familial depuis des années, le Domaine Maldant-Pauvelot s’étend sur 18 Ha sur les Grands Terroirs de Bourgogne. Jean-Luc Maldant reprends les reines en 2009 et installe le domaine dans la qualité de ses produits.</v>
      </c>
      <c r="E1731" s="4">
        <v>64.8</v>
      </c>
      <c r="F1731" s="2" t="s">
        <v>2219</v>
      </c>
      <c r="G1731" s="19">
        <f>VLOOKUP(F1731,frs!$A$2:$B$45,2,FALSE)</f>
        <v>23</v>
      </c>
      <c r="H1731" s="2" t="b">
        <v>1</v>
      </c>
      <c r="I1731" s="2" t="s">
        <v>4709</v>
      </c>
      <c r="J1731" s="19">
        <f>VLOOKUP(I1731,Families!$A$2:$B$11,2,FALSE)</f>
        <v>2</v>
      </c>
      <c r="K1731" s="2" t="s">
        <v>4801</v>
      </c>
      <c r="L1731" s="19">
        <f>IFERROR(VLOOKUP(K1731,Appellations!$A$2:$B$80,2,FALSE),"0")</f>
        <v>70</v>
      </c>
      <c r="M1731" s="2" t="s">
        <v>4762</v>
      </c>
      <c r="N1731" s="19">
        <f>IFERROR(VLOOKUP(M1731,Regions!$A$2:$B$44,2,FALSE),"0")</f>
        <v>10</v>
      </c>
      <c r="O1731" s="2" t="s">
        <v>4689</v>
      </c>
      <c r="P1731" s="19">
        <f>IFERROR(VLOOKUP(O1731,Colors!$A$2:$B$11,2,FALSE),"0")</f>
        <v>2</v>
      </c>
      <c r="Q1731" s="2" t="s">
        <v>2303</v>
      </c>
      <c r="R1731" s="19">
        <f>IFERROR(VLOOKUP(Q1731,Contenants!$A$2:$B$21,2,FALSE),"0")</f>
        <v>19</v>
      </c>
      <c r="S1731" s="2" t="s">
        <v>5660</v>
      </c>
      <c r="T1731" s="50" t="s">
        <v>6284</v>
      </c>
      <c r="U1731" s="19" t="str">
        <f t="shared" si="615"/>
        <v>jean_luc_maldant_savigny_les_beaune_blanc.png</v>
      </c>
      <c r="V1731" s="19">
        <f t="shared" si="616"/>
        <v>1</v>
      </c>
      <c r="W1731" s="20" t="str">
        <f t="shared" si="617"/>
        <v>("01743", "Savigny-les-Beaunes Maldant Blanc Magnun ", "Un Savigny-les-beaune blanc floral et brioché qui pourra accompagner une dorade en papillote.&lt;br&gt;&lt;br&gt;Encépagement : Chardonnay&lt;br&gt;&lt;br&gt;Dégustation : Robe jaune doré ; Nez aux notes de fleurs blanches et de noisettes ; Bouche puissante et bien équilibrée et une belle longueur.&lt;br&gt;Accord mets/vin : poisson en sauce au beurre blanc, fromage.&lt;br&gt;&lt;br&gt;Existe en 75cl.&lt;br&gt;&lt;br&gt;Domaine familial depuis des années, le Domaine Maldant-Pauvelot s’étend sur 18 Ha sur les Grands Terroirs de Bourgogne. Jean-Luc Maldant reprends les reines en 2009 et installe le domaine dans la qualité de ses produits.", "23", "2", "70", "10","2", "19", "jean_luc_maldant_savigny_les_beaune_blanc.png", "1"),</v>
      </c>
    </row>
    <row r="1732" spans="1:23" hidden="1" x14ac:dyDescent="0.25">
      <c r="A1732" s="2" t="s">
        <v>1103</v>
      </c>
      <c r="B1732" s="2" t="s">
        <v>1104</v>
      </c>
      <c r="C1732" s="3"/>
      <c r="D1732" s="23" t="str">
        <f t="shared" si="613"/>
        <v/>
      </c>
      <c r="E1732" s="4">
        <v>24.65</v>
      </c>
      <c r="F1732" s="2" t="s">
        <v>2280</v>
      </c>
      <c r="G1732" s="19" t="e">
        <f>VLOOKUP(F1732,frs!$A$2:$E$41,2,FALSE)</f>
        <v>#N/A</v>
      </c>
      <c r="H1732" s="2" t="b">
        <v>1</v>
      </c>
      <c r="I1732" s="2" t="s">
        <v>4716</v>
      </c>
      <c r="J1732" s="19">
        <f>VLOOKUP(I1732,Families!$A$2:$B$11,2,FALSE)</f>
        <v>1</v>
      </c>
      <c r="K1732" s="2" t="s">
        <v>4846</v>
      </c>
      <c r="L1732" s="19">
        <f>IFERROR(VLOOKUP(K1732,Appellations!$A$2:$B$77,2,FALSE),"0")</f>
        <v>32</v>
      </c>
      <c r="M1732" s="2" t="s">
        <v>4745</v>
      </c>
      <c r="N1732" s="19">
        <f>IFERROR(VLOOKUP(M1732,Regions!$A$2:$B$41,2,FALSE),"0")</f>
        <v>33</v>
      </c>
      <c r="O1732" s="2" t="s">
        <v>4719</v>
      </c>
      <c r="P1732" s="19">
        <f>IFERROR(VLOOKUP(O1732,Colors!$A$2:$B$11,2,FALSE),"0")</f>
        <v>8</v>
      </c>
      <c r="Q1732" s="2" t="s">
        <v>4688</v>
      </c>
      <c r="R1732" s="19">
        <f>IFERROR(VLOOKUP(Q1732,Contenants!$A$2:$B$21,2,FALSE),"0")</f>
        <v>16</v>
      </c>
      <c r="S1732" s="2"/>
      <c r="T1732" s="50" t="str">
        <f t="shared" si="614"/>
        <v>Croze Hermitage Labaya Y.Cuilleron Rouge</v>
      </c>
      <c r="U1732" s="19" t="str">
        <f>SUBSTITUTE(SUBSTITUTE(SUBSTITUTE(SUBSTITUTE(SUBSTITUTE(SUBSTITUTE(SUBSTITUTE(SUBSTITUTE(SUBSTITUTE(SUBSTITUTE(SUBSTITUTE(SUBSTITUTE(S1732,"C:\Users\Admin\OneDrive\Site Internet\",""),"BAG-IN-BOX\",""),"BOURGOGNE\",""),"BEAUJOLAIS\",""),"CHAMPAGNE ET EFFERVESCENTS\",""),"LANGUEDOC\",""),"LOIRE\",""),"PROVENCE\",""),"RHONE NORD\",""),"RHONE SUD\",""),"SPIRITUEUX\",""),"SUD OUEST\","")</f>
        <v/>
      </c>
      <c r="V1732" s="19">
        <f t="shared" si="616"/>
        <v>0</v>
      </c>
      <c r="W1732" s="20" t="e">
        <f>$X$1&amp;A1732&amp;$Y$1&amp;T1732&amp;$Z$1&amp;D1732&amp;$AA$1&amp;E1732&amp;#REF!&amp;G1732&amp;$AB$1&amp;J1732&amp;$AC$1&amp;L1732&amp;$AD$1&amp;N1732&amp;$AE$1&amp;P1732&amp;$AF$1&amp;R1732&amp;$AG$1&amp;#REF!&amp;$AI$1</f>
        <v>#REF!</v>
      </c>
    </row>
    <row r="1733" spans="1:23" hidden="1" x14ac:dyDescent="0.25">
      <c r="A1733" s="2" t="s">
        <v>1109</v>
      </c>
      <c r="B1733" s="2" t="s">
        <v>1110</v>
      </c>
      <c r="C1733" s="3"/>
      <c r="D1733" s="23" t="str">
        <f t="shared" si="613"/>
        <v/>
      </c>
      <c r="E1733" s="4">
        <v>39.1</v>
      </c>
      <c r="F1733" s="2" t="s">
        <v>2280</v>
      </c>
      <c r="G1733" s="19" t="e">
        <f>VLOOKUP(F1733,frs!$A$2:$E$41,2,FALSE)</f>
        <v>#N/A</v>
      </c>
      <c r="H1733" s="2" t="b">
        <v>1</v>
      </c>
      <c r="I1733" s="2" t="s">
        <v>4716</v>
      </c>
      <c r="J1733" s="19">
        <f>VLOOKUP(I1733,Families!$A$2:$B$11,2,FALSE)</f>
        <v>1</v>
      </c>
      <c r="K1733" s="2" t="s">
        <v>4846</v>
      </c>
      <c r="L1733" s="19">
        <f>IFERROR(VLOOKUP(K1733,Appellations!$A$2:$B$77,2,FALSE),"0")</f>
        <v>32</v>
      </c>
      <c r="M1733" s="2" t="s">
        <v>4745</v>
      </c>
      <c r="N1733" s="19">
        <f>IFERROR(VLOOKUP(M1733,Regions!$A$2:$B$41,2,FALSE),"0")</f>
        <v>33</v>
      </c>
      <c r="O1733" s="2" t="s">
        <v>4719</v>
      </c>
      <c r="P1733" s="19">
        <f>IFERROR(VLOOKUP(O1733,Colors!$A$2:$B$11,2,FALSE),"0")</f>
        <v>8</v>
      </c>
      <c r="Q1733" s="2" t="s">
        <v>4688</v>
      </c>
      <c r="R1733" s="19">
        <f>IFERROR(VLOOKUP(Q1733,Contenants!$A$2:$B$21,2,FALSE),"0")</f>
        <v>16</v>
      </c>
      <c r="S1733" s="2"/>
      <c r="T1733" s="50" t="str">
        <f t="shared" si="614"/>
        <v>Crozes Hermitage Chassis Y.Cuilleron Rge</v>
      </c>
      <c r="U1733" s="19" t="str">
        <f>SUBSTITUTE(SUBSTITUTE(SUBSTITUTE(SUBSTITUTE(SUBSTITUTE(SUBSTITUTE(SUBSTITUTE(SUBSTITUTE(SUBSTITUTE(SUBSTITUTE(SUBSTITUTE(SUBSTITUTE(S1733,"C:\Users\Admin\OneDrive\Site Internet\",""),"BAG-IN-BOX\",""),"BOURGOGNE\",""),"BEAUJOLAIS\",""),"CHAMPAGNE ET EFFERVESCENTS\",""),"LANGUEDOC\",""),"LOIRE\",""),"PROVENCE\",""),"RHONE NORD\",""),"RHONE SUD\",""),"SPIRITUEUX\",""),"SUD OUEST\","")</f>
        <v/>
      </c>
      <c r="V1733" s="19">
        <f t="shared" si="616"/>
        <v>0</v>
      </c>
      <c r="W1733" s="20" t="e">
        <f>$X$1&amp;A1733&amp;$Y$1&amp;T1733&amp;$Z$1&amp;D1733&amp;$AA$1&amp;E1733&amp;#REF!&amp;G1733&amp;$AB$1&amp;J1733&amp;$AC$1&amp;L1733&amp;$AD$1&amp;N1733&amp;$AE$1&amp;P1733&amp;$AF$1&amp;R1733&amp;$AG$1&amp;#REF!&amp;$AI$1</f>
        <v>#REF!</v>
      </c>
    </row>
    <row r="1734" spans="1:23" hidden="1" x14ac:dyDescent="0.25">
      <c r="A1734" s="2" t="s">
        <v>1081</v>
      </c>
      <c r="B1734" s="2" t="s">
        <v>1082</v>
      </c>
      <c r="C1734" s="3"/>
      <c r="D1734" s="23" t="str">
        <f t="shared" si="613"/>
        <v/>
      </c>
      <c r="E1734" s="4">
        <v>63.5</v>
      </c>
      <c r="F1734" s="2" t="s">
        <v>2280</v>
      </c>
      <c r="G1734" s="19" t="e">
        <f>VLOOKUP(F1734,frs!$A$2:$E$41,2,FALSE)</f>
        <v>#N/A</v>
      </c>
      <c r="H1734" s="2" t="b">
        <v>1</v>
      </c>
      <c r="I1734" s="2" t="s">
        <v>4716</v>
      </c>
      <c r="J1734" s="19">
        <f>VLOOKUP(I1734,Families!$A$2:$B$11,2,FALSE)</f>
        <v>1</v>
      </c>
      <c r="K1734" s="2" t="s">
        <v>4941</v>
      </c>
      <c r="L1734" s="19">
        <f>IFERROR(VLOOKUP(K1734,Appellations!$A$2:$B$77,2,FALSE),"0")</f>
        <v>22</v>
      </c>
      <c r="M1734" s="2" t="s">
        <v>4745</v>
      </c>
      <c r="N1734" s="19">
        <f>IFERROR(VLOOKUP(M1734,Regions!$A$2:$B$41,2,FALSE),"0")</f>
        <v>33</v>
      </c>
      <c r="O1734" s="2" t="s">
        <v>4719</v>
      </c>
      <c r="P1734" s="19">
        <f>IFERROR(VLOOKUP(O1734,Colors!$A$2:$B$11,2,FALSE),"0")</f>
        <v>8</v>
      </c>
      <c r="Q1734" s="2" t="s">
        <v>4688</v>
      </c>
      <c r="R1734" s="19">
        <f>IFERROR(VLOOKUP(Q1734,Contenants!$A$2:$B$21,2,FALSE),"0")</f>
        <v>16</v>
      </c>
      <c r="S1734" s="2"/>
      <c r="T1734" s="50" t="str">
        <f t="shared" si="614"/>
        <v>Cote Rotie Madiniere Y.Cuilleron Rouge</v>
      </c>
      <c r="U1734" s="19" t="str">
        <f>SUBSTITUTE(SUBSTITUTE(SUBSTITUTE(SUBSTITUTE(SUBSTITUTE(SUBSTITUTE(SUBSTITUTE(SUBSTITUTE(SUBSTITUTE(SUBSTITUTE(SUBSTITUTE(SUBSTITUTE(S1734,"C:\Users\Admin\OneDrive\Site Internet\",""),"BAG-IN-BOX\",""),"BOURGOGNE\",""),"BEAUJOLAIS\",""),"CHAMPAGNE ET EFFERVESCENTS\",""),"LANGUEDOC\",""),"LOIRE\",""),"PROVENCE\",""),"RHONE NORD\",""),"RHONE SUD\",""),"SPIRITUEUX\",""),"SUD OUEST\","")</f>
        <v/>
      </c>
      <c r="V1734" s="19">
        <f t="shared" si="616"/>
        <v>0</v>
      </c>
      <c r="W1734" s="20" t="e">
        <f>$X$1&amp;A1734&amp;$Y$1&amp;T1734&amp;$Z$1&amp;D1734&amp;$AA$1&amp;E1734&amp;#REF!&amp;G1734&amp;$AB$1&amp;J1734&amp;$AC$1&amp;L1734&amp;$AD$1&amp;N1734&amp;$AE$1&amp;P1734&amp;$AF$1&amp;R1734&amp;$AG$1&amp;#REF!&amp;$AI$1</f>
        <v>#REF!</v>
      </c>
    </row>
    <row r="1735" spans="1:23" hidden="1" x14ac:dyDescent="0.25">
      <c r="A1735" s="2" t="s">
        <v>976</v>
      </c>
      <c r="B1735" s="2" t="s">
        <v>977</v>
      </c>
      <c r="C1735" s="3"/>
      <c r="D1735" s="23" t="str">
        <f t="shared" si="613"/>
        <v/>
      </c>
      <c r="E1735" s="4">
        <v>42.1</v>
      </c>
      <c r="F1735" s="2" t="s">
        <v>2280</v>
      </c>
      <c r="G1735" s="19" t="e">
        <f>VLOOKUP(F1735,frs!$A$2:$E$41,2,FALSE)</f>
        <v>#N/A</v>
      </c>
      <c r="H1735" s="2" t="b">
        <v>1</v>
      </c>
      <c r="I1735" s="2" t="s">
        <v>4716</v>
      </c>
      <c r="J1735" s="19">
        <f>VLOOKUP(I1735,Families!$A$2:$B$11,2,FALSE)</f>
        <v>1</v>
      </c>
      <c r="K1735" s="2" t="s">
        <v>4967</v>
      </c>
      <c r="L1735" s="19" t="str">
        <f>IFERROR(VLOOKUP(K1735,Appellations!$A$2:$B$77,2,FALSE),"0")</f>
        <v>0</v>
      </c>
      <c r="M1735" s="2" t="s">
        <v>4745</v>
      </c>
      <c r="N1735" s="19">
        <f>IFERROR(VLOOKUP(M1735,Regions!$A$2:$B$41,2,FALSE),"0")</f>
        <v>33</v>
      </c>
      <c r="O1735" s="2" t="s">
        <v>4719</v>
      </c>
      <c r="P1735" s="19">
        <f>IFERROR(VLOOKUP(O1735,Colors!$A$2:$B$11,2,FALSE),"0")</f>
        <v>8</v>
      </c>
      <c r="Q1735" s="2" t="s">
        <v>4688</v>
      </c>
      <c r="R1735" s="19">
        <f>IFERROR(VLOOKUP(Q1735,Contenants!$A$2:$B$21,2,FALSE),"0")</f>
        <v>16</v>
      </c>
      <c r="S1735" s="2"/>
      <c r="T1735" s="50" t="str">
        <f t="shared" si="614"/>
        <v>Cornas Le Village Y.Cuilleron Rouge</v>
      </c>
      <c r="U1735" s="19" t="str">
        <f>SUBSTITUTE(SUBSTITUTE(SUBSTITUTE(SUBSTITUTE(SUBSTITUTE(SUBSTITUTE(SUBSTITUTE(SUBSTITUTE(SUBSTITUTE(SUBSTITUTE(SUBSTITUTE(SUBSTITUTE(S1735,"C:\Users\Admin\OneDrive\Site Internet\",""),"BAG-IN-BOX\",""),"BOURGOGNE\",""),"BEAUJOLAIS\",""),"CHAMPAGNE ET EFFERVESCENTS\",""),"LANGUEDOC\",""),"LOIRE\",""),"PROVENCE\",""),"RHONE NORD\",""),"RHONE SUD\",""),"SPIRITUEUX\",""),"SUD OUEST\","")</f>
        <v/>
      </c>
      <c r="V1735" s="19">
        <f t="shared" si="616"/>
        <v>0</v>
      </c>
      <c r="W1735" s="20" t="e">
        <f>$X$1&amp;A1735&amp;$Y$1&amp;T1735&amp;$Z$1&amp;D1735&amp;$AA$1&amp;E1735&amp;#REF!&amp;G1735&amp;$AB$1&amp;J1735&amp;$AC$1&amp;L1735&amp;$AD$1&amp;N1735&amp;$AE$1&amp;P1735&amp;$AF$1&amp;R1735&amp;$AG$1&amp;#REF!&amp;$AI$1</f>
        <v>#REF!</v>
      </c>
    </row>
    <row r="1736" spans="1:23" hidden="1" x14ac:dyDescent="0.25">
      <c r="A1736" s="2" t="s">
        <v>1887</v>
      </c>
      <c r="B1736" s="2" t="s">
        <v>1888</v>
      </c>
      <c r="C1736" s="3"/>
      <c r="D1736" s="23" t="str">
        <f t="shared" si="613"/>
        <v/>
      </c>
      <c r="E1736" s="4">
        <v>25.95</v>
      </c>
      <c r="F1736" s="2" t="s">
        <v>2280</v>
      </c>
      <c r="G1736" s="19" t="e">
        <f>VLOOKUP(F1736,frs!$A$2:$E$41,2,FALSE)</f>
        <v>#N/A</v>
      </c>
      <c r="H1736" s="2" t="b">
        <v>1</v>
      </c>
      <c r="I1736" s="2" t="s">
        <v>4716</v>
      </c>
      <c r="J1736" s="19">
        <f>VLOOKUP(I1736,Families!$A$2:$B$11,2,FALSE)</f>
        <v>1</v>
      </c>
      <c r="K1736" s="2" t="s">
        <v>4869</v>
      </c>
      <c r="L1736" s="19">
        <f>IFERROR(VLOOKUP(K1736,Appellations!$A$2:$B$77,2,FALSE),"0")</f>
        <v>74</v>
      </c>
      <c r="M1736" s="2" t="s">
        <v>4745</v>
      </c>
      <c r="N1736" s="19">
        <f>IFERROR(VLOOKUP(M1736,Regions!$A$2:$B$41,2,FALSE),"0")</f>
        <v>33</v>
      </c>
      <c r="O1736" s="2" t="s">
        <v>4719</v>
      </c>
      <c r="P1736" s="19">
        <f>IFERROR(VLOOKUP(O1736,Colors!$A$2:$B$11,2,FALSE),"0")</f>
        <v>8</v>
      </c>
      <c r="Q1736" s="2" t="s">
        <v>4688</v>
      </c>
      <c r="R1736" s="19">
        <f>IFERROR(VLOOKUP(Q1736,Contenants!$A$2:$B$21,2,FALSE),"0")</f>
        <v>16</v>
      </c>
      <c r="S1736" s="2"/>
      <c r="T1736" s="50" t="str">
        <f t="shared" si="614"/>
        <v>St Joseph Pierres Seches Y.Cuillero Rge</v>
      </c>
      <c r="U1736" s="19" t="str">
        <f>SUBSTITUTE(SUBSTITUTE(SUBSTITUTE(SUBSTITUTE(SUBSTITUTE(SUBSTITUTE(SUBSTITUTE(SUBSTITUTE(SUBSTITUTE(SUBSTITUTE(SUBSTITUTE(SUBSTITUTE(S1736,"C:\Users\Admin\OneDrive\Site Internet\",""),"BAG-IN-BOX\",""),"BOURGOGNE\",""),"BEAUJOLAIS\",""),"CHAMPAGNE ET EFFERVESCENTS\",""),"LANGUEDOC\",""),"LOIRE\",""),"PROVENCE\",""),"RHONE NORD\",""),"RHONE SUD\",""),"SPIRITUEUX\",""),"SUD OUEST\","")</f>
        <v/>
      </c>
      <c r="V1736" s="19">
        <f t="shared" si="616"/>
        <v>0</v>
      </c>
      <c r="W1736" s="20" t="e">
        <f>$X$1&amp;A1736&amp;$Y$1&amp;T1736&amp;$Z$1&amp;D1736&amp;$AA$1&amp;E1736&amp;#REF!&amp;G1736&amp;$AB$1&amp;J1736&amp;$AC$1&amp;L1736&amp;$AD$1&amp;N1736&amp;$AE$1&amp;P1736&amp;$AF$1&amp;R1736&amp;$AG$1&amp;#REF!&amp;$AI$1</f>
        <v>#REF!</v>
      </c>
    </row>
    <row r="1737" spans="1:23" s="29" customFormat="1" hidden="1" x14ac:dyDescent="0.25">
      <c r="A1737" s="2" t="s">
        <v>1111</v>
      </c>
      <c r="B1737" s="2" t="s">
        <v>1112</v>
      </c>
      <c r="C1737" s="3"/>
      <c r="D1737" s="36" t="str">
        <f t="shared" ref="D1737:D1787" si="618">SUBSTITUTE(SUBSTITUTE(C1737,CHAR(13),""),CHAR(10),"&lt;br&gt;")</f>
        <v/>
      </c>
      <c r="E1737" s="4">
        <v>51.45</v>
      </c>
      <c r="F1737" s="2" t="s">
        <v>2280</v>
      </c>
      <c r="G1737" s="38"/>
      <c r="H1737" s="2" t="b">
        <v>1</v>
      </c>
      <c r="I1737" s="2" t="s">
        <v>4716</v>
      </c>
      <c r="J1737" s="38"/>
      <c r="K1737" s="2" t="s">
        <v>4846</v>
      </c>
      <c r="L1737" s="38"/>
      <c r="M1737" s="2" t="s">
        <v>4745</v>
      </c>
      <c r="N1737" s="38"/>
      <c r="O1737" s="2" t="s">
        <v>4719</v>
      </c>
      <c r="P1737" s="38"/>
      <c r="Q1737" s="2" t="s">
        <v>2303</v>
      </c>
      <c r="R1737" s="38"/>
      <c r="S1737" s="2"/>
      <c r="T1737" s="38"/>
      <c r="U1737" s="38"/>
      <c r="V1737" s="19">
        <f t="shared" si="616"/>
        <v>0</v>
      </c>
      <c r="W1737" s="38"/>
    </row>
    <row r="1738" spans="1:23" hidden="1" x14ac:dyDescent="0.25">
      <c r="A1738" s="2" t="s">
        <v>1885</v>
      </c>
      <c r="B1738" s="2" t="s">
        <v>1886</v>
      </c>
      <c r="C1738" s="3"/>
      <c r="D1738" s="23" t="str">
        <f t="shared" ref="D1738:D1739" si="619">SUBSTITUTE(SUBSTITUTE(SUBSTITUTE(C1738,CHAR(13),""),CHAR(10),"&lt;br&gt;"),". &amp;car(10)",".")</f>
        <v/>
      </c>
      <c r="E1738" s="4">
        <v>49</v>
      </c>
      <c r="F1738" s="2" t="s">
        <v>2280</v>
      </c>
      <c r="G1738" s="19" t="e">
        <f>VLOOKUP(F1738,frs!$A$2:$E$41,2,FALSE)</f>
        <v>#N/A</v>
      </c>
      <c r="H1738" s="2" t="b">
        <v>1</v>
      </c>
      <c r="I1738" s="2" t="s">
        <v>4716</v>
      </c>
      <c r="J1738" s="19">
        <f>VLOOKUP(I1738,Families!$A$2:$B$11,2,FALSE)</f>
        <v>1</v>
      </c>
      <c r="K1738" s="2" t="s">
        <v>4869</v>
      </c>
      <c r="L1738" s="19">
        <f>IFERROR(VLOOKUP(K1738,Appellations!$A$2:$B$77,2,FALSE),"0")</f>
        <v>74</v>
      </c>
      <c r="M1738" s="2" t="s">
        <v>4745</v>
      </c>
      <c r="N1738" s="19">
        <f>IFERROR(VLOOKUP(M1738,Regions!$A$2:$B$41,2,FALSE),"0")</f>
        <v>33</v>
      </c>
      <c r="O1738" s="2" t="s">
        <v>4719</v>
      </c>
      <c r="P1738" s="19">
        <f>IFERROR(VLOOKUP(O1738,Colors!$A$2:$B$11,2,FALSE),"0")</f>
        <v>8</v>
      </c>
      <c r="Q1738" s="2" t="s">
        <v>2303</v>
      </c>
      <c r="R1738" s="19">
        <f>IFERROR(VLOOKUP(Q1738,Contenants!$A$2:$B$21,2,FALSE),"0")</f>
        <v>19</v>
      </c>
      <c r="S1738" s="2"/>
      <c r="T1738" s="50" t="str">
        <f t="shared" ref="T1738:T1739" si="620">PROPER(B1738)</f>
        <v>St Joseph Pierres Seches Y.C. Rge Magnum</v>
      </c>
      <c r="U1738" s="19" t="str">
        <f>SUBSTITUTE(SUBSTITUTE(SUBSTITUTE(SUBSTITUTE(SUBSTITUTE(SUBSTITUTE(SUBSTITUTE(SUBSTITUTE(SUBSTITUTE(SUBSTITUTE(SUBSTITUTE(SUBSTITUTE(S1738,"C:\Users\Admin\OneDrive\Site Internet\",""),"BAG-IN-BOX\",""),"BOURGOGNE\",""),"BEAUJOLAIS\",""),"CHAMPAGNE ET EFFERVESCENTS\",""),"LANGUEDOC\",""),"LOIRE\",""),"PROVENCE\",""),"RHONE NORD\",""),"RHONE SUD\",""),"SPIRITUEUX\",""),"SUD OUEST\","")</f>
        <v/>
      </c>
      <c r="V1738" s="19">
        <f t="shared" si="616"/>
        <v>0</v>
      </c>
      <c r="W1738" s="20" t="e">
        <f>$X$1&amp;A1738&amp;$Y$1&amp;T1738&amp;$Z$1&amp;D1738&amp;$AA$1&amp;E1738&amp;#REF!&amp;G1738&amp;$AB$1&amp;J1738&amp;$AC$1&amp;L1738&amp;$AD$1&amp;N1738&amp;$AE$1&amp;P1738&amp;$AF$1&amp;R1738&amp;$AG$1&amp;#REF!&amp;$AI$1</f>
        <v>#REF!</v>
      </c>
    </row>
    <row r="1739" spans="1:23" hidden="1" x14ac:dyDescent="0.25">
      <c r="A1739" s="2" t="s">
        <v>1998</v>
      </c>
      <c r="B1739" s="2" t="s">
        <v>1999</v>
      </c>
      <c r="C1739" s="3"/>
      <c r="D1739" s="23" t="str">
        <f t="shared" si="619"/>
        <v/>
      </c>
      <c r="E1739" s="4">
        <v>15.35</v>
      </c>
      <c r="F1739" s="2" t="s">
        <v>2243</v>
      </c>
      <c r="G1739" s="19" t="e">
        <f>VLOOKUP(F1739,frs!$A$2:$E$41,2,FALSE)</f>
        <v>#N/A</v>
      </c>
      <c r="H1739" s="2" t="b">
        <v>1</v>
      </c>
      <c r="I1739" s="2" t="s">
        <v>4709</v>
      </c>
      <c r="J1739" s="19">
        <f>VLOOKUP(I1739,Families!$A$2:$B$11,2,FALSE)</f>
        <v>2</v>
      </c>
      <c r="K1739" s="2" t="s">
        <v>4751</v>
      </c>
      <c r="L1739" s="19" t="str">
        <f>IFERROR(VLOOKUP(K1739,Appellations!$A$2:$B$77,2,FALSE),"0")</f>
        <v>0</v>
      </c>
      <c r="M1739" s="2" t="s">
        <v>4752</v>
      </c>
      <c r="N1739" s="19">
        <f>IFERROR(VLOOKUP(M1739,Regions!$A$2:$B$41,2,FALSE),"0")</f>
        <v>20</v>
      </c>
      <c r="O1739" s="2" t="s">
        <v>4689</v>
      </c>
      <c r="P1739" s="19">
        <f>IFERROR(VLOOKUP(O1739,Colors!$A$2:$B$11,2,FALSE),"0")</f>
        <v>2</v>
      </c>
      <c r="Q1739" s="2" t="s">
        <v>4688</v>
      </c>
      <c r="R1739" s="19">
        <f>IFERROR(VLOOKUP(Q1739,Contenants!$A$2:$B$21,2,FALSE),"0")</f>
        <v>16</v>
      </c>
      <c r="S1739" s="2"/>
      <c r="T1739" s="50" t="str">
        <f t="shared" si="620"/>
        <v>Vdf Vignes Perdues J.Carrel Blanc</v>
      </c>
      <c r="U1739" s="19" t="str">
        <f>SUBSTITUTE(SUBSTITUTE(SUBSTITUTE(SUBSTITUTE(SUBSTITUTE(SUBSTITUTE(SUBSTITUTE(SUBSTITUTE(SUBSTITUTE(SUBSTITUTE(SUBSTITUTE(SUBSTITUTE(S1739,"C:\Users\Admin\OneDrive\Site Internet\",""),"BAG-IN-BOX\",""),"BOURGOGNE\",""),"BEAUJOLAIS\",""),"CHAMPAGNE ET EFFERVESCENTS\",""),"LANGUEDOC\",""),"LOIRE\",""),"PROVENCE\",""),"RHONE NORD\",""),"RHONE SUD\",""),"SPIRITUEUX\",""),"SUD OUEST\","")</f>
        <v/>
      </c>
      <c r="V1739" s="19">
        <f t="shared" si="616"/>
        <v>0</v>
      </c>
      <c r="W1739" s="20" t="e">
        <f>$X$1&amp;A1739&amp;$Y$1&amp;T1739&amp;$Z$1&amp;D1739&amp;$AA$1&amp;E1739&amp;#REF!&amp;G1739&amp;$AB$1&amp;J1739&amp;$AC$1&amp;L1739&amp;$AD$1&amp;N1739&amp;$AE$1&amp;P1739&amp;$AF$1&amp;R1739&amp;$AG$1&amp;#REF!&amp;$AI$1</f>
        <v>#REF!</v>
      </c>
    </row>
    <row r="1740" spans="1:23" s="29" customFormat="1" hidden="1" x14ac:dyDescent="0.25">
      <c r="A1740" s="2" t="s">
        <v>399</v>
      </c>
      <c r="B1740" s="2" t="s">
        <v>400</v>
      </c>
      <c r="C1740" s="3"/>
      <c r="D1740" s="36" t="str">
        <f t="shared" si="618"/>
        <v/>
      </c>
      <c r="E1740" s="4">
        <v>4.4000000000000004</v>
      </c>
      <c r="F1740" s="2" t="s">
        <v>2246</v>
      </c>
      <c r="G1740" s="38"/>
      <c r="H1740" s="2" t="b">
        <v>1</v>
      </c>
      <c r="I1740" s="2" t="s">
        <v>2307</v>
      </c>
      <c r="J1740" s="38"/>
      <c r="K1740" s="2"/>
      <c r="L1740" s="38"/>
      <c r="M1740" s="2" t="s">
        <v>2307</v>
      </c>
      <c r="N1740" s="38"/>
      <c r="O1740" s="2" t="s">
        <v>5007</v>
      </c>
      <c r="P1740" s="38"/>
      <c r="Q1740" s="2" t="s">
        <v>4804</v>
      </c>
      <c r="R1740" s="38"/>
      <c r="S1740" s="2"/>
      <c r="T1740" s="38"/>
      <c r="U1740" s="38"/>
      <c r="V1740" s="19">
        <f t="shared" si="616"/>
        <v>0</v>
      </c>
      <c r="W1740" s="38"/>
    </row>
    <row r="1741" spans="1:23" hidden="1" x14ac:dyDescent="0.25">
      <c r="A1741" s="2" t="s">
        <v>4152</v>
      </c>
      <c r="B1741" s="2" t="s">
        <v>4153</v>
      </c>
      <c r="C1741" s="3"/>
      <c r="D1741" s="23" t="str">
        <f t="shared" ref="D1741:D1743" si="621">SUBSTITUTE(SUBSTITUTE(SUBSTITUTE(C1741,CHAR(13),""),CHAR(10),"&lt;br&gt;"),". &amp;car(10)",".")</f>
        <v/>
      </c>
      <c r="E1741" s="4">
        <v>9.8000000000000007</v>
      </c>
      <c r="F1741" s="2" t="s">
        <v>2281</v>
      </c>
      <c r="G1741" s="19" t="e">
        <f>VLOOKUP(F1741,frs!$A$2:$E$41,2,FALSE)</f>
        <v>#N/A</v>
      </c>
      <c r="H1741" s="2" t="b">
        <v>0</v>
      </c>
      <c r="I1741" s="2" t="s">
        <v>4686</v>
      </c>
      <c r="J1741" s="19">
        <f>VLOOKUP(I1741,Families!$A$2:$B$11,2,FALSE)</f>
        <v>9</v>
      </c>
      <c r="K1741" s="2"/>
      <c r="L1741" s="19" t="str">
        <f>IFERROR(VLOOKUP(K1741,Appellations!$A$2:$B$77,2,FALSE),"0")</f>
        <v>0</v>
      </c>
      <c r="M1741" s="2"/>
      <c r="N1741" s="19" t="str">
        <f>IFERROR(VLOOKUP(M1741,Regions!$A$2:$B$41,2,FALSE),"0")</f>
        <v>0</v>
      </c>
      <c r="O1741" s="2"/>
      <c r="P1741" s="19" t="str">
        <f>IFERROR(VLOOKUP(O1741,Colors!$A$2:$B$11,2,FALSE),"0")</f>
        <v>0</v>
      </c>
      <c r="Q1741" s="2"/>
      <c r="R1741" s="19" t="str">
        <f>IFERROR(VLOOKUP(Q1741,Contenants!$A$2:$B$21,2,FALSE),"0")</f>
        <v>0</v>
      </c>
      <c r="S1741" s="2"/>
      <c r="T1741" s="50" t="str">
        <f t="shared" ref="T1741:T1743" si="622">PROPER(B1741)</f>
        <v>Saucisson Fermier Sans Sel 225 G</v>
      </c>
      <c r="U1741" s="19" t="str">
        <f>SUBSTITUTE(SUBSTITUTE(SUBSTITUTE(SUBSTITUTE(SUBSTITUTE(SUBSTITUTE(SUBSTITUTE(SUBSTITUTE(SUBSTITUTE(SUBSTITUTE(SUBSTITUTE(SUBSTITUTE(S1741,"C:\Users\Admin\OneDrive\Site Internet\",""),"BAG-IN-BOX\",""),"BOURGOGNE\",""),"BEAUJOLAIS\",""),"CHAMPAGNE ET EFFERVESCENTS\",""),"LANGUEDOC\",""),"LOIRE\",""),"PROVENCE\",""),"RHONE NORD\",""),"RHONE SUD\",""),"SPIRITUEUX\",""),"SUD OUEST\","")</f>
        <v/>
      </c>
      <c r="V1741" s="19" t="e">
        <f>IF(#REF!="",0,1)</f>
        <v>#REF!</v>
      </c>
      <c r="W1741" s="20" t="e">
        <f>$X$1&amp;A1741&amp;$Y$1&amp;T1741&amp;$Z$1&amp;D1741&amp;$AA$1&amp;E1741&amp;#REF!&amp;G1741&amp;$AB$1&amp;J1741&amp;$AC$1&amp;L1741&amp;$AD$1&amp;N1741&amp;$AE$1&amp;P1741&amp;$AF$1&amp;R1741&amp;$AG$1&amp;#REF!&amp;$AI$1</f>
        <v>#REF!</v>
      </c>
    </row>
    <row r="1742" spans="1:23" hidden="1" x14ac:dyDescent="0.25">
      <c r="A1742" s="2" t="s">
        <v>395</v>
      </c>
      <c r="B1742" s="2" t="s">
        <v>396</v>
      </c>
      <c r="C1742" s="3"/>
      <c r="D1742" s="23" t="str">
        <f t="shared" si="621"/>
        <v/>
      </c>
      <c r="E1742" s="4">
        <v>3.55</v>
      </c>
      <c r="F1742" s="2" t="s">
        <v>2281</v>
      </c>
      <c r="G1742" s="19" t="e">
        <f>VLOOKUP(F1742,frs!$A$2:$E$41,2,FALSE)</f>
        <v>#N/A</v>
      </c>
      <c r="H1742" s="2" t="b">
        <v>1</v>
      </c>
      <c r="I1742" s="2" t="s">
        <v>2307</v>
      </c>
      <c r="J1742" s="19">
        <f>VLOOKUP(I1742,Families!$A$2:$B$11,2,FALSE)</f>
        <v>8</v>
      </c>
      <c r="K1742" s="2"/>
      <c r="L1742" s="19" t="str">
        <f>IFERROR(VLOOKUP(K1742,Appellations!$A$2:$B$77,2,FALSE),"0")</f>
        <v>0</v>
      </c>
      <c r="M1742" s="2" t="s">
        <v>2307</v>
      </c>
      <c r="N1742" s="19">
        <f>IFERROR(VLOOKUP(M1742,Regions!$A$2:$B$41,2,FALSE),"0")</f>
        <v>7</v>
      </c>
      <c r="O1742" s="2" t="s">
        <v>4803</v>
      </c>
      <c r="P1742" s="19">
        <f>IFERROR(VLOOKUP(O1742,Colors!$A$2:$B$11,2,FALSE),"0")</f>
        <v>4</v>
      </c>
      <c r="Q1742" s="2" t="s">
        <v>4804</v>
      </c>
      <c r="R1742" s="19">
        <f>IFERROR(VLOOKUP(Q1742,Contenants!$A$2:$B$21,2,FALSE),"0")</f>
        <v>8</v>
      </c>
      <c r="S1742" s="2"/>
      <c r="T1742" s="50" t="str">
        <f t="shared" si="622"/>
        <v>Biere Ffa L'Oficielle Blonde 33 Cl</v>
      </c>
      <c r="U1742" s="19" t="str">
        <f>SUBSTITUTE(SUBSTITUTE(SUBSTITUTE(SUBSTITUTE(SUBSTITUTE(SUBSTITUTE(SUBSTITUTE(SUBSTITUTE(SUBSTITUTE(SUBSTITUTE(SUBSTITUTE(SUBSTITUTE(S1742,"C:\Users\Admin\OneDrive\Site Internet\",""),"BAG-IN-BOX\",""),"BOURGOGNE\",""),"BEAUJOLAIS\",""),"CHAMPAGNE ET EFFERVESCENTS\",""),"LANGUEDOC\",""),"LOIRE\",""),"PROVENCE\",""),"RHONE NORD\",""),"RHONE SUD\",""),"SPIRITUEUX\",""),"SUD OUEST\","")</f>
        <v/>
      </c>
      <c r="V1742" s="19">
        <f t="shared" ref="V1742:V1743" si="623">IF(U1742="",0,1)</f>
        <v>0</v>
      </c>
      <c r="W1742" s="20" t="e">
        <f>$X$1&amp;A1742&amp;$Y$1&amp;T1742&amp;$Z$1&amp;D1742&amp;$AA$1&amp;E1742&amp;#REF!&amp;G1742&amp;$AB$1&amp;J1742&amp;$AC$1&amp;L1742&amp;$AD$1&amp;N1742&amp;$AE$1&amp;P1742&amp;$AF$1&amp;R1742&amp;$AG$1&amp;#REF!&amp;$AI$1</f>
        <v>#REF!</v>
      </c>
    </row>
    <row r="1743" spans="1:23" hidden="1" x14ac:dyDescent="0.25">
      <c r="A1743" s="2" t="s">
        <v>391</v>
      </c>
      <c r="B1743" s="2" t="s">
        <v>392</v>
      </c>
      <c r="C1743" s="3"/>
      <c r="D1743" s="23" t="str">
        <f t="shared" si="621"/>
        <v/>
      </c>
      <c r="E1743" s="4">
        <v>3.55</v>
      </c>
      <c r="F1743" s="2" t="s">
        <v>2281</v>
      </c>
      <c r="G1743" s="19" t="e">
        <f>VLOOKUP(F1743,frs!$A$2:$E$41,2,FALSE)</f>
        <v>#N/A</v>
      </c>
      <c r="H1743" s="2" t="b">
        <v>1</v>
      </c>
      <c r="I1743" s="2" t="s">
        <v>2307</v>
      </c>
      <c r="J1743" s="19">
        <f>VLOOKUP(I1743,Families!$A$2:$B$11,2,FALSE)</f>
        <v>8</v>
      </c>
      <c r="K1743" s="2"/>
      <c r="L1743" s="19" t="str">
        <f>IFERROR(VLOOKUP(K1743,Appellations!$A$2:$B$77,2,FALSE),"0")</f>
        <v>0</v>
      </c>
      <c r="M1743" s="2" t="s">
        <v>2307</v>
      </c>
      <c r="N1743" s="19">
        <f>IFERROR(VLOOKUP(M1743,Regions!$A$2:$B$41,2,FALSE),"0")</f>
        <v>7</v>
      </c>
      <c r="O1743" s="2" t="s">
        <v>4877</v>
      </c>
      <c r="P1743" s="19">
        <f>IFERROR(VLOOKUP(O1743,Colors!$A$2:$B$11,2,FALSE),"0")</f>
        <v>3</v>
      </c>
      <c r="Q1743" s="2" t="s">
        <v>4804</v>
      </c>
      <c r="R1743" s="19">
        <f>IFERROR(VLOOKUP(Q1743,Contenants!$A$2:$B$21,2,FALSE),"0")</f>
        <v>8</v>
      </c>
      <c r="S1743" s="2"/>
      <c r="T1743" s="50" t="str">
        <f t="shared" si="622"/>
        <v>Biere Ffa L'Officielle Blanche 33 Cl</v>
      </c>
      <c r="U1743" s="19" t="str">
        <f>SUBSTITUTE(SUBSTITUTE(SUBSTITUTE(SUBSTITUTE(SUBSTITUTE(SUBSTITUTE(SUBSTITUTE(SUBSTITUTE(SUBSTITUTE(SUBSTITUTE(SUBSTITUTE(SUBSTITUTE(S1743,"C:\Users\Admin\OneDrive\Site Internet\",""),"BAG-IN-BOX\",""),"BOURGOGNE\",""),"BEAUJOLAIS\",""),"CHAMPAGNE ET EFFERVESCENTS\",""),"LANGUEDOC\",""),"LOIRE\",""),"PROVENCE\",""),"RHONE NORD\",""),"RHONE SUD\",""),"SPIRITUEUX\",""),"SUD OUEST\","")</f>
        <v/>
      </c>
      <c r="V1743" s="19">
        <f t="shared" si="623"/>
        <v>0</v>
      </c>
      <c r="W1743" s="20" t="e">
        <f>$X$1&amp;A1743&amp;$Y$1&amp;T1743&amp;$Z$1&amp;D1743&amp;$AA$1&amp;E1743&amp;#REF!&amp;G1743&amp;$AB$1&amp;J1743&amp;$AC$1&amp;L1743&amp;$AD$1&amp;N1743&amp;$AE$1&amp;P1743&amp;$AF$1&amp;R1743&amp;$AG$1&amp;#REF!&amp;$AI$1</f>
        <v>#REF!</v>
      </c>
    </row>
    <row r="1744" spans="1:23" s="29" customFormat="1" hidden="1" x14ac:dyDescent="0.25">
      <c r="A1744" s="2" t="s">
        <v>3491</v>
      </c>
      <c r="B1744" s="2" t="s">
        <v>3492</v>
      </c>
      <c r="C1744" s="3"/>
      <c r="D1744" s="27" t="str">
        <f t="shared" si="618"/>
        <v/>
      </c>
      <c r="E1744" s="4">
        <v>25.15</v>
      </c>
      <c r="F1744" s="2" t="s">
        <v>3299</v>
      </c>
      <c r="H1744" s="2" t="b">
        <v>0</v>
      </c>
      <c r="I1744" s="2" t="s">
        <v>4716</v>
      </c>
      <c r="K1744" s="2" t="s">
        <v>4846</v>
      </c>
      <c r="M1744" s="2" t="s">
        <v>4745</v>
      </c>
      <c r="O1744" s="2" t="s">
        <v>4719</v>
      </c>
      <c r="Q1744" s="2" t="s">
        <v>4688</v>
      </c>
      <c r="S1744" s="2"/>
    </row>
    <row r="1745" spans="1:23" s="20" customFormat="1" ht="257.25" hidden="1" x14ac:dyDescent="0.25">
      <c r="A1745" s="2" t="s">
        <v>626</v>
      </c>
      <c r="B1745" s="2" t="s">
        <v>627</v>
      </c>
      <c r="C1745" s="3" t="s">
        <v>5025</v>
      </c>
      <c r="D1745" s="40" t="str">
        <f t="shared" si="618"/>
        <v>Un Côtes de Provence rouge épicé et fruité. Idéal sur une côte de boeuf grillée.&lt;br&gt;&lt;br&gt;Encépagement : Syrah, Grenache.&lt;br&gt;&lt;br&gt;Dégustation : Robe rouge sombre, Nez expressif fruité et poivré, Bouche souple, légèrement épicée aux notes gourmandes de fruits rouges.&lt;br&gt;Accord mets/vin : tapas, mezzés, grillades&lt;br&gt;&lt;br&gt;Existe en 75cl.&lt;br&gt;&lt;br&gt;Le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v>
      </c>
      <c r="E1745" s="4">
        <v>26.25</v>
      </c>
      <c r="F1745" s="2" t="s">
        <v>2263</v>
      </c>
      <c r="G1745" s="42"/>
      <c r="H1745" s="2" t="b">
        <v>1</v>
      </c>
      <c r="I1745" s="2" t="s">
        <v>4716</v>
      </c>
      <c r="J1745" s="42"/>
      <c r="K1745" s="2" t="s">
        <v>4740</v>
      </c>
      <c r="L1745" s="42"/>
      <c r="M1745" s="2" t="s">
        <v>4741</v>
      </c>
      <c r="N1745" s="42"/>
      <c r="O1745" s="2" t="s">
        <v>4719</v>
      </c>
      <c r="P1745" s="42"/>
      <c r="Q1745" s="2" t="s">
        <v>2303</v>
      </c>
      <c r="R1745" s="42"/>
      <c r="S1745" s="2" t="s">
        <v>6485</v>
      </c>
      <c r="T1745" s="42"/>
      <c r="U1745" s="42"/>
      <c r="V1745" s="19">
        <f t="shared" ref="V1745:V1747" si="624">IF(U1745="",0,1)</f>
        <v>0</v>
      </c>
      <c r="W1745" s="42"/>
    </row>
    <row r="1746" spans="1:23" hidden="1" x14ac:dyDescent="0.25">
      <c r="A1746" s="2" t="s">
        <v>630</v>
      </c>
      <c r="B1746" s="2" t="s">
        <v>631</v>
      </c>
      <c r="C1746" s="3"/>
      <c r="D1746" s="23" t="str">
        <f t="shared" ref="D1746:D1752" si="625">SUBSTITUTE(SUBSTITUTE(SUBSTITUTE(C1746,CHAR(13),""),CHAR(10),"&lt;br&gt;"),". &amp;car(10)",".")</f>
        <v/>
      </c>
      <c r="E1746" s="4">
        <v>18.600000000000001</v>
      </c>
      <c r="F1746" s="2" t="s">
        <v>2263</v>
      </c>
      <c r="G1746" s="19">
        <f>VLOOKUP(F1746,frs!$A$2:$E$41,2,FALSE)</f>
        <v>38</v>
      </c>
      <c r="H1746" s="2" t="b">
        <v>1</v>
      </c>
      <c r="I1746" s="2" t="s">
        <v>4716</v>
      </c>
      <c r="J1746" s="19">
        <f>VLOOKUP(I1746,Families!$A$2:$B$11,2,FALSE)</f>
        <v>1</v>
      </c>
      <c r="K1746" s="2" t="s">
        <v>4740</v>
      </c>
      <c r="L1746" s="19">
        <f>IFERROR(VLOOKUP(K1746,Appellations!$A$2:$B$77,2,FALSE),"0")</f>
        <v>25</v>
      </c>
      <c r="M1746" s="2" t="s">
        <v>4741</v>
      </c>
      <c r="N1746" s="19">
        <f>IFERROR(VLOOKUP(M1746,Regions!$A$2:$B$41,2,FALSE),"0")</f>
        <v>32</v>
      </c>
      <c r="O1746" s="2" t="s">
        <v>4719</v>
      </c>
      <c r="P1746" s="19">
        <f>IFERROR(VLOOKUP(O1746,Colors!$A$2:$B$11,2,FALSE),"0")</f>
        <v>8</v>
      </c>
      <c r="Q1746" s="2" t="s">
        <v>4688</v>
      </c>
      <c r="R1746" s="19">
        <f>IFERROR(VLOOKUP(Q1746,Contenants!$A$2:$B$21,2,FALSE),"0")</f>
        <v>16</v>
      </c>
      <c r="S1746" s="2"/>
      <c r="T1746" s="50" t="str">
        <f t="shared" ref="T1746:T1752" si="626">PROPER(B1746)</f>
        <v xml:space="preserve">Cdp Cht Bormette Inst Paternel 2017 Rge </v>
      </c>
      <c r="U1746" s="19" t="str">
        <f>SUBSTITUTE(SUBSTITUTE(SUBSTITUTE(SUBSTITUTE(SUBSTITUTE(SUBSTITUTE(SUBSTITUTE(SUBSTITUTE(SUBSTITUTE(SUBSTITUTE(SUBSTITUTE(SUBSTITUTE(S1746,"C:\Users\Admin\OneDrive\Site Internet\",""),"BAG-IN-BOX\",""),"BOURGOGNE\",""),"BEAUJOLAIS\",""),"CHAMPAGNE ET EFFERVESCENTS\",""),"LANGUEDOC\",""),"LOIRE\",""),"PROVENCE\",""),"RHONE NORD\",""),"RHONE SUD\",""),"SPIRITUEUX\",""),"SUD OUEST\","")</f>
        <v/>
      </c>
      <c r="V1746" s="19">
        <f t="shared" si="624"/>
        <v>0</v>
      </c>
      <c r="W1746" s="20" t="e">
        <f>$X$1&amp;A1746&amp;$Y$1&amp;T1746&amp;$Z$1&amp;D1746&amp;$AA$1&amp;E1746&amp;#REF!&amp;G1746&amp;$AB$1&amp;J1746&amp;$AC$1&amp;L1746&amp;$AD$1&amp;N1746&amp;$AE$1&amp;P1746&amp;$AF$1&amp;R1746&amp;$AG$1&amp;#REF!&amp;$AI$1</f>
        <v>#REF!</v>
      </c>
    </row>
    <row r="1747" spans="1:23" ht="409.5" x14ac:dyDescent="0.25">
      <c r="A1747" s="2" t="s">
        <v>1634</v>
      </c>
      <c r="B1747" s="2" t="s">
        <v>1635</v>
      </c>
      <c r="C1747" s="3" t="s">
        <v>5026</v>
      </c>
      <c r="D1747" s="23" t="str">
        <f t="shared" si="625"/>
        <v>Un Petit Chablis minéral et aromatique pour accompagner un plateau de fruits de mer.&lt;br&gt;&lt;br&gt;Encépagement : Chardonnay&lt;br&gt;&lt;br&gt;Dégustation : Robe or blanc ; Nez jeune, frais, floral et fruité ; Bouche sur les agrumes et bien minérale. Finale fraîche et parfumée.&lt;br&gt;Accord mets/vin : crustacés, poissons fins, fromage affiné.&lt;br&gt;&lt;br&gt;Le Domaine Alain Geoffroy installé à Beine, près de Chablis, réalise la production, la récolte et la vente de vins blancs issus de cépages Chardonnay.&lt;br&gt;Honoré Geoffroy, vers 1850, étendit l’exploitation sur les communes de Beine et la Chapelle Vaupelteigne, au coeur du vignoble chablisien.&lt;br&gt;Alain Geoffroy fit passer la propriété au niveau de Domaine. Digne héritier de toutes les générations, il a su lui conserver le caractère familial et traditionnel.&lt;br&gt;L’objectif est produire des vins de Chablis tout en finesse et en élégance dans le respect du terroir chablisien.</v>
      </c>
      <c r="E1747" s="4">
        <v>18.649999999999999</v>
      </c>
      <c r="F1747" s="2" t="s">
        <v>206</v>
      </c>
      <c r="G1747" s="19">
        <f>VLOOKUP(F1747,frs!$A$2:$B$45,2,FALSE)</f>
        <v>1</v>
      </c>
      <c r="H1747" s="2" t="b">
        <v>1</v>
      </c>
      <c r="I1747" s="2" t="s">
        <v>4709</v>
      </c>
      <c r="J1747" s="19">
        <f>VLOOKUP(I1747,Families!$A$2:$B$11,2,FALSE)</f>
        <v>2</v>
      </c>
      <c r="K1747" s="2" t="s">
        <v>5027</v>
      </c>
      <c r="L1747" s="19">
        <f>IFERROR(VLOOKUP(K1747,Appellations!$A$2:$B$80,2,FALSE),"0")</f>
        <v>57</v>
      </c>
      <c r="M1747" s="2" t="s">
        <v>4762</v>
      </c>
      <c r="N1747" s="19">
        <f>IFERROR(VLOOKUP(M1747,Regions!$A$2:$B$44,2,FALSE),"0")</f>
        <v>10</v>
      </c>
      <c r="O1747" s="2" t="s">
        <v>4689</v>
      </c>
      <c r="P1747" s="19">
        <f>IFERROR(VLOOKUP(O1747,Colors!$A$2:$B$11,2,FALSE),"0")</f>
        <v>2</v>
      </c>
      <c r="Q1747" s="2" t="s">
        <v>4688</v>
      </c>
      <c r="R1747" s="19">
        <f>IFERROR(VLOOKUP(Q1747,Contenants!$A$2:$B$21,2,FALSE),"0")</f>
        <v>16</v>
      </c>
      <c r="S1747" s="2" t="s">
        <v>5662</v>
      </c>
      <c r="T1747" s="50" t="s">
        <v>6285</v>
      </c>
      <c r="U1747" s="19" t="str">
        <f>SUBSTITUTE(S1747,"C:\Users\Admin\OneDrive\Site Internet\","")</f>
        <v>alain_geoffroy_petit_chablis_blanc.png</v>
      </c>
      <c r="V1747" s="19">
        <f t="shared" si="624"/>
        <v>1</v>
      </c>
      <c r="W1747" s="20" t="str">
        <f t="shared" ref="W1747" si="627">$X$1&amp;A1747&amp;$Y$1&amp;T1747&amp;$Z$1&amp;D1747&amp;$AA$1&amp;G1747&amp;$AB$1&amp;J1747&amp;$AC$1&amp;L1747&amp;$AD$1&amp;N1747&amp;$AE$1&amp;P1747&amp;$AF$1&amp;R1747&amp;$AG$1&amp;U1747&amp;$AH$1&amp;V1747&amp;$AI$1</f>
        <v>("01759", "Petit Chablis Alain Geoffroy Blanc ", "Un Petit Chablis minéral et aromatique pour accompagner un plateau de fruits de mer.&lt;br&gt;&lt;br&gt;Encépagement : Chardonnay&lt;br&gt;&lt;br&gt;Dégustation : Robe or blanc ; Nez jeune, frais, floral et fruité ; Bouche sur les agrumes et bien minérale. Finale fraîche et parfumée.&lt;br&gt;Accord mets/vin : crustacés, poissons fins, fromage affiné.&lt;br&gt;&lt;br&gt;Le Domaine Alain Geoffroy installé à Beine, près de Chablis, réalise la production, la récolte et la vente de vins blancs issus de cépages Chardonnay.&lt;br&gt;Honoré Geoffroy, vers 1850, étendit l’exploitation sur les communes de Beine et la Chapelle Vaupelteigne, au coeur du vignoble chablisien.&lt;br&gt;Alain Geoffroy fit passer la propriété au niveau de Domaine. Digne héritier de toutes les générations, il a su lui conserver le caractère familial et traditionnel.&lt;br&gt;L’objectif est produire des vins de Chablis tout en finesse et en élégance dans le respect du terroir chablisien.", "1", "2", "57", "10","2", "16", "alain_geoffroy_petit_chablis_blanc.png", "1"),</v>
      </c>
    </row>
    <row r="1748" spans="1:23" hidden="1" x14ac:dyDescent="0.25">
      <c r="A1748" s="2" t="s">
        <v>4180</v>
      </c>
      <c r="B1748" s="2" t="s">
        <v>4181</v>
      </c>
      <c r="C1748" s="3"/>
      <c r="D1748" s="23" t="str">
        <f t="shared" si="625"/>
        <v/>
      </c>
      <c r="E1748" s="4">
        <v>179</v>
      </c>
      <c r="F1748" s="2" t="s">
        <v>2222</v>
      </c>
      <c r="G1748" s="19">
        <f>VLOOKUP(F1748,frs!$A$2:$E$41,2,FALSE)</f>
        <v>9</v>
      </c>
      <c r="H1748" s="2" t="b">
        <v>0</v>
      </c>
      <c r="I1748" s="2" t="s">
        <v>4716</v>
      </c>
      <c r="J1748" s="19">
        <f>VLOOKUP(I1748,Families!$A$2:$B$11,2,FALSE)</f>
        <v>1</v>
      </c>
      <c r="K1748" s="2" t="s">
        <v>4739</v>
      </c>
      <c r="L1748" s="19">
        <f>IFERROR(VLOOKUP(K1748,Appellations!$A$2:$B$77,2,FALSE),"0")</f>
        <v>73</v>
      </c>
      <c r="M1748" s="2" t="s">
        <v>4718</v>
      </c>
      <c r="N1748" s="19">
        <f>IFERROR(VLOOKUP(M1748,Regions!$A$2:$B$41,2,FALSE),"0")</f>
        <v>8</v>
      </c>
      <c r="O1748" s="2" t="s">
        <v>4719</v>
      </c>
      <c r="P1748" s="19">
        <f>IFERROR(VLOOKUP(O1748,Colors!$A$2:$B$11,2,FALSE),"0")</f>
        <v>8</v>
      </c>
      <c r="Q1748" s="2" t="s">
        <v>4688</v>
      </c>
      <c r="R1748" s="19">
        <f>IFERROR(VLOOKUP(Q1748,Contenants!$A$2:$B$21,2,FALSE),"0")</f>
        <v>16</v>
      </c>
      <c r="S1748" s="2"/>
      <c r="T1748" s="50" t="str">
        <f t="shared" si="626"/>
        <v>St-Estephe Cos D'Estournel Rouge 2014</v>
      </c>
      <c r="U1748" s="19" t="str">
        <f>SUBSTITUTE(SUBSTITUTE(SUBSTITUTE(SUBSTITUTE(SUBSTITUTE(SUBSTITUTE(SUBSTITUTE(SUBSTITUTE(SUBSTITUTE(SUBSTITUTE(SUBSTITUTE(SUBSTITUTE(S1748,"C:\Users\Admin\OneDrive\Site Internet\",""),"BAG-IN-BOX\",""),"BOURGOGNE\",""),"BEAUJOLAIS\",""),"CHAMPAGNE ET EFFERVESCENTS\",""),"LANGUEDOC\",""),"LOIRE\",""),"PROVENCE\",""),"RHONE NORD\",""),"RHONE SUD\",""),"SPIRITUEUX\",""),"SUD OUEST\","")</f>
        <v/>
      </c>
      <c r="V1748" s="19" t="e">
        <f>IF(#REF!="",0,1)</f>
        <v>#REF!</v>
      </c>
      <c r="W1748" s="20" t="e">
        <f>$X$1&amp;A1748&amp;$Y$1&amp;T1748&amp;$Z$1&amp;D1748&amp;$AA$1&amp;E1748&amp;#REF!&amp;G1748&amp;$AB$1&amp;J1748&amp;$AC$1&amp;L1748&amp;$AD$1&amp;N1748&amp;$AE$1&amp;P1748&amp;$AF$1&amp;R1748&amp;$AG$1&amp;#REF!&amp;$AI$1</f>
        <v>#REF!</v>
      </c>
    </row>
    <row r="1749" spans="1:23" hidden="1" x14ac:dyDescent="0.25">
      <c r="A1749" s="2" t="s">
        <v>3648</v>
      </c>
      <c r="B1749" s="2" t="s">
        <v>3649</v>
      </c>
      <c r="C1749" s="3"/>
      <c r="D1749" s="23" t="str">
        <f t="shared" si="625"/>
        <v/>
      </c>
      <c r="E1749" s="4">
        <v>10.199999999999999</v>
      </c>
      <c r="F1749" s="2" t="s">
        <v>2248</v>
      </c>
      <c r="G1749" s="19">
        <f>VLOOKUP(F1749,frs!$A$2:$E$41,2,FALSE)</f>
        <v>37</v>
      </c>
      <c r="H1749" s="2" t="b">
        <v>0</v>
      </c>
      <c r="I1749" s="2" t="s">
        <v>4709</v>
      </c>
      <c r="J1749" s="19">
        <f>VLOOKUP(I1749,Families!$A$2:$B$11,2,FALSE)</f>
        <v>2</v>
      </c>
      <c r="K1749" s="2" t="s">
        <v>4900</v>
      </c>
      <c r="L1749" s="19">
        <f>IFERROR(VLOOKUP(K1749,Appellations!$A$2:$B$77,2,FALSE),"0")</f>
        <v>40</v>
      </c>
      <c r="M1749" s="2" t="s">
        <v>4822</v>
      </c>
      <c r="N1749" s="19">
        <f>IFERROR(VLOOKUP(M1749,Regions!$A$2:$B$41,2,FALSE),"0")</f>
        <v>27</v>
      </c>
      <c r="O1749" s="2" t="s">
        <v>4689</v>
      </c>
      <c r="P1749" s="19">
        <f>IFERROR(VLOOKUP(O1749,Colors!$A$2:$B$11,2,FALSE),"0")</f>
        <v>2</v>
      </c>
      <c r="Q1749" s="2" t="s">
        <v>4688</v>
      </c>
      <c r="R1749" s="19">
        <f>IFERROR(VLOOKUP(Q1749,Contenants!$A$2:$B$21,2,FALSE),"0")</f>
        <v>16</v>
      </c>
      <c r="S1749" s="2"/>
      <c r="T1749" s="50" t="str">
        <f t="shared" si="626"/>
        <v>Igp Loire Chenin De Jardin Blanc</v>
      </c>
      <c r="U1749" s="19" t="str">
        <f>SUBSTITUTE(SUBSTITUTE(SUBSTITUTE(SUBSTITUTE(SUBSTITUTE(SUBSTITUTE(SUBSTITUTE(SUBSTITUTE(SUBSTITUTE(SUBSTITUTE(SUBSTITUTE(SUBSTITUTE(S1749,"C:\Users\Admin\OneDrive\Site Internet\",""),"BAG-IN-BOX\",""),"BOURGOGNE\",""),"BEAUJOLAIS\",""),"CHAMPAGNE ET EFFERVESCENTS\",""),"LANGUEDOC\",""),"LOIRE\",""),"PROVENCE\",""),"RHONE NORD\",""),"RHONE SUD\",""),"SPIRITUEUX\",""),"SUD OUEST\","")</f>
        <v/>
      </c>
      <c r="V1749" s="19" t="e">
        <f>IF(#REF!="",0,1)</f>
        <v>#REF!</v>
      </c>
      <c r="W1749" s="20" t="e">
        <f>$X$1&amp;A1749&amp;$Y$1&amp;T1749&amp;$Z$1&amp;D1749&amp;$AA$1&amp;E1749&amp;#REF!&amp;G1749&amp;$AB$1&amp;J1749&amp;$AC$1&amp;L1749&amp;$AD$1&amp;N1749&amp;$AE$1&amp;P1749&amp;$AF$1&amp;R1749&amp;$AG$1&amp;#REF!&amp;$AI$1</f>
        <v>#REF!</v>
      </c>
    </row>
    <row r="1750" spans="1:23" hidden="1" x14ac:dyDescent="0.25">
      <c r="A1750" s="2" t="s">
        <v>133</v>
      </c>
      <c r="B1750" s="2" t="s">
        <v>134</v>
      </c>
      <c r="C1750" s="3"/>
      <c r="D1750" s="23" t="str">
        <f t="shared" si="625"/>
        <v/>
      </c>
      <c r="E1750" s="4">
        <v>76.2</v>
      </c>
      <c r="F1750" s="2" t="s">
        <v>66</v>
      </c>
      <c r="G1750" s="19">
        <f>VLOOKUP(F1750,frs!$A$2:$E$41,2,FALSE)</f>
        <v>28</v>
      </c>
      <c r="H1750" s="2" t="b">
        <v>1</v>
      </c>
      <c r="I1750" s="2" t="s">
        <v>4693</v>
      </c>
      <c r="J1750" s="19">
        <f>VLOOKUP(I1750,Families!$A$2:$B$11,2,FALSE)</f>
        <v>7</v>
      </c>
      <c r="K1750" s="2"/>
      <c r="L1750" s="19" t="str">
        <f>IFERROR(VLOOKUP(K1750,Appellations!$A$2:$B$77,2,FALSE),"0")</f>
        <v>0</v>
      </c>
      <c r="M1750" s="2" t="s">
        <v>5925</v>
      </c>
      <c r="N1750" s="19">
        <f>IFERROR(VLOOKUP(M1750,Regions!$A$2:$B$41,2,FALSE),"0")</f>
        <v>4</v>
      </c>
      <c r="O1750" s="2"/>
      <c r="P1750" s="19" t="str">
        <f>IFERROR(VLOOKUP(O1750,Colors!$A$2:$B$11,2,FALSE),"0")</f>
        <v>0</v>
      </c>
      <c r="Q1750" s="2"/>
      <c r="R1750" s="19" t="str">
        <f>IFERROR(VLOOKUP(Q1750,Contenants!$A$2:$B$21,2,FALSE),"0")</f>
        <v>0</v>
      </c>
      <c r="S1750" s="2"/>
      <c r="T1750" s="50" t="str">
        <f t="shared" si="626"/>
        <v>Bas Armagnac Laubade 1998</v>
      </c>
      <c r="U1750" s="19" t="str">
        <f>SUBSTITUTE(SUBSTITUTE(SUBSTITUTE(SUBSTITUTE(SUBSTITUTE(SUBSTITUTE(SUBSTITUTE(SUBSTITUTE(SUBSTITUTE(SUBSTITUTE(SUBSTITUTE(SUBSTITUTE(S1750,"C:\Users\Admin\OneDrive\Site Internet\",""),"BAG-IN-BOX\",""),"BOURGOGNE\",""),"BEAUJOLAIS\",""),"CHAMPAGNE ET EFFERVESCENTS\",""),"LANGUEDOC\",""),"LOIRE\",""),"PROVENCE\",""),"RHONE NORD\",""),"RHONE SUD\",""),"SPIRITUEUX\",""),"SUD OUEST\","")</f>
        <v/>
      </c>
      <c r="V1750" s="19">
        <f t="shared" ref="V1750:V1756" si="628">IF(U1750="",0,1)</f>
        <v>0</v>
      </c>
      <c r="W1750" s="20" t="e">
        <f>$X$1&amp;A1750&amp;$Y$1&amp;T1750&amp;$Z$1&amp;D1750&amp;$AA$1&amp;E1750&amp;#REF!&amp;G1750&amp;$AB$1&amp;J1750&amp;$AC$1&amp;L1750&amp;$AD$1&amp;N1750&amp;$AE$1&amp;P1750&amp;$AF$1&amp;R1750&amp;$AG$1&amp;#REF!&amp;$AI$1</f>
        <v>#REF!</v>
      </c>
    </row>
    <row r="1751" spans="1:23" hidden="1" x14ac:dyDescent="0.25">
      <c r="A1751" s="2" t="s">
        <v>135</v>
      </c>
      <c r="B1751" s="2" t="s">
        <v>136</v>
      </c>
      <c r="C1751" s="3"/>
      <c r="D1751" s="23" t="str">
        <f t="shared" si="625"/>
        <v/>
      </c>
      <c r="E1751" s="4">
        <v>75.400000000000006</v>
      </c>
      <c r="F1751" s="2" t="s">
        <v>66</v>
      </c>
      <c r="G1751" s="19">
        <f>VLOOKUP(F1751,frs!$A$2:$E$41,2,FALSE)</f>
        <v>28</v>
      </c>
      <c r="H1751" s="2" t="b">
        <v>1</v>
      </c>
      <c r="I1751" s="2" t="s">
        <v>4693</v>
      </c>
      <c r="J1751" s="19">
        <f>VLOOKUP(I1751,Families!$A$2:$B$11,2,FALSE)</f>
        <v>7</v>
      </c>
      <c r="K1751" s="2"/>
      <c r="L1751" s="19" t="str">
        <f>IFERROR(VLOOKUP(K1751,Appellations!$A$2:$B$77,2,FALSE),"0")</f>
        <v>0</v>
      </c>
      <c r="M1751" s="2" t="s">
        <v>5925</v>
      </c>
      <c r="N1751" s="19">
        <f>IFERROR(VLOOKUP(M1751,Regions!$A$2:$B$41,2,FALSE),"0")</f>
        <v>4</v>
      </c>
      <c r="O1751" s="2"/>
      <c r="P1751" s="19" t="str">
        <f>IFERROR(VLOOKUP(O1751,Colors!$A$2:$B$11,2,FALSE),"0")</f>
        <v>0</v>
      </c>
      <c r="Q1751" s="2"/>
      <c r="R1751" s="19" t="str">
        <f>IFERROR(VLOOKUP(Q1751,Contenants!$A$2:$B$21,2,FALSE),"0")</f>
        <v>0</v>
      </c>
      <c r="S1751" s="2"/>
      <c r="T1751" s="50" t="str">
        <f t="shared" si="626"/>
        <v>Bas Armagnac Laubade 1999</v>
      </c>
      <c r="U1751" s="19" t="str">
        <f>SUBSTITUTE(SUBSTITUTE(SUBSTITUTE(SUBSTITUTE(SUBSTITUTE(SUBSTITUTE(SUBSTITUTE(SUBSTITUTE(SUBSTITUTE(SUBSTITUTE(SUBSTITUTE(SUBSTITUTE(S1751,"C:\Users\Admin\OneDrive\Site Internet\",""),"BAG-IN-BOX\",""),"BOURGOGNE\",""),"BEAUJOLAIS\",""),"CHAMPAGNE ET EFFERVESCENTS\",""),"LANGUEDOC\",""),"LOIRE\",""),"PROVENCE\",""),"RHONE NORD\",""),"RHONE SUD\",""),"SPIRITUEUX\",""),"SUD OUEST\","")</f>
        <v/>
      </c>
      <c r="V1751" s="19">
        <f t="shared" si="628"/>
        <v>0</v>
      </c>
      <c r="W1751" s="20" t="e">
        <f>$X$1&amp;A1751&amp;$Y$1&amp;T1751&amp;$Z$1&amp;D1751&amp;$AA$1&amp;E1751&amp;#REF!&amp;G1751&amp;$AB$1&amp;J1751&amp;$AC$1&amp;L1751&amp;$AD$1&amp;N1751&amp;$AE$1&amp;P1751&amp;$AF$1&amp;R1751&amp;$AG$1&amp;#REF!&amp;$AI$1</f>
        <v>#REF!</v>
      </c>
    </row>
    <row r="1752" spans="1:23" hidden="1" x14ac:dyDescent="0.25">
      <c r="A1752" s="2" t="s">
        <v>137</v>
      </c>
      <c r="B1752" s="2" t="s">
        <v>138</v>
      </c>
      <c r="C1752" s="3"/>
      <c r="D1752" s="23" t="str">
        <f t="shared" si="625"/>
        <v/>
      </c>
      <c r="E1752" s="4">
        <v>82.8</v>
      </c>
      <c r="F1752" s="2" t="s">
        <v>66</v>
      </c>
      <c r="G1752" s="19">
        <f>VLOOKUP(F1752,frs!$A$2:$E$41,2,FALSE)</f>
        <v>28</v>
      </c>
      <c r="H1752" s="2" t="b">
        <v>1</v>
      </c>
      <c r="I1752" s="2" t="s">
        <v>4693</v>
      </c>
      <c r="J1752" s="19">
        <f>VLOOKUP(I1752,Families!$A$2:$B$11,2,FALSE)</f>
        <v>7</v>
      </c>
      <c r="K1752" s="2"/>
      <c r="L1752" s="19" t="str">
        <f>IFERROR(VLOOKUP(K1752,Appellations!$A$2:$B$77,2,FALSE),"0")</f>
        <v>0</v>
      </c>
      <c r="M1752" s="2" t="s">
        <v>5925</v>
      </c>
      <c r="N1752" s="19">
        <f>IFERROR(VLOOKUP(M1752,Regions!$A$2:$B$41,2,FALSE),"0")</f>
        <v>4</v>
      </c>
      <c r="O1752" s="2"/>
      <c r="P1752" s="19" t="str">
        <f>IFERROR(VLOOKUP(O1752,Colors!$A$2:$B$11,2,FALSE),"0")</f>
        <v>0</v>
      </c>
      <c r="Q1752" s="2"/>
      <c r="R1752" s="19" t="str">
        <f>IFERROR(VLOOKUP(Q1752,Contenants!$A$2:$B$21,2,FALSE),"0")</f>
        <v>0</v>
      </c>
      <c r="S1752" s="2"/>
      <c r="T1752" s="50" t="str">
        <f t="shared" si="626"/>
        <v>Bas Armagnac Laubade 2000</v>
      </c>
      <c r="U1752" s="19" t="str">
        <f>SUBSTITUTE(SUBSTITUTE(SUBSTITUTE(SUBSTITUTE(SUBSTITUTE(SUBSTITUTE(SUBSTITUTE(SUBSTITUTE(SUBSTITUTE(SUBSTITUTE(SUBSTITUTE(SUBSTITUTE(S1752,"C:\Users\Admin\OneDrive\Site Internet\",""),"BAG-IN-BOX\",""),"BOURGOGNE\",""),"BEAUJOLAIS\",""),"CHAMPAGNE ET EFFERVESCENTS\",""),"LANGUEDOC\",""),"LOIRE\",""),"PROVENCE\",""),"RHONE NORD\",""),"RHONE SUD\",""),"SPIRITUEUX\",""),"SUD OUEST\","")</f>
        <v/>
      </c>
      <c r="V1752" s="19">
        <f t="shared" si="628"/>
        <v>0</v>
      </c>
      <c r="W1752" s="20" t="e">
        <f>$X$1&amp;A1752&amp;$Y$1&amp;T1752&amp;$Z$1&amp;D1752&amp;$AA$1&amp;E1752&amp;#REF!&amp;G1752&amp;$AB$1&amp;J1752&amp;$AC$1&amp;L1752&amp;$AD$1&amp;N1752&amp;$AE$1&amp;P1752&amp;$AF$1&amp;R1752&amp;$AG$1&amp;#REF!&amp;$AI$1</f>
        <v>#REF!</v>
      </c>
    </row>
    <row r="1753" spans="1:23" s="29" customFormat="1" hidden="1" x14ac:dyDescent="0.25">
      <c r="A1753" s="2" t="s">
        <v>296</v>
      </c>
      <c r="B1753" s="2" t="s">
        <v>297</v>
      </c>
      <c r="C1753" s="3"/>
      <c r="D1753" s="27" t="str">
        <f t="shared" si="618"/>
        <v/>
      </c>
      <c r="E1753" s="4">
        <v>14</v>
      </c>
      <c r="F1753" s="2" t="s">
        <v>2225</v>
      </c>
      <c r="H1753" s="2" t="b">
        <v>1</v>
      </c>
      <c r="I1753" s="2" t="s">
        <v>2301</v>
      </c>
      <c r="K1753" s="2" t="s">
        <v>4751</v>
      </c>
      <c r="M1753" s="2" t="s">
        <v>4752</v>
      </c>
      <c r="O1753" s="2" t="s">
        <v>4719</v>
      </c>
      <c r="Q1753" s="2"/>
      <c r="S1753" s="2"/>
      <c r="V1753" s="19">
        <f t="shared" si="628"/>
        <v>0</v>
      </c>
    </row>
    <row r="1754" spans="1:23" s="20" customFormat="1" hidden="1" x14ac:dyDescent="0.25">
      <c r="A1754" s="2" t="s">
        <v>294</v>
      </c>
      <c r="B1754" s="2" t="s">
        <v>295</v>
      </c>
      <c r="C1754" s="3"/>
      <c r="D1754" s="18" t="str">
        <f t="shared" si="618"/>
        <v/>
      </c>
      <c r="E1754" s="4">
        <v>25</v>
      </c>
      <c r="F1754" s="2" t="s">
        <v>2225</v>
      </c>
      <c r="H1754" s="2" t="b">
        <v>1</v>
      </c>
      <c r="I1754" s="2" t="s">
        <v>2301</v>
      </c>
      <c r="K1754" s="2" t="s">
        <v>4751</v>
      </c>
      <c r="M1754" s="2" t="s">
        <v>4752</v>
      </c>
      <c r="O1754" s="2" t="s">
        <v>4719</v>
      </c>
      <c r="Q1754" s="2"/>
      <c r="S1754" s="2"/>
      <c r="V1754" s="19">
        <f t="shared" si="628"/>
        <v>0</v>
      </c>
    </row>
    <row r="1755" spans="1:23" s="20" customFormat="1" hidden="1" x14ac:dyDescent="0.25">
      <c r="A1755" s="2" t="s">
        <v>1224</v>
      </c>
      <c r="B1755" s="2" t="s">
        <v>1225</v>
      </c>
      <c r="C1755" s="3"/>
      <c r="D1755" s="40" t="str">
        <f t="shared" si="618"/>
        <v/>
      </c>
      <c r="E1755" s="4">
        <v>30.3</v>
      </c>
      <c r="F1755" s="2" t="s">
        <v>1066</v>
      </c>
      <c r="G1755" s="42"/>
      <c r="H1755" s="2" t="b">
        <v>1</v>
      </c>
      <c r="I1755" s="2" t="s">
        <v>4716</v>
      </c>
      <c r="J1755" s="42"/>
      <c r="K1755" s="2" t="s">
        <v>5028</v>
      </c>
      <c r="L1755" s="42"/>
      <c r="M1755" s="2" t="s">
        <v>4743</v>
      </c>
      <c r="N1755" s="42"/>
      <c r="O1755" s="2" t="s">
        <v>4719</v>
      </c>
      <c r="P1755" s="42"/>
      <c r="Q1755" s="2" t="s">
        <v>4688</v>
      </c>
      <c r="R1755" s="42"/>
      <c r="S1755" s="2"/>
      <c r="T1755" s="42"/>
      <c r="U1755" s="42"/>
      <c r="V1755" s="19">
        <f t="shared" si="628"/>
        <v>0</v>
      </c>
      <c r="W1755" s="42"/>
    </row>
    <row r="1756" spans="1:23" ht="409.5" x14ac:dyDescent="0.25">
      <c r="A1756" s="2" t="s">
        <v>145</v>
      </c>
      <c r="B1756" s="2" t="s">
        <v>146</v>
      </c>
      <c r="C1756" s="3" t="s">
        <v>5168</v>
      </c>
      <c r="D1756" s="23" t="str">
        <f t="shared" ref="D1756:D1758" si="629">SUBSTITUTE(SUBSTITUTE(SUBSTITUTE(C1756,CHAR(13),""),CHAR(10),"&lt;br&gt;"),". &amp;car(10)",".")</f>
        <v>Un Armagnac VSOP « plaisir » en digestif, en apéritif ou avec un fromage frais caillé sucré au miel, des fraises gariguettes, suivis d’un café léger.&lt;br&gt;&lt;br&gt;Provenance : France (Landes et Lot-et-Garonne)&lt;br&gt;&lt;br&gt;Cépages : Ugni blanc et Folle blanche&lt;br&gt;&lt;br&gt;Vieillissement : 6 à 12 ans en fûts de chêne.&lt;br&gt;&lt;br&gt;Dégustation : Robe jaune doré ; Nez de fruits mûrs, vanille, prune et d’agrumes ; Bouche suave, délicat d’une belle longueur.&lt;br&gt;&lt;br&gt;Le Château de Laubade est une propriété agricole et viticole située à Sorbets, dans le Gers, au cœur du terroir le plus noble du Bas Armagnac. Bâti en 1870, le domaine de 105 hectares d’un seul tenant appartient à la Famille Lesgourgues depuis trois générations. En quête d’excellence, c’est actuellement Denis, épaulé par sa sœur Jeanne et son frère Arnaud, qui poursuit les efforts visant à créer des armagnacs des plus singuliers.</v>
      </c>
      <c r="E1756" s="4">
        <v>50.75</v>
      </c>
      <c r="F1756" s="2" t="s">
        <v>66</v>
      </c>
      <c r="G1756" s="19">
        <f>VLOOKUP(F1756,frs!$A$2:$B$45,2,FALSE)</f>
        <v>28</v>
      </c>
      <c r="H1756" s="2" t="b">
        <v>1</v>
      </c>
      <c r="I1756" s="2" t="s">
        <v>4693</v>
      </c>
      <c r="J1756" s="19">
        <f>VLOOKUP(I1756,Families!$A$2:$B$11,2,FALSE)</f>
        <v>7</v>
      </c>
      <c r="K1756" s="2"/>
      <c r="L1756" s="19" t="str">
        <f>IFERROR(VLOOKUP(K1756,Appellations!$A$2:$B$80,2,FALSE),"0")</f>
        <v>0</v>
      </c>
      <c r="M1756" s="2" t="s">
        <v>5925</v>
      </c>
      <c r="N1756" s="19">
        <f>IFERROR(VLOOKUP(M1756,Regions!$A$2:$B$44,2,FALSE),"0")</f>
        <v>4</v>
      </c>
      <c r="O1756" s="2"/>
      <c r="P1756" s="19" t="str">
        <f>IFERROR(VLOOKUP(O1756,Colors!$A$2:$B$11,2,FALSE),"0")</f>
        <v>0</v>
      </c>
      <c r="Q1756" s="2" t="s">
        <v>4696</v>
      </c>
      <c r="R1756" s="19">
        <f>IFERROR(VLOOKUP(Q1756,Contenants!$A$2:$B$21,2,FALSE),"0")</f>
        <v>15</v>
      </c>
      <c r="S1756" s="2" t="s">
        <v>5762</v>
      </c>
      <c r="T1756" s="50" t="s">
        <v>6016</v>
      </c>
      <c r="U1756" s="19" t="str">
        <f>SUBSTITUTE(S1756,"C:\Users\Admin\OneDrive\Site Internet\","")</f>
        <v>armagnac_laubade_athos_vsop.png</v>
      </c>
      <c r="V1756" s="19">
        <f t="shared" si="628"/>
        <v>1</v>
      </c>
      <c r="W1756" s="20" t="str">
        <f t="shared" ref="W1756" si="630">$X$1&amp;A1756&amp;$Y$1&amp;T1756&amp;$Z$1&amp;D1756&amp;$AA$1&amp;G1756&amp;$AB$1&amp;J1756&amp;$AC$1&amp;L1756&amp;$AD$1&amp;N1756&amp;$AE$1&amp;P1756&amp;$AF$1&amp;R1756&amp;$AG$1&amp;U1756&amp;$AH$1&amp;V1756&amp;$AI$1</f>
        <v>("01768", "Bas Armagnac Laubade Carafe Athos VSOP", "Un Armagnac VSOP « plaisir » en digestif, en apéritif ou avec un fromage frais caillé sucré au miel, des fraises gariguettes, suivis d’un café léger.&lt;br&gt;&lt;br&gt;Provenance : France (Landes et Lot-et-Garonne)&lt;br&gt;&lt;br&gt;Cépages : Ugni blanc et Folle blanche&lt;br&gt;&lt;br&gt;Vieillissement : 6 à 12 ans en fûts de chêne.&lt;br&gt;&lt;br&gt;Dégustation : Robe jaune doré ; Nez de fruits mûrs, vanille, prune et d’agrumes ; Bouche suave, délicat d’une belle longueur.&lt;br&gt;&lt;br&gt;Le Château de Laubade est une propriété agricole et viticole située à Sorbets, dans le Gers, au cœur du terroir le plus noble du Bas Armagnac. Bâti en 1870, le domaine de 105 hectares d’un seul tenant appartient à la Famille Lesgourgues depuis trois générations. En quête d’excellence, c’est actuellement Denis, épaulé par sa sœur Jeanne et son frère Arnaud, qui poursuit les efforts visant à créer des armagnacs des plus singuliers.", "28", "7", "0", "4","0", "15", "armagnac_laubade_athos_vsop.png", "1"),</v>
      </c>
    </row>
    <row r="1757" spans="1:23" hidden="1" x14ac:dyDescent="0.25">
      <c r="A1757" s="2" t="s">
        <v>4069</v>
      </c>
      <c r="B1757" s="2" t="s">
        <v>4070</v>
      </c>
      <c r="C1757" s="3"/>
      <c r="D1757" s="23" t="str">
        <f t="shared" si="629"/>
        <v/>
      </c>
      <c r="E1757" s="4">
        <v>69</v>
      </c>
      <c r="F1757" s="2" t="s">
        <v>469</v>
      </c>
      <c r="G1757" s="19">
        <f>VLOOKUP(F1757,frs!$A$2:$E$41,2,FALSE)</f>
        <v>24</v>
      </c>
      <c r="H1757" s="2" t="b">
        <v>0</v>
      </c>
      <c r="I1757" s="2" t="s">
        <v>4693</v>
      </c>
      <c r="J1757" s="19">
        <f>VLOOKUP(I1757,Families!$A$2:$B$11,2,FALSE)</f>
        <v>7</v>
      </c>
      <c r="K1757" s="2"/>
      <c r="L1757" s="19" t="str">
        <f>IFERROR(VLOOKUP(K1757,Appellations!$A$2:$B$77,2,FALSE),"0")</f>
        <v>0</v>
      </c>
      <c r="M1757" s="2" t="s">
        <v>4703</v>
      </c>
      <c r="N1757" s="19">
        <f>IFERROR(VLOOKUP(M1757,Regions!$A$2:$B$41,2,FALSE),"0")</f>
        <v>34</v>
      </c>
      <c r="O1757" s="2"/>
      <c r="P1757" s="19" t="str">
        <f>IFERROR(VLOOKUP(O1757,Colors!$A$2:$B$11,2,FALSE),"0")</f>
        <v>0</v>
      </c>
      <c r="Q1757" s="2" t="s">
        <v>4696</v>
      </c>
      <c r="R1757" s="19">
        <f>IFERROR(VLOOKUP(Q1757,Contenants!$A$2:$B$21,2,FALSE),"0")</f>
        <v>15</v>
      </c>
      <c r="S1757" s="2"/>
      <c r="T1757" s="50" t="str">
        <f t="shared" ref="T1757:T1758" si="631">PROPER(B1757)</f>
        <v>Rhum Clement Aligator 42.3°</v>
      </c>
      <c r="U1757" s="19" t="str">
        <f>SUBSTITUTE(SUBSTITUTE(SUBSTITUTE(SUBSTITUTE(SUBSTITUTE(SUBSTITUTE(SUBSTITUTE(SUBSTITUTE(SUBSTITUTE(SUBSTITUTE(SUBSTITUTE(SUBSTITUTE(S1757,"C:\Users\Admin\OneDrive\Site Internet\",""),"BAG-IN-BOX\",""),"BOURGOGNE\",""),"BEAUJOLAIS\",""),"CHAMPAGNE ET EFFERVESCENTS\",""),"LANGUEDOC\",""),"LOIRE\",""),"PROVENCE\",""),"RHONE NORD\",""),"RHONE SUD\",""),"SPIRITUEUX\",""),"SUD OUEST\","")</f>
        <v/>
      </c>
      <c r="V1757" s="19" t="e">
        <f>IF(#REF!="",0,1)</f>
        <v>#REF!</v>
      </c>
      <c r="W1757" s="20" t="e">
        <f>$X$1&amp;A1757&amp;$Y$1&amp;T1757&amp;$Z$1&amp;D1757&amp;$AA$1&amp;E1757&amp;#REF!&amp;G1757&amp;$AB$1&amp;J1757&amp;$AC$1&amp;L1757&amp;$AD$1&amp;N1757&amp;$AE$1&amp;P1757&amp;$AF$1&amp;R1757&amp;$AG$1&amp;#REF!&amp;$AI$1</f>
        <v>#REF!</v>
      </c>
    </row>
    <row r="1758" spans="1:23" hidden="1" x14ac:dyDescent="0.25">
      <c r="A1758" s="2" t="s">
        <v>2457</v>
      </c>
      <c r="B1758" s="2" t="s">
        <v>2458</v>
      </c>
      <c r="C1758" s="3"/>
      <c r="D1758" s="23" t="str">
        <f t="shared" si="629"/>
        <v/>
      </c>
      <c r="E1758" s="4">
        <v>8.1</v>
      </c>
      <c r="F1758" s="2" t="s">
        <v>2271</v>
      </c>
      <c r="G1758" s="19" t="e">
        <f>VLOOKUP(F1758,frs!$A$2:$E$41,2,FALSE)</f>
        <v>#N/A</v>
      </c>
      <c r="H1758" s="2" t="b">
        <v>0</v>
      </c>
      <c r="I1758" s="2" t="s">
        <v>4716</v>
      </c>
      <c r="J1758" s="19">
        <f>VLOOKUP(I1758,Families!$A$2:$B$11,2,FALSE)</f>
        <v>1</v>
      </c>
      <c r="K1758" s="2" t="s">
        <v>4758</v>
      </c>
      <c r="L1758" s="19" t="str">
        <f>IFERROR(VLOOKUP(K1758,Appellations!$A$2:$B$77,2,FALSE),"0")</f>
        <v>0</v>
      </c>
      <c r="M1758" s="2" t="s">
        <v>4757</v>
      </c>
      <c r="N1758" s="19">
        <f>IFERROR(VLOOKUP(M1758,Regions!$A$2:$B$41,2,FALSE),"0")</f>
        <v>6</v>
      </c>
      <c r="O1758" s="2" t="s">
        <v>4719</v>
      </c>
      <c r="P1758" s="19">
        <f>IFERROR(VLOOKUP(O1758,Colors!$A$2:$B$11,2,FALSE),"0")</f>
        <v>8</v>
      </c>
      <c r="Q1758" s="2" t="s">
        <v>4688</v>
      </c>
      <c r="R1758" s="19">
        <f>IFERROR(VLOOKUP(Q1758,Contenants!$A$2:$B$21,2,FALSE),"0")</f>
        <v>16</v>
      </c>
      <c r="S1758" s="2"/>
      <c r="T1758" s="50" t="str">
        <f t="shared" si="631"/>
        <v>Beaujolais Village Quincie Morion Rouge</v>
      </c>
      <c r="U1758" s="19" t="str">
        <f>SUBSTITUTE(SUBSTITUTE(SUBSTITUTE(SUBSTITUTE(SUBSTITUTE(SUBSTITUTE(SUBSTITUTE(SUBSTITUTE(SUBSTITUTE(SUBSTITUTE(SUBSTITUTE(SUBSTITUTE(S1758,"C:\Users\Admin\OneDrive\Site Internet\",""),"BAG-IN-BOX\",""),"BOURGOGNE\",""),"BEAUJOLAIS\",""),"CHAMPAGNE ET EFFERVESCENTS\",""),"LANGUEDOC\",""),"LOIRE\",""),"PROVENCE\",""),"RHONE NORD\",""),"RHONE SUD\",""),"SPIRITUEUX\",""),"SUD OUEST\","")</f>
        <v/>
      </c>
      <c r="V1758" s="19" t="e">
        <f>IF(#REF!="",0,1)</f>
        <v>#REF!</v>
      </c>
      <c r="W1758" s="20" t="e">
        <f>$X$1&amp;A1758&amp;$Y$1&amp;T1758&amp;$Z$1&amp;D1758&amp;$AA$1&amp;E1758&amp;#REF!&amp;G1758&amp;$AB$1&amp;J1758&amp;$AC$1&amp;L1758&amp;$AD$1&amp;N1758&amp;$AE$1&amp;P1758&amp;$AF$1&amp;R1758&amp;$AG$1&amp;#REF!&amp;$AI$1</f>
        <v>#REF!</v>
      </c>
    </row>
    <row r="1759" spans="1:23" s="29" customFormat="1" hidden="1" x14ac:dyDescent="0.25">
      <c r="A1759" s="2" t="s">
        <v>4051</v>
      </c>
      <c r="B1759" s="2" t="s">
        <v>4052</v>
      </c>
      <c r="C1759" s="3"/>
      <c r="D1759" s="36" t="str">
        <f t="shared" si="618"/>
        <v/>
      </c>
      <c r="E1759" s="4">
        <v>10.6</v>
      </c>
      <c r="F1759" s="2" t="s">
        <v>2271</v>
      </c>
      <c r="G1759" s="38"/>
      <c r="H1759" s="2" t="b">
        <v>0</v>
      </c>
      <c r="I1759" s="2" t="s">
        <v>4716</v>
      </c>
      <c r="J1759" s="38"/>
      <c r="K1759" s="2" t="s">
        <v>5015</v>
      </c>
      <c r="L1759" s="38"/>
      <c r="M1759" s="2" t="s">
        <v>4757</v>
      </c>
      <c r="N1759" s="38"/>
      <c r="O1759" s="2" t="s">
        <v>4719</v>
      </c>
      <c r="P1759" s="38"/>
      <c r="Q1759" s="2" t="s">
        <v>4688</v>
      </c>
      <c r="R1759" s="38"/>
      <c r="S1759" s="2"/>
      <c r="T1759" s="38"/>
      <c r="U1759" s="38"/>
      <c r="V1759" s="38"/>
      <c r="W1759" s="38"/>
    </row>
    <row r="1760" spans="1:23" ht="409.5" x14ac:dyDescent="0.25">
      <c r="A1760" s="2" t="s">
        <v>1155</v>
      </c>
      <c r="B1760" s="2" t="s">
        <v>1156</v>
      </c>
      <c r="C1760" s="3" t="s">
        <v>5311</v>
      </c>
      <c r="D1760" s="23" t="str">
        <f t="shared" ref="D1760:D1765" si="632">SUBSTITUTE(SUBSTITUTE(SUBSTITUTE(C1760,CHAR(13),""),CHAR(10),"&lt;br&gt;"),". &amp;car(10)",".")</f>
        <v>Une Eau de Vie de vieille prune gourmande et généreuse. Idéal en digestif.&lt;br&gt;&lt;br&gt;Provenance : France (Bourgogne)&lt;br&gt;&lt;br&gt;Dégustation : Robe incolore ; Nez puissant et élégant de prune confiturée ; Bouche fruitée, chaleureuse et d’une belle longueur avec une sensation de sucrositée.&lt;br&gt;&lt;br&gt;La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v>
      </c>
      <c r="E1760" s="4">
        <v>45.8</v>
      </c>
      <c r="F1760" s="2" t="s">
        <v>469</v>
      </c>
      <c r="G1760" s="19">
        <f>VLOOKUP(F1760,frs!$A$2:$B$45,2,FALSE)</f>
        <v>24</v>
      </c>
      <c r="H1760" s="2" t="b">
        <v>1</v>
      </c>
      <c r="I1760" s="2" t="s">
        <v>4693</v>
      </c>
      <c r="J1760" s="19">
        <f>VLOOKUP(I1760,Families!$A$2:$B$11,2,FALSE)</f>
        <v>7</v>
      </c>
      <c r="K1760" s="2"/>
      <c r="L1760" s="19" t="str">
        <f>IFERROR(VLOOKUP(K1760,Appellations!$A$2:$B$80,2,FALSE),"0")</f>
        <v>0</v>
      </c>
      <c r="M1760" s="2" t="s">
        <v>4702</v>
      </c>
      <c r="N1760" s="19">
        <f>IFERROR(VLOOKUP(M1760,Regions!$A$2:$B$44,2,FALSE),"0")</f>
        <v>17</v>
      </c>
      <c r="O1760" s="2"/>
      <c r="P1760" s="19" t="str">
        <f>IFERROR(VLOOKUP(O1760,Colors!$A$2:$B$11,2,FALSE),"0")</f>
        <v>0</v>
      </c>
      <c r="Q1760" s="2" t="s">
        <v>4696</v>
      </c>
      <c r="R1760" s="19">
        <f>IFERROR(VLOOKUP(Q1760,Contenants!$A$2:$B$21,2,FALSE),"0")</f>
        <v>15</v>
      </c>
      <c r="S1760" s="2" t="s">
        <v>5918</v>
      </c>
      <c r="T1760" s="50" t="s">
        <v>6017</v>
      </c>
      <c r="U1760" s="19" t="str">
        <f t="shared" ref="U1760:U1761" si="633">SUBSTITUTE(S1760,"C:\Users\Admin\OneDrive\Site Internet\","")</f>
        <v>eau_de_vie_joseph_cartron_vieille_prune.png</v>
      </c>
      <c r="V1760" s="19">
        <f t="shared" ref="V1760:V1762" si="634">IF(U1760="",0,1)</f>
        <v>1</v>
      </c>
      <c r="W1760" s="20" t="str">
        <f t="shared" ref="W1760:W1761" si="635">$X$1&amp;A1760&amp;$Y$1&amp;T1760&amp;$Z$1&amp;D1760&amp;$AA$1&amp;G1760&amp;$AB$1&amp;J1760&amp;$AC$1&amp;L1760&amp;$AD$1&amp;N1760&amp;$AE$1&amp;P1760&amp;$AF$1&amp;R1760&amp;$AG$1&amp;U1760&amp;$AH$1&amp;V1760&amp;$AI$1</f>
        <v>("01772", "Eau de Vie Vieille Prune Cartron 42°", "Une Eau de Vie de vieille prune gourmande et généreuse. Idéal en digestif.&lt;br&gt;&lt;br&gt;Provenance : France (Bourgogne)&lt;br&gt;&lt;br&gt;Dégustation : Robe incolore ; Nez puissant et élégant de prune confiturée ; Bouche fruitée, chaleureuse et d’une belle longueur avec une sensation de sucrositée.&lt;br&gt;&lt;br&gt;La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 "24", "7", "0", "17","0", "15", "eau_de_vie_joseph_cartron_vieille_prune.png", "1"),</v>
      </c>
    </row>
    <row r="1761" spans="1:23" ht="409.5" x14ac:dyDescent="0.25">
      <c r="A1761" s="2" t="s">
        <v>1463</v>
      </c>
      <c r="B1761" s="2" t="s">
        <v>1464</v>
      </c>
      <c r="C1761" s="3" t="s">
        <v>5373</v>
      </c>
      <c r="D1761" s="23" t="str">
        <f t="shared" si="632"/>
        <v>Une liqueur de peppermint douce et pleine de fraîcheur. Idéal sur glace ou en cocktail.&lt;br&gt;&lt;br&gt;Provenance : France (Bourgogne)&lt;br&gt;&lt;br&gt;Dégustation : Robe vert émeraude ; Nez frais, mentholé et aérien ; Bouche sur une sensation de fraîcheur de menthol et d’une sucrosité discrète.&lt;br&gt;&lt;br&gt;La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v>
      </c>
      <c r="E1761" s="4">
        <v>14.7</v>
      </c>
      <c r="F1761" s="2" t="s">
        <v>469</v>
      </c>
      <c r="G1761" s="19">
        <f>VLOOKUP(F1761,frs!$A$2:$B$45,2,FALSE)</f>
        <v>24</v>
      </c>
      <c r="H1761" s="2" t="b">
        <v>1</v>
      </c>
      <c r="I1761" s="2" t="s">
        <v>4693</v>
      </c>
      <c r="J1761" s="19">
        <f>VLOOKUP(I1761,Families!$A$2:$B$11,2,FALSE)</f>
        <v>7</v>
      </c>
      <c r="K1761" s="2"/>
      <c r="L1761" s="19" t="str">
        <f>IFERROR(VLOOKUP(K1761,Appellations!$A$2:$B$80,2,FALSE),"0")</f>
        <v>0</v>
      </c>
      <c r="M1761" s="2" t="s">
        <v>4694</v>
      </c>
      <c r="N1761" s="19">
        <f>IFERROR(VLOOKUP(M1761,Regions!$A$2:$B$44,2,FALSE),"0")</f>
        <v>26</v>
      </c>
      <c r="O1761" s="2"/>
      <c r="P1761" s="19" t="str">
        <f>IFERROR(VLOOKUP(O1761,Colors!$A$2:$B$11,2,FALSE),"0")</f>
        <v>0</v>
      </c>
      <c r="Q1761" s="2" t="s">
        <v>4695</v>
      </c>
      <c r="R1761" s="19">
        <f>IFERROR(VLOOKUP(Q1761,Contenants!$A$2:$B$21,2,FALSE),"0")</f>
        <v>13</v>
      </c>
      <c r="S1761" s="2" t="s">
        <v>5763</v>
      </c>
      <c r="T1761" s="50" t="s">
        <v>6286</v>
      </c>
      <c r="U1761" s="19" t="str">
        <f t="shared" si="633"/>
        <v>joseph_cartron_liqueur_peppermit.png</v>
      </c>
      <c r="V1761" s="19">
        <f t="shared" si="634"/>
        <v>1</v>
      </c>
      <c r="W1761" s="20" t="str">
        <f t="shared" si="635"/>
        <v>("01773", "Liqueur Pepermint Vert Cartron 21°", "Une liqueur de peppermint douce et pleine de fraîcheur. Idéal sur glace ou en cocktail.&lt;br&gt;&lt;br&gt;Provenance : France (Bourgogne)&lt;br&gt;&lt;br&gt;Dégustation : Robe vert émeraude ; Nez frais, mentholé et aérien ; Bouche sur une sensation de fraîcheur de menthol et d’une sucrosité discrète.&lt;br&gt;&lt;br&gt;La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 "24", "7", "0", "26","0", "13", "joseph_cartron_liqueur_peppermit.png", "1"),</v>
      </c>
    </row>
    <row r="1762" spans="1:23" hidden="1" x14ac:dyDescent="0.25">
      <c r="A1762" s="2" t="s">
        <v>1465</v>
      </c>
      <c r="B1762" s="2" t="s">
        <v>1466</v>
      </c>
      <c r="C1762" s="3"/>
      <c r="D1762" s="23" t="str">
        <f t="shared" si="632"/>
        <v/>
      </c>
      <c r="E1762" s="4">
        <v>19.45</v>
      </c>
      <c r="F1762" s="2" t="s">
        <v>469</v>
      </c>
      <c r="G1762" s="19">
        <f>VLOOKUP(F1762,frs!$A$2:$E$41,2,FALSE)</f>
        <v>24</v>
      </c>
      <c r="H1762" s="2" t="b">
        <v>1</v>
      </c>
      <c r="I1762" s="2" t="s">
        <v>4693</v>
      </c>
      <c r="J1762" s="19">
        <f>VLOOKUP(I1762,Families!$A$2:$B$11,2,FALSE)</f>
        <v>7</v>
      </c>
      <c r="K1762" s="2"/>
      <c r="L1762" s="19" t="str">
        <f>IFERROR(VLOOKUP(K1762,Appellations!$A$2:$B$77,2,FALSE),"0")</f>
        <v>0</v>
      </c>
      <c r="M1762" s="2" t="s">
        <v>4694</v>
      </c>
      <c r="N1762" s="19">
        <f>IFERROR(VLOOKUP(M1762,Regions!$A$2:$B$41,2,FALSE),"0")</f>
        <v>26</v>
      </c>
      <c r="O1762" s="2"/>
      <c r="P1762" s="19" t="str">
        <f>IFERROR(VLOOKUP(O1762,Colors!$A$2:$B$11,2,FALSE),"0")</f>
        <v>0</v>
      </c>
      <c r="Q1762" s="2" t="s">
        <v>4695</v>
      </c>
      <c r="R1762" s="19">
        <f>IFERROR(VLOOKUP(Q1762,Contenants!$A$2:$B$21,2,FALSE),"0")</f>
        <v>13</v>
      </c>
      <c r="S1762" s="2"/>
      <c r="T1762" s="50" t="str">
        <f t="shared" ref="T1762:T1763" si="636">PROPER(B1762)</f>
        <v>Liqueur Poire Williams Cartron 25° 50 Cl</v>
      </c>
      <c r="U1762" s="19" t="str">
        <f>SUBSTITUTE(SUBSTITUTE(SUBSTITUTE(SUBSTITUTE(SUBSTITUTE(SUBSTITUTE(SUBSTITUTE(SUBSTITUTE(SUBSTITUTE(SUBSTITUTE(SUBSTITUTE(SUBSTITUTE(S1762,"C:\Users\Admin\OneDrive\Site Internet\",""),"BAG-IN-BOX\",""),"BOURGOGNE\",""),"BEAUJOLAIS\",""),"CHAMPAGNE ET EFFERVESCENTS\",""),"LANGUEDOC\",""),"LOIRE\",""),"PROVENCE\",""),"RHONE NORD\",""),"RHONE SUD\",""),"SPIRITUEUX\",""),"SUD OUEST\","")</f>
        <v/>
      </c>
      <c r="V1762" s="19">
        <f t="shared" si="634"/>
        <v>0</v>
      </c>
      <c r="W1762" s="20" t="e">
        <f>$X$1&amp;A1762&amp;$Y$1&amp;T1762&amp;$Z$1&amp;D1762&amp;$AA$1&amp;E1762&amp;#REF!&amp;G1762&amp;$AB$1&amp;J1762&amp;$AC$1&amp;L1762&amp;$AD$1&amp;N1762&amp;$AE$1&amp;P1762&amp;$AF$1&amp;R1762&amp;$AG$1&amp;#REF!&amp;$AI$1</f>
        <v>#REF!</v>
      </c>
    </row>
    <row r="1763" spans="1:23" hidden="1" x14ac:dyDescent="0.25">
      <c r="A1763" s="2" t="s">
        <v>3759</v>
      </c>
      <c r="B1763" s="2" t="s">
        <v>3760</v>
      </c>
      <c r="C1763" s="3"/>
      <c r="D1763" s="23" t="str">
        <f t="shared" si="632"/>
        <v/>
      </c>
      <c r="E1763" s="4">
        <v>17.100000000000001</v>
      </c>
      <c r="F1763" s="2" t="s">
        <v>469</v>
      </c>
      <c r="G1763" s="19">
        <f>VLOOKUP(F1763,frs!$A$2:$E$41,2,FALSE)</f>
        <v>24</v>
      </c>
      <c r="H1763" s="2" t="b">
        <v>0</v>
      </c>
      <c r="I1763" s="2" t="s">
        <v>4693</v>
      </c>
      <c r="J1763" s="19">
        <f>VLOOKUP(I1763,Families!$A$2:$B$11,2,FALSE)</f>
        <v>7</v>
      </c>
      <c r="K1763" s="2"/>
      <c r="L1763" s="19" t="str">
        <f>IFERROR(VLOOKUP(K1763,Appellations!$A$2:$B$77,2,FALSE),"0")</f>
        <v>0</v>
      </c>
      <c r="M1763" s="2" t="s">
        <v>4694</v>
      </c>
      <c r="N1763" s="19">
        <f>IFERROR(VLOOKUP(M1763,Regions!$A$2:$B$41,2,FALSE),"0")</f>
        <v>26</v>
      </c>
      <c r="O1763" s="2"/>
      <c r="P1763" s="19" t="str">
        <f>IFERROR(VLOOKUP(O1763,Colors!$A$2:$B$11,2,FALSE),"0")</f>
        <v>0</v>
      </c>
      <c r="Q1763" s="2" t="s">
        <v>4696</v>
      </c>
      <c r="R1763" s="19">
        <f>IFERROR(VLOOKUP(Q1763,Contenants!$A$2:$B$21,2,FALSE),"0")</f>
        <v>15</v>
      </c>
      <c r="S1763" s="2"/>
      <c r="T1763" s="50" t="str">
        <f t="shared" si="636"/>
        <v>Liqueur De Chataigne Cartron 18° 70 Cl</v>
      </c>
      <c r="U1763" s="19" t="str">
        <f>SUBSTITUTE(SUBSTITUTE(SUBSTITUTE(SUBSTITUTE(SUBSTITUTE(SUBSTITUTE(SUBSTITUTE(SUBSTITUTE(SUBSTITUTE(SUBSTITUTE(SUBSTITUTE(SUBSTITUTE(S1763,"C:\Users\Admin\OneDrive\Site Internet\",""),"BAG-IN-BOX\",""),"BOURGOGNE\",""),"BEAUJOLAIS\",""),"CHAMPAGNE ET EFFERVESCENTS\",""),"LANGUEDOC\",""),"LOIRE\",""),"PROVENCE\",""),"RHONE NORD\",""),"RHONE SUD\",""),"SPIRITUEUX\",""),"SUD OUEST\","")</f>
        <v/>
      </c>
      <c r="V1763" s="19" t="e">
        <f>IF(#REF!="",0,1)</f>
        <v>#REF!</v>
      </c>
      <c r="W1763" s="20" t="e">
        <f>$X$1&amp;A1763&amp;$Y$1&amp;T1763&amp;$Z$1&amp;D1763&amp;$AA$1&amp;E1763&amp;#REF!&amp;G1763&amp;$AB$1&amp;J1763&amp;$AC$1&amp;L1763&amp;$AD$1&amp;N1763&amp;$AE$1&amp;P1763&amp;$AF$1&amp;R1763&amp;$AG$1&amp;#REF!&amp;$AI$1</f>
        <v>#REF!</v>
      </c>
    </row>
    <row r="1764" spans="1:23" ht="409.5" x14ac:dyDescent="0.25">
      <c r="A1764" s="2" t="s">
        <v>1683</v>
      </c>
      <c r="B1764" s="2" t="s">
        <v>1684</v>
      </c>
      <c r="C1764" s="3" t="s">
        <v>5404</v>
      </c>
      <c r="D1764" s="23" t="str">
        <f t="shared" si="632"/>
        <v>Un ratafia de Bourgogne ample et gourmand. Idéal en apéritif ou sur un foie gras poêlé.&lt;br&gt;&lt;br&gt;Provenance : France (Bourgogne)&lt;br&gt;&lt;br&gt;Dégustation : Robe dorée ; Nez discret sur le raisin mûr ; Bouche ronde, suave, sensation de croquer dans du raisin mûr. Avec une sucrosité discrète et une belle longueur.&lt;br&gt;&lt;br&gt;La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v>
      </c>
      <c r="E1764" s="4">
        <v>16.75</v>
      </c>
      <c r="F1764" s="2" t="s">
        <v>469</v>
      </c>
      <c r="G1764" s="19">
        <f>VLOOKUP(F1764,frs!$A$2:$B$45,2,FALSE)</f>
        <v>24</v>
      </c>
      <c r="H1764" s="2" t="b">
        <v>1</v>
      </c>
      <c r="I1764" s="2" t="s">
        <v>4693</v>
      </c>
      <c r="J1764" s="19">
        <f>VLOOKUP(I1764,Families!$A$2:$B$11,2,FALSE)</f>
        <v>7</v>
      </c>
      <c r="K1764" s="2"/>
      <c r="L1764" s="19" t="str">
        <f>IFERROR(VLOOKUP(K1764,Appellations!$A$2:$B$80,2,FALSE),"0")</f>
        <v>0</v>
      </c>
      <c r="M1764" s="2" t="s">
        <v>4694</v>
      </c>
      <c r="N1764" s="19">
        <f>IFERROR(VLOOKUP(M1764,Regions!$A$2:$B$44,2,FALSE),"0")</f>
        <v>26</v>
      </c>
      <c r="O1764" s="2"/>
      <c r="P1764" s="19" t="str">
        <f>IFERROR(VLOOKUP(O1764,Colors!$A$2:$B$11,2,FALSE),"0")</f>
        <v>0</v>
      </c>
      <c r="Q1764" s="2" t="s">
        <v>4688</v>
      </c>
      <c r="R1764" s="19">
        <f>IFERROR(VLOOKUP(Q1764,Contenants!$A$2:$B$21,2,FALSE),"0")</f>
        <v>16</v>
      </c>
      <c r="S1764" s="2" t="s">
        <v>5764</v>
      </c>
      <c r="T1764" s="50" t="s">
        <v>6466</v>
      </c>
      <c r="U1764" s="19" t="str">
        <f t="shared" ref="U1764:U1765" si="637">SUBSTITUTE(S1764,"C:\Users\Admin\OneDrive\Site Internet\","")</f>
        <v>joseph_cartron_ratafia_de_bourgogne.png</v>
      </c>
      <c r="V1764" s="19">
        <f t="shared" ref="V1764:V1769" si="638">IF(U1764="",0,1)</f>
        <v>1</v>
      </c>
      <c r="W1764" s="20" t="str">
        <f t="shared" ref="W1764:W1765" si="639">$X$1&amp;A1764&amp;$Y$1&amp;T1764&amp;$Z$1&amp;D1764&amp;$AA$1&amp;G1764&amp;$AB$1&amp;J1764&amp;$AC$1&amp;L1764&amp;$AD$1&amp;N1764&amp;$AE$1&amp;P1764&amp;$AF$1&amp;R1764&amp;$AG$1&amp;U1764&amp;$AH$1&amp;V1764&amp;$AI$1</f>
        <v>("01776", "Ratafia de Bourgogne Joseph Cartron", "Un ratafia de Bourgogne ample et gourmand. Idéal en apéritif ou sur un foie gras poêlé.&lt;br&gt;&lt;br&gt;Provenance : France (Bourgogne)&lt;br&gt;&lt;br&gt;Dégustation : Robe dorée ; Nez discret sur le raisin mûr ; Bouche ronde, suave, sensation de croquer dans du raisin mûr. Avec une sucrosité discrète et une belle longueur.&lt;br&gt;&lt;br&gt;La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 "24", "7", "0", "26","0", "16", "joseph_cartron_ratafia_de_bourgogne.png", "1"),</v>
      </c>
    </row>
    <row r="1765" spans="1:23" ht="409.5" x14ac:dyDescent="0.25">
      <c r="A1765" s="2" t="s">
        <v>894</v>
      </c>
      <c r="B1765" s="2" t="s">
        <v>895</v>
      </c>
      <c r="C1765" s="3" t="s">
        <v>5549</v>
      </c>
      <c r="D1765" s="23" t="str">
        <f t="shared" si="632"/>
        <v>Un Champagne Grand Cru puissant et aromatique qui s'accordera parfait sur un dessert au chocolat.&lt;br&gt;&lt;br&gt;Encépagement : Pinot noir&lt;br&gt;&lt;br&gt;Dégustation : Bulles fines ; Nez de figues et fruits exotiques ; Bouche ample, vive, sur des arômes vineux et une finale longue et quelque peu iodée.&lt;br&gt;&lt;br&gt;Existe en 75cl.&lt;br&gt;&lt;br&gt;La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vin.&lt;br&gt;Le domaine compte plus de 6 Ha de vignes, sur le terroir d'Ambonnay. Le Pinot Noir et le Chardonnay sont plantés sur des collines exposées sud et sud-est, garantissant une exposition très ensoleillée.&lt;br&gt;La Maison Soutiran étant classée en 'Grand Cru', exprime toute la rareté de ce Champagne. En effet, seul 17 Maisons sont classées 'Grand Cru', sur un total de 320 Maisons environ.&lt;br&gt;La Maison Soutiran s'atèle a produire des champagnes riches, racés, expressifs avec une texture crémeuse soulignée par une salinité minérale issur des sols calcaires et crayeux.</v>
      </c>
      <c r="E1765" s="4">
        <v>128</v>
      </c>
      <c r="F1765" s="2" t="s">
        <v>2229</v>
      </c>
      <c r="G1765" s="19">
        <f>VLOOKUP(F1765,frs!$A$2:$B$45,2,FALSE)</f>
        <v>8</v>
      </c>
      <c r="H1765" s="2" t="b">
        <v>1</v>
      </c>
      <c r="I1765" s="2" t="s">
        <v>4805</v>
      </c>
      <c r="J1765" s="19">
        <f>VLOOKUP(I1765,Families!$A$2:$B$11,2,FALSE)</f>
        <v>5</v>
      </c>
      <c r="K1765" s="2" t="s">
        <v>4806</v>
      </c>
      <c r="L1765" s="19">
        <f>IFERROR(VLOOKUP(K1765,Appellations!$A$2:$B$80,2,FALSE),"0")</f>
        <v>16</v>
      </c>
      <c r="M1765" s="2" t="s">
        <v>4806</v>
      </c>
      <c r="N1765" s="19">
        <f>IFERROR(VLOOKUP(M1765,Regions!$A$2:$B$44,2,FALSE),"0")</f>
        <v>12</v>
      </c>
      <c r="O1765" s="2"/>
      <c r="P1765" s="19" t="str">
        <f>IFERROR(VLOOKUP(O1765,Colors!$A$2:$B$11,2,FALSE),"0")</f>
        <v>0</v>
      </c>
      <c r="Q1765" s="2" t="s">
        <v>2303</v>
      </c>
      <c r="R1765" s="19">
        <f>IFERROR(VLOOKUP(Q1765,Contenants!$A$2:$B$21,2,FALSE),"0")</f>
        <v>19</v>
      </c>
      <c r="S1765" s="2" t="s">
        <v>5890</v>
      </c>
      <c r="T1765" s="50" t="s">
        <v>6287</v>
      </c>
      <c r="U1765" s="19" t="str">
        <f t="shared" si="637"/>
        <v>champagne_soutiran_perle_noire.png</v>
      </c>
      <c r="V1765" s="19">
        <f t="shared" si="638"/>
        <v>1</v>
      </c>
      <c r="W1765" s="20" t="str">
        <f t="shared" si="639"/>
        <v>("01777", "Champagne Soutiran Grand Cru Perle Noire Magnum", "Un Champagne Grand Cru puissant et aromatique qui s'accordera parfait sur un dessert au chocolat.&lt;br&gt;&lt;br&gt;Encépagement : Pinot noir&lt;br&gt;&lt;br&gt;Dégustation : Bulles fines ; Nez de figues et fruits exotiques ; Bouche ample, vive, sur des arômes vineux et une finale longue et quelque peu iodée.&lt;br&gt;&lt;br&gt;Existe en 75cl.&lt;br&gt;&lt;br&gt;La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vin.&lt;br&gt;Le domaine compte plus de 6 Ha de vignes, sur le terroir d'Ambonnay. Le Pinot Noir et le Chardonnay sont plantés sur des collines exposées sud et sud-est, garantissant une exposition très ensoleillée.&lt;br&gt;La Maison Soutiran étant classée en 'Grand Cru', exprime toute la rareté de ce Champagne. En effet, seul 17 Maisons sont classées 'Grand Cru', sur un total de 320 Maisons environ.&lt;br&gt;La Maison Soutiran s'atèle a produire des champagnes riches, racés, expressifs avec une texture crémeuse soulignée par une salinité minérale issur des sols calcaires et crayeux.", "8", "5", "16", "12","0", "19", "champagne_soutiran_perle_noire.png", "1"),</v>
      </c>
    </row>
    <row r="1766" spans="1:23" s="29" customFormat="1" ht="357" hidden="1" x14ac:dyDescent="0.25">
      <c r="A1766" s="2" t="s">
        <v>886</v>
      </c>
      <c r="B1766" s="2" t="s">
        <v>887</v>
      </c>
      <c r="C1766" s="3" t="s">
        <v>5030</v>
      </c>
      <c r="D1766" s="36" t="str">
        <f t="shared" si="618"/>
        <v>Un Champagne Grand Cru d'une finesse inégalable qui pourra accompagner un poisson ou un plateau de fruits de mer.&lt;br&gt;&lt;br&gt;Encépagement : Chardonnay, Pinot noir&lt;br&gt;&lt;br&gt;Dégustation : Bulles fines ; Nez d’agrumes, de fruits secs et torréfaction ; Bouche ample et onctueuse avec une belle finale.&lt;br&gt;&lt;br&gt;Existe en 75cl.&lt;br&gt;&lt;br&gt;La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vin.&lt;br&gt;Le domaine compte plus de 6 Ha de vignes, sur le terroir d'Ambonnay. Le Pinot Noir et le Chardonnay sont plantés sur des collines exposées sud et sud-est, garantissant une exposition très ensoleillée.&lt;br&gt;La Maison Soutiran étant classée en "Grand Cru", exprime toute la rareté de ce Champagne. En effet, seul 17 Maisons sont classées "Grand Cru", sur un total de 320 Maisons environ.&lt;br&gt;La Maison Soutiran s'atèle a produire des champagnes riches, racés, expressifs avec une texture crémeuse soulignée par une salinité minérale issur des sols calcaires et crayeux.</v>
      </c>
      <c r="E1766" s="4">
        <v>145.30000000000001</v>
      </c>
      <c r="F1766" s="2" t="s">
        <v>2229</v>
      </c>
      <c r="G1766" s="38"/>
      <c r="H1766" s="2" t="b">
        <v>1</v>
      </c>
      <c r="I1766" s="2" t="s">
        <v>4805</v>
      </c>
      <c r="J1766" s="38"/>
      <c r="K1766" s="2" t="s">
        <v>4806</v>
      </c>
      <c r="L1766" s="38"/>
      <c r="M1766" s="2" t="s">
        <v>4806</v>
      </c>
      <c r="N1766" s="38"/>
      <c r="O1766" s="2"/>
      <c r="P1766" s="38"/>
      <c r="Q1766" s="2" t="s">
        <v>2303</v>
      </c>
      <c r="R1766" s="38"/>
      <c r="S1766" s="2" t="s">
        <v>5887</v>
      </c>
      <c r="T1766" s="38"/>
      <c r="U1766" s="38"/>
      <c r="V1766" s="19">
        <f t="shared" si="638"/>
        <v>0</v>
      </c>
      <c r="W1766" s="38"/>
    </row>
    <row r="1767" spans="1:23" ht="409.5" x14ac:dyDescent="0.25">
      <c r="A1767" s="2" t="s">
        <v>896</v>
      </c>
      <c r="B1767" s="2" t="s">
        <v>897</v>
      </c>
      <c r="C1767" s="3" t="s">
        <v>5550</v>
      </c>
      <c r="D1767" s="23" t="str">
        <f>SUBSTITUTE(SUBSTITUTE(SUBSTITUTE(C1767,CHAR(13),""),CHAR(10),"&lt;br&gt;"),". &amp;car(10)",".")</f>
        <v>Un Champagne Grand Cru aux bulles fines et aux notes légèrement brioché. Idéal en apéritif ou sur un dessert au chocolat.&lt;br&gt;&lt;br&gt;Encépagement : Pinot noir, Chardonnay&lt;br&gt;&lt;br&gt;Dégustation : Bulles fines ; Nez de poire compotée, pêche et légèrement torréfié ; Bouche de fruits exotiques, minérale et saline.&lt;br&gt;&lt;br&gt;Existe en 75cl, en Jéroboam et en Magnum.&lt;br&gt;&lt;br&gt;La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vin.&lt;br&gt;Le domaine compte plus de 6 Ha de vignes, sur le terroir d'Ambonnay. Le Pinot Noir et le Chardonnay sont plantés sur des collines exposées sud et sud-est, garantissant une exposition très ensoleillée.&lt;br&gt;La Maison Soutiran étant classée en 'Grand Cru', exprime toute la rareté de ce Champagne. En effet, seul 17 Maisons sont classées 'Grand Cru', sur un total de 320 Maisons environ.&lt;br&gt;La Maison Soutiran s'atèle a produire des champagnes riches, racés, expressifs avec une texture crémeuse soulignée par une salinité minérale issur des sols calcaires et crayeux.</v>
      </c>
      <c r="E1767" s="4">
        <v>26.2</v>
      </c>
      <c r="F1767" s="2" t="s">
        <v>2229</v>
      </c>
      <c r="G1767" s="19">
        <f>VLOOKUP(F1767,frs!$A$2:$B$45,2,FALSE)</f>
        <v>8</v>
      </c>
      <c r="H1767" s="2" t="b">
        <v>1</v>
      </c>
      <c r="I1767" s="2" t="s">
        <v>4805</v>
      </c>
      <c r="J1767" s="19">
        <f>VLOOKUP(I1767,Families!$A$2:$B$11,2,FALSE)</f>
        <v>5</v>
      </c>
      <c r="K1767" s="2" t="s">
        <v>4806</v>
      </c>
      <c r="L1767" s="19">
        <f>IFERROR(VLOOKUP(K1767,Appellations!$A$2:$B$80,2,FALSE),"0")</f>
        <v>16</v>
      </c>
      <c r="M1767" s="2" t="s">
        <v>4806</v>
      </c>
      <c r="N1767" s="19">
        <f>IFERROR(VLOOKUP(M1767,Regions!$A$2:$B$44,2,FALSE),"0")</f>
        <v>12</v>
      </c>
      <c r="O1767" s="2"/>
      <c r="P1767" s="19" t="str">
        <f>IFERROR(VLOOKUP(O1767,Colors!$A$2:$B$11,2,FALSE),"0")</f>
        <v>0</v>
      </c>
      <c r="Q1767" s="2" t="s">
        <v>4833</v>
      </c>
      <c r="R1767" s="19">
        <f>IFERROR(VLOOKUP(Q1767,Contenants!$A$2:$B$21,2,FALSE),"0")</f>
        <v>11</v>
      </c>
      <c r="S1767" s="2" t="s">
        <v>5888</v>
      </c>
      <c r="T1767" s="50" t="s">
        <v>6288</v>
      </c>
      <c r="U1767" s="19" t="str">
        <f>SUBSTITUTE(S1767,"C:\Users\Admin\OneDrive\Site Internet\","")</f>
        <v>champagne_soutiran_signature.png</v>
      </c>
      <c r="V1767" s="19">
        <f t="shared" si="638"/>
        <v>1</v>
      </c>
      <c r="W1767" s="20" t="str">
        <f t="shared" ref="W1767" si="640">$X$1&amp;A1767&amp;$Y$1&amp;T1767&amp;$Z$1&amp;D1767&amp;$AA$1&amp;G1767&amp;$AB$1&amp;J1767&amp;$AC$1&amp;L1767&amp;$AD$1&amp;N1767&amp;$AE$1&amp;P1767&amp;$AF$1&amp;R1767&amp;$AG$1&amp;U1767&amp;$AH$1&amp;V1767&amp;$AI$1</f>
        <v>("01779", "Champagne Soutiran Grand Cru Signature 37,5 cl", "Un Champagne Grand Cru aux bulles fines et aux notes légèrement brioché. Idéal en apéritif ou sur un dessert au chocolat.&lt;br&gt;&lt;br&gt;Encépagement : Pinot noir, Chardonnay&lt;br&gt;&lt;br&gt;Dégustation : Bulles fines ; Nez de poire compotée, pêche et légèrement torréfié ; Bouche de fruits exotiques, minérale et saline.&lt;br&gt;&lt;br&gt;Existe en 75cl, en Jéroboam et en Magnum.&lt;br&gt;&lt;br&gt;La Maison Soutiran est un domaine familliale et a été créée par Gérard Soutiran dans les années 1950. C'est Valérie, la petite fille de Gérard, qui développa le côté commercial, le nom est alors devenu 'Champagne Soutiran'. Patrick, le mari de Valérie pris le relai pour l'élaboration et la production du vin.&lt;br&gt;Le domaine compte plus de 6 Ha de vignes, sur le terroir d'Ambonnay. Le Pinot Noir et le Chardonnay sont plantés sur des collines exposées sud et sud-est, garantissant une exposition très ensoleillée.&lt;br&gt;La Maison Soutiran étant classée en 'Grand Cru', exprime toute la rareté de ce Champagne. En effet, seul 17 Maisons sont classées 'Grand Cru', sur un total de 320 Maisons environ.&lt;br&gt;La Maison Soutiran s'atèle a produire des champagnes riches, racés, expressifs avec une texture crémeuse soulignée par une salinité minérale issur des sols calcaires et crayeux.", "8", "5", "16", "12","0", "11", "champagne_soutiran_signature.png", "1"),</v>
      </c>
    </row>
    <row r="1768" spans="1:23" s="29" customFormat="1" hidden="1" x14ac:dyDescent="0.25">
      <c r="A1768" s="2" t="s">
        <v>672</v>
      </c>
      <c r="B1768" s="2" t="s">
        <v>673</v>
      </c>
      <c r="C1768" s="3"/>
      <c r="D1768" s="36" t="str">
        <f t="shared" si="618"/>
        <v/>
      </c>
      <c r="E1768" s="4">
        <v>29.6</v>
      </c>
      <c r="F1768" s="2" t="s">
        <v>2242</v>
      </c>
      <c r="G1768" s="38"/>
      <c r="H1768" s="2" t="b">
        <v>1</v>
      </c>
      <c r="I1768" s="2" t="s">
        <v>4716</v>
      </c>
      <c r="J1768" s="38"/>
      <c r="K1768" s="2" t="s">
        <v>4740</v>
      </c>
      <c r="L1768" s="38"/>
      <c r="M1768" s="2" t="s">
        <v>4741</v>
      </c>
      <c r="N1768" s="38"/>
      <c r="O1768" s="2" t="s">
        <v>4719</v>
      </c>
      <c r="P1768" s="38"/>
      <c r="Q1768" s="2" t="s">
        <v>2303</v>
      </c>
      <c r="R1768" s="38"/>
      <c r="S1768" s="2"/>
      <c r="T1768" s="38"/>
      <c r="U1768" s="38"/>
      <c r="V1768" s="19">
        <f t="shared" si="638"/>
        <v>0</v>
      </c>
      <c r="W1768" s="38"/>
    </row>
    <row r="1769" spans="1:23" hidden="1" x14ac:dyDescent="0.25">
      <c r="A1769" s="2" t="s">
        <v>1433</v>
      </c>
      <c r="B1769" s="2" t="s">
        <v>1434</v>
      </c>
      <c r="C1769" s="3"/>
      <c r="D1769" s="23" t="str">
        <f t="shared" ref="D1769:D1770" si="641">SUBSTITUTE(SUBSTITUTE(SUBSTITUTE(C1769,CHAR(13),""),CHAR(10),"&lt;br&gt;"),". &amp;car(10)",".")</f>
        <v/>
      </c>
      <c r="E1769" s="4">
        <v>40.4</v>
      </c>
      <c r="F1769" s="2" t="s">
        <v>2218</v>
      </c>
      <c r="G1769" s="19" t="e">
        <f>VLOOKUP(F1769,frs!$A$2:$E$41,2,FALSE)</f>
        <v>#N/A</v>
      </c>
      <c r="H1769" s="2" t="b">
        <v>1</v>
      </c>
      <c r="I1769" s="2" t="s">
        <v>4693</v>
      </c>
      <c r="J1769" s="19">
        <f>VLOOKUP(I1769,Families!$A$2:$B$11,2,FALSE)</f>
        <v>7</v>
      </c>
      <c r="K1769" s="2"/>
      <c r="L1769" s="19" t="str">
        <f>IFERROR(VLOOKUP(K1769,Appellations!$A$2:$B$77,2,FALSE),"0")</f>
        <v>0</v>
      </c>
      <c r="M1769" s="2" t="s">
        <v>4694</v>
      </c>
      <c r="N1769" s="19">
        <f>IFERROR(VLOOKUP(M1769,Regions!$A$2:$B$41,2,FALSE),"0")</f>
        <v>26</v>
      </c>
      <c r="O1769" s="2"/>
      <c r="P1769" s="19" t="str">
        <f>IFERROR(VLOOKUP(O1769,Colors!$A$2:$B$11,2,FALSE),"0")</f>
        <v>0</v>
      </c>
      <c r="Q1769" s="2" t="s">
        <v>4696</v>
      </c>
      <c r="R1769" s="19">
        <f>IFERROR(VLOOKUP(Q1769,Contenants!$A$2:$B$21,2,FALSE),"0")</f>
        <v>15</v>
      </c>
      <c r="S1769" s="2"/>
      <c r="T1769" s="50" t="str">
        <f t="shared" ref="T1769:T1770" si="642">PROPER(B1769)</f>
        <v>Liqueur Aux Plantes D'Absinthe 55°</v>
      </c>
      <c r="U1769" s="19" t="str">
        <f>SUBSTITUTE(SUBSTITUTE(SUBSTITUTE(SUBSTITUTE(SUBSTITUTE(SUBSTITUTE(SUBSTITUTE(SUBSTITUTE(SUBSTITUTE(SUBSTITUTE(SUBSTITUTE(SUBSTITUTE(S1769,"C:\Users\Admin\OneDrive\Site Internet\",""),"BAG-IN-BOX\",""),"BOURGOGNE\",""),"BEAUJOLAIS\",""),"CHAMPAGNE ET EFFERVESCENTS\",""),"LANGUEDOC\",""),"LOIRE\",""),"PROVENCE\",""),"RHONE NORD\",""),"RHONE SUD\",""),"SPIRITUEUX\",""),"SUD OUEST\","")</f>
        <v/>
      </c>
      <c r="V1769" s="19">
        <f t="shared" si="638"/>
        <v>0</v>
      </c>
      <c r="W1769" s="20" t="e">
        <f>$X$1&amp;A1769&amp;$Y$1&amp;T1769&amp;$Z$1&amp;D1769&amp;$AA$1&amp;E1769&amp;#REF!&amp;G1769&amp;$AB$1&amp;J1769&amp;$AC$1&amp;L1769&amp;$AD$1&amp;N1769&amp;$AE$1&amp;P1769&amp;$AF$1&amp;R1769&amp;$AG$1&amp;#REF!&amp;$AI$1</f>
        <v>#REF!</v>
      </c>
    </row>
    <row r="1770" spans="1:23" hidden="1" x14ac:dyDescent="0.25">
      <c r="A1770" s="2" t="s">
        <v>3282</v>
      </c>
      <c r="B1770" s="2" t="s">
        <v>3283</v>
      </c>
      <c r="C1770" s="3"/>
      <c r="D1770" s="23" t="str">
        <f t="shared" si="641"/>
        <v/>
      </c>
      <c r="E1770" s="4">
        <v>350</v>
      </c>
      <c r="F1770" s="2" t="s">
        <v>2219</v>
      </c>
      <c r="G1770" s="19">
        <f>VLOOKUP(F1770,frs!$A$2:$E$41,2,FALSE)</f>
        <v>23</v>
      </c>
      <c r="H1770" s="2" t="b">
        <v>0</v>
      </c>
      <c r="I1770" s="2" t="s">
        <v>4693</v>
      </c>
      <c r="J1770" s="19">
        <f>VLOOKUP(I1770,Families!$A$2:$B$11,2,FALSE)</f>
        <v>7</v>
      </c>
      <c r="K1770" s="2"/>
      <c r="L1770" s="19" t="str">
        <f>IFERROR(VLOOKUP(K1770,Appellations!$A$2:$B$77,2,FALSE),"0")</f>
        <v>0</v>
      </c>
      <c r="M1770" s="2" t="s">
        <v>5926</v>
      </c>
      <c r="N1770" s="19">
        <f>IFERROR(VLOOKUP(M1770,Regions!$A$2:$B$41,2,FALSE),"0")</f>
        <v>14</v>
      </c>
      <c r="O1770" s="2"/>
      <c r="P1770" s="19" t="str">
        <f>IFERROR(VLOOKUP(O1770,Colors!$A$2:$B$11,2,FALSE),"0")</f>
        <v>0</v>
      </c>
      <c r="Q1770" s="2"/>
      <c r="R1770" s="19" t="str">
        <f>IFERROR(VLOOKUP(Q1770,Contenants!$A$2:$B$21,2,FALSE),"0")</f>
        <v>0</v>
      </c>
      <c r="S1770" s="2"/>
      <c r="T1770" s="50" t="str">
        <f t="shared" si="642"/>
        <v>Cognac Deau Jl Maldant Louis Memory</v>
      </c>
      <c r="U1770" s="19" t="str">
        <f>SUBSTITUTE(SUBSTITUTE(SUBSTITUTE(SUBSTITUTE(SUBSTITUTE(SUBSTITUTE(SUBSTITUTE(SUBSTITUTE(SUBSTITUTE(SUBSTITUTE(SUBSTITUTE(SUBSTITUTE(S1770,"C:\Users\Admin\OneDrive\Site Internet\",""),"BAG-IN-BOX\",""),"BOURGOGNE\",""),"BEAUJOLAIS\",""),"CHAMPAGNE ET EFFERVESCENTS\",""),"LANGUEDOC\",""),"LOIRE\",""),"PROVENCE\",""),"RHONE NORD\",""),"RHONE SUD\",""),"SPIRITUEUX\",""),"SUD OUEST\","")</f>
        <v/>
      </c>
      <c r="V1770" s="19" t="e">
        <f>IF(#REF!="",0,1)</f>
        <v>#REF!</v>
      </c>
      <c r="W1770" s="20" t="e">
        <f>$X$1&amp;A1770&amp;$Y$1&amp;T1770&amp;$Z$1&amp;D1770&amp;$AA$1&amp;E1770&amp;#REF!&amp;G1770&amp;$AB$1&amp;J1770&amp;$AC$1&amp;L1770&amp;$AD$1&amp;N1770&amp;$AE$1&amp;P1770&amp;$AF$1&amp;R1770&amp;$AG$1&amp;#REF!&amp;$AI$1</f>
        <v>#REF!</v>
      </c>
    </row>
    <row r="1771" spans="1:23" s="29" customFormat="1" hidden="1" x14ac:dyDescent="0.25">
      <c r="A1771" s="2" t="s">
        <v>2061</v>
      </c>
      <c r="B1771" s="2" t="s">
        <v>2062</v>
      </c>
      <c r="C1771" s="3"/>
      <c r="D1771" s="27" t="str">
        <f t="shared" si="618"/>
        <v/>
      </c>
      <c r="E1771" s="4">
        <v>28</v>
      </c>
      <c r="F1771" s="2" t="s">
        <v>2219</v>
      </c>
      <c r="H1771" s="2" t="b">
        <v>1</v>
      </c>
      <c r="I1771" s="2" t="s">
        <v>4693</v>
      </c>
      <c r="K1771" s="2"/>
      <c r="M1771" s="2" t="s">
        <v>4708</v>
      </c>
      <c r="O1771" s="2"/>
      <c r="Q1771" s="2" t="s">
        <v>4695</v>
      </c>
      <c r="S1771" s="2"/>
      <c r="V1771" s="19">
        <f>IF(U1771="",0,1)</f>
        <v>0</v>
      </c>
    </row>
    <row r="1772" spans="1:23" s="20" customFormat="1" hidden="1" x14ac:dyDescent="0.25">
      <c r="A1772" s="2" t="s">
        <v>3601</v>
      </c>
      <c r="B1772" s="2" t="s">
        <v>3602</v>
      </c>
      <c r="C1772" s="3"/>
      <c r="D1772" s="18" t="str">
        <f t="shared" si="618"/>
        <v/>
      </c>
      <c r="E1772" s="4">
        <v>11.5</v>
      </c>
      <c r="F1772" s="2" t="s">
        <v>66</v>
      </c>
      <c r="H1772" s="2" t="b">
        <v>0</v>
      </c>
      <c r="I1772" s="2" t="s">
        <v>4716</v>
      </c>
      <c r="K1772" s="2" t="s">
        <v>4724</v>
      </c>
      <c r="M1772" s="2" t="s">
        <v>4718</v>
      </c>
      <c r="O1772" s="2" t="s">
        <v>4719</v>
      </c>
      <c r="Q1772" s="2" t="s">
        <v>4688</v>
      </c>
      <c r="S1772" s="2"/>
    </row>
    <row r="1773" spans="1:23" s="20" customFormat="1" ht="214.5" hidden="1" x14ac:dyDescent="0.25">
      <c r="A1773" s="2" t="s">
        <v>602</v>
      </c>
      <c r="B1773" s="2" t="s">
        <v>603</v>
      </c>
      <c r="C1773" s="3" t="s">
        <v>5249</v>
      </c>
      <c r="D1773" s="18" t="str">
        <f t="shared" si="618"/>
        <v>Les cornichons de la Maison Marc accompagneront parfaitement vos raclettes ou planche de charcuterie.&lt;br&gt;&lt;br&gt;La Cave Bourvence vous propose :&lt;br&gt;Le caviar de cornichons, les cornichons Malossol, les cornichons Fins et les cornichons Extra-Fins.&lt;br&gt;&lt;br&gt;Producteur de Cornichons Français, en Bourgogne (Yonne), depuis 1923, la Maison Marc propose des Cornichons Extra-Fins, Fins, Aigre-Doux.&lt;br&gt;Tous les légumes sont cultivés, cueillis et conditionnées par leurs soins à Chemilly-sur-yonne.&lt;br&gt;Dans une démarche respectueuse de l’environnement, leurs 20 hectares sont en agriculture raisonnée sans insecticides ni herbicides. Les légumes sont cuisinés sans aucuns additifs.</v>
      </c>
      <c r="E1773" s="4">
        <v>5.6</v>
      </c>
      <c r="F1773" s="2" t="s">
        <v>2255</v>
      </c>
      <c r="H1773" s="2" t="b">
        <v>1</v>
      </c>
      <c r="I1773" s="2" t="s">
        <v>4686</v>
      </c>
      <c r="K1773" s="2"/>
      <c r="M1773" s="2" t="s">
        <v>4946</v>
      </c>
      <c r="O1773" s="2"/>
      <c r="Q1773" s="2" t="s">
        <v>5032</v>
      </c>
      <c r="S1773" s="2" t="s">
        <v>5671</v>
      </c>
      <c r="V1773" s="19">
        <f t="shared" ref="V1773:V1774" si="643">IF(U1773="",0,1)</f>
        <v>0</v>
      </c>
    </row>
    <row r="1774" spans="1:23" s="20" customFormat="1" hidden="1" x14ac:dyDescent="0.25">
      <c r="A1774" s="2" t="s">
        <v>393</v>
      </c>
      <c r="B1774" s="2" t="s">
        <v>394</v>
      </c>
      <c r="C1774" s="3"/>
      <c r="D1774" s="40" t="str">
        <f t="shared" si="618"/>
        <v/>
      </c>
      <c r="E1774" s="4">
        <v>3.65</v>
      </c>
      <c r="F1774" s="2" t="s">
        <v>2281</v>
      </c>
      <c r="G1774" s="42"/>
      <c r="H1774" s="2" t="b">
        <v>1</v>
      </c>
      <c r="I1774" s="2" t="s">
        <v>2307</v>
      </c>
      <c r="J1774" s="42"/>
      <c r="K1774" s="2"/>
      <c r="L1774" s="42"/>
      <c r="M1774" s="2" t="s">
        <v>2307</v>
      </c>
      <c r="N1774" s="42"/>
      <c r="O1774" s="2" t="s">
        <v>314</v>
      </c>
      <c r="P1774" s="42"/>
      <c r="Q1774" s="2" t="s">
        <v>4804</v>
      </c>
      <c r="R1774" s="42"/>
      <c r="S1774" s="2"/>
      <c r="T1774" s="42"/>
      <c r="U1774" s="42"/>
      <c r="V1774" s="19">
        <f t="shared" si="643"/>
        <v>0</v>
      </c>
      <c r="W1774" s="42"/>
    </row>
    <row r="1775" spans="1:23" hidden="1" x14ac:dyDescent="0.25">
      <c r="A1775" s="2" t="s">
        <v>3928</v>
      </c>
      <c r="B1775" s="2" t="s">
        <v>3929</v>
      </c>
      <c r="C1775" s="3"/>
      <c r="D1775" s="23" t="str">
        <f t="shared" ref="D1775:D1785" si="644">SUBSTITUTE(SUBSTITUTE(SUBSTITUTE(C1775,CHAR(13),""),CHAR(10),"&lt;br&gt;"),". &amp;car(10)",".")</f>
        <v/>
      </c>
      <c r="E1775" s="4">
        <v>5.65</v>
      </c>
      <c r="F1775" s="2" t="s">
        <v>2281</v>
      </c>
      <c r="G1775" s="19" t="e">
        <f>VLOOKUP(F1775,frs!$A$2:$E$41,2,FALSE)</f>
        <v>#N/A</v>
      </c>
      <c r="H1775" s="2" t="b">
        <v>0</v>
      </c>
      <c r="I1775" s="2" t="s">
        <v>4686</v>
      </c>
      <c r="J1775" s="19">
        <f>VLOOKUP(I1775,Families!$A$2:$B$11,2,FALSE)</f>
        <v>9</v>
      </c>
      <c r="K1775" s="2"/>
      <c r="L1775" s="19" t="str">
        <f>IFERROR(VLOOKUP(K1775,Appellations!$A$2:$B$77,2,FALSE),"0")</f>
        <v>0</v>
      </c>
      <c r="M1775" s="2"/>
      <c r="N1775" s="19" t="str">
        <f>IFERROR(VLOOKUP(M1775,Regions!$A$2:$B$41,2,FALSE),"0")</f>
        <v>0</v>
      </c>
      <c r="O1775" s="2"/>
      <c r="P1775" s="19" t="str">
        <f>IFERROR(VLOOKUP(O1775,Colors!$A$2:$B$11,2,FALSE),"0")</f>
        <v>0</v>
      </c>
      <c r="Q1775" s="2" t="s">
        <v>5033</v>
      </c>
      <c r="R1775" s="19" t="str">
        <f>IFERROR(VLOOKUP(Q1775,Contenants!$A$2:$B$21,2,FALSE),"0")</f>
        <v>0</v>
      </c>
      <c r="S1775" s="2"/>
      <c r="T1775" s="50" t="str">
        <f t="shared" ref="T1775:T1778" si="645">PROPER(B1775)</f>
        <v>Pate De Cochon Ffa 170 G</v>
      </c>
      <c r="U1775" s="19" t="str">
        <f>SUBSTITUTE(SUBSTITUTE(SUBSTITUTE(SUBSTITUTE(SUBSTITUTE(SUBSTITUTE(SUBSTITUTE(SUBSTITUTE(SUBSTITUTE(SUBSTITUTE(SUBSTITUTE(SUBSTITUTE(S1775,"C:\Users\Admin\OneDrive\Site Internet\",""),"BAG-IN-BOX\",""),"BOURGOGNE\",""),"BEAUJOLAIS\",""),"CHAMPAGNE ET EFFERVESCENTS\",""),"LANGUEDOC\",""),"LOIRE\",""),"PROVENCE\",""),"RHONE NORD\",""),"RHONE SUD\",""),"SPIRITUEUX\",""),"SUD OUEST\","")</f>
        <v/>
      </c>
      <c r="V1775" s="19" t="e">
        <f>IF(#REF!="",0,1)</f>
        <v>#REF!</v>
      </c>
      <c r="W1775" s="20" t="e">
        <f>$X$1&amp;A1775&amp;$Y$1&amp;T1775&amp;$Z$1&amp;D1775&amp;$AA$1&amp;E1775&amp;#REF!&amp;G1775&amp;$AB$1&amp;J1775&amp;$AC$1&amp;L1775&amp;$AD$1&amp;N1775&amp;$AE$1&amp;P1775&amp;$AF$1&amp;R1775&amp;$AG$1&amp;#REF!&amp;$AI$1</f>
        <v>#REF!</v>
      </c>
    </row>
    <row r="1776" spans="1:23" hidden="1" x14ac:dyDescent="0.25">
      <c r="A1776" s="2" t="s">
        <v>3924</v>
      </c>
      <c r="B1776" s="2" t="s">
        <v>3925</v>
      </c>
      <c r="C1776" s="3"/>
      <c r="D1776" s="23" t="str">
        <f t="shared" si="644"/>
        <v/>
      </c>
      <c r="E1776" s="4">
        <v>5.75</v>
      </c>
      <c r="F1776" s="2" t="s">
        <v>2281</v>
      </c>
      <c r="G1776" s="19" t="e">
        <f>VLOOKUP(F1776,frs!$A$2:$E$41,2,FALSE)</f>
        <v>#N/A</v>
      </c>
      <c r="H1776" s="2" t="b">
        <v>0</v>
      </c>
      <c r="I1776" s="2" t="s">
        <v>4686</v>
      </c>
      <c r="J1776" s="19">
        <f>VLOOKUP(I1776,Families!$A$2:$B$11,2,FALSE)</f>
        <v>9</v>
      </c>
      <c r="K1776" s="2"/>
      <c r="L1776" s="19" t="str">
        <f>IFERROR(VLOOKUP(K1776,Appellations!$A$2:$B$77,2,FALSE),"0")</f>
        <v>0</v>
      </c>
      <c r="M1776" s="2" t="s">
        <v>4944</v>
      </c>
      <c r="N1776" s="19">
        <f>IFERROR(VLOOKUP(M1776,Regions!$A$2:$B$41,2,FALSE),"0")</f>
        <v>37</v>
      </c>
      <c r="O1776" s="2"/>
      <c r="P1776" s="19" t="str">
        <f>IFERROR(VLOOKUP(O1776,Colors!$A$2:$B$11,2,FALSE),"0")</f>
        <v>0</v>
      </c>
      <c r="Q1776" s="2" t="s">
        <v>5033</v>
      </c>
      <c r="R1776" s="19" t="str">
        <f>IFERROR(VLOOKUP(Q1776,Contenants!$A$2:$B$21,2,FALSE),"0")</f>
        <v>0</v>
      </c>
      <c r="S1776" s="2"/>
      <c r="T1776" s="50" t="str">
        <f t="shared" si="645"/>
        <v>Pate Basque Piment Espelette Ffa 170 G</v>
      </c>
      <c r="U1776" s="19" t="str">
        <f>SUBSTITUTE(SUBSTITUTE(SUBSTITUTE(SUBSTITUTE(SUBSTITUTE(SUBSTITUTE(SUBSTITUTE(SUBSTITUTE(SUBSTITUTE(SUBSTITUTE(SUBSTITUTE(SUBSTITUTE(S1776,"C:\Users\Admin\OneDrive\Site Internet\",""),"BAG-IN-BOX\",""),"BOURGOGNE\",""),"BEAUJOLAIS\",""),"CHAMPAGNE ET EFFERVESCENTS\",""),"LANGUEDOC\",""),"LOIRE\",""),"PROVENCE\",""),"RHONE NORD\",""),"RHONE SUD\",""),"SPIRITUEUX\",""),"SUD OUEST\","")</f>
        <v/>
      </c>
      <c r="V1776" s="19" t="e">
        <f>IF(#REF!="",0,1)</f>
        <v>#REF!</v>
      </c>
      <c r="W1776" s="20" t="e">
        <f>$X$1&amp;A1776&amp;$Y$1&amp;T1776&amp;$Z$1&amp;D1776&amp;$AA$1&amp;E1776&amp;#REF!&amp;G1776&amp;$AB$1&amp;J1776&amp;$AC$1&amp;L1776&amp;$AD$1&amp;N1776&amp;$AE$1&amp;P1776&amp;$AF$1&amp;R1776&amp;$AG$1&amp;#REF!&amp;$AI$1</f>
        <v>#REF!</v>
      </c>
    </row>
    <row r="1777" spans="1:23" hidden="1" x14ac:dyDescent="0.25">
      <c r="A1777" s="2" t="s">
        <v>4129</v>
      </c>
      <c r="B1777" s="2" t="s">
        <v>4130</v>
      </c>
      <c r="C1777" s="3"/>
      <c r="D1777" s="23" t="str">
        <f t="shared" si="644"/>
        <v/>
      </c>
      <c r="E1777" s="4">
        <v>8.4</v>
      </c>
      <c r="F1777" s="2" t="s">
        <v>2281</v>
      </c>
      <c r="G1777" s="19" t="e">
        <f>VLOOKUP(F1777,frs!$A$2:$E$41,2,FALSE)</f>
        <v>#N/A</v>
      </c>
      <c r="H1777" s="2" t="b">
        <v>0</v>
      </c>
      <c r="I1777" s="2" t="s">
        <v>4686</v>
      </c>
      <c r="J1777" s="19">
        <f>VLOOKUP(I1777,Families!$A$2:$B$11,2,FALSE)</f>
        <v>9</v>
      </c>
      <c r="K1777" s="2"/>
      <c r="L1777" s="19" t="str">
        <f>IFERROR(VLOOKUP(K1777,Appellations!$A$2:$B$77,2,FALSE),"0")</f>
        <v>0</v>
      </c>
      <c r="M1777" s="2"/>
      <c r="N1777" s="19" t="str">
        <f>IFERROR(VLOOKUP(M1777,Regions!$A$2:$B$41,2,FALSE),"0")</f>
        <v>0</v>
      </c>
      <c r="O1777" s="2"/>
      <c r="P1777" s="19" t="str">
        <f>IFERROR(VLOOKUP(O1777,Colors!$A$2:$B$11,2,FALSE),"0")</f>
        <v>0</v>
      </c>
      <c r="Q1777" s="2" t="s">
        <v>5033</v>
      </c>
      <c r="R1777" s="19" t="str">
        <f>IFERROR(VLOOKUP(Q1777,Contenants!$A$2:$B$21,2,FALSE),"0")</f>
        <v>0</v>
      </c>
      <c r="S1777" s="2"/>
      <c r="T1777" s="50" t="str">
        <f t="shared" si="645"/>
        <v>Rillettes De Canard Ffa 170 G</v>
      </c>
      <c r="U1777" s="19" t="str">
        <f>SUBSTITUTE(SUBSTITUTE(SUBSTITUTE(SUBSTITUTE(SUBSTITUTE(SUBSTITUTE(SUBSTITUTE(SUBSTITUTE(SUBSTITUTE(SUBSTITUTE(SUBSTITUTE(SUBSTITUTE(S1777,"C:\Users\Admin\OneDrive\Site Internet\",""),"BAG-IN-BOX\",""),"BOURGOGNE\",""),"BEAUJOLAIS\",""),"CHAMPAGNE ET EFFERVESCENTS\",""),"LANGUEDOC\",""),"LOIRE\",""),"PROVENCE\",""),"RHONE NORD\",""),"RHONE SUD\",""),"SPIRITUEUX\",""),"SUD OUEST\","")</f>
        <v/>
      </c>
      <c r="V1777" s="19" t="e">
        <f>IF(#REF!="",0,1)</f>
        <v>#REF!</v>
      </c>
      <c r="W1777" s="20" t="e">
        <f>$X$1&amp;A1777&amp;$Y$1&amp;T1777&amp;$Z$1&amp;D1777&amp;$AA$1&amp;E1777&amp;#REF!&amp;G1777&amp;$AB$1&amp;J1777&amp;$AC$1&amp;L1777&amp;$AD$1&amp;N1777&amp;$AE$1&amp;P1777&amp;$AF$1&amp;R1777&amp;$AG$1&amp;#REF!&amp;$AI$1</f>
        <v>#REF!</v>
      </c>
    </row>
    <row r="1778" spans="1:23" hidden="1" x14ac:dyDescent="0.25">
      <c r="A1778" s="2" t="s">
        <v>3926</v>
      </c>
      <c r="B1778" s="2" t="s">
        <v>3927</v>
      </c>
      <c r="C1778" s="3"/>
      <c r="D1778" s="23" t="str">
        <f t="shared" si="644"/>
        <v/>
      </c>
      <c r="E1778" s="4">
        <v>6.3</v>
      </c>
      <c r="F1778" s="2" t="s">
        <v>2281</v>
      </c>
      <c r="G1778" s="19" t="e">
        <f>VLOOKUP(F1778,frs!$A$2:$E$41,2,FALSE)</f>
        <v>#N/A</v>
      </c>
      <c r="H1778" s="2" t="b">
        <v>0</v>
      </c>
      <c r="I1778" s="2" t="s">
        <v>4686</v>
      </c>
      <c r="J1778" s="19">
        <f>VLOOKUP(I1778,Families!$A$2:$B$11,2,FALSE)</f>
        <v>9</v>
      </c>
      <c r="K1778" s="2"/>
      <c r="L1778" s="19" t="str">
        <f>IFERROR(VLOOKUP(K1778,Appellations!$A$2:$B$77,2,FALSE),"0")</f>
        <v>0</v>
      </c>
      <c r="M1778" s="2"/>
      <c r="N1778" s="19" t="str">
        <f>IFERROR(VLOOKUP(M1778,Regions!$A$2:$B$41,2,FALSE),"0")</f>
        <v>0</v>
      </c>
      <c r="O1778" s="2"/>
      <c r="P1778" s="19" t="str">
        <f>IFERROR(VLOOKUP(O1778,Colors!$A$2:$B$11,2,FALSE),"0")</f>
        <v>0</v>
      </c>
      <c r="Q1778" s="2" t="s">
        <v>5033</v>
      </c>
      <c r="R1778" s="19" t="str">
        <f>IFERROR(VLOOKUP(Q1778,Contenants!$A$2:$B$21,2,FALSE),"0")</f>
        <v>0</v>
      </c>
      <c r="S1778" s="2"/>
      <c r="T1778" s="50" t="str">
        <f t="shared" si="645"/>
        <v>Pate De Campagne Aux Figues 170 G</v>
      </c>
      <c r="U1778" s="19" t="str">
        <f>SUBSTITUTE(SUBSTITUTE(SUBSTITUTE(SUBSTITUTE(SUBSTITUTE(SUBSTITUTE(SUBSTITUTE(SUBSTITUTE(SUBSTITUTE(SUBSTITUTE(SUBSTITUTE(SUBSTITUTE(S1778,"C:\Users\Admin\OneDrive\Site Internet\",""),"BAG-IN-BOX\",""),"BOURGOGNE\",""),"BEAUJOLAIS\",""),"CHAMPAGNE ET EFFERVESCENTS\",""),"LANGUEDOC\",""),"LOIRE\",""),"PROVENCE\",""),"RHONE NORD\",""),"RHONE SUD\",""),"SPIRITUEUX\",""),"SUD OUEST\","")</f>
        <v/>
      </c>
      <c r="V1778" s="19" t="e">
        <f>IF(#REF!="",0,1)</f>
        <v>#REF!</v>
      </c>
      <c r="W1778" s="20" t="e">
        <f>$X$1&amp;A1778&amp;$Y$1&amp;T1778&amp;$Z$1&amp;D1778&amp;$AA$1&amp;E1778&amp;#REF!&amp;G1778&amp;$AB$1&amp;J1778&amp;$AC$1&amp;L1778&amp;$AD$1&amp;N1778&amp;$AE$1&amp;P1778&amp;$AF$1&amp;R1778&amp;$AG$1&amp;#REF!&amp;$AI$1</f>
        <v>#REF!</v>
      </c>
    </row>
    <row r="1779" spans="1:23" ht="409.5" x14ac:dyDescent="0.25">
      <c r="A1779" s="2" t="s">
        <v>1933</v>
      </c>
      <c r="B1779" s="2" t="s">
        <v>1934</v>
      </c>
      <c r="C1779" s="3" t="s">
        <v>5458</v>
      </c>
      <c r="D1779" s="23" t="str">
        <f t="shared" si="644"/>
        <v>Les terrines à base de porc aromatisées au lapin à la sarriette, à la farigoule, au pastis de Provence, au faisan champignons et pleins d’autres saveurs à découvrir. &lt;br&gt;Parfait pour vos apéritifs entre amis ou en entrée sur toast. &lt;br&gt;&lt;br&gt;Depuis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v>
      </c>
      <c r="E1779" s="4">
        <v>7.5</v>
      </c>
      <c r="F1779" s="2" t="s">
        <v>2254</v>
      </c>
      <c r="G1779" s="19">
        <f>VLOOKUP(F1779,frs!$A$2:$B$45,2,FALSE)</f>
        <v>4</v>
      </c>
      <c r="H1779" s="2" t="b">
        <v>1</v>
      </c>
      <c r="I1779" s="2" t="s">
        <v>4686</v>
      </c>
      <c r="J1779" s="19">
        <f>VLOOKUP(I1779,Families!$A$2:$B$11,2,FALSE)</f>
        <v>9</v>
      </c>
      <c r="K1779" s="2"/>
      <c r="L1779" s="19" t="str">
        <f>IFERROR(VLOOKUP(K1779,Appellations!$A$2:$B$80,2,FALSE),"0")</f>
        <v>0</v>
      </c>
      <c r="M1779" s="2" t="s">
        <v>4944</v>
      </c>
      <c r="N1779" s="19">
        <f>IFERROR(VLOOKUP(M1779,Regions!$A$2:$B$44,2,FALSE),"0")</f>
        <v>37</v>
      </c>
      <c r="O1779" s="2"/>
      <c r="P1779" s="19" t="str">
        <f>IFERROR(VLOOKUP(O1779,Colors!$A$2:$B$11,2,FALSE),"0")</f>
        <v>0</v>
      </c>
      <c r="Q1779" s="2"/>
      <c r="R1779" s="19" t="str">
        <f>IFERROR(VLOOKUP(Q1779,Contenants!$A$2:$B$21,2,FALSE),"0")</f>
        <v>0</v>
      </c>
      <c r="S1779" s="2" t="s">
        <v>5672</v>
      </c>
      <c r="T1779" s="50" t="s">
        <v>6289</v>
      </c>
      <c r="U1779" s="19" t="str">
        <f t="shared" ref="U1779:U1785" si="646">SUBSTITUTE(S1779,"C:\Users\Admin\OneDrive\Site Internet\","")</f>
        <v>catrice_gourmet_terrines.png</v>
      </c>
      <c r="V1779" s="19">
        <f t="shared" ref="V1779:V1789" si="647">IF(U1779="",0,1)</f>
        <v>1</v>
      </c>
      <c r="W1779" s="20" t="str">
        <f t="shared" ref="W1779:W1785" si="648">$X$1&amp;A1779&amp;$Y$1&amp;T1779&amp;$Z$1&amp;D1779&amp;$AA$1&amp;G1779&amp;$AB$1&amp;J1779&amp;$AC$1&amp;L1779&amp;$AD$1&amp;N1779&amp;$AE$1&amp;P1779&amp;$AF$1&amp;R1779&amp;$AG$1&amp;U1779&amp;$AH$1&amp;V1779&amp;$AI$1</f>
        <v>("01791", "Terrine Campagne à la Provençale", "Les terrines à base de porc aromatisées au lapin à la sarriette, à la farigoule, au pastis de Provence, au faisan champignons et pleins d’autres saveurs à découvrir. &lt;br&gt;Parfait pour vos apéritifs entre amis ou en entrée sur toast. &lt;br&gt;&lt;br&gt;Depuis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 "4", "9", "0", "37","0", "0", "catrice_gourmet_terrines.png", "1"),</v>
      </c>
    </row>
    <row r="1780" spans="1:23" ht="409.5" x14ac:dyDescent="0.25">
      <c r="A1780" s="2" t="s">
        <v>1939</v>
      </c>
      <c r="B1780" s="2" t="s">
        <v>1940</v>
      </c>
      <c r="C1780" s="3" t="s">
        <v>5458</v>
      </c>
      <c r="D1780" s="23" t="str">
        <f t="shared" si="644"/>
        <v>Les terrines à base de porc aromatisées au lapin à la sarriette, à la farigoule, au pastis de Provence, au faisan champignons et pleins d’autres saveurs à découvrir. &lt;br&gt;Parfait pour vos apéritifs entre amis ou en entrée sur toast. &lt;br&gt;&lt;br&gt;Depuis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v>
      </c>
      <c r="E1780" s="4">
        <v>7.5</v>
      </c>
      <c r="F1780" s="2" t="s">
        <v>2254</v>
      </c>
      <c r="G1780" s="19">
        <f>VLOOKUP(F1780,frs!$A$2:$B$45,2,FALSE)</f>
        <v>4</v>
      </c>
      <c r="H1780" s="2" t="b">
        <v>1</v>
      </c>
      <c r="I1780" s="2" t="s">
        <v>4686</v>
      </c>
      <c r="J1780" s="19">
        <f>VLOOKUP(I1780,Families!$A$2:$B$11,2,FALSE)</f>
        <v>9</v>
      </c>
      <c r="K1780" s="2"/>
      <c r="L1780" s="19" t="str">
        <f>IFERROR(VLOOKUP(K1780,Appellations!$A$2:$B$80,2,FALSE),"0")</f>
        <v>0</v>
      </c>
      <c r="M1780" s="2" t="s">
        <v>4944</v>
      </c>
      <c r="N1780" s="19">
        <f>IFERROR(VLOOKUP(M1780,Regions!$A$2:$B$44,2,FALSE),"0")</f>
        <v>37</v>
      </c>
      <c r="O1780" s="2"/>
      <c r="P1780" s="19" t="str">
        <f>IFERROR(VLOOKUP(O1780,Colors!$A$2:$B$11,2,FALSE),"0")</f>
        <v>0</v>
      </c>
      <c r="Q1780" s="2"/>
      <c r="R1780" s="19" t="str">
        <f>IFERROR(VLOOKUP(Q1780,Contenants!$A$2:$B$21,2,FALSE),"0")</f>
        <v>0</v>
      </c>
      <c r="S1780" s="2" t="s">
        <v>5672</v>
      </c>
      <c r="T1780" s="50" t="s">
        <v>6290</v>
      </c>
      <c r="U1780" s="19" t="str">
        <f t="shared" si="646"/>
        <v>catrice_gourmet_terrines.png</v>
      </c>
      <c r="V1780" s="19">
        <f t="shared" si="647"/>
        <v>1</v>
      </c>
      <c r="W1780" s="20" t="str">
        <f t="shared" si="648"/>
        <v>("01792", "Terrine Faisan Champignons", "Les terrines à base de porc aromatisées au lapin à la sarriette, à la farigoule, au pastis de Provence, au faisan champignons et pleins d’autres saveurs à découvrir. &lt;br&gt;Parfait pour vos apéritifs entre amis ou en entrée sur toast. &lt;br&gt;&lt;br&gt;Depuis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 "4", "9", "0", "37","0", "0", "catrice_gourmet_terrines.png", "1"),</v>
      </c>
    </row>
    <row r="1781" spans="1:23" ht="409.5" x14ac:dyDescent="0.25">
      <c r="A1781" s="2" t="s">
        <v>1937</v>
      </c>
      <c r="B1781" s="2" t="s">
        <v>1938</v>
      </c>
      <c r="C1781" s="3" t="s">
        <v>5458</v>
      </c>
      <c r="D1781" s="23" t="str">
        <f t="shared" si="644"/>
        <v>Les terrines à base de porc aromatisées au lapin à la sarriette, à la farigoule, au pastis de Provence, au faisan champignons et pleins d’autres saveurs à découvrir. &lt;br&gt;Parfait pour vos apéritifs entre amis ou en entrée sur toast. &lt;br&gt;&lt;br&gt;Depuis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v>
      </c>
      <c r="E1781" s="4">
        <v>7.5</v>
      </c>
      <c r="F1781" s="2" t="s">
        <v>2254</v>
      </c>
      <c r="G1781" s="19">
        <f>VLOOKUP(F1781,frs!$A$2:$B$45,2,FALSE)</f>
        <v>4</v>
      </c>
      <c r="H1781" s="2" t="b">
        <v>1</v>
      </c>
      <c r="I1781" s="2" t="s">
        <v>4686</v>
      </c>
      <c r="J1781" s="19">
        <f>VLOOKUP(I1781,Families!$A$2:$B$11,2,FALSE)</f>
        <v>9</v>
      </c>
      <c r="K1781" s="2"/>
      <c r="L1781" s="19" t="str">
        <f>IFERROR(VLOOKUP(K1781,Appellations!$A$2:$B$80,2,FALSE),"0")</f>
        <v>0</v>
      </c>
      <c r="M1781" s="2" t="s">
        <v>4944</v>
      </c>
      <c r="N1781" s="19">
        <f>IFERROR(VLOOKUP(M1781,Regions!$A$2:$B$44,2,FALSE),"0")</f>
        <v>37</v>
      </c>
      <c r="O1781" s="2"/>
      <c r="P1781" s="19" t="str">
        <f>IFERROR(VLOOKUP(O1781,Colors!$A$2:$B$11,2,FALSE),"0")</f>
        <v>0</v>
      </c>
      <c r="Q1781" s="2"/>
      <c r="R1781" s="19" t="str">
        <f>IFERROR(VLOOKUP(Q1781,Contenants!$A$2:$B$21,2,FALSE),"0")</f>
        <v>0</v>
      </c>
      <c r="S1781" s="2" t="s">
        <v>5672</v>
      </c>
      <c r="T1781" s="50" t="s">
        <v>6291</v>
      </c>
      <c r="U1781" s="19" t="str">
        <f t="shared" si="646"/>
        <v>catrice_gourmet_terrines.png</v>
      </c>
      <c r="V1781" s="19">
        <f t="shared" si="647"/>
        <v>1</v>
      </c>
      <c r="W1781" s="20" t="str">
        <f t="shared" si="648"/>
        <v>("01793", "Terrine Chevreuil Romarin", "Les terrines à base de porc aromatisées au lapin à la sarriette, à la farigoule, au pastis de Provence, au faisan champignons et pleins d’autres saveurs à découvrir. &lt;br&gt;Parfait pour vos apéritifs entre amis ou en entrée sur toast. &lt;br&gt;&lt;br&gt;Depuis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 "4", "9", "0", "37","0", "0", "catrice_gourmet_terrines.png", "1"),</v>
      </c>
    </row>
    <row r="1782" spans="1:23" ht="409.5" x14ac:dyDescent="0.25">
      <c r="A1782" s="2" t="s">
        <v>1941</v>
      </c>
      <c r="B1782" s="2" t="s">
        <v>1942</v>
      </c>
      <c r="C1782" s="3" t="s">
        <v>5458</v>
      </c>
      <c r="D1782" s="23" t="str">
        <f t="shared" si="644"/>
        <v>Les terrines à base de porc aromatisées au lapin à la sarriette, à la farigoule, au pastis de Provence, au faisan champignons et pleins d’autres saveurs à découvrir. &lt;br&gt;Parfait pour vos apéritifs entre amis ou en entrée sur toast. &lt;br&gt;&lt;br&gt;Depuis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v>
      </c>
      <c r="E1782" s="4">
        <v>7.5</v>
      </c>
      <c r="F1782" s="2" t="s">
        <v>2254</v>
      </c>
      <c r="G1782" s="19">
        <f>VLOOKUP(F1782,frs!$A$2:$B$45,2,FALSE)</f>
        <v>4</v>
      </c>
      <c r="H1782" s="2" t="b">
        <v>1</v>
      </c>
      <c r="I1782" s="2" t="s">
        <v>4686</v>
      </c>
      <c r="J1782" s="19">
        <f>VLOOKUP(I1782,Families!$A$2:$B$11,2,FALSE)</f>
        <v>9</v>
      </c>
      <c r="K1782" s="2"/>
      <c r="L1782" s="19" t="str">
        <f>IFERROR(VLOOKUP(K1782,Appellations!$A$2:$B$80,2,FALSE),"0")</f>
        <v>0</v>
      </c>
      <c r="M1782" s="2" t="s">
        <v>4944</v>
      </c>
      <c r="N1782" s="19">
        <f>IFERROR(VLOOKUP(M1782,Regions!$A$2:$B$44,2,FALSE),"0")</f>
        <v>37</v>
      </c>
      <c r="O1782" s="2"/>
      <c r="P1782" s="19" t="str">
        <f>IFERROR(VLOOKUP(O1782,Colors!$A$2:$B$11,2,FALSE),"0")</f>
        <v>0</v>
      </c>
      <c r="Q1782" s="2"/>
      <c r="R1782" s="19" t="str">
        <f>IFERROR(VLOOKUP(Q1782,Contenants!$A$2:$B$21,2,FALSE),"0")</f>
        <v>0</v>
      </c>
      <c r="S1782" s="2" t="s">
        <v>5672</v>
      </c>
      <c r="T1782" s="50" t="s">
        <v>6292</v>
      </c>
      <c r="U1782" s="19" t="str">
        <f t="shared" si="646"/>
        <v>catrice_gourmet_terrines.png</v>
      </c>
      <c r="V1782" s="19">
        <f t="shared" si="647"/>
        <v>1</v>
      </c>
      <c r="W1782" s="20" t="str">
        <f t="shared" si="648"/>
        <v>("01794", "Terrine Lapin Sarriete", "Les terrines à base de porc aromatisées au lapin à la sarriette, à la farigoule, au pastis de Provence, au faisan champignons et pleins d’autres saveurs à découvrir. &lt;br&gt;Parfait pour vos apéritifs entre amis ou en entrée sur toast. &lt;br&gt;&lt;br&gt;Depuis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 "4", "9", "0", "37","0", "0", "catrice_gourmet_terrines.png", "1"),</v>
      </c>
    </row>
    <row r="1783" spans="1:23" ht="409.5" x14ac:dyDescent="0.25">
      <c r="A1783" s="2" t="s">
        <v>1925</v>
      </c>
      <c r="B1783" s="2" t="s">
        <v>1926</v>
      </c>
      <c r="C1783" s="3" t="s">
        <v>5458</v>
      </c>
      <c r="D1783" s="23" t="str">
        <f t="shared" si="644"/>
        <v>Les terrines à base de porc aromatisées au lapin à la sarriette, à la farigoule, au pastis de Provence, au faisan champignons et pleins d’autres saveurs à découvrir. &lt;br&gt;Parfait pour vos apéritifs entre amis ou en entrée sur toast. &lt;br&gt;&lt;br&gt;Depuis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v>
      </c>
      <c r="E1783" s="4">
        <v>7.5</v>
      </c>
      <c r="F1783" s="2" t="s">
        <v>2254</v>
      </c>
      <c r="G1783" s="19">
        <f>VLOOKUP(F1783,frs!$A$2:$B$45,2,FALSE)</f>
        <v>4</v>
      </c>
      <c r="H1783" s="2" t="b">
        <v>1</v>
      </c>
      <c r="I1783" s="2" t="s">
        <v>4686</v>
      </c>
      <c r="J1783" s="19">
        <f>VLOOKUP(I1783,Families!$A$2:$B$11,2,FALSE)</f>
        <v>9</v>
      </c>
      <c r="K1783" s="2"/>
      <c r="L1783" s="19" t="str">
        <f>IFERROR(VLOOKUP(K1783,Appellations!$A$2:$B$80,2,FALSE),"0")</f>
        <v>0</v>
      </c>
      <c r="M1783" s="2" t="s">
        <v>4944</v>
      </c>
      <c r="N1783" s="19">
        <f>IFERROR(VLOOKUP(M1783,Regions!$A$2:$B$44,2,FALSE),"0")</f>
        <v>37</v>
      </c>
      <c r="O1783" s="2"/>
      <c r="P1783" s="19" t="str">
        <f>IFERROR(VLOOKUP(O1783,Colors!$A$2:$B$11,2,FALSE),"0")</f>
        <v>0</v>
      </c>
      <c r="Q1783" s="2"/>
      <c r="R1783" s="19" t="str">
        <f>IFERROR(VLOOKUP(Q1783,Contenants!$A$2:$B$21,2,FALSE),"0")</f>
        <v>0</v>
      </c>
      <c r="S1783" s="2" t="s">
        <v>5672</v>
      </c>
      <c r="T1783" s="50" t="s">
        <v>6293</v>
      </c>
      <c r="U1783" s="19" t="str">
        <f t="shared" si="646"/>
        <v>catrice_gourmet_terrines.png</v>
      </c>
      <c r="V1783" s="19">
        <f t="shared" si="647"/>
        <v>1</v>
      </c>
      <c r="W1783" s="20" t="str">
        <f t="shared" si="648"/>
        <v>("01795", "Terrine à la Farigoule", "Les terrines à base de porc aromatisées au lapin à la sarriette, à la farigoule, au pastis de Provence, au faisan champignons et pleins d’autres saveurs à découvrir. &lt;br&gt;Parfait pour vos apéritifs entre amis ou en entrée sur toast. &lt;br&gt;&lt;br&gt;Depuis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 "4", "9", "0", "37","0", "0", "catrice_gourmet_terrines.png", "1"),</v>
      </c>
    </row>
    <row r="1784" spans="1:23" ht="409.5" x14ac:dyDescent="0.25">
      <c r="A1784" s="2" t="s">
        <v>1927</v>
      </c>
      <c r="B1784" s="2" t="s">
        <v>1928</v>
      </c>
      <c r="C1784" s="3" t="s">
        <v>5458</v>
      </c>
      <c r="D1784" s="23" t="str">
        <f t="shared" si="644"/>
        <v>Les terrines à base de porc aromatisées au lapin à la sarriette, à la farigoule, au pastis de Provence, au faisan champignons et pleins d’autres saveurs à découvrir. &lt;br&gt;Parfait pour vos apéritifs entre amis ou en entrée sur toast. &lt;br&gt;&lt;br&gt;Depuis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v>
      </c>
      <c r="E1784" s="4">
        <v>7.5</v>
      </c>
      <c r="F1784" s="2" t="s">
        <v>2254</v>
      </c>
      <c r="G1784" s="19">
        <f>VLOOKUP(F1784,frs!$A$2:$B$45,2,FALSE)</f>
        <v>4</v>
      </c>
      <c r="H1784" s="2" t="b">
        <v>1</v>
      </c>
      <c r="I1784" s="2" t="s">
        <v>4686</v>
      </c>
      <c r="J1784" s="19">
        <f>VLOOKUP(I1784,Families!$A$2:$B$11,2,FALSE)</f>
        <v>9</v>
      </c>
      <c r="K1784" s="2"/>
      <c r="L1784" s="19" t="str">
        <f>IFERROR(VLOOKUP(K1784,Appellations!$A$2:$B$80,2,FALSE),"0")</f>
        <v>0</v>
      </c>
      <c r="M1784" s="2" t="s">
        <v>4944</v>
      </c>
      <c r="N1784" s="19">
        <f>IFERROR(VLOOKUP(M1784,Regions!$A$2:$B$44,2,FALSE),"0")</f>
        <v>37</v>
      </c>
      <c r="O1784" s="2"/>
      <c r="P1784" s="19" t="str">
        <f>IFERROR(VLOOKUP(O1784,Colors!$A$2:$B$11,2,FALSE),"0")</f>
        <v>0</v>
      </c>
      <c r="Q1784" s="2"/>
      <c r="R1784" s="19" t="str">
        <f>IFERROR(VLOOKUP(Q1784,Contenants!$A$2:$B$21,2,FALSE),"0")</f>
        <v>0</v>
      </c>
      <c r="S1784" s="2" t="s">
        <v>5672</v>
      </c>
      <c r="T1784" s="50" t="s">
        <v>6294</v>
      </c>
      <c r="U1784" s="19" t="str">
        <f t="shared" si="646"/>
        <v>catrice_gourmet_terrines.png</v>
      </c>
      <c r="V1784" s="19">
        <f t="shared" si="647"/>
        <v>1</v>
      </c>
      <c r="W1784" s="20" t="str">
        <f t="shared" si="648"/>
        <v>("01796", "Terrine Fleur de Lavande", "Les terrines à base de porc aromatisées au lapin à la sarriette, à la farigoule, au pastis de Provence, au faisan champignons et pleins d’autres saveurs à découvrir. &lt;br&gt;Parfait pour vos apéritifs entre amis ou en entrée sur toast. &lt;br&gt;&lt;br&gt;Depuis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 "4", "9", "0", "37","0", "0", "catrice_gourmet_terrines.png", "1"),</v>
      </c>
    </row>
    <row r="1785" spans="1:23" ht="409.5" x14ac:dyDescent="0.25">
      <c r="A1785" s="2" t="s">
        <v>1931</v>
      </c>
      <c r="B1785" s="2" t="s">
        <v>1932</v>
      </c>
      <c r="C1785" s="3" t="s">
        <v>5458</v>
      </c>
      <c r="D1785" s="23" t="str">
        <f t="shared" si="644"/>
        <v>Les terrines à base de porc aromatisées au lapin à la sarriette, à la farigoule, au pastis de Provence, au faisan champignons et pleins d’autres saveurs à découvrir. &lt;br&gt;Parfait pour vos apéritifs entre amis ou en entrée sur toast. &lt;br&gt;&lt;br&gt;Depuis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v>
      </c>
      <c r="E1785" s="4">
        <v>7.5</v>
      </c>
      <c r="F1785" s="2" t="s">
        <v>2254</v>
      </c>
      <c r="G1785" s="19">
        <f>VLOOKUP(F1785,frs!$A$2:$B$45,2,FALSE)</f>
        <v>4</v>
      </c>
      <c r="H1785" s="2" t="b">
        <v>1</v>
      </c>
      <c r="I1785" s="2" t="s">
        <v>4686</v>
      </c>
      <c r="J1785" s="19">
        <f>VLOOKUP(I1785,Families!$A$2:$B$11,2,FALSE)</f>
        <v>9</v>
      </c>
      <c r="K1785" s="2"/>
      <c r="L1785" s="19" t="str">
        <f>IFERROR(VLOOKUP(K1785,Appellations!$A$2:$B$80,2,FALSE),"0")</f>
        <v>0</v>
      </c>
      <c r="M1785" s="2" t="s">
        <v>4944</v>
      </c>
      <c r="N1785" s="19">
        <f>IFERROR(VLOOKUP(M1785,Regions!$A$2:$B$44,2,FALSE),"0")</f>
        <v>37</v>
      </c>
      <c r="O1785" s="2"/>
      <c r="P1785" s="19" t="str">
        <f>IFERROR(VLOOKUP(O1785,Colors!$A$2:$B$11,2,FALSE),"0")</f>
        <v>0</v>
      </c>
      <c r="Q1785" s="2"/>
      <c r="R1785" s="19" t="str">
        <f>IFERROR(VLOOKUP(Q1785,Contenants!$A$2:$B$21,2,FALSE),"0")</f>
        <v>0</v>
      </c>
      <c r="S1785" s="2" t="s">
        <v>5672</v>
      </c>
      <c r="T1785" s="50" t="s">
        <v>6295</v>
      </c>
      <c r="U1785" s="19" t="str">
        <f t="shared" si="646"/>
        <v>catrice_gourmet_terrines.png</v>
      </c>
      <c r="V1785" s="19">
        <f t="shared" si="647"/>
        <v>1</v>
      </c>
      <c r="W1785" s="20" t="str">
        <f t="shared" si="648"/>
        <v>("01797", "Terrine Piment d'Espelette", "Les terrines à base de porc aromatisées au lapin à la sarriette, à la farigoule, au pastis de Provence, au faisan champignons et pleins d’autres saveurs à découvrir. &lt;br&gt;Parfait pour vos apéritifs entre amis ou en entrée sur toast. &lt;br&gt;&lt;br&gt;Depuis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 "4", "9", "0", "37","0", "0", "catrice_gourmet_terrines.png", "1"),</v>
      </c>
    </row>
    <row r="1786" spans="1:23" s="29" customFormat="1" ht="271.5" hidden="1" x14ac:dyDescent="0.25">
      <c r="A1786" s="2" t="s">
        <v>1943</v>
      </c>
      <c r="B1786" s="2" t="s">
        <v>1944</v>
      </c>
      <c r="C1786" s="3" t="s">
        <v>5458</v>
      </c>
      <c r="D1786" s="27" t="str">
        <f t="shared" si="618"/>
        <v>Les terrines à base de porc aromatisées au lapin à la sarriette, à la farigoule, au pastis de Provence, au faisan champignons et pleins d’autres saveurs à découvrir. &lt;br&gt;Parfait pour vos apéritifs entre amis ou en entrée sur toast. &lt;br&gt;&lt;br&gt;Depuis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v>
      </c>
      <c r="E1786" s="4">
        <v>7.5</v>
      </c>
      <c r="F1786" s="2" t="s">
        <v>2254</v>
      </c>
      <c r="H1786" s="2" t="b">
        <v>1</v>
      </c>
      <c r="I1786" s="2" t="s">
        <v>4686</v>
      </c>
      <c r="K1786" s="2"/>
      <c r="M1786" s="2" t="s">
        <v>4944</v>
      </c>
      <c r="O1786" s="2"/>
      <c r="Q1786" s="2"/>
      <c r="S1786" s="2" t="s">
        <v>5672</v>
      </c>
      <c r="V1786" s="19">
        <f t="shared" si="647"/>
        <v>0</v>
      </c>
    </row>
    <row r="1787" spans="1:23" s="20" customFormat="1" hidden="1" x14ac:dyDescent="0.25">
      <c r="A1787" s="2" t="s">
        <v>1515</v>
      </c>
      <c r="B1787" s="2" t="s">
        <v>1516</v>
      </c>
      <c r="C1787" s="3"/>
      <c r="D1787" s="40" t="str">
        <f t="shared" si="618"/>
        <v/>
      </c>
      <c r="E1787" s="4">
        <v>15.5</v>
      </c>
      <c r="F1787" s="2" t="s">
        <v>2282</v>
      </c>
      <c r="G1787" s="42"/>
      <c r="H1787" s="2" t="b">
        <v>1</v>
      </c>
      <c r="I1787" s="2" t="s">
        <v>4709</v>
      </c>
      <c r="J1787" s="42"/>
      <c r="K1787" s="2" t="s">
        <v>5034</v>
      </c>
      <c r="L1787" s="42"/>
      <c r="M1787" s="2" t="s">
        <v>4762</v>
      </c>
      <c r="N1787" s="42"/>
      <c r="O1787" s="2" t="s">
        <v>4689</v>
      </c>
      <c r="P1787" s="42"/>
      <c r="Q1787" s="2" t="s">
        <v>4688</v>
      </c>
      <c r="R1787" s="42"/>
      <c r="S1787" s="2"/>
      <c r="T1787" s="42"/>
      <c r="U1787" s="42"/>
      <c r="V1787" s="19">
        <f t="shared" si="647"/>
        <v>0</v>
      </c>
      <c r="W1787" s="42"/>
    </row>
    <row r="1788" spans="1:23" ht="409.5" x14ac:dyDescent="0.25">
      <c r="A1788" s="2" t="s">
        <v>1509</v>
      </c>
      <c r="B1788" s="2" t="s">
        <v>1510</v>
      </c>
      <c r="C1788" s="3" t="s">
        <v>3796</v>
      </c>
      <c r="D1788" s="23" t="str">
        <f t="shared" ref="D1788:D1792" si="649">SUBSTITUTE(SUBSTITUTE(SUBSTITUTE(C1788,CHAR(13),""),CHAR(10),"&lt;br&gt;"),". &amp;car(10)",".")</f>
        <v>Le château est situé sur la commune de La Roche Vineuse, dans le Mâconnais, au sud de la Bourgogne.&lt;br&gt;En 1924, la famille Greuzard acquiert le domaine et depuis le restaure en permanence. Voilà 4 générations que la famille produit du vin dans le Mâconnais au Château de la Greffière offrant une singulière palette d’arômes et une richesse d’expression.&lt;br&gt;&lt;br&gt;Encépagement : Chardonnay&lt;br&gt;&lt;br&gt;Dégustation : robe or pâle ; Nez aux notes florales d’acacia et d’aubépine ; Bouche tendre et ample sur les arômes de noisettes en fin de bouche.&lt;br&gt;Accord mets/vin : fruits de mer, poisson fins, crustacés.</v>
      </c>
      <c r="E1788" s="4">
        <v>21.6</v>
      </c>
      <c r="F1788" s="2" t="s">
        <v>2282</v>
      </c>
      <c r="G1788" s="19">
        <f>VLOOKUP(F1788,frs!$A$2:$B$45,2,FALSE)</f>
        <v>18</v>
      </c>
      <c r="H1788" s="2" t="b">
        <v>1</v>
      </c>
      <c r="I1788" s="2" t="s">
        <v>4709</v>
      </c>
      <c r="J1788" s="19">
        <f>VLOOKUP(I1788,Families!$A$2:$B$11,2,FALSE)</f>
        <v>2</v>
      </c>
      <c r="K1788" s="2" t="s">
        <v>5035</v>
      </c>
      <c r="L1788" s="19">
        <f>IFERROR(VLOOKUP(K1788,Appellations!$A$2:$B$80,2,FALSE),"0")</f>
        <v>46</v>
      </c>
      <c r="M1788" s="2" t="s">
        <v>4762</v>
      </c>
      <c r="N1788" s="19">
        <f>IFERROR(VLOOKUP(M1788,Regions!$A$2:$B$44,2,FALSE),"0")</f>
        <v>10</v>
      </c>
      <c r="O1788" s="2" t="s">
        <v>4689</v>
      </c>
      <c r="P1788" s="19">
        <f>IFERROR(VLOOKUP(O1788,Colors!$A$2:$B$11,2,FALSE),"0")</f>
        <v>2</v>
      </c>
      <c r="Q1788" s="2" t="s">
        <v>4688</v>
      </c>
      <c r="R1788" s="19">
        <f>IFERROR(VLOOKUP(Q1788,Contenants!$A$2:$B$21,2,FALSE),"0")</f>
        <v>16</v>
      </c>
      <c r="S1788" s="2" t="s">
        <v>5676</v>
      </c>
      <c r="T1788" s="50" t="s">
        <v>6296</v>
      </c>
      <c r="U1788" s="19" t="str">
        <f t="shared" ref="U1788:U1789" si="650">SUBSTITUTE(S1788,"C:\Users\Admin\OneDrive\Site Internet\","")</f>
        <v>chateau_de_la_greffiere_macon_la_roche_vineuse_les_ronzettes_blanc.png</v>
      </c>
      <c r="V1788" s="19">
        <f t="shared" si="647"/>
        <v>1</v>
      </c>
      <c r="W1788" s="20" t="str">
        <f t="shared" ref="W1788:W1789" si="651">$X$1&amp;A1788&amp;$Y$1&amp;T1788&amp;$Z$1&amp;D1788&amp;$AA$1&amp;G1788&amp;$AB$1&amp;J1788&amp;$AC$1&amp;L1788&amp;$AD$1&amp;N1788&amp;$AE$1&amp;P1788&amp;$AF$1&amp;R1788&amp;$AG$1&amp;U1788&amp;$AH$1&amp;V1788&amp;$AI$1</f>
        <v>("01800", "Les Ronzettes Greffière Blanc", "Le château est situé sur la commune de La Roche Vineuse, dans le Mâconnais, au sud de la Bourgogne.&lt;br&gt;En 1924, la famille Greuzard acquiert le domaine et depuis le restaure en permanence. Voilà 4 générations que la famille produit du vin dans le Mâconnais au Château de la Greffière offrant une singulière palette d’arômes et une richesse d’expression.&lt;br&gt;&lt;br&gt;Encépagement : Chardonnay&lt;br&gt;&lt;br&gt;Dégustation : robe or pâle ; Nez aux notes florales d’acacia et d’aubépine ; Bouche tendre et ample sur les arômes de noisettes en fin de bouche.&lt;br&gt;Accord mets/vin : fruits de mer, poisson fins, crustacés.", "18", "2", "46", "10","2", "16", "chateau_de_la_greffiere_macon_la_roche_vineuse_les_ronzettes_blanc.png", "1"),</v>
      </c>
    </row>
    <row r="1789" spans="1:23" ht="409.5" x14ac:dyDescent="0.25">
      <c r="A1789" s="2" t="s">
        <v>1895</v>
      </c>
      <c r="B1789" s="2" t="s">
        <v>1896</v>
      </c>
      <c r="C1789" s="3" t="s">
        <v>4257</v>
      </c>
      <c r="D1789" s="23" t="str">
        <f t="shared" si="649"/>
        <v>Le château est situé sur la commune de La Roche Vineuse, dans le Mâconnais, au sud de la Bourgogne.&lt;br&gt;En 1924, la famille Greuzard acquiert le domaine et depuis le restaure en permanence. Voilà 4 générations que la famille produit du vin dans le Mâconnais au Château de la Greffière offrant une singulière palette d’arômes et une richesse d’expression.&lt;br&gt;&lt;br&gt;Encépagement : Chardonnay&lt;br&gt;&lt;br&gt;Dégustation : robe jaune or ; Nez aux notes de fruits mûrs et de miel ; Bouche ample et puissante sur les arômes d’abricot mûrs et de pains d’épices.&lt;br&gt;Accord mets/vin : volaille crémée et poissons de caractère.</v>
      </c>
      <c r="E1789" s="4">
        <v>33.299999999999997</v>
      </c>
      <c r="F1789" s="2" t="s">
        <v>2282</v>
      </c>
      <c r="G1789" s="19">
        <f>VLOOKUP(F1789,frs!$A$2:$B$45,2,FALSE)</f>
        <v>18</v>
      </c>
      <c r="H1789" s="2" t="b">
        <v>1</v>
      </c>
      <c r="I1789" s="2" t="s">
        <v>4709</v>
      </c>
      <c r="J1789" s="19">
        <f>VLOOKUP(I1789,Families!$A$2:$B$11,2,FALSE)</f>
        <v>2</v>
      </c>
      <c r="K1789" s="2" t="s">
        <v>4978</v>
      </c>
      <c r="L1789" s="19">
        <f>IFERROR(VLOOKUP(K1789,Appellations!$A$2:$B$80,2,FALSE),"0")</f>
        <v>65</v>
      </c>
      <c r="M1789" s="2" t="s">
        <v>4762</v>
      </c>
      <c r="N1789" s="19">
        <f>IFERROR(VLOOKUP(M1789,Regions!$A$2:$B$44,2,FALSE),"0")</f>
        <v>10</v>
      </c>
      <c r="O1789" s="2" t="s">
        <v>4689</v>
      </c>
      <c r="P1789" s="19">
        <f>IFERROR(VLOOKUP(O1789,Colors!$A$2:$B$11,2,FALSE),"0")</f>
        <v>2</v>
      </c>
      <c r="Q1789" s="2" t="s">
        <v>4688</v>
      </c>
      <c r="R1789" s="19">
        <f>IFERROR(VLOOKUP(Q1789,Contenants!$A$2:$B$21,2,FALSE),"0")</f>
        <v>16</v>
      </c>
      <c r="S1789" s="2" t="s">
        <v>5677</v>
      </c>
      <c r="T1789" s="50" t="s">
        <v>6297</v>
      </c>
      <c r="U1789" s="19" t="str">
        <f t="shared" si="650"/>
        <v>chateau_de_la_greffiere_saint_veran_au_mont_blanc.png</v>
      </c>
      <c r="V1789" s="19">
        <f t="shared" si="647"/>
        <v>1</v>
      </c>
      <c r="W1789" s="20" t="str">
        <f t="shared" si="651"/>
        <v>("01801", "Aux Monts Greffière Blanc", "Le château est situé sur la commune de La Roche Vineuse, dans le Mâconnais, au sud de la Bourgogne.&lt;br&gt;En 1924, la famille Greuzard acquiert le domaine et depuis le restaure en permanence. Voilà 4 générations que la famille produit du vin dans le Mâconnais au Château de la Greffière offrant une singulière palette d’arômes et une richesse d’expression.&lt;br&gt;&lt;br&gt;Encépagement : Chardonnay&lt;br&gt;&lt;br&gt;Dégustation : robe jaune or ; Nez aux notes de fruits mûrs et de miel ; Bouche ample et puissante sur les arômes d’abricot mûrs et de pains d’épices.&lt;br&gt;Accord mets/vin : volaille crémée et poissons de caractère.", "18", "2", "65", "10","2", "16", "chateau_de_la_greffiere_saint_veran_au_mont_blanc.png", "1"),</v>
      </c>
    </row>
    <row r="1790" spans="1:23" hidden="1" x14ac:dyDescent="0.25">
      <c r="A1790" s="2" t="s">
        <v>2490</v>
      </c>
      <c r="B1790" s="2" t="s">
        <v>2491</v>
      </c>
      <c r="C1790" s="3"/>
      <c r="D1790" s="23" t="str">
        <f t="shared" si="649"/>
        <v/>
      </c>
      <c r="E1790" s="4">
        <v>12.85</v>
      </c>
      <c r="F1790" s="2" t="s">
        <v>2282</v>
      </c>
      <c r="G1790" s="19">
        <f>VLOOKUP(F1790,frs!$A$2:$E$41,2,FALSE)</f>
        <v>18</v>
      </c>
      <c r="H1790" s="2" t="b">
        <v>0</v>
      </c>
      <c r="I1790" s="2" t="s">
        <v>4716</v>
      </c>
      <c r="J1790" s="19">
        <f>VLOOKUP(I1790,Families!$A$2:$B$11,2,FALSE)</f>
        <v>1</v>
      </c>
      <c r="K1790" s="2" t="s">
        <v>4768</v>
      </c>
      <c r="L1790" s="19">
        <f>IFERROR(VLOOKUP(K1790,Appellations!$A$2:$B$77,2,FALSE),"0")</f>
        <v>11</v>
      </c>
      <c r="M1790" s="2" t="s">
        <v>4762</v>
      </c>
      <c r="N1790" s="19">
        <f>IFERROR(VLOOKUP(M1790,Regions!$A$2:$B$41,2,FALSE),"0")</f>
        <v>10</v>
      </c>
      <c r="O1790" s="2" t="s">
        <v>4719</v>
      </c>
      <c r="P1790" s="19">
        <f>IFERROR(VLOOKUP(O1790,Colors!$A$2:$B$11,2,FALSE),"0")</f>
        <v>8</v>
      </c>
      <c r="Q1790" s="2" t="s">
        <v>4688</v>
      </c>
      <c r="R1790" s="19">
        <f>IFERROR(VLOOKUP(Q1790,Contenants!$A$2:$B$21,2,FALSE),"0")</f>
        <v>16</v>
      </c>
      <c r="S1790" s="2"/>
      <c r="T1790" s="50" t="str">
        <f t="shared" ref="T1790:T1792" si="652">PROPER(B1790)</f>
        <v>Bg Pinot Noir Cht Des Bois Rouge</v>
      </c>
      <c r="U1790" s="19" t="str">
        <f>SUBSTITUTE(SUBSTITUTE(SUBSTITUTE(SUBSTITUTE(SUBSTITUTE(SUBSTITUTE(SUBSTITUTE(SUBSTITUTE(SUBSTITUTE(SUBSTITUTE(SUBSTITUTE(SUBSTITUTE(S1790,"C:\Users\Admin\OneDrive\Site Internet\",""),"BAG-IN-BOX\",""),"BOURGOGNE\",""),"BEAUJOLAIS\",""),"CHAMPAGNE ET EFFERVESCENTS\",""),"LANGUEDOC\",""),"LOIRE\",""),"PROVENCE\",""),"RHONE NORD\",""),"RHONE SUD\",""),"SPIRITUEUX\",""),"SUD OUEST\","")</f>
        <v/>
      </c>
      <c r="V1790" s="19" t="e">
        <f>IF(#REF!="",0,1)</f>
        <v>#REF!</v>
      </c>
      <c r="W1790" s="20" t="e">
        <f>$X$1&amp;A1790&amp;$Y$1&amp;T1790&amp;$Z$1&amp;D1790&amp;$AA$1&amp;E1790&amp;#REF!&amp;G1790&amp;$AB$1&amp;J1790&amp;$AC$1&amp;L1790&amp;$AD$1&amp;N1790&amp;$AE$1&amp;P1790&amp;$AF$1&amp;R1790&amp;$AG$1&amp;#REF!&amp;$AI$1</f>
        <v>#REF!</v>
      </c>
    </row>
    <row r="1791" spans="1:23" hidden="1" x14ac:dyDescent="0.25">
      <c r="A1791" s="2" t="s">
        <v>4192</v>
      </c>
      <c r="B1791" s="2" t="s">
        <v>4193</v>
      </c>
      <c r="C1791" s="3"/>
      <c r="D1791" s="23" t="str">
        <f t="shared" si="649"/>
        <v/>
      </c>
      <c r="E1791" s="4">
        <v>14.8</v>
      </c>
      <c r="F1791" s="2" t="s">
        <v>2282</v>
      </c>
      <c r="G1791" s="19">
        <f>VLOOKUP(F1791,frs!$A$2:$E$41,2,FALSE)</f>
        <v>18</v>
      </c>
      <c r="H1791" s="2" t="b">
        <v>0</v>
      </c>
      <c r="I1791" s="2" t="s">
        <v>4716</v>
      </c>
      <c r="J1791" s="19">
        <f>VLOOKUP(I1791,Families!$A$2:$B$11,2,FALSE)</f>
        <v>1</v>
      </c>
      <c r="K1791" s="2" t="s">
        <v>4996</v>
      </c>
      <c r="L1791" s="19" t="str">
        <f>IFERROR(VLOOKUP(K1791,Appellations!$A$2:$B$77,2,FALSE),"0")</f>
        <v>0</v>
      </c>
      <c r="M1791" s="2" t="s">
        <v>4757</v>
      </c>
      <c r="N1791" s="19">
        <f>IFERROR(VLOOKUP(M1791,Regions!$A$2:$B$41,2,FALSE),"0")</f>
        <v>6</v>
      </c>
      <c r="O1791" s="2" t="s">
        <v>4719</v>
      </c>
      <c r="P1791" s="19">
        <f>IFERROR(VLOOKUP(O1791,Colors!$A$2:$B$11,2,FALSE),"0")</f>
        <v>8</v>
      </c>
      <c r="Q1791" s="2" t="s">
        <v>4688</v>
      </c>
      <c r="R1791" s="19">
        <f>IFERROR(VLOOKUP(Q1791,Contenants!$A$2:$B$21,2,FALSE),"0")</f>
        <v>16</v>
      </c>
      <c r="S1791" s="2"/>
      <c r="T1791" s="50" t="str">
        <f t="shared" si="652"/>
        <v>St Amour Signature Greffiere Rouge</v>
      </c>
      <c r="U1791" s="19" t="str">
        <f>SUBSTITUTE(SUBSTITUTE(SUBSTITUTE(SUBSTITUTE(SUBSTITUTE(SUBSTITUTE(SUBSTITUTE(SUBSTITUTE(SUBSTITUTE(SUBSTITUTE(SUBSTITUTE(SUBSTITUTE(S1791,"C:\Users\Admin\OneDrive\Site Internet\",""),"BAG-IN-BOX\",""),"BOURGOGNE\",""),"BEAUJOLAIS\",""),"CHAMPAGNE ET EFFERVESCENTS\",""),"LANGUEDOC\",""),"LOIRE\",""),"PROVENCE\",""),"RHONE NORD\",""),"RHONE SUD\",""),"SPIRITUEUX\",""),"SUD OUEST\","")</f>
        <v/>
      </c>
      <c r="V1791" s="19" t="e">
        <f>IF(#REF!="",0,1)</f>
        <v>#REF!</v>
      </c>
      <c r="W1791" s="20" t="e">
        <f>$X$1&amp;A1791&amp;$Y$1&amp;T1791&amp;$Z$1&amp;D1791&amp;$AA$1&amp;E1791&amp;#REF!&amp;G1791&amp;$AB$1&amp;J1791&amp;$AC$1&amp;L1791&amp;$AD$1&amp;N1791&amp;$AE$1&amp;P1791&amp;$AF$1&amp;R1791&amp;$AG$1&amp;#REF!&amp;$AI$1</f>
        <v>#REF!</v>
      </c>
    </row>
    <row r="1792" spans="1:23" hidden="1" x14ac:dyDescent="0.25">
      <c r="A1792" s="2" t="s">
        <v>1517</v>
      </c>
      <c r="B1792" s="2" t="s">
        <v>1518</v>
      </c>
      <c r="C1792" s="3"/>
      <c r="D1792" s="23" t="str">
        <f t="shared" si="649"/>
        <v/>
      </c>
      <c r="E1792" s="4">
        <v>24</v>
      </c>
      <c r="F1792" s="2" t="s">
        <v>2282</v>
      </c>
      <c r="G1792" s="19">
        <f>VLOOKUP(F1792,frs!$A$2:$E$41,2,FALSE)</f>
        <v>18</v>
      </c>
      <c r="H1792" s="2" t="b">
        <v>1</v>
      </c>
      <c r="I1792" s="2" t="s">
        <v>4716</v>
      </c>
      <c r="J1792" s="19">
        <f>VLOOKUP(I1792,Families!$A$2:$B$11,2,FALSE)</f>
        <v>1</v>
      </c>
      <c r="K1792" s="2" t="s">
        <v>5036</v>
      </c>
      <c r="L1792" s="19" t="str">
        <f>IFERROR(VLOOKUP(K1792,Appellations!$A$2:$B$77,2,FALSE),"0")</f>
        <v>0</v>
      </c>
      <c r="M1792" s="2" t="s">
        <v>4762</v>
      </c>
      <c r="N1792" s="19">
        <f>IFERROR(VLOOKUP(M1792,Regions!$A$2:$B$41,2,FALSE),"0")</f>
        <v>10</v>
      </c>
      <c r="O1792" s="2" t="s">
        <v>4719</v>
      </c>
      <c r="P1792" s="19">
        <f>IFERROR(VLOOKUP(O1792,Colors!$A$2:$B$11,2,FALSE),"0")</f>
        <v>8</v>
      </c>
      <c r="Q1792" s="2" t="s">
        <v>4688</v>
      </c>
      <c r="R1792" s="19">
        <f>IFERROR(VLOOKUP(Q1792,Contenants!$A$2:$B$21,2,FALSE),"0")</f>
        <v>16</v>
      </c>
      <c r="S1792" s="2"/>
      <c r="T1792" s="50" t="str">
        <f t="shared" si="652"/>
        <v>Macon Serrieres La Croix Greffiere Rouge</v>
      </c>
      <c r="U1792" s="19" t="str">
        <f>SUBSTITUTE(SUBSTITUTE(SUBSTITUTE(SUBSTITUTE(SUBSTITUTE(SUBSTITUTE(SUBSTITUTE(SUBSTITUTE(SUBSTITUTE(SUBSTITUTE(SUBSTITUTE(SUBSTITUTE(S1792,"C:\Users\Admin\OneDrive\Site Internet\",""),"BAG-IN-BOX\",""),"BOURGOGNE\",""),"BEAUJOLAIS\",""),"CHAMPAGNE ET EFFERVESCENTS\",""),"LANGUEDOC\",""),"LOIRE\",""),"PROVENCE\",""),"RHONE NORD\",""),"RHONE SUD\",""),"SPIRITUEUX\",""),"SUD OUEST\","")</f>
        <v/>
      </c>
      <c r="V1792" s="19">
        <f t="shared" ref="V1792:V1796" si="653">IF(U1792="",0,1)</f>
        <v>0</v>
      </c>
      <c r="W1792" s="20" t="e">
        <f>$X$1&amp;A1792&amp;$Y$1&amp;T1792&amp;$Z$1&amp;D1792&amp;$AA$1&amp;E1792&amp;#REF!&amp;G1792&amp;$AB$1&amp;J1792&amp;$AC$1&amp;L1792&amp;$AD$1&amp;N1792&amp;$AE$1&amp;P1792&amp;$AF$1&amp;R1792&amp;$AG$1&amp;#REF!&amp;$AI$1</f>
        <v>#REF!</v>
      </c>
    </row>
    <row r="1793" spans="1:23" s="29" customFormat="1" hidden="1" x14ac:dyDescent="0.25">
      <c r="A1793" s="2" t="s">
        <v>872</v>
      </c>
      <c r="B1793" s="2" t="s">
        <v>873</v>
      </c>
      <c r="C1793" s="3"/>
      <c r="D1793" s="36" t="str">
        <f t="shared" ref="D1793:D1853" si="654">SUBSTITUTE(SUBSTITUTE(C1793,CHAR(13),""),CHAR(10),"&lt;br&gt;")</f>
        <v/>
      </c>
      <c r="E1793" s="4">
        <v>51</v>
      </c>
      <c r="F1793" s="2" t="s">
        <v>2238</v>
      </c>
      <c r="G1793" s="38"/>
      <c r="H1793" s="2" t="b">
        <v>1</v>
      </c>
      <c r="I1793" s="2" t="s">
        <v>4805</v>
      </c>
      <c r="J1793" s="38"/>
      <c r="K1793" s="2" t="s">
        <v>4806</v>
      </c>
      <c r="L1793" s="38"/>
      <c r="M1793" s="2" t="s">
        <v>4806</v>
      </c>
      <c r="N1793" s="38"/>
      <c r="O1793" s="2"/>
      <c r="P1793" s="38"/>
      <c r="Q1793" s="2" t="s">
        <v>4688</v>
      </c>
      <c r="R1793" s="38"/>
      <c r="S1793" s="2"/>
      <c r="T1793" s="38"/>
      <c r="U1793" s="38"/>
      <c r="V1793" s="19">
        <f t="shared" si="653"/>
        <v>0</v>
      </c>
      <c r="W1793" s="38"/>
    </row>
    <row r="1794" spans="1:23" hidden="1" x14ac:dyDescent="0.25">
      <c r="A1794" s="2" t="s">
        <v>874</v>
      </c>
      <c r="B1794" s="2" t="s">
        <v>875</v>
      </c>
      <c r="C1794" s="3"/>
      <c r="D1794" s="23" t="str">
        <f t="shared" ref="D1794:D1797" si="655">SUBSTITUTE(SUBSTITUTE(SUBSTITUTE(C1794,CHAR(13),""),CHAR(10),"&lt;br&gt;"),". &amp;car(10)",".")</f>
        <v/>
      </c>
      <c r="E1794" s="4">
        <v>97.5</v>
      </c>
      <c r="F1794" s="2" t="s">
        <v>2238</v>
      </c>
      <c r="G1794" s="19" t="e">
        <f>VLOOKUP(F1794,frs!$A$2:$E$41,2,FALSE)</f>
        <v>#N/A</v>
      </c>
      <c r="H1794" s="2" t="b">
        <v>1</v>
      </c>
      <c r="I1794" s="2" t="s">
        <v>4805</v>
      </c>
      <c r="J1794" s="19">
        <f>VLOOKUP(I1794,Families!$A$2:$B$11,2,FALSE)</f>
        <v>5</v>
      </c>
      <c r="K1794" s="2" t="s">
        <v>4806</v>
      </c>
      <c r="L1794" s="19">
        <f>IFERROR(VLOOKUP(K1794,Appellations!$A$2:$B$77,2,FALSE),"0")</f>
        <v>16</v>
      </c>
      <c r="M1794" s="2" t="s">
        <v>4806</v>
      </c>
      <c r="N1794" s="19">
        <f>IFERROR(VLOOKUP(M1794,Regions!$A$2:$B$41,2,FALSE),"0")</f>
        <v>12</v>
      </c>
      <c r="O1794" s="2"/>
      <c r="P1794" s="19" t="str">
        <f>IFERROR(VLOOKUP(O1794,Colors!$A$2:$B$11,2,FALSE),"0")</f>
        <v>0</v>
      </c>
      <c r="Q1794" s="2" t="s">
        <v>2303</v>
      </c>
      <c r="R1794" s="19">
        <f>IFERROR(VLOOKUP(Q1794,Contenants!$A$2:$B$21,2,FALSE),"0")</f>
        <v>19</v>
      </c>
      <c r="S1794" s="2"/>
      <c r="T1794" s="50" t="str">
        <f t="shared" ref="T1794:T1797" si="656">PROPER(B1794)</f>
        <v>Champagne Roederer Brut Premier Magnum</v>
      </c>
      <c r="U1794" s="19" t="str">
        <f>SUBSTITUTE(SUBSTITUTE(SUBSTITUTE(SUBSTITUTE(SUBSTITUTE(SUBSTITUTE(SUBSTITUTE(SUBSTITUTE(SUBSTITUTE(SUBSTITUTE(SUBSTITUTE(SUBSTITUTE(S1794,"C:\Users\Admin\OneDrive\Site Internet\",""),"BAG-IN-BOX\",""),"BOURGOGNE\",""),"BEAUJOLAIS\",""),"CHAMPAGNE ET EFFERVESCENTS\",""),"LANGUEDOC\",""),"LOIRE\",""),"PROVENCE\",""),"RHONE NORD\",""),"RHONE SUD\",""),"SPIRITUEUX\",""),"SUD OUEST\","")</f>
        <v/>
      </c>
      <c r="V1794" s="19">
        <f t="shared" si="653"/>
        <v>0</v>
      </c>
      <c r="W1794" s="20" t="e">
        <f>$X$1&amp;A1794&amp;$Y$1&amp;T1794&amp;$Z$1&amp;D1794&amp;$AA$1&amp;E1794&amp;#REF!&amp;G1794&amp;$AB$1&amp;J1794&amp;$AC$1&amp;L1794&amp;$AD$1&amp;N1794&amp;$AE$1&amp;P1794&amp;$AF$1&amp;R1794&amp;$AG$1&amp;#REF!&amp;$AI$1</f>
        <v>#REF!</v>
      </c>
    </row>
    <row r="1795" spans="1:23" hidden="1" x14ac:dyDescent="0.25">
      <c r="A1795" s="2" t="s">
        <v>1665</v>
      </c>
      <c r="B1795" s="2" t="s">
        <v>1666</v>
      </c>
      <c r="C1795" s="3"/>
      <c r="D1795" s="23" t="str">
        <f t="shared" si="655"/>
        <v/>
      </c>
      <c r="E1795" s="4">
        <v>39.9</v>
      </c>
      <c r="F1795" s="2" t="s">
        <v>2238</v>
      </c>
      <c r="G1795" s="19" t="e">
        <f>VLOOKUP(F1795,frs!$A$2:$E$41,2,FALSE)</f>
        <v>#N/A</v>
      </c>
      <c r="H1795" s="2" t="b">
        <v>1</v>
      </c>
      <c r="I1795" s="2" t="s">
        <v>4693</v>
      </c>
      <c r="J1795" s="19">
        <f>VLOOKUP(I1795,Families!$A$2:$B$11,2,FALSE)</f>
        <v>7</v>
      </c>
      <c r="K1795" s="2"/>
      <c r="L1795" s="19" t="str">
        <f>IFERROR(VLOOKUP(K1795,Appellations!$A$2:$B$77,2,FALSE),"0")</f>
        <v>0</v>
      </c>
      <c r="M1795" s="2" t="s">
        <v>4707</v>
      </c>
      <c r="N1795" s="19">
        <f>IFERROR(VLOOKUP(M1795,Regions!$A$2:$B$41,2,FALSE),"0")</f>
        <v>30</v>
      </c>
      <c r="O1795" s="2"/>
      <c r="P1795" s="19" t="str">
        <f>IFERROR(VLOOKUP(O1795,Colors!$A$2:$B$11,2,FALSE),"0")</f>
        <v>0</v>
      </c>
      <c r="Q1795" s="2" t="s">
        <v>4688</v>
      </c>
      <c r="R1795" s="19">
        <f>IFERROR(VLOOKUP(Q1795,Contenants!$A$2:$B$21,2,FALSE),"0")</f>
        <v>16</v>
      </c>
      <c r="S1795" s="2"/>
      <c r="T1795" s="50" t="str">
        <f t="shared" si="656"/>
        <v>Porto R.Pinto Quinta De Ervamoira 10 Ans</v>
      </c>
      <c r="U1795" s="19" t="str">
        <f>SUBSTITUTE(SUBSTITUTE(SUBSTITUTE(SUBSTITUTE(SUBSTITUTE(SUBSTITUTE(SUBSTITUTE(SUBSTITUTE(SUBSTITUTE(SUBSTITUTE(SUBSTITUTE(SUBSTITUTE(S1795,"C:\Users\Admin\OneDrive\Site Internet\",""),"BAG-IN-BOX\",""),"BOURGOGNE\",""),"BEAUJOLAIS\",""),"CHAMPAGNE ET EFFERVESCENTS\",""),"LANGUEDOC\",""),"LOIRE\",""),"PROVENCE\",""),"RHONE NORD\",""),"RHONE SUD\",""),"SPIRITUEUX\",""),"SUD OUEST\","")</f>
        <v/>
      </c>
      <c r="V1795" s="19">
        <f t="shared" si="653"/>
        <v>0</v>
      </c>
      <c r="W1795" s="20" t="e">
        <f>$X$1&amp;A1795&amp;$Y$1&amp;T1795&amp;$Z$1&amp;D1795&amp;$AA$1&amp;E1795&amp;#REF!&amp;G1795&amp;$AB$1&amp;J1795&amp;$AC$1&amp;L1795&amp;$AD$1&amp;N1795&amp;$AE$1&amp;P1795&amp;$AF$1&amp;R1795&amp;$AG$1&amp;#REF!&amp;$AI$1</f>
        <v>#REF!</v>
      </c>
    </row>
    <row r="1796" spans="1:23" hidden="1" x14ac:dyDescent="0.25">
      <c r="A1796" s="2" t="s">
        <v>1663</v>
      </c>
      <c r="B1796" s="2" t="s">
        <v>1664</v>
      </c>
      <c r="C1796" s="3"/>
      <c r="D1796" s="23" t="str">
        <f t="shared" si="655"/>
        <v/>
      </c>
      <c r="E1796" s="4">
        <v>78.5</v>
      </c>
      <c r="F1796" s="2" t="s">
        <v>2238</v>
      </c>
      <c r="G1796" s="19" t="e">
        <f>VLOOKUP(F1796,frs!$A$2:$E$41,2,FALSE)</f>
        <v>#N/A</v>
      </c>
      <c r="H1796" s="2" t="b">
        <v>1</v>
      </c>
      <c r="I1796" s="2" t="s">
        <v>4693</v>
      </c>
      <c r="J1796" s="19">
        <f>VLOOKUP(I1796,Families!$A$2:$B$11,2,FALSE)</f>
        <v>7</v>
      </c>
      <c r="K1796" s="2"/>
      <c r="L1796" s="19" t="str">
        <f>IFERROR(VLOOKUP(K1796,Appellations!$A$2:$B$77,2,FALSE),"0")</f>
        <v>0</v>
      </c>
      <c r="M1796" s="2" t="s">
        <v>4707</v>
      </c>
      <c r="N1796" s="19">
        <f>IFERROR(VLOOKUP(M1796,Regions!$A$2:$B$41,2,FALSE),"0")</f>
        <v>30</v>
      </c>
      <c r="O1796" s="2"/>
      <c r="P1796" s="19" t="str">
        <f>IFERROR(VLOOKUP(O1796,Colors!$A$2:$B$11,2,FALSE),"0")</f>
        <v>0</v>
      </c>
      <c r="Q1796" s="2" t="s">
        <v>4688</v>
      </c>
      <c r="R1796" s="19">
        <f>IFERROR(VLOOKUP(Q1796,Contenants!$A$2:$B$21,2,FALSE),"0")</f>
        <v>16</v>
      </c>
      <c r="S1796" s="2"/>
      <c r="T1796" s="50" t="str">
        <f t="shared" si="656"/>
        <v>Porto R.Pinto Quinta Bom Retiro 20 Ans</v>
      </c>
      <c r="U1796" s="19" t="str">
        <f>SUBSTITUTE(SUBSTITUTE(SUBSTITUTE(SUBSTITUTE(SUBSTITUTE(SUBSTITUTE(SUBSTITUTE(SUBSTITUTE(SUBSTITUTE(SUBSTITUTE(SUBSTITUTE(SUBSTITUTE(S1796,"C:\Users\Admin\OneDrive\Site Internet\",""),"BAG-IN-BOX\",""),"BOURGOGNE\",""),"BEAUJOLAIS\",""),"CHAMPAGNE ET EFFERVESCENTS\",""),"LANGUEDOC\",""),"LOIRE\",""),"PROVENCE\",""),"RHONE NORD\",""),"RHONE SUD\",""),"SPIRITUEUX\",""),"SUD OUEST\","")</f>
        <v/>
      </c>
      <c r="V1796" s="19">
        <f t="shared" si="653"/>
        <v>0</v>
      </c>
      <c r="W1796" s="20" t="e">
        <f>$X$1&amp;A1796&amp;$Y$1&amp;T1796&amp;$Z$1&amp;D1796&amp;$AA$1&amp;E1796&amp;#REF!&amp;G1796&amp;$AB$1&amp;J1796&amp;$AC$1&amp;L1796&amp;$AD$1&amp;N1796&amp;$AE$1&amp;P1796&amp;$AF$1&amp;R1796&amp;$AG$1&amp;#REF!&amp;$AI$1</f>
        <v>#REF!</v>
      </c>
    </row>
    <row r="1797" spans="1:23" hidden="1" x14ac:dyDescent="0.25">
      <c r="A1797" s="2" t="s">
        <v>4231</v>
      </c>
      <c r="B1797" s="2" t="s">
        <v>4232</v>
      </c>
      <c r="C1797" s="3"/>
      <c r="D1797" s="23" t="str">
        <f t="shared" si="655"/>
        <v/>
      </c>
      <c r="E1797" s="4">
        <v>55.6</v>
      </c>
      <c r="F1797" s="2" t="s">
        <v>2238</v>
      </c>
      <c r="G1797" s="19" t="e">
        <f>VLOOKUP(F1797,frs!$A$2:$E$41,2,FALSE)</f>
        <v>#N/A</v>
      </c>
      <c r="H1797" s="2" t="b">
        <v>0</v>
      </c>
      <c r="I1797" s="2" t="s">
        <v>4716</v>
      </c>
      <c r="J1797" s="19">
        <f>VLOOKUP(I1797,Families!$A$2:$B$11,2,FALSE)</f>
        <v>1</v>
      </c>
      <c r="K1797" s="2" t="s">
        <v>4739</v>
      </c>
      <c r="L1797" s="19">
        <f>IFERROR(VLOOKUP(K1797,Appellations!$A$2:$B$77,2,FALSE),"0")</f>
        <v>73</v>
      </c>
      <c r="M1797" s="2" t="s">
        <v>4718</v>
      </c>
      <c r="N1797" s="19">
        <f>IFERROR(VLOOKUP(M1797,Regions!$A$2:$B$41,2,FALSE),"0")</f>
        <v>8</v>
      </c>
      <c r="O1797" s="2" t="s">
        <v>4719</v>
      </c>
      <c r="P1797" s="19">
        <f>IFERROR(VLOOKUP(O1797,Colors!$A$2:$B$11,2,FALSE),"0")</f>
        <v>8</v>
      </c>
      <c r="Q1797" s="2" t="s">
        <v>4688</v>
      </c>
      <c r="R1797" s="19">
        <f>IFERROR(VLOOKUP(Q1797,Contenants!$A$2:$B$21,2,FALSE),"0")</f>
        <v>16</v>
      </c>
      <c r="S1797" s="2"/>
      <c r="T1797" s="50" t="str">
        <f t="shared" si="656"/>
        <v>St Estephe Cht De Pez 2016 Rouge</v>
      </c>
      <c r="U1797" s="19" t="str">
        <f>SUBSTITUTE(SUBSTITUTE(SUBSTITUTE(SUBSTITUTE(SUBSTITUTE(SUBSTITUTE(SUBSTITUTE(SUBSTITUTE(SUBSTITUTE(SUBSTITUTE(SUBSTITUTE(SUBSTITUTE(S1797,"C:\Users\Admin\OneDrive\Site Internet\",""),"BAG-IN-BOX\",""),"BOURGOGNE\",""),"BEAUJOLAIS\",""),"CHAMPAGNE ET EFFERVESCENTS\",""),"LANGUEDOC\",""),"LOIRE\",""),"PROVENCE\",""),"RHONE NORD\",""),"RHONE SUD\",""),"SPIRITUEUX\",""),"SUD OUEST\","")</f>
        <v/>
      </c>
      <c r="V1797" s="19" t="e">
        <f>IF(#REF!="",0,1)</f>
        <v>#REF!</v>
      </c>
      <c r="W1797" s="20" t="e">
        <f>$X$1&amp;A1797&amp;$Y$1&amp;T1797&amp;$Z$1&amp;D1797&amp;$AA$1&amp;E1797&amp;#REF!&amp;G1797&amp;$AB$1&amp;J1797&amp;$AC$1&amp;L1797&amp;$AD$1&amp;N1797&amp;$AE$1&amp;P1797&amp;$AF$1&amp;R1797&amp;$AG$1&amp;#REF!&amp;$AI$1</f>
        <v>#REF!</v>
      </c>
    </row>
    <row r="1798" spans="1:23" s="29" customFormat="1" hidden="1" x14ac:dyDescent="0.25">
      <c r="A1798" s="2" t="s">
        <v>1618</v>
      </c>
      <c r="B1798" s="2" t="s">
        <v>1619</v>
      </c>
      <c r="C1798" s="3"/>
      <c r="D1798" s="36" t="str">
        <f t="shared" si="654"/>
        <v/>
      </c>
      <c r="E1798" s="4">
        <v>74.2</v>
      </c>
      <c r="F1798" s="2" t="s">
        <v>2238</v>
      </c>
      <c r="G1798" s="38"/>
      <c r="H1798" s="2" t="b">
        <v>1</v>
      </c>
      <c r="I1798" s="2" t="s">
        <v>4716</v>
      </c>
      <c r="J1798" s="38"/>
      <c r="K1798" s="2" t="s">
        <v>4731</v>
      </c>
      <c r="L1798" s="38"/>
      <c r="M1798" s="2" t="s">
        <v>4718</v>
      </c>
      <c r="N1798" s="38"/>
      <c r="O1798" s="2" t="s">
        <v>4719</v>
      </c>
      <c r="P1798" s="38"/>
      <c r="Q1798" s="2" t="s">
        <v>4688</v>
      </c>
      <c r="R1798" s="38"/>
      <c r="S1798" s="2"/>
      <c r="T1798" s="38"/>
      <c r="U1798" s="38"/>
      <c r="V1798" s="19">
        <f t="shared" ref="V1798:V1801" si="657">IF(U1798="",0,1)</f>
        <v>0</v>
      </c>
      <c r="W1798" s="38"/>
    </row>
    <row r="1799" spans="1:23" hidden="1" x14ac:dyDescent="0.25">
      <c r="A1799" s="2" t="s">
        <v>690</v>
      </c>
      <c r="B1799" s="2" t="s">
        <v>691</v>
      </c>
      <c r="C1799" s="3"/>
      <c r="D1799" s="23" t="str">
        <f t="shared" ref="D1799:D1804" si="658">SUBSTITUTE(SUBSTITUTE(SUBSTITUTE(C1799,CHAR(13),""),CHAR(10),"&lt;br&gt;"),". &amp;car(10)",".")</f>
        <v/>
      </c>
      <c r="E1799" s="4">
        <v>34.799999999999997</v>
      </c>
      <c r="F1799" s="2" t="s">
        <v>2238</v>
      </c>
      <c r="G1799" s="19" t="e">
        <f>VLOOKUP(F1799,frs!$A$2:$E$41,2,FALSE)</f>
        <v>#N/A</v>
      </c>
      <c r="H1799" s="2" t="b">
        <v>1</v>
      </c>
      <c r="I1799" s="2" t="s">
        <v>4709</v>
      </c>
      <c r="J1799" s="19">
        <f>VLOOKUP(I1799,Families!$A$2:$B$11,2,FALSE)</f>
        <v>2</v>
      </c>
      <c r="K1799" s="2" t="s">
        <v>4740</v>
      </c>
      <c r="L1799" s="19">
        <f>IFERROR(VLOOKUP(K1799,Appellations!$A$2:$B$77,2,FALSE),"0")</f>
        <v>25</v>
      </c>
      <c r="M1799" s="2" t="s">
        <v>4741</v>
      </c>
      <c r="N1799" s="19">
        <f>IFERROR(VLOOKUP(M1799,Regions!$A$2:$B$41,2,FALSE),"0")</f>
        <v>32</v>
      </c>
      <c r="O1799" s="2" t="s">
        <v>4689</v>
      </c>
      <c r="P1799" s="19">
        <f>IFERROR(VLOOKUP(O1799,Colors!$A$2:$B$11,2,FALSE),"0")</f>
        <v>2</v>
      </c>
      <c r="Q1799" s="2" t="s">
        <v>4688</v>
      </c>
      <c r="R1799" s="19">
        <f>IFERROR(VLOOKUP(Q1799,Contenants!$A$2:$B$21,2,FALSE),"0")</f>
        <v>16</v>
      </c>
      <c r="S1799" s="2"/>
      <c r="T1799" s="50" t="str">
        <f t="shared" ref="T1799:T1802" si="659">PROPER(B1799)</f>
        <v>Cdp Ott Clos Mireille Blanc De Blanc</v>
      </c>
      <c r="U1799" s="19" t="str">
        <f>SUBSTITUTE(SUBSTITUTE(SUBSTITUTE(SUBSTITUTE(SUBSTITUTE(SUBSTITUTE(SUBSTITUTE(SUBSTITUTE(SUBSTITUTE(SUBSTITUTE(SUBSTITUTE(SUBSTITUTE(S1799,"C:\Users\Admin\OneDrive\Site Internet\",""),"BAG-IN-BOX\",""),"BOURGOGNE\",""),"BEAUJOLAIS\",""),"CHAMPAGNE ET EFFERVESCENTS\",""),"LANGUEDOC\",""),"LOIRE\",""),"PROVENCE\",""),"RHONE NORD\",""),"RHONE SUD\",""),"SPIRITUEUX\",""),"SUD OUEST\","")</f>
        <v/>
      </c>
      <c r="V1799" s="19">
        <f t="shared" si="657"/>
        <v>0</v>
      </c>
      <c r="W1799" s="20" t="e">
        <f>$X$1&amp;A1799&amp;$Y$1&amp;T1799&amp;$Z$1&amp;D1799&amp;$AA$1&amp;E1799&amp;#REF!&amp;G1799&amp;$AB$1&amp;J1799&amp;$AC$1&amp;L1799&amp;$AD$1&amp;N1799&amp;$AE$1&amp;P1799&amp;$AF$1&amp;R1799&amp;$AG$1&amp;#REF!&amp;$AI$1</f>
        <v>#REF!</v>
      </c>
    </row>
    <row r="1800" spans="1:23" hidden="1" x14ac:dyDescent="0.25">
      <c r="A1800" s="2" t="s">
        <v>688</v>
      </c>
      <c r="B1800" s="2" t="s">
        <v>689</v>
      </c>
      <c r="C1800" s="3"/>
      <c r="D1800" s="23" t="str">
        <f t="shared" si="658"/>
        <v/>
      </c>
      <c r="E1800" s="4">
        <v>36</v>
      </c>
      <c r="F1800" s="2" t="s">
        <v>2238</v>
      </c>
      <c r="G1800" s="19" t="e">
        <f>VLOOKUP(F1800,frs!$A$2:$E$41,2,FALSE)</f>
        <v>#N/A</v>
      </c>
      <c r="H1800" s="2" t="b">
        <v>1</v>
      </c>
      <c r="I1800" s="2" t="s">
        <v>4716</v>
      </c>
      <c r="J1800" s="19">
        <f>VLOOKUP(I1800,Families!$A$2:$B$11,2,FALSE)</f>
        <v>1</v>
      </c>
      <c r="K1800" s="2" t="s">
        <v>4740</v>
      </c>
      <c r="L1800" s="19">
        <f>IFERROR(VLOOKUP(K1800,Appellations!$A$2:$B$77,2,FALSE),"0")</f>
        <v>25</v>
      </c>
      <c r="M1800" s="2" t="s">
        <v>4741</v>
      </c>
      <c r="N1800" s="19">
        <f>IFERROR(VLOOKUP(M1800,Regions!$A$2:$B$41,2,FALSE),"0")</f>
        <v>32</v>
      </c>
      <c r="O1800" s="2" t="s">
        <v>4719</v>
      </c>
      <c r="P1800" s="19">
        <f>IFERROR(VLOOKUP(O1800,Colors!$A$2:$B$11,2,FALSE),"0")</f>
        <v>8</v>
      </c>
      <c r="Q1800" s="2" t="s">
        <v>4688</v>
      </c>
      <c r="R1800" s="19">
        <f>IFERROR(VLOOKUP(Q1800,Contenants!$A$2:$B$21,2,FALSE),"0")</f>
        <v>16</v>
      </c>
      <c r="S1800" s="2"/>
      <c r="T1800" s="50" t="str">
        <f t="shared" si="659"/>
        <v>Cdp Ott Cht De Selle Rouge</v>
      </c>
      <c r="U1800" s="19" t="str">
        <f>SUBSTITUTE(SUBSTITUTE(SUBSTITUTE(SUBSTITUTE(SUBSTITUTE(SUBSTITUTE(SUBSTITUTE(SUBSTITUTE(SUBSTITUTE(SUBSTITUTE(SUBSTITUTE(SUBSTITUTE(S1800,"C:\Users\Admin\OneDrive\Site Internet\",""),"BAG-IN-BOX\",""),"BOURGOGNE\",""),"BEAUJOLAIS\",""),"CHAMPAGNE ET EFFERVESCENTS\",""),"LANGUEDOC\",""),"LOIRE\",""),"PROVENCE\",""),"RHONE NORD\",""),"RHONE SUD\",""),"SPIRITUEUX\",""),"SUD OUEST\","")</f>
        <v/>
      </c>
      <c r="V1800" s="19">
        <f t="shared" si="657"/>
        <v>0</v>
      </c>
      <c r="W1800" s="20" t="e">
        <f>$X$1&amp;A1800&amp;$Y$1&amp;T1800&amp;$Z$1&amp;D1800&amp;$AA$1&amp;E1800&amp;#REF!&amp;G1800&amp;$AB$1&amp;J1800&amp;$AC$1&amp;L1800&amp;$AD$1&amp;N1800&amp;$AE$1&amp;P1800&amp;$AF$1&amp;R1800&amp;$AG$1&amp;#REF!&amp;$AI$1</f>
        <v>#REF!</v>
      </c>
    </row>
    <row r="1801" spans="1:23" hidden="1" x14ac:dyDescent="0.25">
      <c r="A1801" s="2" t="s">
        <v>870</v>
      </c>
      <c r="B1801" s="2" t="s">
        <v>871</v>
      </c>
      <c r="C1801" s="3"/>
      <c r="D1801" s="23" t="str">
        <f t="shared" si="658"/>
        <v/>
      </c>
      <c r="E1801" s="4">
        <v>77</v>
      </c>
      <c r="F1801" s="2" t="s">
        <v>2238</v>
      </c>
      <c r="G1801" s="19" t="e">
        <f>VLOOKUP(F1801,frs!$A$2:$E$41,2,FALSE)</f>
        <v>#N/A</v>
      </c>
      <c r="H1801" s="2" t="b">
        <v>1</v>
      </c>
      <c r="I1801" s="2" t="s">
        <v>4805</v>
      </c>
      <c r="J1801" s="19">
        <f>VLOOKUP(I1801,Families!$A$2:$B$11,2,FALSE)</f>
        <v>5</v>
      </c>
      <c r="K1801" s="2" t="s">
        <v>4806</v>
      </c>
      <c r="L1801" s="19">
        <f>IFERROR(VLOOKUP(K1801,Appellations!$A$2:$B$77,2,FALSE),"0")</f>
        <v>16</v>
      </c>
      <c r="M1801" s="2" t="s">
        <v>4806</v>
      </c>
      <c r="N1801" s="19">
        <f>IFERROR(VLOOKUP(M1801,Regions!$A$2:$B$41,2,FALSE),"0")</f>
        <v>12</v>
      </c>
      <c r="O1801" s="2"/>
      <c r="P1801" s="19" t="str">
        <f>IFERROR(VLOOKUP(O1801,Colors!$A$2:$B$11,2,FALSE),"0")</f>
        <v>0</v>
      </c>
      <c r="Q1801" s="2" t="s">
        <v>4688</v>
      </c>
      <c r="R1801" s="19">
        <f>IFERROR(VLOOKUP(Q1801,Contenants!$A$2:$B$21,2,FALSE),"0")</f>
        <v>16</v>
      </c>
      <c r="S1801" s="2"/>
      <c r="T1801" s="50" t="str">
        <f t="shared" si="659"/>
        <v>Champagne Roederer Blanc De Blanc 2013</v>
      </c>
      <c r="U1801" s="19" t="str">
        <f>SUBSTITUTE(SUBSTITUTE(SUBSTITUTE(SUBSTITUTE(SUBSTITUTE(SUBSTITUTE(SUBSTITUTE(SUBSTITUTE(SUBSTITUTE(SUBSTITUTE(SUBSTITUTE(SUBSTITUTE(S1801,"C:\Users\Admin\OneDrive\Site Internet\",""),"BAG-IN-BOX\",""),"BOURGOGNE\",""),"BEAUJOLAIS\",""),"CHAMPAGNE ET EFFERVESCENTS\",""),"LANGUEDOC\",""),"LOIRE\",""),"PROVENCE\",""),"RHONE NORD\",""),"RHONE SUD\",""),"SPIRITUEUX\",""),"SUD OUEST\","")</f>
        <v/>
      </c>
      <c r="V1801" s="19">
        <f t="shared" si="657"/>
        <v>0</v>
      </c>
      <c r="W1801" s="20" t="e">
        <f>$X$1&amp;A1801&amp;$Y$1&amp;T1801&amp;$Z$1&amp;D1801&amp;$AA$1&amp;E1801&amp;#REF!&amp;G1801&amp;$AB$1&amp;J1801&amp;$AC$1&amp;L1801&amp;$AD$1&amp;N1801&amp;$AE$1&amp;P1801&amp;$AF$1&amp;R1801&amp;$AG$1&amp;#REF!&amp;$AI$1</f>
        <v>#REF!</v>
      </c>
    </row>
    <row r="1802" spans="1:23" hidden="1" x14ac:dyDescent="0.25">
      <c r="A1802" s="2" t="s">
        <v>4233</v>
      </c>
      <c r="B1802" s="2" t="s">
        <v>4234</v>
      </c>
      <c r="C1802" s="3"/>
      <c r="D1802" s="23" t="str">
        <f t="shared" si="658"/>
        <v/>
      </c>
      <c r="E1802" s="4">
        <v>31.5</v>
      </c>
      <c r="F1802" s="2" t="s">
        <v>2238</v>
      </c>
      <c r="G1802" s="19" t="e">
        <f>VLOOKUP(F1802,frs!$A$2:$E$41,2,FALSE)</f>
        <v>#N/A</v>
      </c>
      <c r="H1802" s="2" t="b">
        <v>0</v>
      </c>
      <c r="I1802" s="2" t="s">
        <v>4716</v>
      </c>
      <c r="J1802" s="19">
        <f>VLOOKUP(I1802,Families!$A$2:$B$11,2,FALSE)</f>
        <v>1</v>
      </c>
      <c r="K1802" s="2" t="s">
        <v>4739</v>
      </c>
      <c r="L1802" s="19">
        <f>IFERROR(VLOOKUP(K1802,Appellations!$A$2:$B$77,2,FALSE),"0")</f>
        <v>73</v>
      </c>
      <c r="M1802" s="2" t="s">
        <v>4718</v>
      </c>
      <c r="N1802" s="19">
        <f>IFERROR(VLOOKUP(M1802,Regions!$A$2:$B$41,2,FALSE),"0")</f>
        <v>8</v>
      </c>
      <c r="O1802" s="2" t="s">
        <v>4719</v>
      </c>
      <c r="P1802" s="19">
        <f>IFERROR(VLOOKUP(O1802,Colors!$A$2:$B$11,2,FALSE),"0")</f>
        <v>8</v>
      </c>
      <c r="Q1802" s="2" t="s">
        <v>4688</v>
      </c>
      <c r="R1802" s="19">
        <f>IFERROR(VLOOKUP(Q1802,Contenants!$A$2:$B$21,2,FALSE),"0")</f>
        <v>16</v>
      </c>
      <c r="S1802" s="2"/>
      <c r="T1802" s="50" t="str">
        <f t="shared" si="659"/>
        <v>St Estephe Cht Haut-Beausejour 2017 Rge</v>
      </c>
      <c r="U1802" s="19" t="str">
        <f>SUBSTITUTE(SUBSTITUTE(SUBSTITUTE(SUBSTITUTE(SUBSTITUTE(SUBSTITUTE(SUBSTITUTE(SUBSTITUTE(SUBSTITUTE(SUBSTITUTE(SUBSTITUTE(SUBSTITUTE(S1802,"C:\Users\Admin\OneDrive\Site Internet\",""),"BAG-IN-BOX\",""),"BOURGOGNE\",""),"BEAUJOLAIS\",""),"CHAMPAGNE ET EFFERVESCENTS\",""),"LANGUEDOC\",""),"LOIRE\",""),"PROVENCE\",""),"RHONE NORD\",""),"RHONE SUD\",""),"SPIRITUEUX\",""),"SUD OUEST\","")</f>
        <v/>
      </c>
      <c r="V1802" s="19" t="e">
        <f>IF(#REF!="",0,1)</f>
        <v>#REF!</v>
      </c>
      <c r="W1802" s="20" t="e">
        <f>$X$1&amp;A1802&amp;$Y$1&amp;T1802&amp;$Z$1&amp;D1802&amp;$AA$1&amp;E1802&amp;#REF!&amp;G1802&amp;$AB$1&amp;J1802&amp;$AC$1&amp;L1802&amp;$AD$1&amp;N1802&amp;$AE$1&amp;P1802&amp;$AF$1&amp;R1802&amp;$AG$1&amp;#REF!&amp;$AI$1</f>
        <v>#REF!</v>
      </c>
    </row>
    <row r="1803" spans="1:23" ht="409.5" x14ac:dyDescent="0.25">
      <c r="A1803" s="2" t="s">
        <v>1859</v>
      </c>
      <c r="B1803" s="2" t="s">
        <v>1860</v>
      </c>
      <c r="C1803" s="3" t="s">
        <v>5037</v>
      </c>
      <c r="D1803" s="23" t="str">
        <f t="shared" si="658"/>
        <v>Un Savigny-les-beaune 1er Cru blanc d'une grande finesse. Idéal sur un risotto aux champignons. &lt;br&gt;&lt;br&gt;Encépagement : Chardonnay&lt;br&gt;&lt;br&gt;Dégustation : Robe jaune doré ; Nez aux notes de fleurs blanches, de beurre frais et de noisettes ; Bouche équilibrée, harmonieuse entre minéralité et onctuosité.&lt;br&gt;Accord mets/vin : poisson en sauce, risotto, fromage.&lt;br&gt;&lt;br&gt;Domaine familial depuis des années, le Domaine Maldant-Pauvelot s’étend sur 18 Ha sur les Grands Terroirs de Bourgogne. Jean-Luc Maldant reprends les reines en 2009 et installe le domaine dans la qualité de ses produits.</v>
      </c>
      <c r="E1803" s="4">
        <v>66.900000000000006</v>
      </c>
      <c r="F1803" s="2" t="s">
        <v>2219</v>
      </c>
      <c r="G1803" s="19">
        <f>VLOOKUP(F1803,frs!$A$2:$B$45,2,FALSE)</f>
        <v>23</v>
      </c>
      <c r="H1803" s="2" t="b">
        <v>1</v>
      </c>
      <c r="I1803" s="2" t="s">
        <v>4709</v>
      </c>
      <c r="J1803" s="19">
        <f>VLOOKUP(I1803,Families!$A$2:$B$11,2,FALSE)</f>
        <v>2</v>
      </c>
      <c r="K1803" s="2" t="s">
        <v>4801</v>
      </c>
      <c r="L1803" s="19">
        <f>IFERROR(VLOOKUP(K1803,Appellations!$A$2:$B$80,2,FALSE),"0")</f>
        <v>70</v>
      </c>
      <c r="M1803" s="2" t="s">
        <v>4762</v>
      </c>
      <c r="N1803" s="19">
        <f>IFERROR(VLOOKUP(M1803,Regions!$A$2:$B$44,2,FALSE),"0")</f>
        <v>10</v>
      </c>
      <c r="O1803" s="2" t="s">
        <v>4689</v>
      </c>
      <c r="P1803" s="19">
        <f>IFERROR(VLOOKUP(O1803,Colors!$A$2:$B$11,2,FALSE),"0")</f>
        <v>2</v>
      </c>
      <c r="Q1803" s="2" t="s">
        <v>4688</v>
      </c>
      <c r="R1803" s="19">
        <f>IFERROR(VLOOKUP(Q1803,Contenants!$A$2:$B$21,2,FALSE),"0")</f>
        <v>16</v>
      </c>
      <c r="S1803" s="2" t="s">
        <v>5663</v>
      </c>
      <c r="T1803" s="50" t="s">
        <v>6298</v>
      </c>
      <c r="U1803" s="19" t="str">
        <f t="shared" ref="U1803:U1804" si="660">SUBSTITUTE(S1803,"C:\Users\Admin\OneDrive\Site Internet\","")</f>
        <v>jean_luc_maldant_savigny_les_beaune_1er_cru_aux_gravains_blanc.png</v>
      </c>
      <c r="V1803" s="19">
        <f t="shared" ref="V1803:V1808" si="661">IF(U1803="",0,1)</f>
        <v>1</v>
      </c>
      <c r="W1803" s="20" t="str">
        <f t="shared" ref="W1803:W1804" si="662">$X$1&amp;A1803&amp;$Y$1&amp;T1803&amp;$Z$1&amp;D1803&amp;$AA$1&amp;G1803&amp;$AB$1&amp;J1803&amp;$AC$1&amp;L1803&amp;$AD$1&amp;N1803&amp;$AE$1&amp;P1803&amp;$AF$1&amp;R1803&amp;$AG$1&amp;U1803&amp;$AH$1&amp;V1803&amp;$AI$1</f>
        <v>("01815", "Savigny 1er Cru Aux Gravains Maldant Blanc", "Un Savigny-les-beaune 1er Cru blanc d'une grande finesse. Idéal sur un risotto aux champignons. &lt;br&gt;&lt;br&gt;Encépagement : Chardonnay&lt;br&gt;&lt;br&gt;Dégustation : Robe jaune doré ; Nez aux notes de fleurs blanches, de beurre frais et de noisettes ; Bouche équilibrée, harmonieuse entre minéralité et onctuosité.&lt;br&gt;Accord mets/vin : poisson en sauce, risotto, fromage.&lt;br&gt;&lt;br&gt;Domaine familial depuis des années, le Domaine Maldant-Pauvelot s’étend sur 18 Ha sur les Grands Terroirs de Bourgogne. Jean-Luc Maldant reprends les reines en 2009 et installe le domaine dans la qualité de ses produits.", "23", "2", "70", "10","2", "16", "jean_luc_maldant_savigny_les_beaune_1er_cru_aux_gravains_blanc.png", "1"),</v>
      </c>
    </row>
    <row r="1804" spans="1:23" ht="409.5" x14ac:dyDescent="0.25">
      <c r="A1804" s="2" t="s">
        <v>180</v>
      </c>
      <c r="B1804" s="2" t="s">
        <v>181</v>
      </c>
      <c r="C1804" s="3" t="s">
        <v>5038</v>
      </c>
      <c r="D1804" s="23" t="str">
        <f t="shared" si="658"/>
        <v>Un Beaune 1er Cru rouge élégant et soyeux. Idéal sur un boeuf bourguignon.&lt;br&gt;&lt;br&gt;Encépagement : Pinot Noir&lt;br&gt;&lt;br&gt;Dégustation : Robe rouge pourpre ; Nez friand aux notes de groseilles ; Bouche élégante, gourmande, juteuse aux tanins bien enrobés.&lt;br&gt;Accord mets/vin : gibier, fromage à caractère.&lt;br&gt;&lt;br&gt;Domaine familial depuis des années, le Domaine Maldant-Pauvelot s’étend sur 18 Ha sur les Grands Terroirs de Bourgogne. Jean-Luc Maldant reprends les reines en 2009 et installe le domaine dans la qualité de ses produits.</v>
      </c>
      <c r="E1804" s="4">
        <v>79.900000000000006</v>
      </c>
      <c r="F1804" s="2" t="s">
        <v>2219</v>
      </c>
      <c r="G1804" s="19">
        <f>VLOOKUP(F1804,frs!$A$2:$B$45,2,FALSE)</f>
        <v>23</v>
      </c>
      <c r="H1804" s="2" t="b">
        <v>1</v>
      </c>
      <c r="I1804" s="2" t="s">
        <v>4716</v>
      </c>
      <c r="J1804" s="19">
        <f>VLOOKUP(I1804,Families!$A$2:$B$11,2,FALSE)</f>
        <v>1</v>
      </c>
      <c r="K1804" s="2" t="s">
        <v>4902</v>
      </c>
      <c r="L1804" s="19">
        <f>IFERROR(VLOOKUP(K1804,Appellations!$A$2:$B$80,2,FALSE),"0")</f>
        <v>5</v>
      </c>
      <c r="M1804" s="2" t="s">
        <v>4762</v>
      </c>
      <c r="N1804" s="19">
        <f>IFERROR(VLOOKUP(M1804,Regions!$A$2:$B$44,2,FALSE),"0")</f>
        <v>10</v>
      </c>
      <c r="O1804" s="2" t="s">
        <v>4719</v>
      </c>
      <c r="P1804" s="19">
        <f>IFERROR(VLOOKUP(O1804,Colors!$A$2:$B$11,2,FALSE),"0")</f>
        <v>8</v>
      </c>
      <c r="Q1804" s="2" t="s">
        <v>4688</v>
      </c>
      <c r="R1804" s="19">
        <f>IFERROR(VLOOKUP(Q1804,Contenants!$A$2:$B$21,2,FALSE),"0")</f>
        <v>16</v>
      </c>
      <c r="S1804" s="2" t="s">
        <v>5664</v>
      </c>
      <c r="T1804" s="58" t="s">
        <v>6299</v>
      </c>
      <c r="U1804" s="19" t="str">
        <f t="shared" si="660"/>
        <v>jean_luc_maldant_beaune_1er_cru_les_cent_vignes_rouge.png</v>
      </c>
      <c r="V1804" s="19">
        <f t="shared" si="661"/>
        <v>1</v>
      </c>
      <c r="W1804" s="20" t="str">
        <f t="shared" si="662"/>
        <v>("01816", "Beaune 1er Cru Les Cents Vignes Maldant Rouge", "Un Beaune 1er Cru rouge élégant et soyeux. Idéal sur un boeuf bourguignon.&lt;br&gt;&lt;br&gt;Encépagement : Pinot Noir&lt;br&gt;&lt;br&gt;Dégustation : Robe rouge pourpre ; Nez friand aux notes de groseilles ; Bouche élégante, gourmande, juteuse aux tanins bien enrobés.&lt;br&gt;Accord mets/vin : gibier, fromage à caractère.&lt;br&gt;&lt;br&gt;Domaine familial depuis des années, le Domaine Maldant-Pauvelot s’étend sur 18 Ha sur les Grands Terroirs de Bourgogne. Jean-Luc Maldant reprends les reines en 2009 et installe le domaine dans la qualité de ses produits.", "23", "1", "5", "10","8", "16", "jean_luc_maldant_beaune_1er_cru_les_cent_vignes_rouge.png", "1"),</v>
      </c>
    </row>
    <row r="1805" spans="1:23" s="29" customFormat="1" ht="213.75" hidden="1" x14ac:dyDescent="0.25">
      <c r="A1805" s="2" t="s">
        <v>32</v>
      </c>
      <c r="B1805" s="2" t="s">
        <v>33</v>
      </c>
      <c r="C1805" s="3" t="s">
        <v>5039</v>
      </c>
      <c r="D1805" s="27" t="str">
        <f t="shared" si="654"/>
        <v>Un Aloxe Corton 1er Cru rouge complexe et intense, parfait pour une côte de boeuf maturée et grillée au barbecue.&lt;br&gt;&lt;br&gt;Encépagement : Pinot Noir&lt;br&gt;&lt;br&gt;Dégustation : Robe rouge sombre ; Nez complexe, plein de finesse aux notes de griottes confites ; Bouche structurée, harmonieuse, élégante et généreuse de fruits noirs. Finale complexe et longue. Un 1er cru admirable.&lt;br&gt;Accord mets/vin : gibier, viande rouge, fromage affiné.&lt;br&gt;&lt;br&gt;Domaine familial depuis des années, le Domaine Maldant-Pauvelot s’étend sur 18 Ha sur les Grands Terroirs de Bourgogne. Jean-Luc Maldant reprends les reines en 2009 et installe le domaine dans la qualité de ses produits.</v>
      </c>
      <c r="E1805" s="4">
        <v>95</v>
      </c>
      <c r="F1805" s="2" t="s">
        <v>2219</v>
      </c>
      <c r="H1805" s="2" t="b">
        <v>1</v>
      </c>
      <c r="I1805" s="2" t="s">
        <v>4716</v>
      </c>
      <c r="K1805" s="2" t="s">
        <v>4761</v>
      </c>
      <c r="M1805" s="2" t="s">
        <v>4762</v>
      </c>
      <c r="O1805" s="2" t="s">
        <v>4719</v>
      </c>
      <c r="Q1805" s="2" t="s">
        <v>4688</v>
      </c>
      <c r="S1805" s="2" t="s">
        <v>6526</v>
      </c>
      <c r="V1805" s="19">
        <f t="shared" si="661"/>
        <v>0</v>
      </c>
    </row>
    <row r="1806" spans="1:23" s="20" customFormat="1" ht="186" hidden="1" x14ac:dyDescent="0.25">
      <c r="A1806" s="2" t="s">
        <v>1439</v>
      </c>
      <c r="B1806" s="2" t="s">
        <v>1440</v>
      </c>
      <c r="C1806" s="3" t="s">
        <v>5366</v>
      </c>
      <c r="D1806" s="40" t="str">
        <f t="shared" si="654"/>
        <v>Une liqueur de poire élégante, gourmande et fine. Id éal en apéritif, sur glace ou sur une tarte aux poires.&lt;br&gt;&lt;br&gt;Provenance : France (Bourgogne)&lt;br&gt;&lt;br&gt;Dégustation : Base de Poires Williams jaune et rouge ; Robe rosée ; Nez de poires fraîches bien mûres ; Bouche juteuse et légèrement granuleuse et sucrée sur la poire à peine ceuillie sur l’arbre.&lt;br&gt;&lt;br&gt;Malden Spirits est une aventure qui, depuis sa naissance, tutoie l’innovation, la disruptivité, la différenciation : elle est née au cœur de la Bourgogne, au cœur du vignoble bourguignon, et a été imaginée par l’équipe du Domaine Maldant-Pauvelot.</v>
      </c>
      <c r="E1806" s="4">
        <v>43</v>
      </c>
      <c r="F1806" s="2" t="s">
        <v>2219</v>
      </c>
      <c r="G1806" s="42"/>
      <c r="H1806" s="2" t="b">
        <v>1</v>
      </c>
      <c r="I1806" s="2" t="s">
        <v>4693</v>
      </c>
      <c r="J1806" s="42"/>
      <c r="K1806" s="2"/>
      <c r="L1806" s="42"/>
      <c r="M1806" s="2" t="s">
        <v>4694</v>
      </c>
      <c r="N1806" s="42"/>
      <c r="O1806" s="2"/>
      <c r="P1806" s="42"/>
      <c r="Q1806" s="2" t="s">
        <v>4696</v>
      </c>
      <c r="R1806" s="42"/>
      <c r="S1806" s="2" t="s">
        <v>6527</v>
      </c>
      <c r="T1806" s="42"/>
      <c r="U1806" s="42"/>
      <c r="V1806" s="19">
        <f t="shared" si="661"/>
        <v>0</v>
      </c>
      <c r="W1806" s="42"/>
    </row>
    <row r="1807" spans="1:23" ht="409.5" x14ac:dyDescent="0.25">
      <c r="A1807" s="2" t="s">
        <v>1459</v>
      </c>
      <c r="B1807" s="2" t="s">
        <v>1460</v>
      </c>
      <c r="C1807" s="3" t="s">
        <v>5372</v>
      </c>
      <c r="D1807" s="23" t="str">
        <f>SUBSTITUTE(SUBSTITUTE(SUBSTITUTE(C1807,CHAR(13),""),CHAR(10),"&lt;br&gt;"),". &amp;car(10)",".")</f>
        <v>Une liqueur de 22 plantes mentholée et bien équilibrée. Idéal en apéritif, digestif sur glace.&lt;br&gt;&lt;br&gt;Provenance : France (Bourgogne)&lt;br&gt;&lt;br&gt;Dégustation : Robe vert aiguille de sapin ; Nez riche et complexe aux notes mentholées ; Bouche puissante et nature aux saveurs de menthe poivrée, de badiane et de plante fraîche.&lt;br&gt;&lt;br&gt;Malden Spirits est une aventure qui, depuis sa naissance, tutoie l’innovation, la disruptivité, la différenciation : elle est née au cœur de la Bourgogne, au cœur du vignoble bourguignon, et a été imaginée par l’équipe du Domaine Maldant-Pauvelot.</v>
      </c>
      <c r="E1807" s="4">
        <v>38</v>
      </c>
      <c r="F1807" s="2" t="s">
        <v>2219</v>
      </c>
      <c r="G1807" s="19">
        <f>VLOOKUP(F1807,frs!$A$2:$B$45,2,FALSE)</f>
        <v>23</v>
      </c>
      <c r="H1807" s="2" t="b">
        <v>1</v>
      </c>
      <c r="I1807" s="2" t="s">
        <v>4693</v>
      </c>
      <c r="J1807" s="19">
        <f>VLOOKUP(I1807,Families!$A$2:$B$11,2,FALSE)</f>
        <v>7</v>
      </c>
      <c r="K1807" s="2"/>
      <c r="L1807" s="19" t="str">
        <f>IFERROR(VLOOKUP(K1807,Appellations!$A$2:$B$80,2,FALSE),"0")</f>
        <v>0</v>
      </c>
      <c r="M1807" s="2" t="s">
        <v>4694</v>
      </c>
      <c r="N1807" s="19">
        <f>IFERROR(VLOOKUP(M1807,Regions!$A$2:$B$44,2,FALSE),"0")</f>
        <v>26</v>
      </c>
      <c r="O1807" s="2"/>
      <c r="P1807" s="19" t="str">
        <f>IFERROR(VLOOKUP(O1807,Colors!$A$2:$B$11,2,FALSE),"0")</f>
        <v>0</v>
      </c>
      <c r="Q1807" s="2" t="s">
        <v>4696</v>
      </c>
      <c r="R1807" s="19">
        <f>IFERROR(VLOOKUP(Q1807,Contenants!$A$2:$B$21,2,FALSE),"0")</f>
        <v>15</v>
      </c>
      <c r="S1807" s="2" t="s">
        <v>5765</v>
      </c>
      <c r="T1807" s="50" t="s">
        <v>6300</v>
      </c>
      <c r="U1807" s="19" t="str">
        <f>SUBSTITUTE(S1807,"C:\Users\Admin\OneDrive\Site Internet\","")</f>
        <v>liqueur_jean_luc_maldant_maldenberg_vertige_des_cimes.png</v>
      </c>
      <c r="V1807" s="19">
        <f t="shared" si="661"/>
        <v>1</v>
      </c>
      <c r="W1807" s="20" t="str">
        <f t="shared" ref="W1807" si="663">$X$1&amp;A1807&amp;$Y$1&amp;T1807&amp;$Z$1&amp;D1807&amp;$AA$1&amp;G1807&amp;$AB$1&amp;J1807&amp;$AC$1&amp;L1807&amp;$AD$1&amp;N1807&amp;$AE$1&amp;P1807&amp;$AF$1&amp;R1807&amp;$AG$1&amp;U1807&amp;$AH$1&amp;V1807&amp;$AI$1</f>
        <v>("01819", "Liqueur maldenberg Vertige des Cimes", "Une liqueur de 22 plantes mentholée et bien équilibrée. Idéal en apéritif, digestif sur glace.&lt;br&gt;&lt;br&gt;Provenance : France (Bourgogne)&lt;br&gt;&lt;br&gt;Dégustation : Robe vert aiguille de sapin ; Nez riche et complexe aux notes mentholées ; Bouche puissante et nature aux saveurs de menthe poivrée, de badiane et de plante fraîche.&lt;br&gt;&lt;br&gt;Malden Spirits est une aventure qui, depuis sa naissance, tutoie l’innovation, la disruptivité, la différenciation : elle est née au cœur de la Bourgogne, au cœur du vignoble bourguignon, et a été imaginée par l’équipe du Domaine Maldant-Pauvelot.", "23", "7", "0", "26","0", "15", "liqueur_jean_luc_maldant_maldenberg_vertige_des_cimes.png", "1"),</v>
      </c>
    </row>
    <row r="1808" spans="1:23" s="29" customFormat="1" ht="171.75" hidden="1" x14ac:dyDescent="0.25">
      <c r="A1808" s="2" t="s">
        <v>1457</v>
      </c>
      <c r="B1808" s="2" t="s">
        <v>1458</v>
      </c>
      <c r="C1808" s="3" t="s">
        <v>5371</v>
      </c>
      <c r="D1808" s="36" t="str">
        <f t="shared" si="654"/>
        <v>Une liqueur de 22 plantes pleine de fraîcheur et douce. Idéal en apéritif, digestif sur glace.&lt;br&gt;&lt;br&gt;Provenance : France (Bourgogne)&lt;br&gt;&lt;br&gt;Dégustation : Robe incolore brillante ; Nez de bergamote et de poivre blanc ; Bouche fraîche et fine, légèrement sucrée et poivrée.&lt;br&gt;&lt;br&gt;Malden Spirits est une aventure qui, depuis sa naissance, tutoie l’innovation, la disruptivité, la différenciation : elle est née au cœur de la Bourgogne, au cœur du vignoble bourguignon, et a été imaginée par l’équipe du Domaine Maldant-Pauvelot.</v>
      </c>
      <c r="E1808" s="4">
        <v>44</v>
      </c>
      <c r="F1808" s="2" t="s">
        <v>2219</v>
      </c>
      <c r="G1808" s="38"/>
      <c r="H1808" s="2" t="b">
        <v>1</v>
      </c>
      <c r="I1808" s="2" t="s">
        <v>4693</v>
      </c>
      <c r="J1808" s="38"/>
      <c r="K1808" s="2"/>
      <c r="L1808" s="38"/>
      <c r="M1808" s="2" t="s">
        <v>4694</v>
      </c>
      <c r="N1808" s="38"/>
      <c r="O1808" s="2"/>
      <c r="P1808" s="38"/>
      <c r="Q1808" s="2" t="s">
        <v>4696</v>
      </c>
      <c r="R1808" s="38"/>
      <c r="S1808" s="2" t="s">
        <v>6528</v>
      </c>
      <c r="T1808" s="38"/>
      <c r="U1808" s="38"/>
      <c r="V1808" s="19">
        <f t="shared" si="661"/>
        <v>0</v>
      </c>
      <c r="W1808" s="38"/>
    </row>
    <row r="1809" spans="1:23" hidden="1" x14ac:dyDescent="0.25">
      <c r="A1809" s="2" t="s">
        <v>3905</v>
      </c>
      <c r="B1809" s="2" t="s">
        <v>3906</v>
      </c>
      <c r="C1809" s="3"/>
      <c r="D1809" s="23" t="str">
        <f>SUBSTITUTE(SUBSTITUTE(SUBSTITUTE(C1809,CHAR(13),""),CHAR(10),"&lt;br&gt;"),". &amp;car(10)",".")</f>
        <v/>
      </c>
      <c r="E1809" s="4">
        <v>5.5</v>
      </c>
      <c r="F1809" s="2" t="s">
        <v>2281</v>
      </c>
      <c r="G1809" s="19" t="e">
        <f>VLOOKUP(F1809,frs!$A$2:$E$41,2,FALSE)</f>
        <v>#N/A</v>
      </c>
      <c r="H1809" s="2" t="b">
        <v>0</v>
      </c>
      <c r="I1809" s="2" t="s">
        <v>4686</v>
      </c>
      <c r="J1809" s="19">
        <f>VLOOKUP(I1809,Families!$A$2:$B$11,2,FALSE)</f>
        <v>9</v>
      </c>
      <c r="K1809" s="2"/>
      <c r="L1809" s="19" t="str">
        <f>IFERROR(VLOOKUP(K1809,Appellations!$A$2:$B$77,2,FALSE),"0")</f>
        <v>0</v>
      </c>
      <c r="M1809" s="2"/>
      <c r="N1809" s="19" t="str">
        <f>IFERROR(VLOOKUP(M1809,Regions!$A$2:$B$41,2,FALSE),"0")</f>
        <v>0</v>
      </c>
      <c r="O1809" s="2"/>
      <c r="P1809" s="19" t="str">
        <f>IFERROR(VLOOKUP(O1809,Colors!$A$2:$B$11,2,FALSE),"0")</f>
        <v>0</v>
      </c>
      <c r="Q1809" s="2" t="s">
        <v>4950</v>
      </c>
      <c r="R1809" s="19" t="str">
        <f>IFERROR(VLOOKUP(Q1809,Contenants!$A$2:$B$21,2,FALSE),"0")</f>
        <v>0</v>
      </c>
      <c r="S1809" s="2"/>
      <c r="T1809" s="50" t="str">
        <f>PROPER(B1809)</f>
        <v>Olivade Verte Au Basilic 100 G</v>
      </c>
      <c r="U1809" s="19" t="str">
        <f>SUBSTITUTE(SUBSTITUTE(SUBSTITUTE(SUBSTITUTE(SUBSTITUTE(SUBSTITUTE(SUBSTITUTE(SUBSTITUTE(SUBSTITUTE(SUBSTITUTE(SUBSTITUTE(SUBSTITUTE(S1809,"C:\Users\Admin\OneDrive\Site Internet\",""),"BAG-IN-BOX\",""),"BOURGOGNE\",""),"BEAUJOLAIS\",""),"CHAMPAGNE ET EFFERVESCENTS\",""),"LANGUEDOC\",""),"LOIRE\",""),"PROVENCE\",""),"RHONE NORD\",""),"RHONE SUD\",""),"SPIRITUEUX\",""),"SUD OUEST\","")</f>
        <v/>
      </c>
      <c r="V1809" s="19" t="e">
        <f>IF(#REF!="",0,1)</f>
        <v>#REF!</v>
      </c>
      <c r="W1809" s="20" t="e">
        <f>$X$1&amp;A1809&amp;$Y$1&amp;T1809&amp;$Z$1&amp;D1809&amp;$AA$1&amp;E1809&amp;#REF!&amp;G1809&amp;$AB$1&amp;J1809&amp;$AC$1&amp;L1809&amp;$AD$1&amp;N1809&amp;$AE$1&amp;P1809&amp;$AF$1&amp;R1809&amp;$AG$1&amp;#REF!&amp;$AI$1</f>
        <v>#REF!</v>
      </c>
    </row>
    <row r="1810" spans="1:23" s="29" customFormat="1" hidden="1" x14ac:dyDescent="0.25">
      <c r="A1810" s="2" t="s">
        <v>3903</v>
      </c>
      <c r="B1810" s="2" t="s">
        <v>3904</v>
      </c>
      <c r="C1810" s="3"/>
      <c r="D1810" s="36" t="str">
        <f t="shared" si="654"/>
        <v/>
      </c>
      <c r="E1810" s="4">
        <v>5.5</v>
      </c>
      <c r="F1810" s="2" t="s">
        <v>2281</v>
      </c>
      <c r="G1810" s="38"/>
      <c r="H1810" s="2" t="b">
        <v>0</v>
      </c>
      <c r="I1810" s="2" t="s">
        <v>4686</v>
      </c>
      <c r="J1810" s="38"/>
      <c r="K1810" s="2"/>
      <c r="L1810" s="38"/>
      <c r="M1810" s="2"/>
      <c r="N1810" s="38"/>
      <c r="O1810" s="2"/>
      <c r="P1810" s="38"/>
      <c r="Q1810" s="2" t="s">
        <v>4950</v>
      </c>
      <c r="R1810" s="38"/>
      <c r="S1810" s="2"/>
      <c r="T1810" s="38"/>
      <c r="U1810" s="38"/>
      <c r="V1810" s="38"/>
      <c r="W1810" s="38"/>
    </row>
    <row r="1811" spans="1:23" ht="327.75" x14ac:dyDescent="0.25">
      <c r="A1811" s="2" t="s">
        <v>2033</v>
      </c>
      <c r="B1811" s="2" t="s">
        <v>2034</v>
      </c>
      <c r="C1811" s="3" t="s">
        <v>6529</v>
      </c>
      <c r="D1811" s="23" t="str">
        <f t="shared" ref="D1811:D1812" si="664">SUBSTITUTE(SUBSTITUTE(SUBSTITUTE(C1811,CHAR(13),""),CHAR(10),"&lt;br&gt;"),". &amp;car(10)",".")</f>
        <v xml:space="preserve"> Verre à bière d’une capacité de 32 cl.&lt;br&gt;&lt;br&gt;Sa forme élancée et légèrement renflée favorise une bonne préhension. Il mettra parfaitement en valeur les tons blands, cuivrés ou caramel des bières servies à la bouteille.&lt;br&gt;&lt;br&gt;Vendu par 6.</v>
      </c>
      <c r="E1811" s="4">
        <v>3.6</v>
      </c>
      <c r="F1811" s="2" t="s">
        <v>2213</v>
      </c>
      <c r="G1811" s="19">
        <f>VLOOKUP(F1811,frs!$A$2:$B$45,2,FALSE)</f>
        <v>12</v>
      </c>
      <c r="H1811" s="2" t="b">
        <v>1</v>
      </c>
      <c r="I1811" s="2" t="s">
        <v>4691</v>
      </c>
      <c r="J1811" s="19">
        <f>VLOOKUP(I1811,Families!$A$2:$B$11,2,FALSE)</f>
        <v>10</v>
      </c>
      <c r="K1811" s="2"/>
      <c r="L1811" s="19" t="str">
        <f>IFERROR(VLOOKUP(K1811,Appellations!$A$2:$B$80,2,FALSE),"0")</f>
        <v>0</v>
      </c>
      <c r="M1811" s="2" t="s">
        <v>4692</v>
      </c>
      <c r="N1811" s="19">
        <f>IFERROR(VLOOKUP(M1811,Regions!$A$2:$B$44,2,FALSE),"0")</f>
        <v>39</v>
      </c>
      <c r="O1811" s="2"/>
      <c r="P1811" s="19" t="str">
        <f>IFERROR(VLOOKUP(O1811,Colors!$A$2:$B$11,2,FALSE),"0")</f>
        <v>0</v>
      </c>
      <c r="Q1811" s="2"/>
      <c r="R1811" s="19" t="str">
        <f>IFERROR(VLOOKUP(Q1811,Contenants!$A$2:$B$21,2,FALSE),"0")</f>
        <v>0</v>
      </c>
      <c r="S1811" s="2" t="s">
        <v>5578</v>
      </c>
      <c r="T1811" s="50" t="s">
        <v>6301</v>
      </c>
      <c r="U1811" s="19" t="str">
        <f>SUBSTITUTE(S1811,"C:\Users\Admin\OneDrive\Site Internet\","")</f>
        <v>verre_a_biere_cervoise_32_cl.png</v>
      </c>
      <c r="V1811" s="19">
        <f>IF(U1811="",0,1)</f>
        <v>1</v>
      </c>
      <c r="W1811" s="20" t="str">
        <f t="shared" ref="W1811" si="665">$X$1&amp;A1811&amp;$Y$1&amp;T1811&amp;$Z$1&amp;D1811&amp;$AA$1&amp;G1811&amp;$AB$1&amp;J1811&amp;$AC$1&amp;L1811&amp;$AD$1&amp;N1811&amp;$AE$1&amp;P1811&amp;$AF$1&amp;R1811&amp;$AG$1&amp;U1811&amp;$AH$1&amp;V1811&amp;$AI$1</f>
        <v>("01823", "Verre à bière Cervoise 32 cl", " Verre à bière d’une capacité de 32 cl.&lt;br&gt;&lt;br&gt;Sa forme élancée et légèrement renflée favorise une bonne préhension. Il mettra parfaitement en valeur les tons blands, cuivrés ou caramel des bières servies à la bouteille.&lt;br&gt;&lt;br&gt;Vendu par 6.", "12", "10", "0", "39","0", "0", "verre_a_biere_cervoise_32_cl.png", "1"),</v>
      </c>
    </row>
    <row r="1812" spans="1:23" hidden="1" x14ac:dyDescent="0.25">
      <c r="A1812" s="2" t="s">
        <v>4455</v>
      </c>
      <c r="B1812" s="2" t="s">
        <v>4456</v>
      </c>
      <c r="C1812" s="3"/>
      <c r="D1812" s="23" t="str">
        <f t="shared" si="664"/>
        <v/>
      </c>
      <c r="E1812" s="4">
        <v>8.6</v>
      </c>
      <c r="F1812" s="2" t="s">
        <v>2213</v>
      </c>
      <c r="G1812" s="19">
        <f>VLOOKUP(F1812,frs!$A$2:$E$41,2,FALSE)</f>
        <v>12</v>
      </c>
      <c r="H1812" s="2" t="b">
        <v>0</v>
      </c>
      <c r="I1812" s="2" t="s">
        <v>4691</v>
      </c>
      <c r="J1812" s="19">
        <f>VLOOKUP(I1812,Families!$A$2:$B$11,2,FALSE)</f>
        <v>10</v>
      </c>
      <c r="K1812" s="2"/>
      <c r="L1812" s="19" t="str">
        <f>IFERROR(VLOOKUP(K1812,Appellations!$A$2:$B$77,2,FALSE),"0")</f>
        <v>0</v>
      </c>
      <c r="M1812" s="2" t="s">
        <v>4692</v>
      </c>
      <c r="N1812" s="19">
        <f>IFERROR(VLOOKUP(M1812,Regions!$A$2:$B$41,2,FALSE),"0")</f>
        <v>39</v>
      </c>
      <c r="O1812" s="2"/>
      <c r="P1812" s="19" t="str">
        <f>IFERROR(VLOOKUP(O1812,Colors!$A$2:$B$11,2,FALSE),"0")</f>
        <v>0</v>
      </c>
      <c r="Q1812" s="2"/>
      <c r="R1812" s="19" t="str">
        <f>IFERROR(VLOOKUP(Q1812,Contenants!$A$2:$B$21,2,FALSE),"0")</f>
        <v>0</v>
      </c>
      <c r="S1812" s="2"/>
      <c r="T1812" s="50" t="str">
        <f t="shared" ref="T1812" si="666">PROPER(B1812)</f>
        <v>Verre A Whisky Canadian 32 Cl</v>
      </c>
      <c r="U1812" s="19" t="str">
        <f>SUBSTITUTE(SUBSTITUTE(SUBSTITUTE(SUBSTITUTE(SUBSTITUTE(SUBSTITUTE(SUBSTITUTE(SUBSTITUTE(SUBSTITUTE(SUBSTITUTE(SUBSTITUTE(SUBSTITUTE(S1812,"C:\Users\Admin\OneDrive\Site Internet\",""),"BAG-IN-BOX\",""),"BOURGOGNE\",""),"BEAUJOLAIS\",""),"CHAMPAGNE ET EFFERVESCENTS\",""),"LANGUEDOC\",""),"LOIRE\",""),"PROVENCE\",""),"RHONE NORD\",""),"RHONE SUD\",""),"SPIRITUEUX\",""),"SUD OUEST\","")</f>
        <v/>
      </c>
      <c r="V1812" s="19" t="e">
        <f>IF(#REF!="",0,1)</f>
        <v>#REF!</v>
      </c>
      <c r="W1812" s="20" t="e">
        <f>$X$1&amp;A1812&amp;$Y$1&amp;T1812&amp;$Z$1&amp;D1812&amp;$AA$1&amp;E1812&amp;#REF!&amp;G1812&amp;$AB$1&amp;J1812&amp;$AC$1&amp;L1812&amp;$AD$1&amp;N1812&amp;$AE$1&amp;P1812&amp;$AF$1&amp;R1812&amp;$AG$1&amp;#REF!&amp;$AI$1</f>
        <v>#REF!</v>
      </c>
    </row>
    <row r="1813" spans="1:23" s="29" customFormat="1" hidden="1" x14ac:dyDescent="0.25">
      <c r="A1813" s="2" t="s">
        <v>28</v>
      </c>
      <c r="B1813" s="2" t="s">
        <v>29</v>
      </c>
      <c r="C1813" s="3"/>
      <c r="D1813" s="27" t="str">
        <f t="shared" si="654"/>
        <v/>
      </c>
      <c r="E1813" s="4">
        <v>16.8</v>
      </c>
      <c r="F1813" s="2" t="s">
        <v>2213</v>
      </c>
      <c r="H1813" s="2" t="b">
        <v>1</v>
      </c>
      <c r="I1813" s="2" t="s">
        <v>4691</v>
      </c>
      <c r="K1813" s="2"/>
      <c r="M1813" s="2"/>
      <c r="O1813" s="2"/>
      <c r="Q1813" s="2"/>
      <c r="S1813" s="2"/>
      <c r="V1813" s="19">
        <f>IF(U1813="",0,1)</f>
        <v>0</v>
      </c>
    </row>
    <row r="1814" spans="1:23" s="20" customFormat="1" hidden="1" x14ac:dyDescent="0.25">
      <c r="A1814" s="2" t="s">
        <v>4467</v>
      </c>
      <c r="B1814" s="2" t="s">
        <v>4468</v>
      </c>
      <c r="C1814" s="3"/>
      <c r="D1814" s="18" t="str">
        <f t="shared" si="654"/>
        <v/>
      </c>
      <c r="E1814" s="4">
        <v>5.0999999999999996</v>
      </c>
      <c r="F1814" s="2" t="s">
        <v>2213</v>
      </c>
      <c r="H1814" s="2" t="b">
        <v>0</v>
      </c>
      <c r="I1814" s="2" t="s">
        <v>4691</v>
      </c>
      <c r="K1814" s="2"/>
      <c r="M1814" s="2" t="s">
        <v>4692</v>
      </c>
      <c r="O1814" s="2"/>
      <c r="Q1814" s="2" t="s">
        <v>5040</v>
      </c>
      <c r="S1814" s="2"/>
    </row>
    <row r="1815" spans="1:23" s="20" customFormat="1" hidden="1" x14ac:dyDescent="0.25">
      <c r="A1815" s="2" t="s">
        <v>2083</v>
      </c>
      <c r="B1815" s="2" t="s">
        <v>2084</v>
      </c>
      <c r="C1815" s="3"/>
      <c r="D1815" s="40" t="str">
        <f t="shared" si="654"/>
        <v/>
      </c>
      <c r="E1815" s="4">
        <v>74.05</v>
      </c>
      <c r="F1815" s="2" t="s">
        <v>2221</v>
      </c>
      <c r="G1815" s="42"/>
      <c r="H1815" s="2" t="b">
        <v>1</v>
      </c>
      <c r="I1815" s="2" t="s">
        <v>4693</v>
      </c>
      <c r="J1815" s="42"/>
      <c r="K1815" s="2"/>
      <c r="L1815" s="42"/>
      <c r="M1815" s="2" t="s">
        <v>4698</v>
      </c>
      <c r="N1815" s="42"/>
      <c r="O1815" s="2"/>
      <c r="P1815" s="42"/>
      <c r="Q1815" s="2" t="s">
        <v>4696</v>
      </c>
      <c r="R1815" s="42"/>
      <c r="S1815" s="2"/>
      <c r="T1815" s="42"/>
      <c r="U1815" s="42"/>
      <c r="V1815" s="19">
        <f t="shared" ref="V1815:V1816" si="667">IF(U1815="",0,1)</f>
        <v>0</v>
      </c>
      <c r="W1815" s="42"/>
    </row>
    <row r="1816" spans="1:23" ht="409.5" x14ac:dyDescent="0.25">
      <c r="A1816" s="2" t="s">
        <v>1228</v>
      </c>
      <c r="B1816" s="2" t="s">
        <v>1229</v>
      </c>
      <c r="C1816" s="3" t="s">
        <v>5328</v>
      </c>
      <c r="D1816" s="23" t="str">
        <f>SUBSTITUTE(SUBSTITUTE(SUBSTITUTE(C1816,CHAR(13),""),CHAR(10),"&lt;br&gt;"),". &amp;car(10)",".")</f>
        <v>Un Haut Médoc Grand Cru Classé généreux, fruité avec un bon potentiel de garde. Parfait sur un gigot d’agneau de 7H.&lt;br&gt;&lt;br&gt;Encépagement : Merlot, Cabernet sauvignon&lt;br&gt;&lt;br&gt;Dégustation : Robe rouge rubis ; Nez aux notes de fruits noirs avec des touches d'épices et de réglisse ; Bouche puissante aux notes de fruits noirs et de tabac. Un vin dense et riche avec des tanins fins et soyeux et une finale longue et aromatique.  Vin de garde. &lt;br&gt;&lt;br&gt;Accord mets/vin : viande rouge, gibier.&lt;br&gt;&lt;br&gt;Grâce aux études menées sur la propriété pour comprendre le comportement de la vigne suivant la nature du sous-sol et de son alimentation en eau, l'équipe du Château Belgrave a acquis une connaissance parfaite du vignoble. Les travaux viticoles, associés à la protection raisonnée, ainsi que les vendanges ont été adaptés à cette cartographie. &lt;br&gt;Le vin exprime toute la finesse et la personnalité de ce grand terroir.</v>
      </c>
      <c r="E1816" s="4">
        <v>39.6</v>
      </c>
      <c r="F1816" s="2" t="s">
        <v>2222</v>
      </c>
      <c r="G1816" s="19">
        <f>VLOOKUP(F1816,frs!$A$2:$B$45,2,FALSE)</f>
        <v>9</v>
      </c>
      <c r="H1816" s="2" t="b">
        <v>1</v>
      </c>
      <c r="I1816" s="2" t="s">
        <v>4716</v>
      </c>
      <c r="J1816" s="19">
        <f>VLOOKUP(I1816,Families!$A$2:$B$11,2,FALSE)</f>
        <v>1</v>
      </c>
      <c r="K1816" s="2" t="s">
        <v>4725</v>
      </c>
      <c r="L1816" s="19">
        <f>IFERROR(VLOOKUP(K1816,Appellations!$A$2:$B$80,2,FALSE),"0")</f>
        <v>36</v>
      </c>
      <c r="M1816" s="2" t="s">
        <v>4718</v>
      </c>
      <c r="N1816" s="19">
        <f>IFERROR(VLOOKUP(M1816,Regions!$A$2:$B$44,2,FALSE),"0")</f>
        <v>8</v>
      </c>
      <c r="O1816" s="2" t="s">
        <v>4719</v>
      </c>
      <c r="P1816" s="19">
        <f>IFERROR(VLOOKUP(O1816,Colors!$A$2:$B$11,2,FALSE),"0")</f>
        <v>8</v>
      </c>
      <c r="Q1816" s="2" t="s">
        <v>4688</v>
      </c>
      <c r="R1816" s="19">
        <f>IFERROR(VLOOKUP(Q1816,Contenants!$A$2:$B$21,2,FALSE),"0")</f>
        <v>16</v>
      </c>
      <c r="S1816" s="2" t="s">
        <v>5609</v>
      </c>
      <c r="T1816" s="50" t="s">
        <v>6467</v>
      </c>
      <c r="U1816" s="19" t="str">
        <f>SUBSTITUTE(S1816,"C:\Users\Admin\OneDrive\Site Internet\","")</f>
        <v>chateau_belgrave_haut_medoc_grand_cru_classe_rouge.png</v>
      </c>
      <c r="V1816" s="19">
        <f t="shared" si="667"/>
        <v>1</v>
      </c>
      <c r="W1816" s="20" t="str">
        <f t="shared" ref="W1816" si="668">$X$1&amp;A1816&amp;$Y$1&amp;T1816&amp;$Z$1&amp;D1816&amp;$AA$1&amp;G1816&amp;$AB$1&amp;J1816&amp;$AC$1&amp;L1816&amp;$AD$1&amp;N1816&amp;$AE$1&amp;P1816&amp;$AF$1&amp;R1816&amp;$AG$1&amp;U1816&amp;$AH$1&amp;V1816&amp;$AI$1</f>
        <v>("01828", "Château Belgrave 5ème Grand Cru Classé Rouge", "Un Haut Médoc Grand Cru Classé généreux, fruité avec un bon potentiel de garde. Parfait sur un gigot d’agneau de 7H.&lt;br&gt;&lt;br&gt;Encépagement : Merlot, Cabernet sauvignon&lt;br&gt;&lt;br&gt;Dégustation : Robe rouge rubis ; Nez aux notes de fruits noirs avec des touches d'épices et de réglisse ; Bouche puissante aux notes de fruits noirs et de tabac. Un vin dense et riche avec des tanins fins et soyeux et une finale longue et aromatique.  Vin de garde. &lt;br&gt;&lt;br&gt;Accord mets/vin : viande rouge, gibier.&lt;br&gt;&lt;br&gt;Grâce aux études menées sur la propriété pour comprendre le comportement de la vigne suivant la nature du sous-sol et de son alimentation en eau, l'équipe du Château Belgrave a acquis une connaissance parfaite du vignoble. Les travaux viticoles, associés à la protection raisonnée, ainsi que les vendanges ont été adaptés à cette cartographie. &lt;br&gt;Le vin exprime toute la finesse et la personnalité de ce grand terroir.", "9", "1", "36", "8","8", "16", "chateau_belgrave_haut_medoc_grand_cru_classe_rouge.png", "1"),</v>
      </c>
    </row>
    <row r="1817" spans="1:23" s="29" customFormat="1" hidden="1" x14ac:dyDescent="0.25">
      <c r="A1817" s="2" t="s">
        <v>4215</v>
      </c>
      <c r="B1817" s="2" t="s">
        <v>4216</v>
      </c>
      <c r="C1817" s="3"/>
      <c r="D1817" s="36" t="str">
        <f t="shared" si="654"/>
        <v/>
      </c>
      <c r="E1817" s="4">
        <v>195.2</v>
      </c>
      <c r="F1817" s="2" t="s">
        <v>2222</v>
      </c>
      <c r="G1817" s="38"/>
      <c r="H1817" s="2" t="b">
        <v>0</v>
      </c>
      <c r="I1817" s="2" t="s">
        <v>4716</v>
      </c>
      <c r="J1817" s="38"/>
      <c r="K1817" s="2" t="s">
        <v>4737</v>
      </c>
      <c r="L1817" s="38"/>
      <c r="M1817" s="2" t="s">
        <v>4718</v>
      </c>
      <c r="N1817" s="38"/>
      <c r="O1817" s="2" t="s">
        <v>4719</v>
      </c>
      <c r="P1817" s="38"/>
      <c r="Q1817" s="2" t="s">
        <v>4688</v>
      </c>
      <c r="R1817" s="38"/>
      <c r="S1817" s="2"/>
      <c r="T1817" s="38"/>
      <c r="U1817" s="38"/>
      <c r="V1817" s="38"/>
      <c r="W1817" s="38"/>
    </row>
    <row r="1818" spans="1:23" hidden="1" x14ac:dyDescent="0.25">
      <c r="A1818" s="2" t="s">
        <v>3817</v>
      </c>
      <c r="B1818" s="2" t="s">
        <v>3818</v>
      </c>
      <c r="C1818" s="3"/>
      <c r="D1818" s="23" t="str">
        <f t="shared" ref="D1818:D1819" si="669">SUBSTITUTE(SUBSTITUTE(SUBSTITUTE(C1818,CHAR(13),""),CHAR(10),"&lt;br&gt;"),". &amp;car(10)",".")</f>
        <v/>
      </c>
      <c r="E1818" s="4">
        <v>82.95</v>
      </c>
      <c r="F1818" s="2" t="s">
        <v>2222</v>
      </c>
      <c r="G1818" s="19">
        <f>VLOOKUP(F1818,frs!$A$2:$E$41,2,FALSE)</f>
        <v>9</v>
      </c>
      <c r="H1818" s="2" t="b">
        <v>0</v>
      </c>
      <c r="I1818" s="2" t="s">
        <v>4716</v>
      </c>
      <c r="J1818" s="19">
        <f>VLOOKUP(I1818,Families!$A$2:$B$11,2,FALSE)</f>
        <v>1</v>
      </c>
      <c r="K1818" s="2" t="s">
        <v>4727</v>
      </c>
      <c r="L1818" s="19" t="str">
        <f>IFERROR(VLOOKUP(K1818,Appellations!$A$2:$B$77,2,FALSE),"0")</f>
        <v>0</v>
      </c>
      <c r="M1818" s="2" t="s">
        <v>4718</v>
      </c>
      <c r="N1818" s="19">
        <f>IFERROR(VLOOKUP(M1818,Regions!$A$2:$B$41,2,FALSE),"0")</f>
        <v>8</v>
      </c>
      <c r="O1818" s="2" t="s">
        <v>4719</v>
      </c>
      <c r="P1818" s="19">
        <f>IFERROR(VLOOKUP(O1818,Colors!$A$2:$B$11,2,FALSE),"0")</f>
        <v>8</v>
      </c>
      <c r="Q1818" s="2" t="s">
        <v>4688</v>
      </c>
      <c r="R1818" s="19">
        <f>IFERROR(VLOOKUP(Q1818,Contenants!$A$2:$B$21,2,FALSE),"0")</f>
        <v>16</v>
      </c>
      <c r="S1818" s="2"/>
      <c r="T1818" s="50" t="str">
        <f t="shared" ref="T1818:T1819" si="670">PROPER(B1818)</f>
        <v>Margaux Malescot St Exupery Rouge 2011</v>
      </c>
      <c r="U1818" s="19" t="str">
        <f>SUBSTITUTE(SUBSTITUTE(SUBSTITUTE(SUBSTITUTE(SUBSTITUTE(SUBSTITUTE(SUBSTITUTE(SUBSTITUTE(SUBSTITUTE(SUBSTITUTE(SUBSTITUTE(SUBSTITUTE(S1818,"C:\Users\Admin\OneDrive\Site Internet\",""),"BAG-IN-BOX\",""),"BOURGOGNE\",""),"BEAUJOLAIS\",""),"CHAMPAGNE ET EFFERVESCENTS\",""),"LANGUEDOC\",""),"LOIRE\",""),"PROVENCE\",""),"RHONE NORD\",""),"RHONE SUD\",""),"SPIRITUEUX\",""),"SUD OUEST\","")</f>
        <v/>
      </c>
      <c r="V1818" s="19" t="e">
        <f>IF(#REF!="",0,1)</f>
        <v>#REF!</v>
      </c>
      <c r="W1818" s="20" t="e">
        <f>$X$1&amp;A1818&amp;$Y$1&amp;T1818&amp;$Z$1&amp;D1818&amp;$AA$1&amp;E1818&amp;#REF!&amp;G1818&amp;$AB$1&amp;J1818&amp;$AC$1&amp;L1818&amp;$AD$1&amp;N1818&amp;$AE$1&amp;P1818&amp;$AF$1&amp;R1818&amp;$AG$1&amp;#REF!&amp;$AI$1</f>
        <v>#REF!</v>
      </c>
    </row>
    <row r="1819" spans="1:23" hidden="1" x14ac:dyDescent="0.25">
      <c r="A1819" s="2" t="s">
        <v>4243</v>
      </c>
      <c r="B1819" s="2" t="s">
        <v>4244</v>
      </c>
      <c r="C1819" s="3"/>
      <c r="D1819" s="23" t="str">
        <f t="shared" si="669"/>
        <v/>
      </c>
      <c r="E1819" s="4">
        <v>87.25</v>
      </c>
      <c r="F1819" s="2" t="s">
        <v>2222</v>
      </c>
      <c r="G1819" s="19">
        <f>VLOOKUP(F1819,frs!$A$2:$E$41,2,FALSE)</f>
        <v>9</v>
      </c>
      <c r="H1819" s="2" t="b">
        <v>0</v>
      </c>
      <c r="I1819" s="2" t="s">
        <v>4716</v>
      </c>
      <c r="J1819" s="19">
        <f>VLOOKUP(I1819,Families!$A$2:$B$11,2,FALSE)</f>
        <v>1</v>
      </c>
      <c r="K1819" s="2" t="s">
        <v>4936</v>
      </c>
      <c r="L1819" s="19" t="str">
        <f>IFERROR(VLOOKUP(K1819,Appellations!$A$2:$B$77,2,FALSE),"0")</f>
        <v>0</v>
      </c>
      <c r="M1819" s="2" t="s">
        <v>4718</v>
      </c>
      <c r="N1819" s="19">
        <f>IFERROR(VLOOKUP(M1819,Regions!$A$2:$B$41,2,FALSE),"0")</f>
        <v>8</v>
      </c>
      <c r="O1819" s="2" t="s">
        <v>4719</v>
      </c>
      <c r="P1819" s="19">
        <f>IFERROR(VLOOKUP(O1819,Colors!$A$2:$B$11,2,FALSE),"0")</f>
        <v>8</v>
      </c>
      <c r="Q1819" s="2" t="s">
        <v>4688</v>
      </c>
      <c r="R1819" s="19">
        <f>IFERROR(VLOOKUP(Q1819,Contenants!$A$2:$B$21,2,FALSE),"0")</f>
        <v>16</v>
      </c>
      <c r="S1819" s="2"/>
      <c r="T1819" s="50" t="str">
        <f t="shared" si="670"/>
        <v>St Julien Cht Branaire Ducru Rouge 2012</v>
      </c>
      <c r="U1819" s="19" t="str">
        <f>SUBSTITUTE(SUBSTITUTE(SUBSTITUTE(SUBSTITUTE(SUBSTITUTE(SUBSTITUTE(SUBSTITUTE(SUBSTITUTE(SUBSTITUTE(SUBSTITUTE(SUBSTITUTE(SUBSTITUTE(S1819,"C:\Users\Admin\OneDrive\Site Internet\",""),"BAG-IN-BOX\",""),"BOURGOGNE\",""),"BEAUJOLAIS\",""),"CHAMPAGNE ET EFFERVESCENTS\",""),"LANGUEDOC\",""),"LOIRE\",""),"PROVENCE\",""),"RHONE NORD\",""),"RHONE SUD\",""),"SPIRITUEUX\",""),"SUD OUEST\","")</f>
        <v/>
      </c>
      <c r="V1819" s="19" t="e">
        <f>IF(#REF!="",0,1)</f>
        <v>#REF!</v>
      </c>
      <c r="W1819" s="20" t="e">
        <f>$X$1&amp;A1819&amp;$Y$1&amp;T1819&amp;$Z$1&amp;D1819&amp;$AA$1&amp;E1819&amp;#REF!&amp;G1819&amp;$AB$1&amp;J1819&amp;$AC$1&amp;L1819&amp;$AD$1&amp;N1819&amp;$AE$1&amp;P1819&amp;$AF$1&amp;R1819&amp;$AG$1&amp;#REF!&amp;$AI$1</f>
        <v>#REF!</v>
      </c>
    </row>
    <row r="1820" spans="1:23" s="29" customFormat="1" hidden="1" x14ac:dyDescent="0.25">
      <c r="A1820" s="2" t="s">
        <v>490</v>
      </c>
      <c r="B1820" s="2" t="s">
        <v>491</v>
      </c>
      <c r="C1820" s="3"/>
      <c r="D1820" s="27" t="str">
        <f t="shared" si="654"/>
        <v/>
      </c>
      <c r="E1820" s="4">
        <v>12.25</v>
      </c>
      <c r="F1820" s="2" t="s">
        <v>2222</v>
      </c>
      <c r="H1820" s="2" t="b">
        <v>1</v>
      </c>
      <c r="I1820" s="2" t="s">
        <v>4716</v>
      </c>
      <c r="K1820" s="2" t="s">
        <v>5000</v>
      </c>
      <c r="M1820" s="2" t="s">
        <v>4718</v>
      </c>
      <c r="O1820" s="2" t="s">
        <v>4719</v>
      </c>
      <c r="Q1820" s="2" t="s">
        <v>4688</v>
      </c>
      <c r="S1820" s="2"/>
      <c r="V1820" s="19">
        <f>IF(U1820="",0,1)</f>
        <v>0</v>
      </c>
    </row>
    <row r="1821" spans="1:23" s="20" customFormat="1" hidden="1" x14ac:dyDescent="0.25">
      <c r="A1821" s="2" t="s">
        <v>4595</v>
      </c>
      <c r="B1821" s="2" t="s">
        <v>4596</v>
      </c>
      <c r="C1821" s="3"/>
      <c r="D1821" s="18" t="str">
        <f t="shared" si="654"/>
        <v/>
      </c>
      <c r="E1821" s="4">
        <v>67.55</v>
      </c>
      <c r="F1821" s="2" t="s">
        <v>3589</v>
      </c>
      <c r="H1821" s="2" t="b">
        <v>0</v>
      </c>
      <c r="I1821" s="2" t="s">
        <v>4693</v>
      </c>
      <c r="K1821" s="2"/>
      <c r="M1821" s="2" t="s">
        <v>4698</v>
      </c>
      <c r="O1821" s="2"/>
      <c r="Q1821" s="2" t="s">
        <v>4696</v>
      </c>
      <c r="S1821" s="2"/>
    </row>
    <row r="1822" spans="1:23" s="20" customFormat="1" hidden="1" x14ac:dyDescent="0.25">
      <c r="A1822" s="2" t="s">
        <v>498</v>
      </c>
      <c r="B1822" s="2" t="s">
        <v>499</v>
      </c>
      <c r="C1822" s="3"/>
      <c r="D1822" s="18" t="str">
        <f t="shared" si="654"/>
        <v/>
      </c>
      <c r="E1822" s="4">
        <v>31.7</v>
      </c>
      <c r="F1822" s="2" t="s">
        <v>2225</v>
      </c>
      <c r="H1822" s="2" t="b">
        <v>1</v>
      </c>
      <c r="I1822" s="2" t="s">
        <v>4716</v>
      </c>
      <c r="K1822" s="2" t="s">
        <v>4845</v>
      </c>
      <c r="M1822" s="2" t="s">
        <v>4745</v>
      </c>
      <c r="O1822" s="2" t="s">
        <v>4719</v>
      </c>
      <c r="Q1822" s="2" t="s">
        <v>4688</v>
      </c>
      <c r="S1822" s="2"/>
      <c r="V1822" s="19">
        <f t="shared" ref="V1822:V1823" si="671">IF(U1822="",0,1)</f>
        <v>0</v>
      </c>
    </row>
    <row r="1823" spans="1:23" s="20" customFormat="1" ht="243" hidden="1" x14ac:dyDescent="0.25">
      <c r="A1823" s="2" t="s">
        <v>632</v>
      </c>
      <c r="B1823" s="2" t="s">
        <v>633</v>
      </c>
      <c r="C1823" s="3" t="s">
        <v>5041</v>
      </c>
      <c r="D1823" s="18" t="str">
        <f t="shared" si="654"/>
        <v>Un Côtes de Provence blanc sec, léger sur des notes de fruits exotiques. Parfait pour accompagner un apéritif entre amis.&lt;br&gt;&lt;br&gt;Encépagement : Rolle&lt;br&gt;&lt;br&gt;Dégustation : Nez fin et délicat sur des d’agrumes ; Bouche minérale, fruitée d’une belle vivacité.&lt;br&gt;Accord mets/vin : apéritif, viandes grillées&lt;br&gt;&lt;br&gt;Existe en Magnum et en 50cl. &lt;br&gt;&lt;br&gt;Le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v>
      </c>
      <c r="E1823" s="4">
        <v>9.85</v>
      </c>
      <c r="F1823" s="2" t="s">
        <v>2263</v>
      </c>
      <c r="H1823" s="2" t="b">
        <v>1</v>
      </c>
      <c r="I1823" s="2" t="s">
        <v>4709</v>
      </c>
      <c r="K1823" s="2" t="s">
        <v>4740</v>
      </c>
      <c r="M1823" s="2" t="s">
        <v>4741</v>
      </c>
      <c r="O1823" s="2" t="s">
        <v>4689</v>
      </c>
      <c r="Q1823" s="2" t="s">
        <v>4688</v>
      </c>
      <c r="S1823" s="2" t="s">
        <v>5699</v>
      </c>
      <c r="V1823" s="19">
        <f t="shared" si="671"/>
        <v>0</v>
      </c>
    </row>
    <row r="1824" spans="1:23" s="20" customFormat="1" hidden="1" x14ac:dyDescent="0.25">
      <c r="A1824" s="2" t="s">
        <v>3495</v>
      </c>
      <c r="B1824" s="2" t="s">
        <v>3496</v>
      </c>
      <c r="C1824" s="3"/>
      <c r="D1824" s="18" t="str">
        <f t="shared" si="654"/>
        <v/>
      </c>
      <c r="E1824" s="4">
        <v>36.299999999999997</v>
      </c>
      <c r="F1824" s="2" t="s">
        <v>3299</v>
      </c>
      <c r="H1824" s="2" t="b">
        <v>0</v>
      </c>
      <c r="I1824" s="2" t="s">
        <v>4716</v>
      </c>
      <c r="K1824" s="2" t="s">
        <v>4846</v>
      </c>
      <c r="M1824" s="2" t="s">
        <v>4745</v>
      </c>
      <c r="O1824" s="2" t="s">
        <v>4719</v>
      </c>
      <c r="Q1824" s="2" t="s">
        <v>2303</v>
      </c>
      <c r="S1824" s="2"/>
    </row>
    <row r="1825" spans="1:23" s="20" customFormat="1" hidden="1" x14ac:dyDescent="0.25">
      <c r="A1825" s="2" t="s">
        <v>3497</v>
      </c>
      <c r="B1825" s="2" t="s">
        <v>3498</v>
      </c>
      <c r="C1825" s="3"/>
      <c r="D1825" s="18" t="str">
        <f t="shared" si="654"/>
        <v/>
      </c>
      <c r="E1825" s="4">
        <v>18.899999999999999</v>
      </c>
      <c r="F1825" s="2" t="s">
        <v>3299</v>
      </c>
      <c r="H1825" s="2" t="b">
        <v>0</v>
      </c>
      <c r="I1825" s="2" t="s">
        <v>4716</v>
      </c>
      <c r="K1825" s="2" t="s">
        <v>4846</v>
      </c>
      <c r="M1825" s="2" t="s">
        <v>4745</v>
      </c>
      <c r="O1825" s="2" t="s">
        <v>4719</v>
      </c>
      <c r="Q1825" s="2" t="s">
        <v>4688</v>
      </c>
      <c r="S1825" s="2"/>
    </row>
    <row r="1826" spans="1:23" s="20" customFormat="1" hidden="1" x14ac:dyDescent="0.25">
      <c r="A1826" s="2" t="s">
        <v>4237</v>
      </c>
      <c r="B1826" s="2" t="s">
        <v>4238</v>
      </c>
      <c r="C1826" s="3"/>
      <c r="D1826" s="18" t="str">
        <f t="shared" si="654"/>
        <v/>
      </c>
      <c r="E1826" s="4">
        <v>23.7</v>
      </c>
      <c r="F1826" s="2" t="s">
        <v>3299</v>
      </c>
      <c r="H1826" s="2" t="b">
        <v>0</v>
      </c>
      <c r="I1826" s="2" t="s">
        <v>4716</v>
      </c>
      <c r="K1826" s="2" t="s">
        <v>4869</v>
      </c>
      <c r="M1826" s="2" t="s">
        <v>4745</v>
      </c>
      <c r="O1826" s="2" t="s">
        <v>4719</v>
      </c>
      <c r="Q1826" s="2" t="s">
        <v>4688</v>
      </c>
      <c r="S1826" s="2"/>
    </row>
    <row r="1827" spans="1:23" s="20" customFormat="1" hidden="1" x14ac:dyDescent="0.25">
      <c r="A1827" s="2" t="s">
        <v>3302</v>
      </c>
      <c r="B1827" s="2" t="s">
        <v>3303</v>
      </c>
      <c r="C1827" s="3"/>
      <c r="D1827" s="18" t="str">
        <f t="shared" si="654"/>
        <v/>
      </c>
      <c r="E1827" s="4">
        <v>11.4</v>
      </c>
      <c r="F1827" s="2" t="s">
        <v>3299</v>
      </c>
      <c r="H1827" s="2" t="b">
        <v>0</v>
      </c>
      <c r="I1827" s="2" t="s">
        <v>4716</v>
      </c>
      <c r="K1827" s="2" t="s">
        <v>5042</v>
      </c>
      <c r="M1827" s="2" t="s">
        <v>4745</v>
      </c>
      <c r="O1827" s="2" t="s">
        <v>4719</v>
      </c>
      <c r="Q1827" s="2" t="s">
        <v>4688</v>
      </c>
      <c r="S1827" s="2"/>
    </row>
    <row r="1828" spans="1:23" s="20" customFormat="1" hidden="1" x14ac:dyDescent="0.25">
      <c r="A1828" s="2" t="s">
        <v>3300</v>
      </c>
      <c r="B1828" s="2" t="s">
        <v>3301</v>
      </c>
      <c r="C1828" s="3"/>
      <c r="D1828" s="18" t="str">
        <f t="shared" si="654"/>
        <v/>
      </c>
      <c r="E1828" s="4">
        <v>10.199999999999999</v>
      </c>
      <c r="F1828" s="2" t="s">
        <v>3299</v>
      </c>
      <c r="H1828" s="2" t="b">
        <v>0</v>
      </c>
      <c r="I1828" s="2" t="s">
        <v>4716</v>
      </c>
      <c r="K1828" s="2" t="s">
        <v>5042</v>
      </c>
      <c r="M1828" s="2" t="s">
        <v>4745</v>
      </c>
      <c r="O1828" s="2" t="s">
        <v>4719</v>
      </c>
      <c r="Q1828" s="2" t="s">
        <v>4688</v>
      </c>
      <c r="S1828" s="2"/>
    </row>
    <row r="1829" spans="1:23" s="20" customFormat="1" hidden="1" x14ac:dyDescent="0.25">
      <c r="A1829" s="2" t="s">
        <v>3297</v>
      </c>
      <c r="B1829" s="2" t="s">
        <v>3298</v>
      </c>
      <c r="C1829" s="3"/>
      <c r="D1829" s="18" t="str">
        <f t="shared" si="654"/>
        <v/>
      </c>
      <c r="E1829" s="4">
        <v>11.9</v>
      </c>
      <c r="F1829" s="2" t="s">
        <v>3299</v>
      </c>
      <c r="H1829" s="2" t="b">
        <v>0</v>
      </c>
      <c r="I1829" s="2" t="s">
        <v>4709</v>
      </c>
      <c r="K1829" s="2" t="s">
        <v>5042</v>
      </c>
      <c r="M1829" s="2" t="s">
        <v>4745</v>
      </c>
      <c r="O1829" s="2" t="s">
        <v>4689</v>
      </c>
      <c r="Q1829" s="2" t="s">
        <v>4688</v>
      </c>
      <c r="S1829" s="2"/>
    </row>
    <row r="1830" spans="1:23" s="20" customFormat="1" hidden="1" x14ac:dyDescent="0.25">
      <c r="A1830" s="2" t="s">
        <v>3304</v>
      </c>
      <c r="B1830" s="2" t="s">
        <v>3305</v>
      </c>
      <c r="C1830" s="3"/>
      <c r="D1830" s="18" t="str">
        <f t="shared" si="654"/>
        <v/>
      </c>
      <c r="E1830" s="4">
        <v>11.5</v>
      </c>
      <c r="F1830" s="2" t="s">
        <v>3299</v>
      </c>
      <c r="H1830" s="2" t="b">
        <v>0</v>
      </c>
      <c r="I1830" s="2" t="s">
        <v>4709</v>
      </c>
      <c r="K1830" s="2" t="s">
        <v>5042</v>
      </c>
      <c r="M1830" s="2" t="s">
        <v>4745</v>
      </c>
      <c r="O1830" s="2" t="s">
        <v>4689</v>
      </c>
      <c r="Q1830" s="2" t="s">
        <v>4688</v>
      </c>
      <c r="S1830" s="2"/>
    </row>
    <row r="1831" spans="1:23" s="20" customFormat="1" hidden="1" x14ac:dyDescent="0.25">
      <c r="A1831" s="2" t="s">
        <v>4536</v>
      </c>
      <c r="B1831" s="2" t="s">
        <v>4537</v>
      </c>
      <c r="C1831" s="3"/>
      <c r="D1831" s="18" t="str">
        <f t="shared" si="654"/>
        <v/>
      </c>
      <c r="E1831" s="4">
        <v>84.9</v>
      </c>
      <c r="F1831" s="2" t="s">
        <v>3589</v>
      </c>
      <c r="H1831" s="2" t="b">
        <v>0</v>
      </c>
      <c r="I1831" s="2" t="s">
        <v>4693</v>
      </c>
      <c r="K1831" s="2"/>
      <c r="M1831" s="2" t="s">
        <v>4698</v>
      </c>
      <c r="O1831" s="2"/>
      <c r="Q1831" s="2" t="s">
        <v>4696</v>
      </c>
      <c r="S1831" s="2"/>
    </row>
    <row r="1832" spans="1:23" s="20" customFormat="1" hidden="1" x14ac:dyDescent="0.25">
      <c r="A1832" s="2" t="s">
        <v>4534</v>
      </c>
      <c r="B1832" s="2" t="s">
        <v>4535</v>
      </c>
      <c r="C1832" s="3"/>
      <c r="D1832" s="40" t="str">
        <f t="shared" si="654"/>
        <v/>
      </c>
      <c r="E1832" s="4">
        <v>80.900000000000006</v>
      </c>
      <c r="F1832" s="2" t="s">
        <v>3589</v>
      </c>
      <c r="G1832" s="42"/>
      <c r="H1832" s="2" t="b">
        <v>0</v>
      </c>
      <c r="I1832" s="2" t="s">
        <v>4693</v>
      </c>
      <c r="J1832" s="42"/>
      <c r="K1832" s="2"/>
      <c r="L1832" s="42"/>
      <c r="M1832" s="2" t="s">
        <v>4698</v>
      </c>
      <c r="N1832" s="42"/>
      <c r="O1832" s="2"/>
      <c r="P1832" s="42"/>
      <c r="Q1832" s="2"/>
      <c r="R1832" s="42"/>
      <c r="S1832" s="2"/>
      <c r="T1832" s="42"/>
      <c r="U1832" s="42"/>
      <c r="V1832" s="42"/>
      <c r="W1832" s="42"/>
    </row>
    <row r="1833" spans="1:23" hidden="1" x14ac:dyDescent="0.25">
      <c r="A1833" s="2" t="s">
        <v>4532</v>
      </c>
      <c r="B1833" s="2" t="s">
        <v>4533</v>
      </c>
      <c r="C1833" s="3"/>
      <c r="D1833" s="23" t="str">
        <f t="shared" ref="D1833:D1843" si="672">SUBSTITUTE(SUBSTITUTE(SUBSTITUTE(C1833,CHAR(13),""),CHAR(10),"&lt;br&gt;"),". &amp;car(10)",".")</f>
        <v/>
      </c>
      <c r="E1833" s="4">
        <v>79.5</v>
      </c>
      <c r="F1833" s="2" t="s">
        <v>3589</v>
      </c>
      <c r="G1833" s="19" t="e">
        <f>VLOOKUP(F1833,frs!$A$2:$E$41,2,FALSE)</f>
        <v>#N/A</v>
      </c>
      <c r="H1833" s="2" t="b">
        <v>0</v>
      </c>
      <c r="I1833" s="2" t="s">
        <v>4693</v>
      </c>
      <c r="J1833" s="19">
        <f>VLOOKUP(I1833,Families!$A$2:$B$11,2,FALSE)</f>
        <v>7</v>
      </c>
      <c r="K1833" s="2"/>
      <c r="L1833" s="19" t="str">
        <f>IFERROR(VLOOKUP(K1833,Appellations!$A$2:$B$77,2,FALSE),"0")</f>
        <v>0</v>
      </c>
      <c r="M1833" s="2" t="s">
        <v>4698</v>
      </c>
      <c r="N1833" s="19" t="str">
        <f>IFERROR(VLOOKUP(M1833,Regions!$A$2:$B$41,2,FALSE),"0")</f>
        <v>0</v>
      </c>
      <c r="O1833" s="2"/>
      <c r="P1833" s="19" t="str">
        <f>IFERROR(VLOOKUP(O1833,Colors!$A$2:$B$11,2,FALSE),"0")</f>
        <v>0</v>
      </c>
      <c r="Q1833" s="2" t="s">
        <v>4696</v>
      </c>
      <c r="R1833" s="19">
        <f>IFERROR(VLOOKUP(Q1833,Contenants!$A$2:$B$21,2,FALSE),"0")</f>
        <v>15</v>
      </c>
      <c r="S1833" s="2"/>
      <c r="T1833" s="50" t="str">
        <f t="shared" ref="T1833:T1836" si="673">PROPER(B1833)</f>
        <v>Whisky Ailsa Bay Single Malt</v>
      </c>
      <c r="U1833" s="19" t="str">
        <f>SUBSTITUTE(SUBSTITUTE(SUBSTITUTE(SUBSTITUTE(SUBSTITUTE(SUBSTITUTE(SUBSTITUTE(SUBSTITUTE(SUBSTITUTE(SUBSTITUTE(SUBSTITUTE(SUBSTITUTE(S1833,"C:\Users\Admin\OneDrive\Site Internet\",""),"BAG-IN-BOX\",""),"BOURGOGNE\",""),"BEAUJOLAIS\",""),"CHAMPAGNE ET EFFERVESCENTS\",""),"LANGUEDOC\",""),"LOIRE\",""),"PROVENCE\",""),"RHONE NORD\",""),"RHONE SUD\",""),"SPIRITUEUX\",""),"SUD OUEST\","")</f>
        <v/>
      </c>
      <c r="V1833" s="19" t="e">
        <f>IF(#REF!="",0,1)</f>
        <v>#REF!</v>
      </c>
      <c r="W1833" s="20" t="e">
        <f>$X$1&amp;A1833&amp;$Y$1&amp;T1833&amp;$Z$1&amp;D1833&amp;$AA$1&amp;E1833&amp;#REF!&amp;G1833&amp;$AB$1&amp;J1833&amp;$AC$1&amp;L1833&amp;$AD$1&amp;N1833&amp;$AE$1&amp;P1833&amp;$AF$1&amp;R1833&amp;$AG$1&amp;#REF!&amp;$AI$1</f>
        <v>#REF!</v>
      </c>
    </row>
    <row r="1834" spans="1:23" hidden="1" x14ac:dyDescent="0.25">
      <c r="A1834" s="2" t="s">
        <v>4593</v>
      </c>
      <c r="B1834" s="2" t="s">
        <v>4594</v>
      </c>
      <c r="C1834" s="3"/>
      <c r="D1834" s="23" t="str">
        <f t="shared" si="672"/>
        <v/>
      </c>
      <c r="E1834" s="4">
        <v>202.1</v>
      </c>
      <c r="F1834" s="2" t="s">
        <v>3589</v>
      </c>
      <c r="G1834" s="19" t="e">
        <f>VLOOKUP(F1834,frs!$A$2:$E$41,2,FALSE)</f>
        <v>#N/A</v>
      </c>
      <c r="H1834" s="2" t="b">
        <v>0</v>
      </c>
      <c r="I1834" s="2" t="s">
        <v>4693</v>
      </c>
      <c r="J1834" s="19">
        <f>VLOOKUP(I1834,Families!$A$2:$B$11,2,FALSE)</f>
        <v>7</v>
      </c>
      <c r="K1834" s="2"/>
      <c r="L1834" s="19" t="str">
        <f>IFERROR(VLOOKUP(K1834,Appellations!$A$2:$B$77,2,FALSE),"0")</f>
        <v>0</v>
      </c>
      <c r="M1834" s="2" t="s">
        <v>4698</v>
      </c>
      <c r="N1834" s="19" t="str">
        <f>IFERROR(VLOOKUP(M1834,Regions!$A$2:$B$41,2,FALSE),"0")</f>
        <v>0</v>
      </c>
      <c r="O1834" s="2"/>
      <c r="P1834" s="19" t="str">
        <f>IFERROR(VLOOKUP(O1834,Colors!$A$2:$B$11,2,FALSE),"0")</f>
        <v>0</v>
      </c>
      <c r="Q1834" s="2"/>
      <c r="R1834" s="19" t="str">
        <f>IFERROR(VLOOKUP(Q1834,Contenants!$A$2:$B$21,2,FALSE),"0")</f>
        <v>0</v>
      </c>
      <c r="S1834" s="2"/>
      <c r="T1834" s="50" t="str">
        <f t="shared" si="673"/>
        <v>Whisky Glenfiddich Gran Reserva 21 Ans</v>
      </c>
      <c r="U1834" s="19" t="str">
        <f>SUBSTITUTE(SUBSTITUTE(SUBSTITUTE(SUBSTITUTE(SUBSTITUTE(SUBSTITUTE(SUBSTITUTE(SUBSTITUTE(SUBSTITUTE(SUBSTITUTE(SUBSTITUTE(SUBSTITUTE(S1834,"C:\Users\Admin\OneDrive\Site Internet\",""),"BAG-IN-BOX\",""),"BOURGOGNE\",""),"BEAUJOLAIS\",""),"CHAMPAGNE ET EFFERVESCENTS\",""),"LANGUEDOC\",""),"LOIRE\",""),"PROVENCE\",""),"RHONE NORD\",""),"RHONE SUD\",""),"SPIRITUEUX\",""),"SUD OUEST\","")</f>
        <v/>
      </c>
      <c r="V1834" s="19" t="e">
        <f>IF(#REF!="",0,1)</f>
        <v>#REF!</v>
      </c>
      <c r="W1834" s="20" t="e">
        <f>$X$1&amp;A1834&amp;$Y$1&amp;T1834&amp;$Z$1&amp;D1834&amp;$AA$1&amp;E1834&amp;#REF!&amp;G1834&amp;$AB$1&amp;J1834&amp;$AC$1&amp;L1834&amp;$AD$1&amp;N1834&amp;$AE$1&amp;P1834&amp;$AF$1&amp;R1834&amp;$AG$1&amp;#REF!&amp;$AI$1</f>
        <v>#REF!</v>
      </c>
    </row>
    <row r="1835" spans="1:23" hidden="1" x14ac:dyDescent="0.25">
      <c r="A1835" s="2" t="s">
        <v>3587</v>
      </c>
      <c r="B1835" s="2" t="s">
        <v>3588</v>
      </c>
      <c r="C1835" s="3"/>
      <c r="D1835" s="23" t="str">
        <f t="shared" si="672"/>
        <v/>
      </c>
      <c r="E1835" s="4">
        <v>48.25</v>
      </c>
      <c r="F1835" s="2" t="s">
        <v>3589</v>
      </c>
      <c r="G1835" s="19" t="e">
        <f>VLOOKUP(F1835,frs!$A$2:$E$41,2,FALSE)</f>
        <v>#N/A</v>
      </c>
      <c r="H1835" s="2" t="b">
        <v>0</v>
      </c>
      <c r="I1835" s="2" t="s">
        <v>4693</v>
      </c>
      <c r="J1835" s="19">
        <f>VLOOKUP(I1835,Families!$A$2:$B$11,2,FALSE)</f>
        <v>7</v>
      </c>
      <c r="K1835" s="2"/>
      <c r="L1835" s="19" t="str">
        <f>IFERROR(VLOOKUP(K1835,Appellations!$A$2:$B$77,2,FALSE),"0")</f>
        <v>0</v>
      </c>
      <c r="M1835" s="2" t="s">
        <v>4705</v>
      </c>
      <c r="N1835" s="19">
        <f>IFERROR(VLOOKUP(M1835,Regions!$A$2:$B$41,2,FALSE),"0")</f>
        <v>21</v>
      </c>
      <c r="O1835" s="2"/>
      <c r="P1835" s="19" t="str">
        <f>IFERROR(VLOOKUP(O1835,Colors!$A$2:$B$11,2,FALSE),"0")</f>
        <v>0</v>
      </c>
      <c r="Q1835" s="2"/>
      <c r="R1835" s="19" t="str">
        <f>IFERROR(VLOOKUP(Q1835,Contenants!$A$2:$B$21,2,FALSE),"0")</f>
        <v>0</v>
      </c>
      <c r="S1835" s="2"/>
      <c r="T1835" s="50" t="str">
        <f t="shared" si="673"/>
        <v>Gin Hendrick'S</v>
      </c>
      <c r="U1835" s="19" t="str">
        <f>SUBSTITUTE(SUBSTITUTE(SUBSTITUTE(SUBSTITUTE(SUBSTITUTE(SUBSTITUTE(SUBSTITUTE(SUBSTITUTE(SUBSTITUTE(SUBSTITUTE(SUBSTITUTE(SUBSTITUTE(S1835,"C:\Users\Admin\OneDrive\Site Internet\",""),"BAG-IN-BOX\",""),"BOURGOGNE\",""),"BEAUJOLAIS\",""),"CHAMPAGNE ET EFFERVESCENTS\",""),"LANGUEDOC\",""),"LOIRE\",""),"PROVENCE\",""),"RHONE NORD\",""),"RHONE SUD\",""),"SPIRITUEUX\",""),"SUD OUEST\","")</f>
        <v/>
      </c>
      <c r="V1835" s="19" t="e">
        <f>IF(#REF!="",0,1)</f>
        <v>#REF!</v>
      </c>
      <c r="W1835" s="20" t="e">
        <f>$X$1&amp;A1835&amp;$Y$1&amp;T1835&amp;$Z$1&amp;D1835&amp;$AA$1&amp;E1835&amp;#REF!&amp;G1835&amp;$AB$1&amp;J1835&amp;$AC$1&amp;L1835&amp;$AD$1&amp;N1835&amp;$AE$1&amp;P1835&amp;$AF$1&amp;R1835&amp;$AG$1&amp;#REF!&amp;$AI$1</f>
        <v>#REF!</v>
      </c>
    </row>
    <row r="1836" spans="1:23" hidden="1" x14ac:dyDescent="0.25">
      <c r="A1836" s="2" t="s">
        <v>4113</v>
      </c>
      <c r="B1836" s="2" t="s">
        <v>4114</v>
      </c>
      <c r="C1836" s="3"/>
      <c r="D1836" s="23" t="str">
        <f t="shared" si="672"/>
        <v/>
      </c>
      <c r="E1836" s="4">
        <v>54.35</v>
      </c>
      <c r="F1836" s="2" t="s">
        <v>3589</v>
      </c>
      <c r="G1836" s="19" t="e">
        <f>VLOOKUP(F1836,frs!$A$2:$E$41,2,FALSE)</f>
        <v>#N/A</v>
      </c>
      <c r="H1836" s="2" t="b">
        <v>0</v>
      </c>
      <c r="I1836" s="2" t="s">
        <v>4693</v>
      </c>
      <c r="J1836" s="19">
        <f>VLOOKUP(I1836,Families!$A$2:$B$11,2,FALSE)</f>
        <v>7</v>
      </c>
      <c r="K1836" s="2"/>
      <c r="L1836" s="19" t="str">
        <f>IFERROR(VLOOKUP(K1836,Appellations!$A$2:$B$77,2,FALSE),"0")</f>
        <v>0</v>
      </c>
      <c r="M1836" s="2" t="s">
        <v>4703</v>
      </c>
      <c r="N1836" s="19">
        <f>IFERROR(VLOOKUP(M1836,Regions!$A$2:$B$41,2,FALSE),"0")</f>
        <v>34</v>
      </c>
      <c r="O1836" s="2"/>
      <c r="P1836" s="19" t="str">
        <f>IFERROR(VLOOKUP(O1836,Colors!$A$2:$B$11,2,FALSE),"0")</f>
        <v>0</v>
      </c>
      <c r="Q1836" s="2"/>
      <c r="R1836" s="19" t="str">
        <f>IFERROR(VLOOKUP(Q1836,Contenants!$A$2:$B$21,2,FALSE),"0")</f>
        <v>0</v>
      </c>
      <c r="S1836" s="2"/>
      <c r="T1836" s="50" t="str">
        <f t="shared" si="673"/>
        <v>Rhum Secha De La Silva</v>
      </c>
      <c r="U1836" s="19" t="str">
        <f>SUBSTITUTE(SUBSTITUTE(SUBSTITUTE(SUBSTITUTE(SUBSTITUTE(SUBSTITUTE(SUBSTITUTE(SUBSTITUTE(SUBSTITUTE(SUBSTITUTE(SUBSTITUTE(SUBSTITUTE(S1836,"C:\Users\Admin\OneDrive\Site Internet\",""),"BAG-IN-BOX\",""),"BOURGOGNE\",""),"BEAUJOLAIS\",""),"CHAMPAGNE ET EFFERVESCENTS\",""),"LANGUEDOC\",""),"LOIRE\",""),"PROVENCE\",""),"RHONE NORD\",""),"RHONE SUD\",""),"SPIRITUEUX\",""),"SUD OUEST\","")</f>
        <v/>
      </c>
      <c r="V1836" s="19" t="e">
        <f>IF(#REF!="",0,1)</f>
        <v>#REF!</v>
      </c>
      <c r="W1836" s="20" t="e">
        <f>$X$1&amp;A1836&amp;$Y$1&amp;T1836&amp;$Z$1&amp;D1836&amp;$AA$1&amp;E1836&amp;#REF!&amp;G1836&amp;$AB$1&amp;J1836&amp;$AC$1&amp;L1836&amp;$AD$1&amp;N1836&amp;$AE$1&amp;P1836&amp;$AF$1&amp;R1836&amp;$AG$1&amp;#REF!&amp;$AI$1</f>
        <v>#REF!</v>
      </c>
    </row>
    <row r="1837" spans="1:23" ht="409.5" x14ac:dyDescent="0.25">
      <c r="A1837" s="2" t="s">
        <v>282</v>
      </c>
      <c r="B1837" s="2" t="s">
        <v>283</v>
      </c>
      <c r="C1837" s="3" t="s">
        <v>2604</v>
      </c>
      <c r="D1837" s="23" t="str">
        <f t="shared" si="672"/>
        <v>Un vin rosé sec et fruité.&lt;br&gt;&lt;br&gt;Encépagement : assemblage de différents cépages phares de la Provence.&lt;br&gt;&lt;br&gt;Dégustation : sec, vif et aromatique sur les fruits rouges (fraise, cerise et framboise).&lt;br&gt;Accord mets/vin : apéritif, grillades, salade d’été.&lt;br&gt;&lt;br&gt;Le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v>
      </c>
      <c r="E1837" s="4">
        <v>27.1</v>
      </c>
      <c r="F1837" s="2" t="s">
        <v>2223</v>
      </c>
      <c r="G1837" s="19">
        <f>VLOOKUP(F1837,frs!$A$2:$B$45,2,FALSE)</f>
        <v>15</v>
      </c>
      <c r="H1837" s="2" t="b">
        <v>1</v>
      </c>
      <c r="I1837" s="2" t="s">
        <v>2301</v>
      </c>
      <c r="J1837" s="19">
        <f>VLOOKUP(I1837,Families!$A$2:$B$11,2,FALSE)</f>
        <v>4</v>
      </c>
      <c r="K1837" s="2" t="s">
        <v>4750</v>
      </c>
      <c r="L1837" s="19">
        <f>IFERROR(VLOOKUP(K1837,Appellations!$A$2:$B$80,2,FALSE),"0")</f>
        <v>43</v>
      </c>
      <c r="M1837" s="2" t="s">
        <v>4741</v>
      </c>
      <c r="N1837" s="19">
        <f>IFERROR(VLOOKUP(M1837,Regions!$A$2:$B$44,2,FALSE),"0")</f>
        <v>32</v>
      </c>
      <c r="O1837" s="2" t="s">
        <v>2306</v>
      </c>
      <c r="P1837" s="19">
        <f>IFERROR(VLOOKUP(O1837,Colors!$A$2:$B$11,2,FALSE),"0")</f>
        <v>7</v>
      </c>
      <c r="Q1837" s="2"/>
      <c r="R1837" s="19" t="str">
        <f>IFERROR(VLOOKUP(Q1837,Contenants!$A$2:$B$21,2,FALSE),"0")</f>
        <v>0</v>
      </c>
      <c r="S1837" s="2" t="s">
        <v>5590</v>
      </c>
      <c r="T1837" s="50" t="s">
        <v>6302</v>
      </c>
      <c r="U1837" s="19" t="str">
        <f t="shared" ref="U1837:U1843" si="674">SUBSTITUTE(S1837,"C:\Users\Admin\OneDrive\Site Internet\","")</f>
        <v>bag-in-box-domaine-de-la-goujonne-igp-var-rose.png</v>
      </c>
      <c r="V1837" s="19">
        <f t="shared" ref="V1837:V1847" si="675">IF(U1837="",0,1)</f>
        <v>1</v>
      </c>
      <c r="W1837" s="20" t="str">
        <f t="shared" ref="W1837:W1843" si="676">$X$1&amp;A1837&amp;$Y$1&amp;T1837&amp;$Z$1&amp;D1837&amp;$AA$1&amp;G1837&amp;$AB$1&amp;J1837&amp;$AC$1&amp;L1837&amp;$AD$1&amp;N1837&amp;$AE$1&amp;P1837&amp;$AF$1&amp;R1837&amp;$AG$1&amp;U1837&amp;$AH$1&amp;V1837&amp;$AI$1</f>
        <v>("01849", "BIB IGP Var Bio La Goujonne Rosé 5L", "Un vin rosé sec et fruité.&lt;br&gt;&lt;br&gt;Encépagement : assemblage de différents cépages phares de la Provence.&lt;br&gt;&lt;br&gt;Dégustation : sec, vif et aromatique sur les fruits rouges (fraise, cerise et framboise).&lt;br&gt;Accord mets/vin : apéritif, grillades, salade d’été.&lt;br&gt;&lt;br&gt;Le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 "15", "4", "43", "32","7", "0", "bag-in-box-domaine-de-la-goujonne-igp-var-rose.png", "1"),</v>
      </c>
    </row>
    <row r="1838" spans="1:23" ht="409.5" x14ac:dyDescent="0.25">
      <c r="A1838" s="2" t="s">
        <v>284</v>
      </c>
      <c r="B1838" s="2" t="s">
        <v>285</v>
      </c>
      <c r="C1838" s="3" t="s">
        <v>2605</v>
      </c>
      <c r="D1838" s="23" t="str">
        <f t="shared" si="672"/>
        <v>Un vin rouge léger et fruité.&lt;br&gt;&lt;br&gt;Encépagement : assemblage de différents cépages phares de la Provence.&lt;br&gt;&lt;br&gt;Dégustation : souple, notes de fruits rouges et rond.&lt;br&gt;Accord mets/vin : viandes grillées, charcuterie/fromage.&lt;br&gt;&lt;br&gt;Le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v>
      </c>
      <c r="E1838" s="4">
        <v>27.1</v>
      </c>
      <c r="F1838" s="2" t="s">
        <v>2223</v>
      </c>
      <c r="G1838" s="19">
        <f>VLOOKUP(F1838,frs!$A$2:$B$45,2,FALSE)</f>
        <v>15</v>
      </c>
      <c r="H1838" s="2" t="b">
        <v>1</v>
      </c>
      <c r="I1838" s="2" t="s">
        <v>2301</v>
      </c>
      <c r="J1838" s="19">
        <f>VLOOKUP(I1838,Families!$A$2:$B$11,2,FALSE)</f>
        <v>4</v>
      </c>
      <c r="K1838" s="2" t="s">
        <v>4750</v>
      </c>
      <c r="L1838" s="19">
        <f>IFERROR(VLOOKUP(K1838,Appellations!$A$2:$B$80,2,FALSE),"0")</f>
        <v>43</v>
      </c>
      <c r="M1838" s="2" t="s">
        <v>4741</v>
      </c>
      <c r="N1838" s="19">
        <f>IFERROR(VLOOKUP(M1838,Regions!$A$2:$B$44,2,FALSE),"0")</f>
        <v>32</v>
      </c>
      <c r="O1838" s="2" t="s">
        <v>4719</v>
      </c>
      <c r="P1838" s="19">
        <f>IFERROR(VLOOKUP(O1838,Colors!$A$2:$B$11,2,FALSE),"0")</f>
        <v>8</v>
      </c>
      <c r="Q1838" s="2"/>
      <c r="R1838" s="19" t="str">
        <f>IFERROR(VLOOKUP(Q1838,Contenants!$A$2:$B$21,2,FALSE),"0")</f>
        <v>0</v>
      </c>
      <c r="S1838" s="2" t="s">
        <v>5591</v>
      </c>
      <c r="T1838" s="50" t="s">
        <v>6303</v>
      </c>
      <c r="U1838" s="19" t="str">
        <f t="shared" si="674"/>
        <v>bag-in-box-domaine-de-la-goujonne-igp-var-rouge.png</v>
      </c>
      <c r="V1838" s="19">
        <f t="shared" si="675"/>
        <v>1</v>
      </c>
      <c r="W1838" s="20" t="str">
        <f t="shared" si="676"/>
        <v>("01850", "BIB IGP Var Bio La Goujonne Rouge 5L", "Un vin rouge léger et fruité.&lt;br&gt;&lt;br&gt;Encépagement : assemblage de différents cépages phares de la Provence.&lt;br&gt;&lt;br&gt;Dégustation : souple, notes de fruits rouges et rond.&lt;br&gt;Accord mets/vin : viandes grillées, charcuterie/fromage.&lt;br&gt;&lt;br&gt;Le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 "15", "4", "43", "32","8", "0", "bag-in-box-domaine-de-la-goujonne-igp-var-rouge.png", "1"),</v>
      </c>
    </row>
    <row r="1839" spans="1:23" ht="409.5" x14ac:dyDescent="0.25">
      <c r="A1839" s="2" t="s">
        <v>280</v>
      </c>
      <c r="B1839" s="2" t="s">
        <v>281</v>
      </c>
      <c r="C1839" s="3" t="s">
        <v>2603</v>
      </c>
      <c r="D1839" s="23" t="str">
        <f t="shared" si="672"/>
        <v>Un vin blanc sec et fruité.&lt;br&gt;&lt;br&gt;Encépagement : assemblage de différents cépages phares de la Provence.&lt;br&gt;&lt;br&gt;Dégustation : sec, vif et aromatique sur les fruits jaunes (mangue, abricot).&lt;br&gt;Accord mets/vin : apéritif, poissons, viande blanche.&lt;br&gt;&lt;br&gt;Le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v>
      </c>
      <c r="E1839" s="4">
        <v>27.1</v>
      </c>
      <c r="F1839" s="2" t="s">
        <v>2223</v>
      </c>
      <c r="G1839" s="19">
        <f>VLOOKUP(F1839,frs!$A$2:$B$45,2,FALSE)</f>
        <v>15</v>
      </c>
      <c r="H1839" s="2" t="b">
        <v>1</v>
      </c>
      <c r="I1839" s="2" t="s">
        <v>2301</v>
      </c>
      <c r="J1839" s="19">
        <f>VLOOKUP(I1839,Families!$A$2:$B$11,2,FALSE)</f>
        <v>4</v>
      </c>
      <c r="K1839" s="2" t="s">
        <v>4750</v>
      </c>
      <c r="L1839" s="19">
        <f>IFERROR(VLOOKUP(K1839,Appellations!$A$2:$B$80,2,FALSE),"0")</f>
        <v>43</v>
      </c>
      <c r="M1839" s="2" t="s">
        <v>4741</v>
      </c>
      <c r="N1839" s="19">
        <f>IFERROR(VLOOKUP(M1839,Regions!$A$2:$B$44,2,FALSE),"0")</f>
        <v>32</v>
      </c>
      <c r="O1839" s="2" t="s">
        <v>4689</v>
      </c>
      <c r="P1839" s="19">
        <f>IFERROR(VLOOKUP(O1839,Colors!$A$2:$B$11,2,FALSE),"0")</f>
        <v>2</v>
      </c>
      <c r="Q1839" s="2"/>
      <c r="R1839" s="19" t="str">
        <f>IFERROR(VLOOKUP(Q1839,Contenants!$A$2:$B$21,2,FALSE),"0")</f>
        <v>0</v>
      </c>
      <c r="S1839" s="2" t="s">
        <v>5592</v>
      </c>
      <c r="T1839" s="50" t="s">
        <v>6304</v>
      </c>
      <c r="U1839" s="19" t="str">
        <f t="shared" si="674"/>
        <v>bag-in-box-domaine-de-la-goujonne-igp-var-blanc.png</v>
      </c>
      <c r="V1839" s="19">
        <f t="shared" si="675"/>
        <v>1</v>
      </c>
      <c r="W1839" s="20" t="str">
        <f t="shared" si="676"/>
        <v>("01851", "BIB IGP Var Bio La Goujonne Blanc 5L", "Un vin blanc sec et fruité.&lt;br&gt;&lt;br&gt;Encépagement : assemblage de différents cépages phares de la Provence.&lt;br&gt;&lt;br&gt;Dégustation : sec, vif et aromatique sur les fruits jaunes (mangue, abricot).&lt;br&gt;Accord mets/vin : apéritif, poissons, viande blanche.&lt;br&gt;&lt;br&gt;Le Domaine de la Goujonne situé à Tourves, est un domaine familiale créée en 1967. Sa situation géographique permet de proposer différentes appellations de Provence : IGP Var, Coteaux-Varois-En-Provence, Côtes de Provence.&lt;br&gt;Le domaine travaille en Agriculture Biologique.", "15", "4", "43", "32","2", "0", "bag-in-box-domaine-de-la-goujonne-igp-var-blanc.png", "1"),</v>
      </c>
    </row>
    <row r="1840" spans="1:23" ht="409.5" x14ac:dyDescent="0.25">
      <c r="A1840" s="2" t="s">
        <v>1151</v>
      </c>
      <c r="B1840" s="2" t="s">
        <v>1152</v>
      </c>
      <c r="C1840" s="3" t="s">
        <v>5309</v>
      </c>
      <c r="D1840" s="23" t="str">
        <f t="shared" si="672"/>
        <v>Une crème de cassis complexe et subtil. Idéal pour un Kir ou en cocktail.&lt;br&gt;&lt;br&gt;Provenance : France (Bourgogne)&lt;br&gt;&lt;br&gt;Dégustation : Robe grenat ; Nez très intense et dense sur le cassis ; Bouche ronde, généreuse, veloutée avec une belle persistance cassis bien mûr.&lt;br&gt;&lt;br&gt;La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v>
      </c>
      <c r="E1840" s="4">
        <v>14.95</v>
      </c>
      <c r="F1840" s="2" t="s">
        <v>469</v>
      </c>
      <c r="G1840" s="19">
        <f>VLOOKUP(F1840,frs!$A$2:$B$45,2,FALSE)</f>
        <v>24</v>
      </c>
      <c r="H1840" s="2" t="b">
        <v>1</v>
      </c>
      <c r="I1840" s="2" t="s">
        <v>4693</v>
      </c>
      <c r="J1840" s="19">
        <f>VLOOKUP(I1840,Families!$A$2:$B$11,2,FALSE)</f>
        <v>7</v>
      </c>
      <c r="K1840" s="2"/>
      <c r="L1840" s="19" t="str">
        <f>IFERROR(VLOOKUP(K1840,Appellations!$A$2:$B$80,2,FALSE),"0")</f>
        <v>0</v>
      </c>
      <c r="M1840" s="2" t="s">
        <v>4701</v>
      </c>
      <c r="N1840" s="19">
        <f>IFERROR(VLOOKUP(M1840,Regions!$A$2:$B$44,2,FALSE),"0")</f>
        <v>16</v>
      </c>
      <c r="O1840" s="2"/>
      <c r="P1840" s="19" t="str">
        <f>IFERROR(VLOOKUP(O1840,Colors!$A$2:$B$11,2,FALSE),"0")</f>
        <v>0</v>
      </c>
      <c r="Q1840" s="2" t="s">
        <v>4695</v>
      </c>
      <c r="R1840" s="19">
        <f>IFERROR(VLOOKUP(Q1840,Contenants!$A$2:$B$21,2,FALSE),"0")</f>
        <v>13</v>
      </c>
      <c r="S1840" s="2" t="s">
        <v>5766</v>
      </c>
      <c r="T1840" s="50" t="s">
        <v>6305</v>
      </c>
      <c r="U1840" s="19" t="str">
        <f t="shared" si="674"/>
        <v>joseph_cartron_creme_cassis.png</v>
      </c>
      <c r="V1840" s="19">
        <f t="shared" si="675"/>
        <v>1</v>
      </c>
      <c r="W1840" s="20" t="str">
        <f t="shared" si="676"/>
        <v>("01852", "Double Crème de Cassis 19° Joseph Carton", "Une crème de cassis complexe et subtil. Idéal pour un Kir ou en cocktail.&lt;br&gt;&lt;br&gt;Provenance : France (Bourgogne)&lt;br&gt;&lt;br&gt;Dégustation : Robe grenat ; Nez très intense et dense sur le cassis ; Bouche ronde, généreuse, veloutée avec une belle persistance cassis bien mûr.&lt;br&gt;&lt;br&gt;La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 "24", "7", "0", "16","0", "13", "joseph_cartron_creme_cassis.png", "1"),</v>
      </c>
    </row>
    <row r="1841" spans="1:23" ht="409.5" x14ac:dyDescent="0.25">
      <c r="A1841" s="2" t="s">
        <v>1427</v>
      </c>
      <c r="B1841" s="2" t="s">
        <v>1428</v>
      </c>
      <c r="C1841" s="3" t="s">
        <v>5363</v>
      </c>
      <c r="D1841" s="23" t="str">
        <f t="shared" si="672"/>
        <v>Un Limoncello intense et puissant. Idéal en apéritif ou en en digestif.&lt;br&gt;&lt;br&gt;Provenance : Italie&lt;br&gt;&lt;br&gt;Dégustation : Robe dorée ; Nez de citron fraîchement pressé ; Bouche vive, intense et pleine de fraîcheur.&lt;br&gt;&lt;br&gt;Fabriquée par la célèbre famille Strega, cette marque a une riche histoire qui remonte à 1860, lorsqu'elle a été fondée à Bénévent, en Italie.&lt;br&gt;Fait avec une attention méticuleuse aux détails, le Strega Limoncello est produit avec les meilleurs citrons cueillis à la main dans la région côtière de Sorrente. Ces citrons sont réputés pour leur couleur jaune vibrante et leur arôme parfumé distinct.</v>
      </c>
      <c r="E1841" s="4">
        <v>26.9</v>
      </c>
      <c r="F1841" s="2" t="s">
        <v>469</v>
      </c>
      <c r="G1841" s="19">
        <f>VLOOKUP(F1841,frs!$A$2:$B$45,2,FALSE)</f>
        <v>24</v>
      </c>
      <c r="H1841" s="2" t="b">
        <v>1</v>
      </c>
      <c r="I1841" s="2" t="s">
        <v>4693</v>
      </c>
      <c r="J1841" s="19">
        <f>VLOOKUP(I1841,Families!$A$2:$B$11,2,FALSE)</f>
        <v>7</v>
      </c>
      <c r="K1841" s="2"/>
      <c r="L1841" s="19" t="str">
        <f>IFERROR(VLOOKUP(K1841,Appellations!$A$2:$B$80,2,FALSE),"0")</f>
        <v>0</v>
      </c>
      <c r="M1841" s="2" t="s">
        <v>4694</v>
      </c>
      <c r="N1841" s="19">
        <f>IFERROR(VLOOKUP(M1841,Regions!$A$2:$B$44,2,FALSE),"0")</f>
        <v>26</v>
      </c>
      <c r="O1841" s="2"/>
      <c r="P1841" s="19" t="str">
        <f>IFERROR(VLOOKUP(O1841,Colors!$A$2:$B$11,2,FALSE),"0")</f>
        <v>0</v>
      </c>
      <c r="Q1841" s="2" t="s">
        <v>4696</v>
      </c>
      <c r="R1841" s="19">
        <f>IFERROR(VLOOKUP(Q1841,Contenants!$A$2:$B$21,2,FALSE),"0")</f>
        <v>15</v>
      </c>
      <c r="S1841" s="2" t="s">
        <v>5767</v>
      </c>
      <c r="T1841" s="50" t="s">
        <v>6306</v>
      </c>
      <c r="U1841" s="19" t="str">
        <f t="shared" si="674"/>
        <v>limonello_strega.png</v>
      </c>
      <c r="V1841" s="19">
        <f t="shared" si="675"/>
        <v>1</v>
      </c>
      <c r="W1841" s="20" t="str">
        <f t="shared" si="676"/>
        <v>("01853", "Limoncello Strega Joseph Cartron", "Un Limoncello intense et puissant. Idéal en apéritif ou en en digestif.&lt;br&gt;&lt;br&gt;Provenance : Italie&lt;br&gt;&lt;br&gt;Dégustation : Robe dorée ; Nez de citron fraîchement pressé ; Bouche vive, intense et pleine de fraîcheur.&lt;br&gt;&lt;br&gt;Fabriquée par la célèbre famille Strega, cette marque a une riche histoire qui remonte à 1860, lorsqu'elle a été fondée à Bénévent, en Italie.&lt;br&gt;Fait avec une attention méticuleuse aux détails, le Strega Limoncello est produit avec les meilleurs citrons cueillis à la main dans la région côtière de Sorrente. Ces citrons sont réputés pour leur couleur jaune vibrante et leur arôme parfumé distinct.", "24", "7", "0", "26","0", "15", "limonello_strega.png", "1"),</v>
      </c>
    </row>
    <row r="1842" spans="1:23" ht="409.5" x14ac:dyDescent="0.25">
      <c r="A1842" s="2" t="s">
        <v>2172</v>
      </c>
      <c r="B1842" s="2" t="s">
        <v>2173</v>
      </c>
      <c r="C1842" s="3" t="s">
        <v>5507</v>
      </c>
      <c r="D1842" s="23" t="str">
        <f t="shared" si="672"/>
        <v>Un Whisky écossais single malt tourbé, gourmand et persistant. Idéal sur un plateau de fruits de mer ou un dessert en chocolat.&lt;br&gt;&lt;br&gt;Provenance : Ecosse (Islay)&lt;br&gt;&lt;br&gt;Vieillissement : en fût de Bourbon avec finition en fût de chêne neuf américain. Très tourbé.&lt;br&gt;&lt;br&gt;Dégustation : Robe jaune or ; Nez fumé de tourbe d’Islay et iodée ; Bouche tourbée, vanillée aux notes de rhubarbe cuite, de cuir. Finale riche et persistante sur le caramel salé.&lt;br&gt;&lt;br&gt;Hunter Laing est une société indépendante créée en 2013 et dirigée par Stewart Laing et ses deux fils Andrew et Scott. Scarabus signifie «endroit rocheux» en vieux norrois, du nom d'une zone mystique d'Islay.</v>
      </c>
      <c r="E1842" s="4">
        <v>52.6</v>
      </c>
      <c r="F1842" s="2" t="s">
        <v>66</v>
      </c>
      <c r="G1842" s="19">
        <f>VLOOKUP(F1842,frs!$A$2:$B$45,2,FALSE)</f>
        <v>28</v>
      </c>
      <c r="H1842" s="2" t="b">
        <v>1</v>
      </c>
      <c r="I1842" s="2" t="s">
        <v>4693</v>
      </c>
      <c r="J1842" s="19">
        <f>VLOOKUP(I1842,Families!$A$2:$B$11,2,FALSE)</f>
        <v>7</v>
      </c>
      <c r="K1842" s="2"/>
      <c r="L1842" s="19" t="str">
        <f>IFERROR(VLOOKUP(K1842,Appellations!$A$2:$B$80,2,FALSE),"0")</f>
        <v>0</v>
      </c>
      <c r="M1842" s="2" t="s">
        <v>4698</v>
      </c>
      <c r="N1842" s="19">
        <f>IFERROR(VLOOKUP(M1842,Regions!$A$2:$B$44,2,FALSE),"0")</f>
        <v>42</v>
      </c>
      <c r="O1842" s="2"/>
      <c r="P1842" s="19" t="str">
        <f>IFERROR(VLOOKUP(O1842,Colors!$A$2:$B$11,2,FALSE),"0")</f>
        <v>0</v>
      </c>
      <c r="Q1842" s="2" t="s">
        <v>4696</v>
      </c>
      <c r="R1842" s="19">
        <f>IFERROR(VLOOKUP(Q1842,Contenants!$A$2:$B$21,2,FALSE),"0")</f>
        <v>15</v>
      </c>
      <c r="S1842" s="2" t="s">
        <v>5833</v>
      </c>
      <c r="T1842" s="50" t="s">
        <v>6307</v>
      </c>
      <c r="U1842" s="19" t="str">
        <f t="shared" si="674"/>
        <v>whisky_scarabus_specially_selected.png</v>
      </c>
      <c r="V1842" s="19">
        <f t="shared" si="675"/>
        <v>1</v>
      </c>
      <c r="W1842" s="20" t="str">
        <f t="shared" si="676"/>
        <v>("01854", "Whisky Scarabus Specially Selected 46°", "Un Whisky écossais single malt tourbé, gourmand et persistant. Idéal sur un plateau de fruits de mer ou un dessert en chocolat.&lt;br&gt;&lt;br&gt;Provenance : Ecosse (Islay)&lt;br&gt;&lt;br&gt;Vieillissement : en fût de Bourbon avec finition en fût de chêne neuf américain. Très tourbé.&lt;br&gt;&lt;br&gt;Dégustation : Robe jaune or ; Nez fumé de tourbe d’Islay et iodée ; Bouche tourbée, vanillée aux notes de rhubarbe cuite, de cuir. Finale riche et persistante sur le caramel salé.&lt;br&gt;&lt;br&gt;Hunter Laing est une société indépendante créée en 2013 et dirigée par Stewart Laing et ses deux fils Andrew et Scott. Scarabus signifie «endroit rocheux» en vieux norrois, du nom d'une zone mystique d'Islay.", "28", "7", "0", "42","0", "15", "whisky_scarabus_specially_selected.png", "1"),</v>
      </c>
    </row>
    <row r="1843" spans="1:23" ht="409.5" x14ac:dyDescent="0.25">
      <c r="A1843" s="2" t="s">
        <v>2170</v>
      </c>
      <c r="B1843" s="2" t="s">
        <v>2171</v>
      </c>
      <c r="C1843" s="3" t="s">
        <v>5506</v>
      </c>
      <c r="D1843" s="23" t="str">
        <f t="shared" si="672"/>
        <v>Un Whisky écossais single malt tourbé et généreux. Idéal sur un plateau de fruits de mer ou en digestif.&lt;br&gt;&lt;br&gt;Provenance : Ecosse (Islay)&lt;br&gt;&lt;br&gt;Vieillissement : 10 ans en fût de Bourbon avec finition en fût de chêne neuf américain. Très tourbé.&lt;br&gt;&lt;br&gt;Dégustation : Robe jaune or ; Nez de cuir, de menthe et de tourbe ; Bouche tourbée, saline et miellée . Finale gourmande et salivante.&lt;br&gt;&lt;br&gt;Hunter Laing est une société indépendante créée en 2013 et dirigée par Stewart Laing et ses deux fils Andrew et Scott. Scarabus signifie «endroit rocheux» en vieux norrois, du nom d'une zone mystique d'Islay.</v>
      </c>
      <c r="E1843" s="4">
        <v>68.099999999999994</v>
      </c>
      <c r="F1843" s="2" t="s">
        <v>66</v>
      </c>
      <c r="G1843" s="19">
        <f>VLOOKUP(F1843,frs!$A$2:$B$45,2,FALSE)</f>
        <v>28</v>
      </c>
      <c r="H1843" s="2" t="b">
        <v>1</v>
      </c>
      <c r="I1843" s="2" t="s">
        <v>4693</v>
      </c>
      <c r="J1843" s="19">
        <f>VLOOKUP(I1843,Families!$A$2:$B$11,2,FALSE)</f>
        <v>7</v>
      </c>
      <c r="K1843" s="2"/>
      <c r="L1843" s="19" t="str">
        <f>IFERROR(VLOOKUP(K1843,Appellations!$A$2:$B$80,2,FALSE),"0")</f>
        <v>0</v>
      </c>
      <c r="M1843" s="2" t="s">
        <v>4698</v>
      </c>
      <c r="N1843" s="19">
        <f>IFERROR(VLOOKUP(M1843,Regions!$A$2:$B$44,2,FALSE),"0")</f>
        <v>42</v>
      </c>
      <c r="O1843" s="2"/>
      <c r="P1843" s="19" t="str">
        <f>IFERROR(VLOOKUP(O1843,Colors!$A$2:$B$11,2,FALSE),"0")</f>
        <v>0</v>
      </c>
      <c r="Q1843" s="2" t="s">
        <v>4696</v>
      </c>
      <c r="R1843" s="19">
        <f>IFERROR(VLOOKUP(Q1843,Contenants!$A$2:$B$21,2,FALSE),"0")</f>
        <v>15</v>
      </c>
      <c r="S1843" s="2" t="s">
        <v>5834</v>
      </c>
      <c r="T1843" s="50" t="s">
        <v>6308</v>
      </c>
      <c r="U1843" s="19" t="str">
        <f t="shared" si="674"/>
        <v>whisky_scarabus_10_ans.png</v>
      </c>
      <c r="V1843" s="19">
        <f t="shared" si="675"/>
        <v>1</v>
      </c>
      <c r="W1843" s="20" t="str">
        <f t="shared" si="676"/>
        <v>("01855", "Whisky Scarabus 10 ans", "Un Whisky écossais single malt tourbé et généreux. Idéal sur un plateau de fruits de mer ou en digestif.&lt;br&gt;&lt;br&gt;Provenance : Ecosse (Islay)&lt;br&gt;&lt;br&gt;Vieillissement : 10 ans en fût de Bourbon avec finition en fût de chêne neuf américain. Très tourbé.&lt;br&gt;&lt;br&gt;Dégustation : Robe jaune or ; Nez de cuir, de menthe et de tourbe ; Bouche tourbée, saline et miellée . Finale gourmande et salivante.&lt;br&gt;&lt;br&gt;Hunter Laing est une société indépendante créée en 2013 et dirigée par Stewart Laing et ses deux fils Andrew et Scott. Scarabus signifie «endroit rocheux» en vieux norrois, du nom d'une zone mystique d'Islay.", "28", "7", "0", "42","0", "15", "whisky_scarabus_10_ans.png", "1"),</v>
      </c>
    </row>
    <row r="1844" spans="1:23" s="29" customFormat="1" ht="228.75" hidden="1" x14ac:dyDescent="0.25">
      <c r="A1844" s="2" t="s">
        <v>2127</v>
      </c>
      <c r="B1844" s="2" t="s">
        <v>2128</v>
      </c>
      <c r="C1844" s="3" t="s">
        <v>5492</v>
      </c>
      <c r="D1844" s="27" t="str">
        <f t="shared" si="654"/>
        <v>Un Whisky écossais 7 ans single malt élégant et fruité. Parfait en apéritif ou à la fin d’un repas entre amis.&lt;br&gt;&lt;br&gt;Provenance : Ecosse (Highland)&lt;br&gt;&lt;br&gt;Vieillissement : 7 ans en fûts de Bourbon.&lt;br&gt;&lt;br&gt;Dégustation : Robe dorée ; Nez fruité et légèrement tourbé  ; Bouche florale, de pomme verte et de réglisse. Finale légèrement caramélisée et longue.&lt;br&gt;&lt;br&gt;Hunter Laing est une société indépendante créée en 2013 et dirigée par Stewart Laing et ses deux fils Andrew et Scott. &lt;br&gt;La gamme Hepburn’s Choice permet de rentrer dans l’univers des grands whiskies : uniquement des single malts et des petits lots de deux ou plus rarement trois fûts. Chaque fût fait également l’objet d’un finish particulier en ex-fûts de vins, sherry ou bourbon, ou en quater casks.</v>
      </c>
      <c r="E1844" s="4">
        <v>66.5</v>
      </c>
      <c r="F1844" s="2" t="s">
        <v>66</v>
      </c>
      <c r="H1844" s="2" t="b">
        <v>1</v>
      </c>
      <c r="I1844" s="2" t="s">
        <v>4693</v>
      </c>
      <c r="K1844" s="2"/>
      <c r="M1844" s="2" t="s">
        <v>4698</v>
      </c>
      <c r="O1844" s="2"/>
      <c r="Q1844" s="2" t="s">
        <v>4696</v>
      </c>
      <c r="S1844" s="2" t="s">
        <v>6530</v>
      </c>
      <c r="V1844" s="19">
        <f t="shared" si="675"/>
        <v>0</v>
      </c>
    </row>
    <row r="1845" spans="1:23" s="20" customFormat="1" ht="228.75" hidden="1" x14ac:dyDescent="0.25">
      <c r="A1845" s="2" t="s">
        <v>2131</v>
      </c>
      <c r="B1845" s="2" t="s">
        <v>2132</v>
      </c>
      <c r="C1845" s="3" t="s">
        <v>5494</v>
      </c>
      <c r="D1845" s="18" t="str">
        <f t="shared" si="654"/>
        <v>Un Whisky écossais 9 ans single malt très gourmand et plein de fraîcheur. Parfait sur une salade de fruits ou en digestif.&lt;br&gt;&lt;br&gt;Provenance : Ecosse (Highland)&lt;br&gt;&lt;br&gt;Vieillissement : 9 ans en fût de Sherry.&lt;br&gt;&lt;br&gt;Dégustation : Robe jaune or ; Nez de fruits rouges, d’épices et de vanille  ; Bouche boisée, vanillées et de biscuits. Finale équilibrée et longue.&lt;br&gt;&lt;br&gt;Hunter Laing est une société indépendante créée en 2013 et dirigée par Stewart Laing et ses deux fils Andrew et Scott. &lt;br&gt;La gamme Hepburn’s Choice permet de rentrer dans l’univers des grands whiskies : uniquement des single malts et des petits lots de deux ou plus rarement trois fûts. Chaque fût fait également l’objet d’un finish particulier en ex-fûts de vins, sherry ou bourbon, ou en quater casks.</v>
      </c>
      <c r="E1845" s="4">
        <v>72.45</v>
      </c>
      <c r="F1845" s="2" t="s">
        <v>66</v>
      </c>
      <c r="H1845" s="2" t="b">
        <v>1</v>
      </c>
      <c r="I1845" s="2" t="s">
        <v>4693</v>
      </c>
      <c r="K1845" s="2"/>
      <c r="M1845" s="2" t="s">
        <v>4698</v>
      </c>
      <c r="O1845" s="2"/>
      <c r="Q1845" s="2" t="s">
        <v>4696</v>
      </c>
      <c r="S1845" s="2" t="s">
        <v>6531</v>
      </c>
      <c r="V1845" s="19">
        <f t="shared" si="675"/>
        <v>0</v>
      </c>
    </row>
    <row r="1846" spans="1:23" s="20" customFormat="1" hidden="1" x14ac:dyDescent="0.25">
      <c r="A1846" s="2" t="s">
        <v>2149</v>
      </c>
      <c r="B1846" s="2" t="s">
        <v>2150</v>
      </c>
      <c r="C1846" s="3"/>
      <c r="D1846" s="18" t="str">
        <f t="shared" si="654"/>
        <v/>
      </c>
      <c r="E1846" s="4">
        <v>121.4</v>
      </c>
      <c r="F1846" s="2" t="s">
        <v>66</v>
      </c>
      <c r="H1846" s="2" t="b">
        <v>1</v>
      </c>
      <c r="I1846" s="2" t="s">
        <v>4693</v>
      </c>
      <c r="K1846" s="2"/>
      <c r="M1846" s="2" t="s">
        <v>4698</v>
      </c>
      <c r="O1846" s="2"/>
      <c r="Q1846" s="2" t="s">
        <v>4696</v>
      </c>
      <c r="S1846" s="2"/>
      <c r="V1846" s="19">
        <f t="shared" si="675"/>
        <v>0</v>
      </c>
    </row>
    <row r="1847" spans="1:23" s="20" customFormat="1" ht="257.25" hidden="1" x14ac:dyDescent="0.25">
      <c r="A1847" s="2" t="s">
        <v>2147</v>
      </c>
      <c r="B1847" s="2" t="s">
        <v>2148</v>
      </c>
      <c r="C1847" s="3" t="s">
        <v>5501</v>
      </c>
      <c r="D1847" s="40" t="str">
        <f t="shared" si="654"/>
        <v>Un Whisky écossais 8 ans single malt riche et très aromatique. Il s’accordera parfaitement avec une crème brûlée ou simplement à la fin d’un bon repas entre amis.&lt;br&gt;&lt;br&gt;Provenance : Ecosse (Speyside)&lt;br&gt;&lt;br&gt;Vieillissement : 8 ans en fût de Bourbon.&lt;br&gt;&lt;br&gt;Dégustation : Robe jaune or ; Nez un peu citronné avec des notes de miel d’acacia  ; Bouche gourmande et complexe aux saveurs de coing, d’oranges confites, de crème anglaise et de nougatine.&lt;br&gt;&lt;br&gt;Hunter Laing est une société indépendante créée en 2013 et dirigée par Stewart Laing et ses deux fils Andrew et Scott. &lt;br&gt;La gamme Hepburn’s Choice permet de rentrer dans l’univers des grands whiskies : uniquement des single malts et des petits lots de deux ou plus rarement trois fûts. Chaque fût fait également l’objet d’un finish particulier en ex-fûts de vins, sherry ou bourbon, ou en quater casks.</v>
      </c>
      <c r="E1847" s="4">
        <v>68.099999999999994</v>
      </c>
      <c r="F1847" s="2" t="s">
        <v>66</v>
      </c>
      <c r="G1847" s="42"/>
      <c r="H1847" s="2" t="b">
        <v>1</v>
      </c>
      <c r="I1847" s="2" t="s">
        <v>4693</v>
      </c>
      <c r="J1847" s="42"/>
      <c r="K1847" s="2"/>
      <c r="L1847" s="42"/>
      <c r="M1847" s="2" t="s">
        <v>4698</v>
      </c>
      <c r="N1847" s="42"/>
      <c r="O1847" s="2"/>
      <c r="P1847" s="42"/>
      <c r="Q1847" s="2" t="s">
        <v>4696</v>
      </c>
      <c r="R1847" s="42"/>
      <c r="S1847" s="2" t="s">
        <v>6532</v>
      </c>
      <c r="T1847" s="42"/>
      <c r="U1847" s="42"/>
      <c r="V1847" s="19">
        <f t="shared" si="675"/>
        <v>0</v>
      </c>
      <c r="W1847" s="42"/>
    </row>
    <row r="1848" spans="1:23" hidden="1" x14ac:dyDescent="0.25">
      <c r="A1848" s="2" t="s">
        <v>4071</v>
      </c>
      <c r="B1848" s="2" t="s">
        <v>4072</v>
      </c>
      <c r="C1848" s="3"/>
      <c r="D1848" s="23" t="str">
        <f t="shared" ref="D1848:D1850" si="677">SUBSTITUTE(SUBSTITUTE(SUBSTITUTE(C1848,CHAR(13),""),CHAR(10),"&lt;br&gt;"),". &amp;car(10)",".")</f>
        <v/>
      </c>
      <c r="E1848" s="4">
        <v>55.2</v>
      </c>
      <c r="F1848" s="2" t="s">
        <v>469</v>
      </c>
      <c r="G1848" s="19">
        <f>VLOOKUP(F1848,frs!$A$2:$E$41,2,FALSE)</f>
        <v>24</v>
      </c>
      <c r="H1848" s="2" t="b">
        <v>0</v>
      </c>
      <c r="I1848" s="2" t="s">
        <v>4693</v>
      </c>
      <c r="J1848" s="19">
        <f>VLOOKUP(I1848,Families!$A$2:$B$11,2,FALSE)</f>
        <v>7</v>
      </c>
      <c r="K1848" s="2"/>
      <c r="L1848" s="19" t="str">
        <f>IFERROR(VLOOKUP(K1848,Appellations!$A$2:$B$77,2,FALSE),"0")</f>
        <v>0</v>
      </c>
      <c r="M1848" s="2" t="s">
        <v>4703</v>
      </c>
      <c r="N1848" s="19">
        <f>IFERROR(VLOOKUP(M1848,Regions!$A$2:$B$41,2,FALSE),"0")</f>
        <v>34</v>
      </c>
      <c r="O1848" s="2"/>
      <c r="P1848" s="19" t="str">
        <f>IFERROR(VLOOKUP(O1848,Colors!$A$2:$B$11,2,FALSE),"0")</f>
        <v>0</v>
      </c>
      <c r="Q1848" s="2" t="s">
        <v>4696</v>
      </c>
      <c r="R1848" s="19">
        <f>IFERROR(VLOOKUP(Q1848,Contenants!$A$2:$B$21,2,FALSE),"0")</f>
        <v>15</v>
      </c>
      <c r="S1848" s="2"/>
      <c r="T1848" s="50" t="str">
        <f t="shared" ref="T1848:T1850" si="678">PROPER(B1848)</f>
        <v>Rhum Clement Canne Bleue 20Eme Anniv.42°</v>
      </c>
      <c r="U1848" s="19" t="str">
        <f>SUBSTITUTE(SUBSTITUTE(SUBSTITUTE(SUBSTITUTE(SUBSTITUTE(SUBSTITUTE(SUBSTITUTE(SUBSTITUTE(SUBSTITUTE(SUBSTITUTE(SUBSTITUTE(SUBSTITUTE(S1848,"C:\Users\Admin\OneDrive\Site Internet\",""),"BAG-IN-BOX\",""),"BOURGOGNE\",""),"BEAUJOLAIS\",""),"CHAMPAGNE ET EFFERVESCENTS\",""),"LANGUEDOC\",""),"LOIRE\",""),"PROVENCE\",""),"RHONE NORD\",""),"RHONE SUD\",""),"SPIRITUEUX\",""),"SUD OUEST\","")</f>
        <v/>
      </c>
      <c r="V1848" s="19" t="e">
        <f>IF(#REF!="",0,1)</f>
        <v>#REF!</v>
      </c>
      <c r="W1848" s="20" t="e">
        <f>$X$1&amp;A1848&amp;$Y$1&amp;T1848&amp;$Z$1&amp;D1848&amp;$AA$1&amp;E1848&amp;#REF!&amp;G1848&amp;$AB$1&amp;J1848&amp;$AC$1&amp;L1848&amp;$AD$1&amp;N1848&amp;$AE$1&amp;P1848&amp;$AF$1&amp;R1848&amp;$AG$1&amp;#REF!&amp;$AI$1</f>
        <v>#REF!</v>
      </c>
    </row>
    <row r="1849" spans="1:23" hidden="1" x14ac:dyDescent="0.25">
      <c r="A1849" s="2" t="s">
        <v>3375</v>
      </c>
      <c r="B1849" s="2" t="s">
        <v>3376</v>
      </c>
      <c r="C1849" s="3"/>
      <c r="D1849" s="23" t="str">
        <f t="shared" si="677"/>
        <v/>
      </c>
      <c r="E1849" s="4">
        <v>12</v>
      </c>
      <c r="F1849" s="2" t="s">
        <v>3374</v>
      </c>
      <c r="G1849" s="19" t="e">
        <f>VLOOKUP(F1849,frs!$A$2:$E$41,2,FALSE)</f>
        <v>#N/A</v>
      </c>
      <c r="H1849" s="2" t="b">
        <v>0</v>
      </c>
      <c r="I1849" s="2" t="s">
        <v>2308</v>
      </c>
      <c r="J1849" s="19">
        <f>VLOOKUP(I1849,Families!$A$2:$B$11,2,FALSE)</f>
        <v>3</v>
      </c>
      <c r="K1849" s="2" t="s">
        <v>4746</v>
      </c>
      <c r="L1849" s="19" t="str">
        <f>IFERROR(VLOOKUP(K1849,Appellations!$A$2:$B$77,2,FALSE),"0")</f>
        <v>0</v>
      </c>
      <c r="M1849" s="2" t="s">
        <v>4741</v>
      </c>
      <c r="N1849" s="19">
        <f>IFERROR(VLOOKUP(M1849,Regions!$A$2:$B$41,2,FALSE),"0")</f>
        <v>32</v>
      </c>
      <c r="O1849" s="2" t="s">
        <v>2306</v>
      </c>
      <c r="P1849" s="19">
        <f>IFERROR(VLOOKUP(O1849,Colors!$A$2:$B$11,2,FALSE),"0")</f>
        <v>7</v>
      </c>
      <c r="Q1849" s="2" t="s">
        <v>4688</v>
      </c>
      <c r="R1849" s="19">
        <f>IFERROR(VLOOKUP(Q1849,Contenants!$A$2:$B$21,2,FALSE),"0")</f>
        <v>16</v>
      </c>
      <c r="S1849" s="2"/>
      <c r="T1849" s="50" t="str">
        <f t="shared" si="678"/>
        <v>Cot.Aix Chateau Du Seuil Rose</v>
      </c>
      <c r="U1849" s="19" t="str">
        <f>SUBSTITUTE(SUBSTITUTE(SUBSTITUTE(SUBSTITUTE(SUBSTITUTE(SUBSTITUTE(SUBSTITUTE(SUBSTITUTE(SUBSTITUTE(SUBSTITUTE(SUBSTITUTE(SUBSTITUTE(S1849,"C:\Users\Admin\OneDrive\Site Internet\",""),"BAG-IN-BOX\",""),"BOURGOGNE\",""),"BEAUJOLAIS\",""),"CHAMPAGNE ET EFFERVESCENTS\",""),"LANGUEDOC\",""),"LOIRE\",""),"PROVENCE\",""),"RHONE NORD\",""),"RHONE SUD\",""),"SPIRITUEUX\",""),"SUD OUEST\","")</f>
        <v/>
      </c>
      <c r="V1849" s="19" t="e">
        <f>IF(#REF!="",0,1)</f>
        <v>#REF!</v>
      </c>
      <c r="W1849" s="20" t="e">
        <f>$X$1&amp;A1849&amp;$Y$1&amp;T1849&amp;$Z$1&amp;D1849&amp;$AA$1&amp;E1849&amp;#REF!&amp;G1849&amp;$AB$1&amp;J1849&amp;$AC$1&amp;L1849&amp;$AD$1&amp;N1849&amp;$AE$1&amp;P1849&amp;$AF$1&amp;R1849&amp;$AG$1&amp;#REF!&amp;$AI$1</f>
        <v>#REF!</v>
      </c>
    </row>
    <row r="1850" spans="1:23" hidden="1" x14ac:dyDescent="0.25">
      <c r="A1850" s="2" t="s">
        <v>3372</v>
      </c>
      <c r="B1850" s="2" t="s">
        <v>3373</v>
      </c>
      <c r="C1850" s="3"/>
      <c r="D1850" s="23" t="str">
        <f t="shared" si="677"/>
        <v/>
      </c>
      <c r="E1850" s="4">
        <v>12.55</v>
      </c>
      <c r="F1850" s="2" t="s">
        <v>3374</v>
      </c>
      <c r="G1850" s="19" t="e">
        <f>VLOOKUP(F1850,frs!$A$2:$E$41,2,FALSE)</f>
        <v>#N/A</v>
      </c>
      <c r="H1850" s="2" t="b">
        <v>0</v>
      </c>
      <c r="I1850" s="2" t="s">
        <v>4709</v>
      </c>
      <c r="J1850" s="19">
        <f>VLOOKUP(I1850,Families!$A$2:$B$11,2,FALSE)</f>
        <v>2</v>
      </c>
      <c r="K1850" s="2" t="s">
        <v>4746</v>
      </c>
      <c r="L1850" s="19" t="str">
        <f>IFERROR(VLOOKUP(K1850,Appellations!$A$2:$B$77,2,FALSE),"0")</f>
        <v>0</v>
      </c>
      <c r="M1850" s="2" t="s">
        <v>4741</v>
      </c>
      <c r="N1850" s="19">
        <f>IFERROR(VLOOKUP(M1850,Regions!$A$2:$B$41,2,FALSE),"0")</f>
        <v>32</v>
      </c>
      <c r="O1850" s="2" t="s">
        <v>4689</v>
      </c>
      <c r="P1850" s="19">
        <f>IFERROR(VLOOKUP(O1850,Colors!$A$2:$B$11,2,FALSE),"0")</f>
        <v>2</v>
      </c>
      <c r="Q1850" s="2" t="s">
        <v>4688</v>
      </c>
      <c r="R1850" s="19">
        <f>IFERROR(VLOOKUP(Q1850,Contenants!$A$2:$B$21,2,FALSE),"0")</f>
        <v>16</v>
      </c>
      <c r="S1850" s="2"/>
      <c r="T1850" s="50" t="str">
        <f t="shared" si="678"/>
        <v>Cot.Aix Chateau Du Seuil Blanc</v>
      </c>
      <c r="U1850" s="19" t="str">
        <f>SUBSTITUTE(SUBSTITUTE(SUBSTITUTE(SUBSTITUTE(SUBSTITUTE(SUBSTITUTE(SUBSTITUTE(SUBSTITUTE(SUBSTITUTE(SUBSTITUTE(SUBSTITUTE(SUBSTITUTE(S1850,"C:\Users\Admin\OneDrive\Site Internet\",""),"BAG-IN-BOX\",""),"BOURGOGNE\",""),"BEAUJOLAIS\",""),"CHAMPAGNE ET EFFERVESCENTS\",""),"LANGUEDOC\",""),"LOIRE\",""),"PROVENCE\",""),"RHONE NORD\",""),"RHONE SUD\",""),"SPIRITUEUX\",""),"SUD OUEST\","")</f>
        <v/>
      </c>
      <c r="V1850" s="19" t="e">
        <f>IF(#REF!="",0,1)</f>
        <v>#REF!</v>
      </c>
      <c r="W1850" s="20" t="e">
        <f>$X$1&amp;A1850&amp;$Y$1&amp;T1850&amp;$Z$1&amp;D1850&amp;$AA$1&amp;E1850&amp;#REF!&amp;G1850&amp;$AB$1&amp;J1850&amp;$AC$1&amp;L1850&amp;$AD$1&amp;N1850&amp;$AE$1&amp;P1850&amp;$AF$1&amp;R1850&amp;$AG$1&amp;#REF!&amp;$AI$1</f>
        <v>#REF!</v>
      </c>
    </row>
    <row r="1851" spans="1:23" s="29" customFormat="1" hidden="1" x14ac:dyDescent="0.25">
      <c r="A1851" s="2" t="s">
        <v>3377</v>
      </c>
      <c r="B1851" s="2" t="s">
        <v>3378</v>
      </c>
      <c r="C1851" s="3"/>
      <c r="D1851" s="27" t="str">
        <f t="shared" si="654"/>
        <v/>
      </c>
      <c r="E1851" s="4">
        <v>12.85</v>
      </c>
      <c r="F1851" s="2" t="s">
        <v>3374</v>
      </c>
      <c r="H1851" s="2" t="b">
        <v>0</v>
      </c>
      <c r="I1851" s="2" t="s">
        <v>4716</v>
      </c>
      <c r="K1851" s="2" t="s">
        <v>4746</v>
      </c>
      <c r="M1851" s="2" t="s">
        <v>4741</v>
      </c>
      <c r="O1851" s="2" t="s">
        <v>4719</v>
      </c>
      <c r="Q1851" s="2" t="s">
        <v>4688</v>
      </c>
      <c r="S1851" s="2"/>
    </row>
    <row r="1852" spans="1:23" s="20" customFormat="1" ht="214.5" hidden="1" x14ac:dyDescent="0.25">
      <c r="A1852" s="2" t="s">
        <v>54</v>
      </c>
      <c r="B1852" s="2" t="s">
        <v>55</v>
      </c>
      <c r="C1852" s="3" t="s">
        <v>2385</v>
      </c>
      <c r="D1852" s="18" t="str">
        <f t="shared" si="654"/>
        <v>Un Bandol rouge parfait pour les amateurs de vins rouges puissant et gourmand.&lt;br&gt;&lt;br&gt;Encépagement : Mourvèdre, Carignan élevés en fût de chêne.&lt;br&gt;&lt;br&gt;Dégustation : Nez aux notes de fruits noirs et de cuir ; Bouche virile et persistante sur de jolis tanins et une belle rondeur.&lt;br&gt;Accord mets/vin : viandes rouges, gibier en sauce.&lt;br&gt;&lt;br&gt;Situé à St Cyr/Mer, les vins de ce domaine seront ravir tous les palets !!&lt;br&gt;19 hectares de vignes sont répartis sur les communes de Saint Cyr, La Cadière et le Castellet. La philosophie du domaine est de pratiquer l’agriculture régénérative dont l’objectif est d’augmenter la biodiversité.</v>
      </c>
      <c r="E1852" s="4">
        <v>35.200000000000003</v>
      </c>
      <c r="F1852" s="2" t="s">
        <v>2230</v>
      </c>
      <c r="H1852" s="2" t="b">
        <v>1</v>
      </c>
      <c r="I1852" s="2" t="s">
        <v>4716</v>
      </c>
      <c r="K1852" s="2" t="s">
        <v>4751</v>
      </c>
      <c r="M1852" s="2" t="s">
        <v>4752</v>
      </c>
      <c r="O1852" s="2" t="s">
        <v>4719</v>
      </c>
      <c r="Q1852" s="2" t="s">
        <v>4688</v>
      </c>
      <c r="S1852" s="2" t="s">
        <v>6533</v>
      </c>
      <c r="V1852" s="19">
        <f t="shared" ref="V1852:V1854" si="679">IF(U1852="",0,1)</f>
        <v>0</v>
      </c>
    </row>
    <row r="1853" spans="1:23" s="20" customFormat="1" hidden="1" x14ac:dyDescent="0.25">
      <c r="A1853" s="2" t="s">
        <v>1328</v>
      </c>
      <c r="B1853" s="2" t="s">
        <v>1329</v>
      </c>
      <c r="C1853" s="3"/>
      <c r="D1853" s="18" t="str">
        <f t="shared" si="654"/>
        <v/>
      </c>
      <c r="E1853" s="4">
        <v>8.85</v>
      </c>
      <c r="F1853" s="2" t="s">
        <v>2243</v>
      </c>
      <c r="H1853" s="2" t="b">
        <v>1</v>
      </c>
      <c r="I1853" s="2" t="s">
        <v>4716</v>
      </c>
      <c r="K1853" s="2" t="s">
        <v>5043</v>
      </c>
      <c r="M1853" s="2" t="s">
        <v>4743</v>
      </c>
      <c r="O1853" s="2" t="s">
        <v>4719</v>
      </c>
      <c r="Q1853" s="2" t="s">
        <v>4688</v>
      </c>
      <c r="S1853" s="2"/>
      <c r="V1853" s="19">
        <f t="shared" si="679"/>
        <v>0</v>
      </c>
    </row>
    <row r="1854" spans="1:23" s="20" customFormat="1" hidden="1" x14ac:dyDescent="0.25">
      <c r="A1854" s="2" t="s">
        <v>312</v>
      </c>
      <c r="B1854" s="2" t="s">
        <v>313</v>
      </c>
      <c r="C1854" s="3"/>
      <c r="D1854" s="18" t="str">
        <f t="shared" ref="D1854:D1912" si="680">SUBSTITUTE(SUBSTITUTE(C1854,CHAR(13),""),CHAR(10),"&lt;br&gt;")</f>
        <v/>
      </c>
      <c r="E1854" s="4">
        <v>3.45</v>
      </c>
      <c r="F1854" s="2" t="s">
        <v>2246</v>
      </c>
      <c r="H1854" s="2" t="b">
        <v>1</v>
      </c>
      <c r="I1854" s="2" t="s">
        <v>2307</v>
      </c>
      <c r="K1854" s="2"/>
      <c r="M1854" s="2" t="s">
        <v>2307</v>
      </c>
      <c r="O1854" s="2" t="s">
        <v>314</v>
      </c>
      <c r="Q1854" s="2" t="s">
        <v>4804</v>
      </c>
      <c r="S1854" s="2"/>
      <c r="V1854" s="19">
        <f t="shared" si="679"/>
        <v>0</v>
      </c>
    </row>
    <row r="1855" spans="1:23" s="20" customFormat="1" hidden="1" x14ac:dyDescent="0.25">
      <c r="A1855" s="2" t="s">
        <v>2759</v>
      </c>
      <c r="B1855" s="2" t="s">
        <v>2760</v>
      </c>
      <c r="C1855" s="3"/>
      <c r="D1855" s="40" t="str">
        <f t="shared" si="680"/>
        <v/>
      </c>
      <c r="E1855" s="4">
        <v>4.0999999999999996</v>
      </c>
      <c r="F1855" s="2" t="s">
        <v>2246</v>
      </c>
      <c r="G1855" s="42"/>
      <c r="H1855" s="2" t="b">
        <v>0</v>
      </c>
      <c r="I1855" s="2" t="s">
        <v>2307</v>
      </c>
      <c r="J1855" s="42"/>
      <c r="K1855" s="2"/>
      <c r="L1855" s="42"/>
      <c r="M1855" s="2" t="s">
        <v>2307</v>
      </c>
      <c r="N1855" s="42"/>
      <c r="O1855" s="2"/>
      <c r="P1855" s="42"/>
      <c r="Q1855" s="2" t="s">
        <v>4804</v>
      </c>
      <c r="R1855" s="42"/>
      <c r="S1855" s="2"/>
      <c r="T1855" s="42"/>
      <c r="U1855" s="42"/>
      <c r="V1855" s="42"/>
      <c r="W1855" s="42"/>
    </row>
    <row r="1856" spans="1:23" hidden="1" x14ac:dyDescent="0.25">
      <c r="A1856" s="2" t="s">
        <v>2773</v>
      </c>
      <c r="B1856" s="2" t="s">
        <v>2774</v>
      </c>
      <c r="C1856" s="3"/>
      <c r="D1856" s="23" t="str">
        <f t="shared" ref="D1856:D1863" si="681">SUBSTITUTE(SUBSTITUTE(SUBSTITUTE(C1856,CHAR(13),""),CHAR(10),"&lt;br&gt;"),". &amp;car(10)",".")</f>
        <v/>
      </c>
      <c r="E1856" s="4">
        <v>4</v>
      </c>
      <c r="F1856" s="2" t="s">
        <v>2246</v>
      </c>
      <c r="G1856" s="19">
        <f>VLOOKUP(F1856,frs!$A$2:$E$41,2,FALSE)</f>
        <v>22</v>
      </c>
      <c r="H1856" s="2" t="b">
        <v>0</v>
      </c>
      <c r="I1856" s="2" t="s">
        <v>2307</v>
      </c>
      <c r="J1856" s="19">
        <f>VLOOKUP(I1856,Families!$A$2:$B$11,2,FALSE)</f>
        <v>8</v>
      </c>
      <c r="K1856" s="2"/>
      <c r="L1856" s="19" t="str">
        <f>IFERROR(VLOOKUP(K1856,Appellations!$A$2:$B$77,2,FALSE),"0")</f>
        <v>0</v>
      </c>
      <c r="M1856" s="2" t="s">
        <v>2307</v>
      </c>
      <c r="N1856" s="19">
        <f>IFERROR(VLOOKUP(M1856,Regions!$A$2:$B$41,2,FALSE),"0")</f>
        <v>7</v>
      </c>
      <c r="O1856" s="2"/>
      <c r="P1856" s="19" t="str">
        <f>IFERROR(VLOOKUP(O1856,Colors!$A$2:$B$11,2,FALSE),"0")</f>
        <v>0</v>
      </c>
      <c r="Q1856" s="2" t="s">
        <v>4804</v>
      </c>
      <c r="R1856" s="19">
        <f>IFERROR(VLOOKUP(Q1856,Contenants!$A$2:$B$21,2,FALSE),"0")</f>
        <v>8</v>
      </c>
      <c r="S1856" s="2"/>
      <c r="T1856" s="50" t="str">
        <f t="shared" ref="T1856:T1863" si="682">PROPER(B1856)</f>
        <v>Biere Schoppe Brau Sommermarchen 33 Cl</v>
      </c>
      <c r="U1856" s="19" t="str">
        <f>SUBSTITUTE(SUBSTITUTE(SUBSTITUTE(SUBSTITUTE(SUBSTITUTE(SUBSTITUTE(SUBSTITUTE(SUBSTITUTE(SUBSTITUTE(SUBSTITUTE(SUBSTITUTE(SUBSTITUTE(S1856,"C:\Users\Admin\OneDrive\Site Internet\",""),"BAG-IN-BOX\",""),"BOURGOGNE\",""),"BEAUJOLAIS\",""),"CHAMPAGNE ET EFFERVESCENTS\",""),"LANGUEDOC\",""),"LOIRE\",""),"PROVENCE\",""),"RHONE NORD\",""),"RHONE SUD\",""),"SPIRITUEUX\",""),"SUD OUEST\","")</f>
        <v/>
      </c>
      <c r="V1856" s="19" t="e">
        <f>IF(#REF!="",0,1)</f>
        <v>#REF!</v>
      </c>
      <c r="W1856" s="20" t="e">
        <f>$X$1&amp;A1856&amp;$Y$1&amp;T1856&amp;$Z$1&amp;D1856&amp;$AA$1&amp;E1856&amp;#REF!&amp;G1856&amp;$AB$1&amp;J1856&amp;$AC$1&amp;L1856&amp;$AD$1&amp;N1856&amp;$AE$1&amp;P1856&amp;$AF$1&amp;R1856&amp;$AG$1&amp;#REF!&amp;$AI$1</f>
        <v>#REF!</v>
      </c>
    </row>
    <row r="1857" spans="1:23" hidden="1" x14ac:dyDescent="0.25">
      <c r="A1857" s="2" t="s">
        <v>2713</v>
      </c>
      <c r="B1857" s="2" t="s">
        <v>2714</v>
      </c>
      <c r="C1857" s="3"/>
      <c r="D1857" s="23" t="str">
        <f t="shared" si="681"/>
        <v/>
      </c>
      <c r="E1857" s="4">
        <v>3</v>
      </c>
      <c r="F1857" s="2" t="s">
        <v>2246</v>
      </c>
      <c r="G1857" s="19">
        <f>VLOOKUP(F1857,frs!$A$2:$E$41,2,FALSE)</f>
        <v>22</v>
      </c>
      <c r="H1857" s="2" t="b">
        <v>0</v>
      </c>
      <c r="I1857" s="2" t="s">
        <v>2307</v>
      </c>
      <c r="J1857" s="19">
        <f>VLOOKUP(I1857,Families!$A$2:$B$11,2,FALSE)</f>
        <v>8</v>
      </c>
      <c r="K1857" s="2"/>
      <c r="L1857" s="19" t="str">
        <f>IFERROR(VLOOKUP(K1857,Appellations!$A$2:$B$77,2,FALSE),"0")</f>
        <v>0</v>
      </c>
      <c r="M1857" s="2" t="s">
        <v>2307</v>
      </c>
      <c r="N1857" s="19">
        <f>IFERROR(VLOOKUP(M1857,Regions!$A$2:$B$41,2,FALSE),"0")</f>
        <v>7</v>
      </c>
      <c r="O1857" s="2"/>
      <c r="P1857" s="19" t="str">
        <f>IFERROR(VLOOKUP(O1857,Colors!$A$2:$B$11,2,FALSE),"0")</f>
        <v>0</v>
      </c>
      <c r="Q1857" s="2" t="s">
        <v>4695</v>
      </c>
      <c r="R1857" s="19">
        <f>IFERROR(VLOOKUP(Q1857,Contenants!$A$2:$B$21,2,FALSE),"0")</f>
        <v>13</v>
      </c>
      <c r="S1857" s="2"/>
      <c r="T1857" s="50" t="str">
        <f t="shared" si="682"/>
        <v>Biere Hirsch Helles Sans Alcool 50 Cl</v>
      </c>
      <c r="U1857" s="19" t="str">
        <f>SUBSTITUTE(SUBSTITUTE(SUBSTITUTE(SUBSTITUTE(SUBSTITUTE(SUBSTITUTE(SUBSTITUTE(SUBSTITUTE(SUBSTITUTE(SUBSTITUTE(SUBSTITUTE(SUBSTITUTE(S1857,"C:\Users\Admin\OneDrive\Site Internet\",""),"BAG-IN-BOX\",""),"BOURGOGNE\",""),"BEAUJOLAIS\",""),"CHAMPAGNE ET EFFERVESCENTS\",""),"LANGUEDOC\",""),"LOIRE\",""),"PROVENCE\",""),"RHONE NORD\",""),"RHONE SUD\",""),"SPIRITUEUX\",""),"SUD OUEST\","")</f>
        <v/>
      </c>
      <c r="V1857" s="19" t="e">
        <f>IF(#REF!="",0,1)</f>
        <v>#REF!</v>
      </c>
      <c r="W1857" s="20" t="e">
        <f>$X$1&amp;A1857&amp;$Y$1&amp;T1857&amp;$Z$1&amp;D1857&amp;$AA$1&amp;E1857&amp;#REF!&amp;G1857&amp;$AB$1&amp;J1857&amp;$AC$1&amp;L1857&amp;$AD$1&amp;N1857&amp;$AE$1&amp;P1857&amp;$AF$1&amp;R1857&amp;$AG$1&amp;#REF!&amp;$AI$1</f>
        <v>#REF!</v>
      </c>
    </row>
    <row r="1858" spans="1:23" hidden="1" x14ac:dyDescent="0.25">
      <c r="A1858" s="2" t="s">
        <v>2709</v>
      </c>
      <c r="B1858" s="2" t="s">
        <v>2710</v>
      </c>
      <c r="C1858" s="3"/>
      <c r="D1858" s="23" t="str">
        <f t="shared" si="681"/>
        <v/>
      </c>
      <c r="E1858" s="4">
        <v>3.5</v>
      </c>
      <c r="F1858" s="2" t="s">
        <v>2246</v>
      </c>
      <c r="G1858" s="19">
        <f>VLOOKUP(F1858,frs!$A$2:$E$41,2,FALSE)</f>
        <v>22</v>
      </c>
      <c r="H1858" s="2" t="b">
        <v>0</v>
      </c>
      <c r="I1858" s="2" t="s">
        <v>2307</v>
      </c>
      <c r="J1858" s="19">
        <f>VLOOKUP(I1858,Families!$A$2:$B$11,2,FALSE)</f>
        <v>8</v>
      </c>
      <c r="K1858" s="2"/>
      <c r="L1858" s="19" t="str">
        <f>IFERROR(VLOOKUP(K1858,Appellations!$A$2:$B$77,2,FALSE),"0")</f>
        <v>0</v>
      </c>
      <c r="M1858" s="2" t="s">
        <v>2307</v>
      </c>
      <c r="N1858" s="19">
        <f>IFERROR(VLOOKUP(M1858,Regions!$A$2:$B$41,2,FALSE),"0")</f>
        <v>7</v>
      </c>
      <c r="O1858" s="2"/>
      <c r="P1858" s="19" t="str">
        <f>IFERROR(VLOOKUP(O1858,Colors!$A$2:$B$11,2,FALSE),"0")</f>
        <v>0</v>
      </c>
      <c r="Q1858" s="2" t="s">
        <v>4695</v>
      </c>
      <c r="R1858" s="19">
        <f>IFERROR(VLOOKUP(Q1858,Contenants!$A$2:$B$21,2,FALSE),"0")</f>
        <v>13</v>
      </c>
      <c r="S1858" s="2"/>
      <c r="T1858" s="50" t="str">
        <f t="shared" si="682"/>
        <v>Biere Hirsch Dunkel Weisse 50 Cl</v>
      </c>
      <c r="U1858" s="19" t="str">
        <f>SUBSTITUTE(SUBSTITUTE(SUBSTITUTE(SUBSTITUTE(SUBSTITUTE(SUBSTITUTE(SUBSTITUTE(SUBSTITUTE(SUBSTITUTE(SUBSTITUTE(SUBSTITUTE(SUBSTITUTE(S1858,"C:\Users\Admin\OneDrive\Site Internet\",""),"BAG-IN-BOX\",""),"BOURGOGNE\",""),"BEAUJOLAIS\",""),"CHAMPAGNE ET EFFERVESCENTS\",""),"LANGUEDOC\",""),"LOIRE\",""),"PROVENCE\",""),"RHONE NORD\",""),"RHONE SUD\",""),"SPIRITUEUX\",""),"SUD OUEST\","")</f>
        <v/>
      </c>
      <c r="V1858" s="19" t="e">
        <f>IF(#REF!="",0,1)</f>
        <v>#REF!</v>
      </c>
      <c r="W1858" s="20" t="e">
        <f>$X$1&amp;A1858&amp;$Y$1&amp;T1858&amp;$Z$1&amp;D1858&amp;$AA$1&amp;E1858&amp;#REF!&amp;G1858&amp;$AB$1&amp;J1858&amp;$AC$1&amp;L1858&amp;$AD$1&amp;N1858&amp;$AE$1&amp;P1858&amp;$AF$1&amp;R1858&amp;$AG$1&amp;#REF!&amp;$AI$1</f>
        <v>#REF!</v>
      </c>
    </row>
    <row r="1859" spans="1:23" hidden="1" x14ac:dyDescent="0.25">
      <c r="A1859" s="2" t="s">
        <v>2717</v>
      </c>
      <c r="B1859" s="2" t="s">
        <v>2718</v>
      </c>
      <c r="C1859" s="3"/>
      <c r="D1859" s="23" t="str">
        <f t="shared" si="681"/>
        <v/>
      </c>
      <c r="E1859" s="4">
        <v>3.6</v>
      </c>
      <c r="F1859" s="2" t="s">
        <v>2246</v>
      </c>
      <c r="G1859" s="19">
        <f>VLOOKUP(F1859,frs!$A$2:$E$41,2,FALSE)</f>
        <v>22</v>
      </c>
      <c r="H1859" s="2" t="b">
        <v>0</v>
      </c>
      <c r="I1859" s="2" t="s">
        <v>2307</v>
      </c>
      <c r="J1859" s="19">
        <f>VLOOKUP(I1859,Families!$A$2:$B$11,2,FALSE)</f>
        <v>8</v>
      </c>
      <c r="K1859" s="2"/>
      <c r="L1859" s="19" t="str">
        <f>IFERROR(VLOOKUP(K1859,Appellations!$A$2:$B$77,2,FALSE),"0")</f>
        <v>0</v>
      </c>
      <c r="M1859" s="2" t="s">
        <v>2307</v>
      </c>
      <c r="N1859" s="19">
        <f>IFERROR(VLOOKUP(M1859,Regions!$A$2:$B$41,2,FALSE),"0")</f>
        <v>7</v>
      </c>
      <c r="O1859" s="2"/>
      <c r="P1859" s="19" t="str">
        <f>IFERROR(VLOOKUP(O1859,Colors!$A$2:$B$11,2,FALSE),"0")</f>
        <v>0</v>
      </c>
      <c r="Q1859" s="2" t="s">
        <v>4804</v>
      </c>
      <c r="R1859" s="19">
        <f>IFERROR(VLOOKUP(Q1859,Contenants!$A$2:$B$21,2,FALSE),"0")</f>
        <v>8</v>
      </c>
      <c r="S1859" s="2"/>
      <c r="T1859" s="50" t="str">
        <f t="shared" si="682"/>
        <v>Biere Ikley Brewery Slake 33 Cl</v>
      </c>
      <c r="U1859" s="19" t="str">
        <f>SUBSTITUTE(SUBSTITUTE(SUBSTITUTE(SUBSTITUTE(SUBSTITUTE(SUBSTITUTE(SUBSTITUTE(SUBSTITUTE(SUBSTITUTE(SUBSTITUTE(SUBSTITUTE(SUBSTITUTE(S1859,"C:\Users\Admin\OneDrive\Site Internet\",""),"BAG-IN-BOX\",""),"BOURGOGNE\",""),"BEAUJOLAIS\",""),"CHAMPAGNE ET EFFERVESCENTS\",""),"LANGUEDOC\",""),"LOIRE\",""),"PROVENCE\",""),"RHONE NORD\",""),"RHONE SUD\",""),"SPIRITUEUX\",""),"SUD OUEST\","")</f>
        <v/>
      </c>
      <c r="V1859" s="19" t="e">
        <f>IF(#REF!="",0,1)</f>
        <v>#REF!</v>
      </c>
      <c r="W1859" s="20" t="e">
        <f>$X$1&amp;A1859&amp;$Y$1&amp;T1859&amp;$Z$1&amp;D1859&amp;$AA$1&amp;E1859&amp;#REF!&amp;G1859&amp;$AB$1&amp;J1859&amp;$AC$1&amp;L1859&amp;$AD$1&amp;N1859&amp;$AE$1&amp;P1859&amp;$AF$1&amp;R1859&amp;$AG$1&amp;#REF!&amp;$AI$1</f>
        <v>#REF!</v>
      </c>
    </row>
    <row r="1860" spans="1:23" ht="270.75" x14ac:dyDescent="0.25">
      <c r="A1860" s="2" t="s">
        <v>405</v>
      </c>
      <c r="B1860" s="2" t="s">
        <v>406</v>
      </c>
      <c r="C1860" s="3" t="s">
        <v>5551</v>
      </c>
      <c r="D1860" s="23" t="str">
        <f t="shared" si="681"/>
        <v>La brasserie Pétrolette.&lt;br&gt;&lt;br&gt;Pays : France (Ardèche)&lt;br&gt;&lt;br&gt;Cuvée Grosse Bécane 'Triple' : Robe dorée ; Nez gourmand et puissant  ; Bouche riche, fruité et épicée sur un bel amer.&lt;br&gt;Degré : 8%</v>
      </c>
      <c r="E1860" s="4">
        <v>3.9</v>
      </c>
      <c r="F1860" s="2" t="s">
        <v>2246</v>
      </c>
      <c r="G1860" s="19">
        <f>VLOOKUP(F1860,frs!$A$2:$B$45,2,FALSE)</f>
        <v>22</v>
      </c>
      <c r="H1860" s="2" t="b">
        <v>1</v>
      </c>
      <c r="I1860" s="2" t="s">
        <v>2307</v>
      </c>
      <c r="J1860" s="19">
        <f>VLOOKUP(I1860,Families!$A$2:$B$11,2,FALSE)</f>
        <v>8</v>
      </c>
      <c r="K1860" s="2"/>
      <c r="L1860" s="19" t="str">
        <f>IFERROR(VLOOKUP(K1860,Appellations!$A$2:$B$80,2,FALSE),"0")</f>
        <v>0</v>
      </c>
      <c r="M1860" s="2" t="s">
        <v>2307</v>
      </c>
      <c r="N1860" s="19">
        <f>IFERROR(VLOOKUP(M1860,Regions!$A$2:$B$44,2,FALSE),"0")</f>
        <v>7</v>
      </c>
      <c r="O1860" s="2" t="s">
        <v>5008</v>
      </c>
      <c r="P1860" s="19">
        <f>IFERROR(VLOOKUP(O1860,Colors!$A$2:$B$11,2,FALSE),"0")</f>
        <v>9</v>
      </c>
      <c r="Q1860" s="2" t="s">
        <v>4804</v>
      </c>
      <c r="R1860" s="19">
        <f>IFERROR(VLOOKUP(Q1860,Contenants!$A$2:$B$21,2,FALSE),"0")</f>
        <v>8</v>
      </c>
      <c r="S1860" s="2" t="s">
        <v>5666</v>
      </c>
      <c r="T1860" s="50" t="s">
        <v>6468</v>
      </c>
      <c r="U1860" s="19" t="str">
        <f>SUBSTITUTE(S1860,"C:\Users\Admin\OneDrive\Site Internet\","")</f>
        <v>bieres_artisanales_petrolette.png</v>
      </c>
      <c r="V1860" s="19">
        <f t="shared" ref="V1860:V1867" si="683">IF(U1860="",0,1)</f>
        <v>1</v>
      </c>
      <c r="W1860" s="20" t="str">
        <f t="shared" ref="W1860" si="684">$X$1&amp;A1860&amp;$Y$1&amp;T1860&amp;$Z$1&amp;D1860&amp;$AA$1&amp;G1860&amp;$AB$1&amp;J1860&amp;$AC$1&amp;L1860&amp;$AD$1&amp;N1860&amp;$AE$1&amp;P1860&amp;$AF$1&amp;R1860&amp;$AG$1&amp;U1860&amp;$AH$1&amp;V1860&amp;$AI$1</f>
        <v>("01872", "Bière Grosse Bécane 33 cl", "La brasserie Pétrolette.&lt;br&gt;&lt;br&gt;Pays : France (Ardèche)&lt;br&gt;&lt;br&gt;Cuvée Grosse Bécane 'Triple' : Robe dorée ; Nez gourmand et puissant  ; Bouche riche, fruité et épicée sur un bel amer.&lt;br&gt;Degré : 8%", "22", "8", "0", "7","9", "8", "bieres_artisanales_petrolette.png", "1"),</v>
      </c>
    </row>
    <row r="1861" spans="1:23" hidden="1" x14ac:dyDescent="0.25">
      <c r="A1861" s="2" t="s">
        <v>1921</v>
      </c>
      <c r="B1861" s="2" t="s">
        <v>1922</v>
      </c>
      <c r="C1861" s="3"/>
      <c r="D1861" s="23" t="str">
        <f t="shared" si="681"/>
        <v/>
      </c>
      <c r="E1861" s="4">
        <v>8.9</v>
      </c>
      <c r="F1861" s="2" t="s">
        <v>2246</v>
      </c>
      <c r="G1861" s="19">
        <f>VLOOKUP(F1861,frs!$A$2:$E$41,2,FALSE)</f>
        <v>22</v>
      </c>
      <c r="H1861" s="2" t="b">
        <v>1</v>
      </c>
      <c r="I1861" s="2" t="s">
        <v>4716</v>
      </c>
      <c r="J1861" s="19">
        <f>VLOOKUP(I1861,Families!$A$2:$B$11,2,FALSE)</f>
        <v>1</v>
      </c>
      <c r="K1861" s="2"/>
      <c r="L1861" s="19" t="str">
        <f>IFERROR(VLOOKUP(K1861,Appellations!$A$2:$B$77,2,FALSE),"0")</f>
        <v>0</v>
      </c>
      <c r="M1861" s="2" t="s">
        <v>4912</v>
      </c>
      <c r="N1861" s="19">
        <f>IFERROR(VLOOKUP(M1861,Regions!$A$2:$B$41,2,FALSE),"0")</f>
        <v>18</v>
      </c>
      <c r="O1861" s="2" t="s">
        <v>4719</v>
      </c>
      <c r="P1861" s="19">
        <f>IFERROR(VLOOKUP(O1861,Colors!$A$2:$B$11,2,FALSE),"0")</f>
        <v>8</v>
      </c>
      <c r="Q1861" s="2" t="s">
        <v>4688</v>
      </c>
      <c r="R1861" s="19">
        <f>IFERROR(VLOOKUP(Q1861,Contenants!$A$2:$B$21,2,FALSE),"0")</f>
        <v>16</v>
      </c>
      <c r="S1861" s="2"/>
      <c r="T1861" s="50" t="str">
        <f t="shared" si="682"/>
        <v>Tempranillo Encierro Bio Rouge</v>
      </c>
      <c r="U1861" s="19" t="str">
        <f>SUBSTITUTE(SUBSTITUTE(SUBSTITUTE(SUBSTITUTE(SUBSTITUTE(SUBSTITUTE(SUBSTITUTE(SUBSTITUTE(SUBSTITUTE(SUBSTITUTE(SUBSTITUTE(SUBSTITUTE(S1861,"C:\Users\Admin\OneDrive\Site Internet\",""),"BAG-IN-BOX\",""),"BOURGOGNE\",""),"BEAUJOLAIS\",""),"CHAMPAGNE ET EFFERVESCENTS\",""),"LANGUEDOC\",""),"LOIRE\",""),"PROVENCE\",""),"RHONE NORD\",""),"RHONE SUD\",""),"SPIRITUEUX\",""),"SUD OUEST\","")</f>
        <v/>
      </c>
      <c r="V1861" s="19">
        <f t="shared" si="683"/>
        <v>0</v>
      </c>
      <c r="W1861" s="20" t="e">
        <f>$X$1&amp;A1861&amp;$Y$1&amp;T1861&amp;$Z$1&amp;D1861&amp;$AA$1&amp;E1861&amp;#REF!&amp;G1861&amp;$AB$1&amp;J1861&amp;$AC$1&amp;L1861&amp;$AD$1&amp;N1861&amp;$AE$1&amp;P1861&amp;$AF$1&amp;R1861&amp;$AG$1&amp;#REF!&amp;$AI$1</f>
        <v>#REF!</v>
      </c>
    </row>
    <row r="1862" spans="1:23" hidden="1" x14ac:dyDescent="0.25">
      <c r="A1862" s="2" t="s">
        <v>528</v>
      </c>
      <c r="B1862" s="2" t="s">
        <v>529</v>
      </c>
      <c r="C1862" s="3"/>
      <c r="D1862" s="23" t="str">
        <f t="shared" si="681"/>
        <v/>
      </c>
      <c r="E1862" s="4">
        <v>14.05</v>
      </c>
      <c r="F1862" s="2" t="s">
        <v>2283</v>
      </c>
      <c r="G1862" s="19" t="e">
        <f>VLOOKUP(F1862,frs!$A$2:$E$41,2,FALSE)</f>
        <v>#N/A</v>
      </c>
      <c r="H1862" s="2" t="b">
        <v>1</v>
      </c>
      <c r="I1862" s="2" t="s">
        <v>4716</v>
      </c>
      <c r="J1862" s="19">
        <f>VLOOKUP(I1862,Families!$A$2:$B$11,2,FALSE)</f>
        <v>1</v>
      </c>
      <c r="K1862" s="2" t="s">
        <v>5044</v>
      </c>
      <c r="L1862" s="19" t="str">
        <f>IFERROR(VLOOKUP(K1862,Appellations!$A$2:$B$77,2,FALSE),"0")</f>
        <v>0</v>
      </c>
      <c r="M1862" s="2" t="s">
        <v>4954</v>
      </c>
      <c r="N1862" s="19" t="str">
        <f>IFERROR(VLOOKUP(M1862,Regions!$A$2:$B$41,2,FALSE),"0")</f>
        <v>0</v>
      </c>
      <c r="O1862" s="2" t="s">
        <v>4719</v>
      </c>
      <c r="P1862" s="19">
        <f>IFERROR(VLOOKUP(O1862,Colors!$A$2:$B$11,2,FALSE),"0")</f>
        <v>8</v>
      </c>
      <c r="Q1862" s="2" t="s">
        <v>4688</v>
      </c>
      <c r="R1862" s="19">
        <f>IFERROR(VLOOKUP(Q1862,Contenants!$A$2:$B$21,2,FALSE),"0")</f>
        <v>16</v>
      </c>
      <c r="S1862" s="2"/>
      <c r="T1862" s="50" t="str">
        <f t="shared" si="682"/>
        <v>C/Du Jura Poulsard En Rougemont Baud Rge</v>
      </c>
      <c r="U1862" s="19" t="str">
        <f>SUBSTITUTE(SUBSTITUTE(SUBSTITUTE(SUBSTITUTE(SUBSTITUTE(SUBSTITUTE(SUBSTITUTE(SUBSTITUTE(SUBSTITUTE(SUBSTITUTE(SUBSTITUTE(SUBSTITUTE(S1862,"C:\Users\Admin\OneDrive\Site Internet\",""),"BAG-IN-BOX\",""),"BOURGOGNE\",""),"BEAUJOLAIS\",""),"CHAMPAGNE ET EFFERVESCENTS\",""),"LANGUEDOC\",""),"LOIRE\",""),"PROVENCE\",""),"RHONE NORD\",""),"RHONE SUD\",""),"SPIRITUEUX\",""),"SUD OUEST\","")</f>
        <v/>
      </c>
      <c r="V1862" s="19">
        <f t="shared" si="683"/>
        <v>0</v>
      </c>
      <c r="W1862" s="20" t="e">
        <f>$X$1&amp;A1862&amp;$Y$1&amp;T1862&amp;$Z$1&amp;D1862&amp;$AA$1&amp;E1862&amp;#REF!&amp;G1862&amp;$AB$1&amp;J1862&amp;$AC$1&amp;L1862&amp;$AD$1&amp;N1862&amp;$AE$1&amp;P1862&amp;$AF$1&amp;R1862&amp;$AG$1&amp;#REF!&amp;$AI$1</f>
        <v>#REF!</v>
      </c>
    </row>
    <row r="1863" spans="1:23" hidden="1" x14ac:dyDescent="0.25">
      <c r="A1863" s="2" t="s">
        <v>526</v>
      </c>
      <c r="B1863" s="2" t="s">
        <v>527</v>
      </c>
      <c r="C1863" s="3"/>
      <c r="D1863" s="23" t="str">
        <f t="shared" si="681"/>
        <v/>
      </c>
      <c r="E1863" s="4">
        <v>13.85</v>
      </c>
      <c r="F1863" s="2" t="s">
        <v>2283</v>
      </c>
      <c r="G1863" s="19" t="e">
        <f>VLOOKUP(F1863,frs!$A$2:$E$41,2,FALSE)</f>
        <v>#N/A</v>
      </c>
      <c r="H1863" s="2" t="b">
        <v>1</v>
      </c>
      <c r="I1863" s="2" t="s">
        <v>4709</v>
      </c>
      <c r="J1863" s="19">
        <f>VLOOKUP(I1863,Families!$A$2:$B$11,2,FALSE)</f>
        <v>2</v>
      </c>
      <c r="K1863" s="2" t="s">
        <v>5044</v>
      </c>
      <c r="L1863" s="19" t="str">
        <f>IFERROR(VLOOKUP(K1863,Appellations!$A$2:$B$77,2,FALSE),"0")</f>
        <v>0</v>
      </c>
      <c r="M1863" s="2" t="s">
        <v>4954</v>
      </c>
      <c r="N1863" s="19" t="str">
        <f>IFERROR(VLOOKUP(M1863,Regions!$A$2:$B$41,2,FALSE),"0")</f>
        <v>0</v>
      </c>
      <c r="O1863" s="2" t="s">
        <v>4689</v>
      </c>
      <c r="P1863" s="19">
        <f>IFERROR(VLOOKUP(O1863,Colors!$A$2:$B$11,2,FALSE),"0")</f>
        <v>2</v>
      </c>
      <c r="Q1863" s="2" t="s">
        <v>4688</v>
      </c>
      <c r="R1863" s="19">
        <f>IFERROR(VLOOKUP(Q1863,Contenants!$A$2:$B$21,2,FALSE),"0")</f>
        <v>16</v>
      </c>
      <c r="S1863" s="2"/>
      <c r="T1863" s="50" t="str">
        <f t="shared" si="682"/>
        <v>C/Du Jura Chardonnay Flor Baud Blanc</v>
      </c>
      <c r="U1863" s="19" t="str">
        <f>SUBSTITUTE(SUBSTITUTE(SUBSTITUTE(SUBSTITUTE(SUBSTITUTE(SUBSTITUTE(SUBSTITUTE(SUBSTITUTE(SUBSTITUTE(SUBSTITUTE(SUBSTITUTE(SUBSTITUTE(S1863,"C:\Users\Admin\OneDrive\Site Internet\",""),"BAG-IN-BOX\",""),"BOURGOGNE\",""),"BEAUJOLAIS\",""),"CHAMPAGNE ET EFFERVESCENTS\",""),"LANGUEDOC\",""),"LOIRE\",""),"PROVENCE\",""),"RHONE NORD\",""),"RHONE SUD\",""),"SPIRITUEUX\",""),"SUD OUEST\","")</f>
        <v/>
      </c>
      <c r="V1863" s="19">
        <f t="shared" si="683"/>
        <v>0</v>
      </c>
      <c r="W1863" s="20" t="e">
        <f>$X$1&amp;A1863&amp;$Y$1&amp;T1863&amp;$Z$1&amp;D1863&amp;$AA$1&amp;E1863&amp;#REF!&amp;G1863&amp;$AB$1&amp;J1863&amp;$AC$1&amp;L1863&amp;$AD$1&amp;N1863&amp;$AE$1&amp;P1863&amp;$AF$1&amp;R1863&amp;$AG$1&amp;#REF!&amp;$AI$1</f>
        <v>#REF!</v>
      </c>
    </row>
    <row r="1864" spans="1:23" s="29" customFormat="1" hidden="1" x14ac:dyDescent="0.25">
      <c r="A1864" s="2" t="s">
        <v>524</v>
      </c>
      <c r="B1864" s="2" t="s">
        <v>525</v>
      </c>
      <c r="C1864" s="3"/>
      <c r="D1864" s="27" t="str">
        <f t="shared" si="680"/>
        <v/>
      </c>
      <c r="E1864" s="4">
        <v>20.5</v>
      </c>
      <c r="F1864" s="2" t="s">
        <v>2283</v>
      </c>
      <c r="H1864" s="2" t="b">
        <v>1</v>
      </c>
      <c r="I1864" s="2" t="s">
        <v>4709</v>
      </c>
      <c r="K1864" s="2" t="s">
        <v>5044</v>
      </c>
      <c r="M1864" s="2" t="s">
        <v>4954</v>
      </c>
      <c r="O1864" s="2" t="s">
        <v>4689</v>
      </c>
      <c r="Q1864" s="2" t="s">
        <v>4688</v>
      </c>
      <c r="S1864" s="2"/>
      <c r="V1864" s="19">
        <f t="shared" si="683"/>
        <v>0</v>
      </c>
    </row>
    <row r="1865" spans="1:23" s="20" customFormat="1" hidden="1" x14ac:dyDescent="0.25">
      <c r="A1865" s="2" t="s">
        <v>530</v>
      </c>
      <c r="B1865" s="2" t="s">
        <v>531</v>
      </c>
      <c r="C1865" s="3"/>
      <c r="D1865" s="40" t="str">
        <f t="shared" si="680"/>
        <v/>
      </c>
      <c r="E1865" s="4">
        <v>25.3</v>
      </c>
      <c r="F1865" s="2" t="s">
        <v>2283</v>
      </c>
      <c r="G1865" s="42"/>
      <c r="H1865" s="2" t="b">
        <v>1</v>
      </c>
      <c r="I1865" s="2" t="s">
        <v>4709</v>
      </c>
      <c r="J1865" s="42"/>
      <c r="K1865" s="2" t="s">
        <v>5044</v>
      </c>
      <c r="L1865" s="42"/>
      <c r="M1865" s="2" t="s">
        <v>4954</v>
      </c>
      <c r="N1865" s="42"/>
      <c r="O1865" s="2" t="s">
        <v>4689</v>
      </c>
      <c r="P1865" s="42"/>
      <c r="Q1865" s="2" t="s">
        <v>4688</v>
      </c>
      <c r="R1865" s="42"/>
      <c r="S1865" s="2"/>
      <c r="T1865" s="42"/>
      <c r="U1865" s="42"/>
      <c r="V1865" s="19">
        <f t="shared" si="683"/>
        <v>0</v>
      </c>
      <c r="W1865" s="42"/>
    </row>
    <row r="1866" spans="1:23" hidden="1" x14ac:dyDescent="0.25">
      <c r="A1866" s="2" t="s">
        <v>532</v>
      </c>
      <c r="B1866" s="2" t="s">
        <v>533</v>
      </c>
      <c r="C1866" s="3"/>
      <c r="D1866" s="23" t="str">
        <f t="shared" ref="D1866:D1878" si="685">SUBSTITUTE(SUBSTITUTE(SUBSTITUTE(C1866,CHAR(13),""),CHAR(10),"&lt;br&gt;"),". &amp;car(10)",".")</f>
        <v/>
      </c>
      <c r="E1866" s="4">
        <v>42.1</v>
      </c>
      <c r="F1866" s="2" t="s">
        <v>2283</v>
      </c>
      <c r="G1866" s="19" t="e">
        <f>VLOOKUP(F1866,frs!$A$2:$E$41,2,FALSE)</f>
        <v>#N/A</v>
      </c>
      <c r="H1866" s="2" t="b">
        <v>1</v>
      </c>
      <c r="I1866" s="2" t="s">
        <v>4709</v>
      </c>
      <c r="J1866" s="19">
        <f>VLOOKUP(I1866,Families!$A$2:$B$11,2,FALSE)</f>
        <v>2</v>
      </c>
      <c r="K1866" s="2" t="s">
        <v>5044</v>
      </c>
      <c r="L1866" s="19" t="str">
        <f>IFERROR(VLOOKUP(K1866,Appellations!$A$2:$B$77,2,FALSE),"0")</f>
        <v>0</v>
      </c>
      <c r="M1866" s="2" t="s">
        <v>4954</v>
      </c>
      <c r="N1866" s="19" t="str">
        <f>IFERROR(VLOOKUP(M1866,Regions!$A$2:$B$41,2,FALSE),"0")</f>
        <v>0</v>
      </c>
      <c r="O1866" s="2" t="s">
        <v>4689</v>
      </c>
      <c r="P1866" s="19">
        <f>IFERROR(VLOOKUP(O1866,Colors!$A$2:$B$11,2,FALSE),"0")</f>
        <v>2</v>
      </c>
      <c r="Q1866" s="2" t="s">
        <v>5045</v>
      </c>
      <c r="R1866" s="19" t="str">
        <f>IFERROR(VLOOKUP(Q1866,Contenants!$A$2:$B$21,2,FALSE),"0")</f>
        <v>0</v>
      </c>
      <c r="S1866" s="2"/>
      <c r="T1866" s="50" t="str">
        <f t="shared" ref="T1866:T1869" si="686">PROPER(B1866)</f>
        <v>C/Du Jura Vin Jaune Baud</v>
      </c>
      <c r="U1866" s="19" t="str">
        <f>SUBSTITUTE(SUBSTITUTE(SUBSTITUTE(SUBSTITUTE(SUBSTITUTE(SUBSTITUTE(SUBSTITUTE(SUBSTITUTE(SUBSTITUTE(SUBSTITUTE(SUBSTITUTE(SUBSTITUTE(S1866,"C:\Users\Admin\OneDrive\Site Internet\",""),"BAG-IN-BOX\",""),"BOURGOGNE\",""),"BEAUJOLAIS\",""),"CHAMPAGNE ET EFFERVESCENTS\",""),"LANGUEDOC\",""),"LOIRE\",""),"PROVENCE\",""),"RHONE NORD\",""),"RHONE SUD\",""),"SPIRITUEUX\",""),"SUD OUEST\","")</f>
        <v/>
      </c>
      <c r="V1866" s="19">
        <f t="shared" si="683"/>
        <v>0</v>
      </c>
      <c r="W1866" s="20" t="e">
        <f>$X$1&amp;A1866&amp;$Y$1&amp;T1866&amp;$Z$1&amp;D1866&amp;$AA$1&amp;E1866&amp;#REF!&amp;G1866&amp;$AB$1&amp;J1866&amp;$AC$1&amp;L1866&amp;$AD$1&amp;N1866&amp;$AE$1&amp;P1866&amp;$AF$1&amp;R1866&amp;$AG$1&amp;#REF!&amp;$AI$1</f>
        <v>#REF!</v>
      </c>
    </row>
    <row r="1867" spans="1:23" hidden="1" x14ac:dyDescent="0.25">
      <c r="A1867" s="2" t="s">
        <v>1147</v>
      </c>
      <c r="B1867" s="2" t="s">
        <v>1148</v>
      </c>
      <c r="C1867" s="3"/>
      <c r="D1867" s="23" t="str">
        <f t="shared" si="685"/>
        <v/>
      </c>
      <c r="E1867" s="4">
        <v>14.9</v>
      </c>
      <c r="F1867" s="2" t="s">
        <v>2247</v>
      </c>
      <c r="G1867" s="19" t="e">
        <f>VLOOKUP(F1867,frs!$A$2:$E$41,2,FALSE)</f>
        <v>#N/A</v>
      </c>
      <c r="H1867" s="2" t="b">
        <v>1</v>
      </c>
      <c r="I1867" s="2" t="s">
        <v>2308</v>
      </c>
      <c r="J1867" s="19">
        <f>VLOOKUP(I1867,Families!$A$2:$B$11,2,FALSE)</f>
        <v>3</v>
      </c>
      <c r="K1867" s="2" t="s">
        <v>4898</v>
      </c>
      <c r="L1867" s="19" t="str">
        <f>IFERROR(VLOOKUP(K1867,Appellations!$A$2:$B$77,2,FALSE),"0")</f>
        <v>0</v>
      </c>
      <c r="M1867" s="2" t="s">
        <v>4741</v>
      </c>
      <c r="N1867" s="19">
        <f>IFERROR(VLOOKUP(M1867,Regions!$A$2:$B$41,2,FALSE),"0")</f>
        <v>32</v>
      </c>
      <c r="O1867" s="2" t="s">
        <v>2306</v>
      </c>
      <c r="P1867" s="19">
        <f>IFERROR(VLOOKUP(O1867,Colors!$A$2:$B$11,2,FALSE),"0")</f>
        <v>7</v>
      </c>
      <c r="Q1867" s="2" t="s">
        <v>4688</v>
      </c>
      <c r="R1867" s="19">
        <f>IFERROR(VLOOKUP(Q1867,Contenants!$A$2:$B$21,2,FALSE),"0")</f>
        <v>16</v>
      </c>
      <c r="S1867" s="2"/>
      <c r="T1867" s="50" t="str">
        <f t="shared" si="686"/>
        <v>Dom.Masques Exception Rose</v>
      </c>
      <c r="U1867" s="19" t="str">
        <f>SUBSTITUTE(SUBSTITUTE(SUBSTITUTE(SUBSTITUTE(SUBSTITUTE(SUBSTITUTE(SUBSTITUTE(SUBSTITUTE(SUBSTITUTE(SUBSTITUTE(SUBSTITUTE(SUBSTITUTE(S1867,"C:\Users\Admin\OneDrive\Site Internet\",""),"BAG-IN-BOX\",""),"BOURGOGNE\",""),"BEAUJOLAIS\",""),"CHAMPAGNE ET EFFERVESCENTS\",""),"LANGUEDOC\",""),"LOIRE\",""),"PROVENCE\",""),"RHONE NORD\",""),"RHONE SUD\",""),"SPIRITUEUX\",""),"SUD OUEST\","")</f>
        <v/>
      </c>
      <c r="V1867" s="19">
        <f t="shared" si="683"/>
        <v>0</v>
      </c>
      <c r="W1867" s="20" t="e">
        <f>$X$1&amp;A1867&amp;$Y$1&amp;T1867&amp;$Z$1&amp;D1867&amp;$AA$1&amp;E1867&amp;#REF!&amp;G1867&amp;$AB$1&amp;J1867&amp;$AC$1&amp;L1867&amp;$AD$1&amp;N1867&amp;$AE$1&amp;P1867&amp;$AF$1&amp;R1867&amp;$AG$1&amp;#REF!&amp;$AI$1</f>
        <v>#REF!</v>
      </c>
    </row>
    <row r="1868" spans="1:23" hidden="1" x14ac:dyDescent="0.25">
      <c r="A1868" s="2" t="s">
        <v>3787</v>
      </c>
      <c r="B1868" s="2" t="s">
        <v>3788</v>
      </c>
      <c r="C1868" s="3"/>
      <c r="D1868" s="23" t="str">
        <f t="shared" si="685"/>
        <v/>
      </c>
      <c r="E1868" s="4">
        <v>17.7</v>
      </c>
      <c r="F1868" s="2" t="s">
        <v>3786</v>
      </c>
      <c r="G1868" s="19" t="e">
        <f>VLOOKUP(F1868,frs!$A$2:$E$41,2,FALSE)</f>
        <v>#N/A</v>
      </c>
      <c r="H1868" s="2" t="b">
        <v>0</v>
      </c>
      <c r="I1868" s="2" t="s">
        <v>2308</v>
      </c>
      <c r="J1868" s="19">
        <f>VLOOKUP(I1868,Families!$A$2:$B$11,2,FALSE)</f>
        <v>3</v>
      </c>
      <c r="K1868" s="2" t="s">
        <v>4740</v>
      </c>
      <c r="L1868" s="19">
        <f>IFERROR(VLOOKUP(K1868,Appellations!$A$2:$B$77,2,FALSE),"0")</f>
        <v>25</v>
      </c>
      <c r="M1868" s="2" t="s">
        <v>4741</v>
      </c>
      <c r="N1868" s="19">
        <f>IFERROR(VLOOKUP(M1868,Regions!$A$2:$B$41,2,FALSE),"0")</f>
        <v>32</v>
      </c>
      <c r="O1868" s="2" t="s">
        <v>2306</v>
      </c>
      <c r="P1868" s="19">
        <f>IFERROR(VLOOKUP(O1868,Colors!$A$2:$B$11,2,FALSE),"0")</f>
        <v>7</v>
      </c>
      <c r="Q1868" s="2" t="s">
        <v>4688</v>
      </c>
      <c r="R1868" s="19">
        <f>IFERROR(VLOOKUP(Q1868,Contenants!$A$2:$B$21,2,FALSE),"0")</f>
        <v>16</v>
      </c>
      <c r="S1868" s="2"/>
      <c r="T1868" s="50" t="str">
        <f t="shared" si="686"/>
        <v>M De Minuty Madi Rose</v>
      </c>
      <c r="U1868" s="19" t="str">
        <f>SUBSTITUTE(SUBSTITUTE(SUBSTITUTE(SUBSTITUTE(SUBSTITUTE(SUBSTITUTE(SUBSTITUTE(SUBSTITUTE(SUBSTITUTE(SUBSTITUTE(SUBSTITUTE(SUBSTITUTE(S1868,"C:\Users\Admin\OneDrive\Site Internet\",""),"BAG-IN-BOX\",""),"BOURGOGNE\",""),"BEAUJOLAIS\",""),"CHAMPAGNE ET EFFERVESCENTS\",""),"LANGUEDOC\",""),"LOIRE\",""),"PROVENCE\",""),"RHONE NORD\",""),"RHONE SUD\",""),"SPIRITUEUX\",""),"SUD OUEST\","")</f>
        <v/>
      </c>
      <c r="V1868" s="19" t="e">
        <f>IF(#REF!="",0,1)</f>
        <v>#REF!</v>
      </c>
      <c r="W1868" s="20" t="e">
        <f>$X$1&amp;A1868&amp;$Y$1&amp;T1868&amp;$Z$1&amp;D1868&amp;$AA$1&amp;E1868&amp;#REF!&amp;G1868&amp;$AB$1&amp;J1868&amp;$AC$1&amp;L1868&amp;$AD$1&amp;N1868&amp;$AE$1&amp;P1868&amp;$AF$1&amp;R1868&amp;$AG$1&amp;#REF!&amp;$AI$1</f>
        <v>#REF!</v>
      </c>
    </row>
    <row r="1869" spans="1:23" hidden="1" x14ac:dyDescent="0.25">
      <c r="A1869" s="2" t="s">
        <v>3784</v>
      </c>
      <c r="B1869" s="2" t="s">
        <v>3785</v>
      </c>
      <c r="C1869" s="3"/>
      <c r="D1869" s="23" t="str">
        <f t="shared" si="685"/>
        <v/>
      </c>
      <c r="E1869" s="4">
        <v>17.7</v>
      </c>
      <c r="F1869" s="2" t="s">
        <v>3786</v>
      </c>
      <c r="G1869" s="19" t="e">
        <f>VLOOKUP(F1869,frs!$A$2:$E$41,2,FALSE)</f>
        <v>#N/A</v>
      </c>
      <c r="H1869" s="2" t="b">
        <v>0</v>
      </c>
      <c r="I1869" s="2" t="s">
        <v>4709</v>
      </c>
      <c r="J1869" s="19">
        <f>VLOOKUP(I1869,Families!$A$2:$B$11,2,FALSE)</f>
        <v>2</v>
      </c>
      <c r="K1869" s="2" t="s">
        <v>4740</v>
      </c>
      <c r="L1869" s="19">
        <f>IFERROR(VLOOKUP(K1869,Appellations!$A$2:$B$77,2,FALSE),"0")</f>
        <v>25</v>
      </c>
      <c r="M1869" s="2" t="s">
        <v>4741</v>
      </c>
      <c r="N1869" s="19">
        <f>IFERROR(VLOOKUP(M1869,Regions!$A$2:$B$41,2,FALSE),"0")</f>
        <v>32</v>
      </c>
      <c r="O1869" s="2" t="s">
        <v>4689</v>
      </c>
      <c r="P1869" s="19">
        <f>IFERROR(VLOOKUP(O1869,Colors!$A$2:$B$11,2,FALSE),"0")</f>
        <v>2</v>
      </c>
      <c r="Q1869" s="2" t="s">
        <v>4688</v>
      </c>
      <c r="R1869" s="19">
        <f>IFERROR(VLOOKUP(Q1869,Contenants!$A$2:$B$21,2,FALSE),"0")</f>
        <v>16</v>
      </c>
      <c r="S1869" s="2"/>
      <c r="T1869" s="50" t="str">
        <f t="shared" si="686"/>
        <v>M De Minuty Blanc</v>
      </c>
      <c r="U1869" s="19" t="str">
        <f>SUBSTITUTE(SUBSTITUTE(SUBSTITUTE(SUBSTITUTE(SUBSTITUTE(SUBSTITUTE(SUBSTITUTE(SUBSTITUTE(SUBSTITUTE(SUBSTITUTE(SUBSTITUTE(SUBSTITUTE(S1869,"C:\Users\Admin\OneDrive\Site Internet\",""),"BAG-IN-BOX\",""),"BOURGOGNE\",""),"BEAUJOLAIS\",""),"CHAMPAGNE ET EFFERVESCENTS\",""),"LANGUEDOC\",""),"LOIRE\",""),"PROVENCE\",""),"RHONE NORD\",""),"RHONE SUD\",""),"SPIRITUEUX\",""),"SUD OUEST\","")</f>
        <v/>
      </c>
      <c r="V1869" s="19" t="e">
        <f>IF(#REF!="",0,1)</f>
        <v>#REF!</v>
      </c>
      <c r="W1869" s="20" t="e">
        <f>$X$1&amp;A1869&amp;$Y$1&amp;T1869&amp;$Z$1&amp;D1869&amp;$AA$1&amp;E1869&amp;#REF!&amp;G1869&amp;$AB$1&amp;J1869&amp;$AC$1&amp;L1869&amp;$AD$1&amp;N1869&amp;$AE$1&amp;P1869&amp;$AF$1&amp;R1869&amp;$AG$1&amp;#REF!&amp;$AI$1</f>
        <v>#REF!</v>
      </c>
    </row>
    <row r="1870" spans="1:23" ht="409.5" x14ac:dyDescent="0.25">
      <c r="A1870" s="2" t="s">
        <v>1833</v>
      </c>
      <c r="B1870" s="2" t="s">
        <v>1834</v>
      </c>
      <c r="C1870" s="3" t="s">
        <v>5439</v>
      </c>
      <c r="D1870" s="23" t="str">
        <f t="shared" si="685"/>
        <v>Un Sancerre blanc minéral et intense qui pourra accompagner un plateau de fruits de mer.&lt;br&gt;&lt;br&gt;Encépagement : Sauvignon.&lt;br&gt;&lt;br&gt;Dégustation : Robe jaune pâle ; Nez intense aux notes florales et de fruits blancs ; Bouche ample, équilibrée, fruitée.&lt;br&gt;Accord mets/vin : viande blanche, produit de la mer.&lt;br&gt;&lt;br&gt;En 1999, après une collaboration étroite d’une dizaine d’années, la Maison Joseph Mellot reprend les vignobles du Domaine Jean-Michel Sorbe, et décide d’en conserver le nom pour perpétuer son histoire. Une nouvelle impulsion internationale est alors donnée à l’exploitation.&lt;br&gt;Aujourd’hui, Catherine Corbeau-Mellot et son équipe honorent les terres historiques de Quincy et Reuilly selon un savoir-faire authentique, pour élaborer de grands vins issus des meilleurs terroirs.</v>
      </c>
      <c r="E1870" s="4">
        <v>24.3</v>
      </c>
      <c r="F1870" s="2" t="s">
        <v>2222</v>
      </c>
      <c r="G1870" s="19">
        <f>VLOOKUP(F1870,frs!$A$2:$B$45,2,FALSE)</f>
        <v>9</v>
      </c>
      <c r="H1870" s="2" t="b">
        <v>1</v>
      </c>
      <c r="I1870" s="2" t="s">
        <v>4709</v>
      </c>
      <c r="J1870" s="19">
        <f>VLOOKUP(I1870,Families!$A$2:$B$11,2,FALSE)</f>
        <v>2</v>
      </c>
      <c r="K1870" s="2" t="s">
        <v>4942</v>
      </c>
      <c r="L1870" s="19">
        <f>IFERROR(VLOOKUP(K1870,Appellations!$A$2:$B$80,2,FALSE),"0")</f>
        <v>66</v>
      </c>
      <c r="M1870" s="2" t="s">
        <v>4822</v>
      </c>
      <c r="N1870" s="19">
        <f>IFERROR(VLOOKUP(M1870,Regions!$A$2:$B$44,2,FALSE),"0")</f>
        <v>27</v>
      </c>
      <c r="O1870" s="2" t="s">
        <v>4689</v>
      </c>
      <c r="P1870" s="19">
        <f>IFERROR(VLOOKUP(O1870,Colors!$A$2:$B$11,2,FALSE),"0")</f>
        <v>2</v>
      </c>
      <c r="Q1870" s="2" t="s">
        <v>4688</v>
      </c>
      <c r="R1870" s="19">
        <f>IFERROR(VLOOKUP(Q1870,Contenants!$A$2:$B$21,2,FALSE),"0")</f>
        <v>16</v>
      </c>
      <c r="S1870" s="2" t="s">
        <v>5861</v>
      </c>
      <c r="T1870" s="50" t="s">
        <v>6309</v>
      </c>
      <c r="U1870" s="19" t="str">
        <f t="shared" ref="U1870:U1878" si="687">SUBSTITUTE(S1870,"C:\Users\Admin\OneDrive\Site Internet\","")</f>
        <v>joseph_mellot_sancerre_blanc.png</v>
      </c>
      <c r="V1870" s="19">
        <f t="shared" ref="V1870:V1882" si="688">IF(U1870="",0,1)</f>
        <v>1</v>
      </c>
      <c r="W1870" s="20" t="str">
        <f t="shared" ref="W1870:W1878" si="689">$X$1&amp;A1870&amp;$Y$1&amp;T1870&amp;$Z$1&amp;D1870&amp;$AA$1&amp;G1870&amp;$AB$1&amp;J1870&amp;$AC$1&amp;L1870&amp;$AD$1&amp;N1870&amp;$AE$1&amp;P1870&amp;$AF$1&amp;R1870&amp;$AG$1&amp;U1870&amp;$AH$1&amp;V1870&amp;$AI$1</f>
        <v>("01882", "Les Collinettes Mellot Blanc", "Un Sancerre blanc minéral et intense qui pourra accompagner un plateau de fruits de mer.&lt;br&gt;&lt;br&gt;Encépagement : Sauvignon.&lt;br&gt;&lt;br&gt;Dégustation : Robe jaune pâle ; Nez intense aux notes florales et de fruits blancs ; Bouche ample, équilibrée, fruitée.&lt;br&gt;Accord mets/vin : viande blanche, produit de la mer.&lt;br&gt;&lt;br&gt;En 1999, après une collaboration étroite d’une dizaine d’années, la Maison Joseph Mellot reprend les vignobles du Domaine Jean-Michel Sorbe, et décide d’en conserver le nom pour perpétuer son histoire. Une nouvelle impulsion internationale est alors donnée à l’exploitation.&lt;br&gt;Aujourd’hui, Catherine Corbeau-Mellot et son équipe honorent les terres historiques de Quincy et Reuilly selon un savoir-faire authentique, pour élaborer de grands vins issus des meilleurs terroirs.", "9", "2", "66", "27","2", "16", "joseph_mellot_sancerre_blanc.png", "1"),</v>
      </c>
    </row>
    <row r="1871" spans="1:23" ht="409.5" x14ac:dyDescent="0.25">
      <c r="A1871" s="2" t="s">
        <v>1835</v>
      </c>
      <c r="B1871" s="2" t="s">
        <v>1836</v>
      </c>
      <c r="C1871" s="3" t="s">
        <v>5440</v>
      </c>
      <c r="D1871" s="23" t="str">
        <f t="shared" si="685"/>
        <v>Un Sancere rouge élégant et fruité. Idéal sur une côtes de boeuf grillée.&lt;br&gt;&lt;br&gt;Encépagement : Pinot noir.&lt;br&gt;&lt;br&gt;Dégustation : Robe rubis ; Nez intense aux notes de fruits noirs ; Bouche ample, équilibrée, fruitée avec des tanins fins et soyeux.&lt;br&gt;Accord mets/vin : viande grillée, charcuterie/fromage.&lt;br&gt;&lt;br&gt;En 1999, après une collaboration étroite d’une dizaine d’années, la Maison Joseph Mellot reprend les vignobles du Domaine Jean-Michel Sorbe, et décide d’en conserver le nom pour perpétuer son histoire. Une nouvelle impulsion internationale est alors donnée à l’exploitation.&lt;br&gt;Aujourd’hui, Catherine Corbeau-Mellot et son équipe honorent les terres historiques de Quincy et Reuilly selon un savoir-faire authentique, pour élaborer de grands vins issus des meilleurs terroirs.</v>
      </c>
      <c r="E1871" s="4">
        <v>24.1</v>
      </c>
      <c r="F1871" s="2" t="s">
        <v>2222</v>
      </c>
      <c r="G1871" s="19">
        <f>VLOOKUP(F1871,frs!$A$2:$B$45,2,FALSE)</f>
        <v>9</v>
      </c>
      <c r="H1871" s="2" t="b">
        <v>1</v>
      </c>
      <c r="I1871" s="2" t="s">
        <v>4716</v>
      </c>
      <c r="J1871" s="19">
        <f>VLOOKUP(I1871,Families!$A$2:$B$11,2,FALSE)</f>
        <v>1</v>
      </c>
      <c r="K1871" s="2" t="s">
        <v>4942</v>
      </c>
      <c r="L1871" s="19">
        <f>IFERROR(VLOOKUP(K1871,Appellations!$A$2:$B$80,2,FALSE),"0")</f>
        <v>66</v>
      </c>
      <c r="M1871" s="2" t="s">
        <v>4822</v>
      </c>
      <c r="N1871" s="19">
        <f>IFERROR(VLOOKUP(M1871,Regions!$A$2:$B$44,2,FALSE),"0")</f>
        <v>27</v>
      </c>
      <c r="O1871" s="2" t="s">
        <v>4719</v>
      </c>
      <c r="P1871" s="19">
        <f>IFERROR(VLOOKUP(O1871,Colors!$A$2:$B$11,2,FALSE),"0")</f>
        <v>8</v>
      </c>
      <c r="Q1871" s="2" t="s">
        <v>4688</v>
      </c>
      <c r="R1871" s="19">
        <f>IFERROR(VLOOKUP(Q1871,Contenants!$A$2:$B$21,2,FALSE),"0")</f>
        <v>16</v>
      </c>
      <c r="S1871" s="2" t="s">
        <v>5862</v>
      </c>
      <c r="T1871" s="50" t="s">
        <v>6310</v>
      </c>
      <c r="U1871" s="19" t="str">
        <f t="shared" si="687"/>
        <v>joseph_mellot_sancerre_rouge.png</v>
      </c>
      <c r="V1871" s="19">
        <f t="shared" si="688"/>
        <v>1</v>
      </c>
      <c r="W1871" s="20" t="str">
        <f t="shared" si="689"/>
        <v>("01883", "Les Collinettes Mellot Rouge", "Un Sancere rouge élégant et fruité. Idéal sur une côtes de boeuf grillée.&lt;br&gt;&lt;br&gt;Encépagement : Pinot noir.&lt;br&gt;&lt;br&gt;Dégustation : Robe rubis ; Nez intense aux notes de fruits noirs ; Bouche ample, équilibrée, fruitée avec des tanins fins et soyeux.&lt;br&gt;Accord mets/vin : viande grillée, charcuterie/fromage.&lt;br&gt;&lt;br&gt;En 1999, après une collaboration étroite d’une dizaine d’années, la Maison Joseph Mellot reprend les vignobles du Domaine Jean-Michel Sorbe, et décide d’en conserver le nom pour perpétuer son histoire. Une nouvelle impulsion internationale est alors donnée à l’exploitation.&lt;br&gt;Aujourd’hui, Catherine Corbeau-Mellot et son équipe honorent les terres historiques de Quincy et Reuilly selon un savoir-faire authentique, pour élaborer de grands vins issus des meilleurs terroirs.", "9", "1", "66", "27","8", "16", "joseph_mellot_sancerre_rouge.png", "1"),</v>
      </c>
    </row>
    <row r="1872" spans="1:23" ht="409.5" x14ac:dyDescent="0.25">
      <c r="A1872" s="2" t="s">
        <v>1669</v>
      </c>
      <c r="B1872" s="2" t="s">
        <v>1670</v>
      </c>
      <c r="C1872" s="3" t="s">
        <v>5397</v>
      </c>
      <c r="D1872" s="23" t="str">
        <f t="shared" si="685"/>
        <v>Un Pouilly Fumé blanc sec et minéral. Parfait sur un dorade grillée au four.&lt;br&gt;&lt;br&gt;Encépagement : Sauvignon.&lt;br&gt;&lt;br&gt;Dégustation : Robe jaune pâle ; Nez floral aux notes de fruits confits ; Bouche ample, équilibrée, minérale et puissante.&lt;br&gt;Accord mets/vin : crustacé, fromage de chèvre, poisson.&lt;br&gt;&lt;br&gt;En 1999, après une collaboration étroite d’une dizaine d’années, la Maison Joseph Mellot reprend les vignobles du Domaine Jean-Michel Sorbe, et décide d’en conserver le nom pour perpétuer son histoire. Une nouvelle impulsion internationale est alors donnée à l’exploitation.&lt;br&gt;Aujourd’hui, Catherine Corbeau-Mellot et son équipe honorent les terres historiques de Quincy et Reuilly selon un savoir-faire authentique, pour élaborer de grands vins issus des meilleurs terroirs.</v>
      </c>
      <c r="E1872" s="4">
        <v>22.8</v>
      </c>
      <c r="F1872" s="2" t="s">
        <v>2222</v>
      </c>
      <c r="G1872" s="19">
        <f>VLOOKUP(F1872,frs!$A$2:$B$45,2,FALSE)</f>
        <v>9</v>
      </c>
      <c r="H1872" s="2" t="b">
        <v>1</v>
      </c>
      <c r="I1872" s="2" t="s">
        <v>4709</v>
      </c>
      <c r="J1872" s="19">
        <f>VLOOKUP(I1872,Families!$A$2:$B$11,2,FALSE)</f>
        <v>2</v>
      </c>
      <c r="K1872" s="2" t="s">
        <v>4824</v>
      </c>
      <c r="L1872" s="19">
        <f>IFERROR(VLOOKUP(K1872,Appellations!$A$2:$B$80,2,FALSE),"0")</f>
        <v>59</v>
      </c>
      <c r="M1872" s="2" t="s">
        <v>4822</v>
      </c>
      <c r="N1872" s="19">
        <f>IFERROR(VLOOKUP(M1872,Regions!$A$2:$B$44,2,FALSE),"0")</f>
        <v>27</v>
      </c>
      <c r="O1872" s="2" t="s">
        <v>4689</v>
      </c>
      <c r="P1872" s="19">
        <f>IFERROR(VLOOKUP(O1872,Colors!$A$2:$B$11,2,FALSE),"0")</f>
        <v>2</v>
      </c>
      <c r="Q1872" s="2" t="s">
        <v>4688</v>
      </c>
      <c r="R1872" s="19">
        <f>IFERROR(VLOOKUP(Q1872,Contenants!$A$2:$B$21,2,FALSE),"0")</f>
        <v>16</v>
      </c>
      <c r="S1872" s="2" t="s">
        <v>5863</v>
      </c>
      <c r="T1872" s="50" t="s">
        <v>6311</v>
      </c>
      <c r="U1872" s="19" t="str">
        <f t="shared" si="687"/>
        <v>joseph_mellot_pouilly_fume_blanc.png</v>
      </c>
      <c r="V1872" s="19">
        <f t="shared" si="688"/>
        <v>1</v>
      </c>
      <c r="W1872" s="20" t="str">
        <f t="shared" si="689"/>
        <v>("01884", "Le Loriot Mellot Blanc", "Un Pouilly Fumé blanc sec et minéral. Parfait sur un dorade grillée au four.&lt;br&gt;&lt;br&gt;Encépagement : Sauvignon.&lt;br&gt;&lt;br&gt;Dégustation : Robe jaune pâle ; Nez floral aux notes de fruits confits ; Bouche ample, équilibrée, minérale et puissante.&lt;br&gt;Accord mets/vin : crustacé, fromage de chèvre, poisson.&lt;br&gt;&lt;br&gt;En 1999, après une collaboration étroite d’une dizaine d’années, la Maison Joseph Mellot reprend les vignobles du Domaine Jean-Michel Sorbe, et décide d’en conserver le nom pour perpétuer son histoire. Une nouvelle impulsion internationale est alors donnée à l’exploitation.&lt;br&gt;Aujourd’hui, Catherine Corbeau-Mellot et son équipe honorent les terres historiques de Quincy et Reuilly selon un savoir-faire authentique, pour élaborer de grands vins issus des meilleurs terroirs.", "9", "2", "59", "27","2", "16", "joseph_mellot_pouilly_fume_blanc.png", "1"),</v>
      </c>
    </row>
    <row r="1873" spans="1:23" ht="409.5" x14ac:dyDescent="0.25">
      <c r="A1873" s="2" t="s">
        <v>1691</v>
      </c>
      <c r="B1873" s="2" t="s">
        <v>1692</v>
      </c>
      <c r="C1873" s="3" t="s">
        <v>5405</v>
      </c>
      <c r="D1873" s="23" t="str">
        <f t="shared" si="685"/>
        <v>Un Reuilly blanc minéral et ample. Idéal sur une queue de lotte aux agrumes.&lt;br&gt;&lt;br&gt;Encépagement : Chenin.&lt;br&gt;&lt;br&gt;Dégustation : Robe jaune pâle aux reflets verts ; Nez aux notes abricot, melon d’Espagne ; Bouche ample, charnue, le palais est plein de gourmandise.&lt;br&gt;Accord mets/vin : crustacé, fromage de chèvre, poisson.&lt;br&gt;&lt;br&gt;En 1999, après une collaboration étroite d’une dizaine d’années, la Maison Joseph Mellot reprend les vignobles du Domaine Jean-Michel Sorbe, et décide d’en conserver le nom pour perpétuer son histoire. Une nouvelle impulsion internationale est alors donnée à l’exploitation.&lt;br&gt;Aujourd’hui, Catherine Corbeau-Mellot et son équipe honorent les terres historiques de Quincy et Reuilly selon un savoir-faire authentique, pour élaborer de grands vins issus des meilleurs terroirs.</v>
      </c>
      <c r="E1873" s="4">
        <v>16.600000000000001</v>
      </c>
      <c r="F1873" s="2" t="s">
        <v>2222</v>
      </c>
      <c r="G1873" s="19">
        <f>VLOOKUP(F1873,frs!$A$2:$B$45,2,FALSE)</f>
        <v>9</v>
      </c>
      <c r="H1873" s="2" t="b">
        <v>1</v>
      </c>
      <c r="I1873" s="2" t="s">
        <v>4709</v>
      </c>
      <c r="J1873" s="19">
        <f>VLOOKUP(I1873,Families!$A$2:$B$11,2,FALSE)</f>
        <v>2</v>
      </c>
      <c r="K1873" s="2" t="s">
        <v>5046</v>
      </c>
      <c r="L1873" s="19">
        <f>IFERROR(VLOOKUP(K1873,Appellations!$A$2:$B$80,2,FALSE),"0")</f>
        <v>63</v>
      </c>
      <c r="M1873" s="2" t="s">
        <v>4822</v>
      </c>
      <c r="N1873" s="19">
        <f>IFERROR(VLOOKUP(M1873,Regions!$A$2:$B$44,2,FALSE),"0")</f>
        <v>27</v>
      </c>
      <c r="O1873" s="2" t="s">
        <v>4689</v>
      </c>
      <c r="P1873" s="19">
        <f>IFERROR(VLOOKUP(O1873,Colors!$A$2:$B$11,2,FALSE),"0")</f>
        <v>2</v>
      </c>
      <c r="Q1873" s="2" t="s">
        <v>4688</v>
      </c>
      <c r="R1873" s="19">
        <f>IFERROR(VLOOKUP(Q1873,Contenants!$A$2:$B$21,2,FALSE),"0")</f>
        <v>16</v>
      </c>
      <c r="S1873" s="2" t="s">
        <v>5864</v>
      </c>
      <c r="T1873" s="50" t="s">
        <v>6312</v>
      </c>
      <c r="U1873" s="19" t="str">
        <f t="shared" si="687"/>
        <v>jean_michel_sorbe_reuilly_blanc.png</v>
      </c>
      <c r="V1873" s="19">
        <f t="shared" si="688"/>
        <v>1</v>
      </c>
      <c r="W1873" s="20" t="str">
        <f t="shared" si="689"/>
        <v>("01885", "Reuilly Mellot Sorbe Blanc", "Un Reuilly blanc minéral et ample. Idéal sur une queue de lotte aux agrumes.&lt;br&gt;&lt;br&gt;Encépagement : Chenin.&lt;br&gt;&lt;br&gt;Dégustation : Robe jaune pâle aux reflets verts ; Nez aux notes abricot, melon d’Espagne ; Bouche ample, charnue, le palais est plein de gourmandise.&lt;br&gt;Accord mets/vin : crustacé, fromage de chèvre, poisson.&lt;br&gt;&lt;br&gt;En 1999, après une collaboration étroite d’une dizaine d’années, la Maison Joseph Mellot reprend les vignobles du Domaine Jean-Michel Sorbe, et décide d’en conserver le nom pour perpétuer son histoire. Une nouvelle impulsion internationale est alors donnée à l’exploitation.&lt;br&gt;Aujourd’hui, Catherine Corbeau-Mellot et son équipe honorent les terres historiques de Quincy et Reuilly selon un savoir-faire authentique, pour élaborer de grands vins issus des meilleurs terroirs.", "9", "2", "63", "27","2", "16", "jean_michel_sorbe_reuilly_blanc.png", "1"),</v>
      </c>
    </row>
    <row r="1874" spans="1:23" ht="409.5" x14ac:dyDescent="0.25">
      <c r="A1874" s="2" t="s">
        <v>1693</v>
      </c>
      <c r="B1874" s="2" t="s">
        <v>1694</v>
      </c>
      <c r="C1874" s="3" t="s">
        <v>5406</v>
      </c>
      <c r="D1874" s="23" t="str">
        <f t="shared" si="685"/>
        <v>Un Reuilly rouge léger, élégant et fruité, parfait un émincé de poulet au chorizo.&lt;br&gt;&lt;br&gt;Encépagement : Pinot noir.&lt;br&gt;&lt;br&gt;Dégustation : Robe rubis léger aux reflets brillants ; Nez intenses de griottes sauvages et de fraises des bois ; Bouche délicate, fruitée aux notes de petits fruits rouges.&lt;br&gt;Accord mets/vin : viande blanche aux épices, viande grillée.&lt;br&gt;&lt;br&gt;En 1999, après une collaboration étroite d’une dizaine d’années, la Maison Joseph Mellot reprend les vignobles du Domaine Jean-Michel Sorbe, et décide d’en conserver le nom pour perpétuer son histoire. Une nouvelle impulsion internationale est alors donnée à l’exploitation.&lt;br&gt;Aujourd’hui, Catherine Corbeau-Mellot et son équipe honorent les terres historiques de Quincy et Reuilly selon un savoir-faire authentique, pour élaborer de grands vins issus des meilleurs terroirs.</v>
      </c>
      <c r="E1874" s="4">
        <v>17.399999999999999</v>
      </c>
      <c r="F1874" s="2" t="s">
        <v>2222</v>
      </c>
      <c r="G1874" s="19">
        <f>VLOOKUP(F1874,frs!$A$2:$B$45,2,FALSE)</f>
        <v>9</v>
      </c>
      <c r="H1874" s="2" t="b">
        <v>1</v>
      </c>
      <c r="I1874" s="2" t="s">
        <v>4716</v>
      </c>
      <c r="J1874" s="19">
        <f>VLOOKUP(I1874,Families!$A$2:$B$11,2,FALSE)</f>
        <v>1</v>
      </c>
      <c r="K1874" s="2" t="s">
        <v>5046</v>
      </c>
      <c r="L1874" s="19">
        <f>IFERROR(VLOOKUP(K1874,Appellations!$A$2:$B$80,2,FALSE),"0")</f>
        <v>63</v>
      </c>
      <c r="M1874" s="2" t="s">
        <v>4822</v>
      </c>
      <c r="N1874" s="19">
        <f>IFERROR(VLOOKUP(M1874,Regions!$A$2:$B$44,2,FALSE),"0")</f>
        <v>27</v>
      </c>
      <c r="O1874" s="2" t="s">
        <v>4719</v>
      </c>
      <c r="P1874" s="19">
        <f>IFERROR(VLOOKUP(O1874,Colors!$A$2:$B$11,2,FALSE),"0")</f>
        <v>8</v>
      </c>
      <c r="Q1874" s="2" t="s">
        <v>4688</v>
      </c>
      <c r="R1874" s="19">
        <f>IFERROR(VLOOKUP(Q1874,Contenants!$A$2:$B$21,2,FALSE),"0")</f>
        <v>16</v>
      </c>
      <c r="S1874" s="2" t="s">
        <v>5865</v>
      </c>
      <c r="T1874" s="50" t="s">
        <v>6313</v>
      </c>
      <c r="U1874" s="19" t="str">
        <f t="shared" si="687"/>
        <v>jean_michel_sorbe_reuilly_rouge.png</v>
      </c>
      <c r="V1874" s="19">
        <f t="shared" si="688"/>
        <v>1</v>
      </c>
      <c r="W1874" s="20" t="str">
        <f t="shared" si="689"/>
        <v>("01886", "Reuilly Mellot Sorbe Rouge", "Un Reuilly rouge léger, élégant et fruité, parfait un émincé de poulet au chorizo.&lt;br&gt;&lt;br&gt;Encépagement : Pinot noir.&lt;br&gt;&lt;br&gt;Dégustation : Robe rubis léger aux reflets brillants ; Nez intenses de griottes sauvages et de fraises des bois ; Bouche délicate, fruitée aux notes de petits fruits rouges.&lt;br&gt;Accord mets/vin : viande blanche aux épices, viande grillée.&lt;br&gt;&lt;br&gt;En 1999, après une collaboration étroite d’une dizaine d’années, la Maison Joseph Mellot reprend les vignobles du Domaine Jean-Michel Sorbe, et décide d’en conserver le nom pour perpétuer son histoire. Une nouvelle impulsion internationale est alors donnée à l’exploitation.&lt;br&gt;Aujourd’hui, Catherine Corbeau-Mellot et son équipe honorent les terres historiques de Quincy et Reuilly selon un savoir-faire authentique, pour élaborer de grands vins issus des meilleurs terroirs.", "9", "1", "63", "27","8", "16", "jean_michel_sorbe_reuilly_rouge.png", "1"),</v>
      </c>
    </row>
    <row r="1875" spans="1:23" ht="409.5" x14ac:dyDescent="0.25">
      <c r="A1875" s="2" t="s">
        <v>1891</v>
      </c>
      <c r="B1875" s="2" t="s">
        <v>1892</v>
      </c>
      <c r="C1875" s="3" t="s">
        <v>5455</v>
      </c>
      <c r="D1875" s="23" t="str">
        <f t="shared" si="685"/>
        <v>Un Saint Nicolas de Bourgueil rouge fruité et légèrement structuré pouvant accompagner un faux filet frites.&lt;br&gt;&lt;br&gt;Encépagement : Cabernet franc.&lt;br&gt;&lt;br&gt;Dégustation : Robe rubis brillant ; Nez expressif et fruité aux notes de cassis et de framboise ; Bouche fruité et gourmande  avec des tanins soyeux. &lt;br&gt;Accord mets/vin : viande blanche aux épices, viande grillée.&lt;br&gt;&lt;br&gt;En 1999, après une collaboration étroite d’une dizaine d’années, la Maison Joseph Mellot reprend les vignobles du Domaine Jean-Michel Sorbe, et décide d’en conserver le nom pour perpétuer son histoire. Une nouvelle impulsion internationale est alors donnée à l’exploitation.&lt;br&gt;Aujourd’hui, Catherine Corbeau-Mellot et son équipe honorent les terres historiques de Quincy et Reuilly selon un savoir-faire authentique, pour élaborer de grands vins issus des meilleurs terroirs.</v>
      </c>
      <c r="E1875" s="4">
        <v>15.3</v>
      </c>
      <c r="F1875" s="2" t="s">
        <v>2222</v>
      </c>
      <c r="G1875" s="19">
        <f>VLOOKUP(F1875,frs!$A$2:$B$45,2,FALSE)</f>
        <v>9</v>
      </c>
      <c r="H1875" s="2" t="b">
        <v>1</v>
      </c>
      <c r="I1875" s="2" t="s">
        <v>4716</v>
      </c>
      <c r="J1875" s="19">
        <f>VLOOKUP(I1875,Families!$A$2:$B$11,2,FALSE)</f>
        <v>1</v>
      </c>
      <c r="K1875" s="2" t="s">
        <v>4827</v>
      </c>
      <c r="L1875" s="19">
        <f>IFERROR(VLOOKUP(K1875,Appellations!$A$2:$B$80,2,FALSE),"0")</f>
        <v>75</v>
      </c>
      <c r="M1875" s="2" t="s">
        <v>4822</v>
      </c>
      <c r="N1875" s="19">
        <f>IFERROR(VLOOKUP(M1875,Regions!$A$2:$B$44,2,FALSE),"0")</f>
        <v>27</v>
      </c>
      <c r="O1875" s="2" t="s">
        <v>4719</v>
      </c>
      <c r="P1875" s="19">
        <f>IFERROR(VLOOKUP(O1875,Colors!$A$2:$B$11,2,FALSE),"0")</f>
        <v>8</v>
      </c>
      <c r="Q1875" s="2" t="s">
        <v>4688</v>
      </c>
      <c r="R1875" s="19">
        <f>IFERROR(VLOOKUP(Q1875,Contenants!$A$2:$B$21,2,FALSE),"0")</f>
        <v>16</v>
      </c>
      <c r="S1875" s="2" t="s">
        <v>5866</v>
      </c>
      <c r="T1875" s="50" t="s">
        <v>6314</v>
      </c>
      <c r="U1875" s="19" t="str">
        <f t="shared" si="687"/>
        <v>joseph_mellot_saint_nicolas_de_bourgueil_rouge.png</v>
      </c>
      <c r="V1875" s="19">
        <f t="shared" si="688"/>
        <v>1</v>
      </c>
      <c r="W1875" s="20" t="str">
        <f t="shared" si="689"/>
        <v>("01887", "Le Moulingenet Mellot Rouge", "Un Saint Nicolas de Bourgueil rouge fruité et légèrement structuré pouvant accompagner un faux filet frites.&lt;br&gt;&lt;br&gt;Encépagement : Cabernet franc.&lt;br&gt;&lt;br&gt;Dégustation : Robe rubis brillant ; Nez expressif et fruité aux notes de cassis et de framboise ; Bouche fruité et gourmande  avec des tanins soyeux. &lt;br&gt;Accord mets/vin : viande blanche aux épices, viande grillée.&lt;br&gt;&lt;br&gt;En 1999, après une collaboration étroite d’une dizaine d’années, la Maison Joseph Mellot reprend les vignobles du Domaine Jean-Michel Sorbe, et décide d’en conserver le nom pour perpétuer son histoire. Une nouvelle impulsion internationale est alors donnée à l’exploitation.&lt;br&gt;Aujourd’hui, Catherine Corbeau-Mellot et son équipe honorent les terres historiques de Quincy et Reuilly selon un savoir-faire authentique, pour élaborer de grands vins issus des meilleurs terroirs.", "9", "1", "75", "27","8", "16", "joseph_mellot_saint_nicolas_de_bourgueil_rouge.png", "1"),</v>
      </c>
    </row>
    <row r="1876" spans="1:23" ht="409.5" x14ac:dyDescent="0.25">
      <c r="A1876" s="2" t="s">
        <v>922</v>
      </c>
      <c r="B1876" s="2" t="s">
        <v>923</v>
      </c>
      <c r="C1876" s="3" t="s">
        <v>5277</v>
      </c>
      <c r="D1876" s="23" t="str">
        <f t="shared" si="685"/>
        <v>Un Chinon rouge élégant et fruité. Idéal sur une entrecôtes grillée.&lt;br&gt;&lt;br&gt;Encépagement : Cabernet franc.&lt;br&gt;&lt;br&gt;Dégustation : Robe rubis sombre ; Nez révèle des notes de petits fruits noirs et de réglisse ; Bouche souple et affirmée avec une discrète touche de boite à cigare. La finale est harmonieuse et longue.&lt;br&gt;Accord mets/vin : plat mijoté, viande grillée.&lt;br&gt;&lt;br&gt;En 1999, après une collaboration étroite d’une dizaine d’années, la Maison Joseph Mellot reprend les vignobles du Domaine Jean-Michel Sorbe, et décide d’en conserver le nom pour perpétuer son histoire. Une nouvelle impulsion internationale est alors donnée à l’exploitation.&lt;br&gt;Aujourd’hui, Catherine Corbeau-Mellot et son équipe honorent les terres historiques de Quincy et Reuilly selon un savoir-faire authentique, pour élaborer de grands vins issus des meilleurs terroirs.</v>
      </c>
      <c r="E1876" s="4">
        <v>17.5</v>
      </c>
      <c r="F1876" s="2" t="s">
        <v>2222</v>
      </c>
      <c r="G1876" s="19">
        <f>VLOOKUP(F1876,frs!$A$2:$B$45,2,FALSE)</f>
        <v>9</v>
      </c>
      <c r="H1876" s="2" t="b">
        <v>1</v>
      </c>
      <c r="I1876" s="2" t="s">
        <v>4716</v>
      </c>
      <c r="J1876" s="19">
        <f>VLOOKUP(I1876,Families!$A$2:$B$11,2,FALSE)</f>
        <v>1</v>
      </c>
      <c r="K1876" s="2" t="s">
        <v>4821</v>
      </c>
      <c r="L1876" s="19">
        <f>IFERROR(VLOOKUP(K1876,Appellations!$A$2:$B$80,2,FALSE),"0")</f>
        <v>18</v>
      </c>
      <c r="M1876" s="2" t="s">
        <v>4822</v>
      </c>
      <c r="N1876" s="19">
        <f>IFERROR(VLOOKUP(M1876,Regions!$A$2:$B$44,2,FALSE),"0")</f>
        <v>27</v>
      </c>
      <c r="O1876" s="2" t="s">
        <v>4719</v>
      </c>
      <c r="P1876" s="19">
        <f>IFERROR(VLOOKUP(O1876,Colors!$A$2:$B$11,2,FALSE),"0")</f>
        <v>8</v>
      </c>
      <c r="Q1876" s="2" t="s">
        <v>4688</v>
      </c>
      <c r="R1876" s="19">
        <f>IFERROR(VLOOKUP(Q1876,Contenants!$A$2:$B$21,2,FALSE),"0")</f>
        <v>16</v>
      </c>
      <c r="S1876" s="2" t="s">
        <v>5867</v>
      </c>
      <c r="T1876" s="50" t="s">
        <v>6315</v>
      </c>
      <c r="U1876" s="19" t="str">
        <f t="shared" si="687"/>
        <v>josep_mellot_chinon_rouge.png</v>
      </c>
      <c r="V1876" s="19">
        <f t="shared" si="688"/>
        <v>1</v>
      </c>
      <c r="W1876" s="20" t="str">
        <f t="shared" si="689"/>
        <v>("01888", "Les Royaux Mellot Rouge", "Un Chinon rouge élégant et fruité. Idéal sur une entrecôtes grillée.&lt;br&gt;&lt;br&gt;Encépagement : Cabernet franc.&lt;br&gt;&lt;br&gt;Dégustation : Robe rubis sombre ; Nez révèle des notes de petits fruits noirs et de réglisse ; Bouche souple et affirmée avec une discrète touche de boite à cigare. La finale est harmonieuse et longue.&lt;br&gt;Accord mets/vin : plat mijoté, viande grillée.&lt;br&gt;&lt;br&gt;En 1999, après une collaboration étroite d’une dizaine d’années, la Maison Joseph Mellot reprend les vignobles du Domaine Jean-Michel Sorbe, et décide d’en conserver le nom pour perpétuer son histoire. Une nouvelle impulsion internationale est alors donnée à l’exploitation.&lt;br&gt;Aujourd’hui, Catherine Corbeau-Mellot et son équipe honorent les terres historiques de Quincy et Reuilly selon un savoir-faire authentique, pour élaborer de grands vins issus des meilleurs terroirs.", "9", "1", "18", "27","8", "16", "josep_mellot_chinon_rouge.png", "1"),</v>
      </c>
    </row>
    <row r="1877" spans="1:23" ht="409.5" x14ac:dyDescent="0.25">
      <c r="A1877" s="2" t="s">
        <v>190</v>
      </c>
      <c r="B1877" s="2" t="s">
        <v>191</v>
      </c>
      <c r="C1877" s="3" t="s">
        <v>5047</v>
      </c>
      <c r="D1877" s="23" t="str">
        <f t="shared" si="685"/>
        <v>Un Bourgogne Aligoté sec et floral. Idéal pour un apéritif entre amis ou une raclette.&lt;br&gt;&lt;br&gt;Encépagement : Aligoté&lt;br&gt;&lt;br&gt;Dégustation : Robe or pâle ; Nez floral aux notes de fruits blancs,  ; Bouche souple aux arômes de fleurs blanches et de noisettes.&lt;br&gt;Accord mets/vin : apéritif, charcuterie/fromage, poissons en sauces.&lt;br&gt;&lt;br&gt;Un regroupement de vignerons bourguignons passionnés. Nos parcelles de Bourgogne Aligoté se situent essentiellement entre Buxy et Saint-Gengoux-le-National, en bas de coteaux. Le sous-sol est argilo-calcaire. Le sol est souvent couvert d’éboulis de pierres, ce qui permet aux raisins d’atteindre une bonne maturité.</v>
      </c>
      <c r="E1877" s="4">
        <v>9.5</v>
      </c>
      <c r="F1877" s="2" t="s">
        <v>2227</v>
      </c>
      <c r="G1877" s="19">
        <f>VLOOKUP(F1877,frs!$A$2:$B$45,2,FALSE)</f>
        <v>25</v>
      </c>
      <c r="H1877" s="2" t="b">
        <v>1</v>
      </c>
      <c r="I1877" s="2" t="s">
        <v>4709</v>
      </c>
      <c r="J1877" s="19">
        <f>VLOOKUP(I1877,Families!$A$2:$B$11,2,FALSE)</f>
        <v>2</v>
      </c>
      <c r="K1877" s="2" t="s">
        <v>4873</v>
      </c>
      <c r="L1877" s="19">
        <f>IFERROR(VLOOKUP(K1877,Appellations!$A$2:$B$80,2,FALSE),"0")</f>
        <v>8</v>
      </c>
      <c r="M1877" s="2" t="s">
        <v>4762</v>
      </c>
      <c r="N1877" s="19">
        <f>IFERROR(VLOOKUP(M1877,Regions!$A$2:$B$44,2,FALSE),"0")</f>
        <v>10</v>
      </c>
      <c r="O1877" s="2" t="s">
        <v>4689</v>
      </c>
      <c r="P1877" s="19">
        <f>IFERROR(VLOOKUP(O1877,Colors!$A$2:$B$11,2,FALSE),"0")</f>
        <v>2</v>
      </c>
      <c r="Q1877" s="2" t="s">
        <v>4688</v>
      </c>
      <c r="R1877" s="19">
        <f>IFERROR(VLOOKUP(Q1877,Contenants!$A$2:$B$21,2,FALSE),"0")</f>
        <v>16</v>
      </c>
      <c r="S1877" s="2" t="s">
        <v>5905</v>
      </c>
      <c r="T1877" s="50" t="s">
        <v>6316</v>
      </c>
      <c r="U1877" s="19" t="str">
        <f t="shared" si="687"/>
        <v>bourgogne_aligote_blanc.png</v>
      </c>
      <c r="V1877" s="19">
        <f t="shared" si="688"/>
        <v>1</v>
      </c>
      <c r="W1877" s="20" t="str">
        <f t="shared" si="689"/>
        <v>("01889", "Bourgogne Aligoté Buxy Blanc", "Un Bourgogne Aligoté sec et floral. Idéal pour un apéritif entre amis ou une raclette.&lt;br&gt;&lt;br&gt;Encépagement : Aligoté&lt;br&gt;&lt;br&gt;Dégustation : Robe or pâle ; Nez floral aux notes de fruits blancs,  ; Bouche souple aux arômes de fleurs blanches et de noisettes.&lt;br&gt;Accord mets/vin : apéritif, charcuterie/fromage, poissons en sauces.&lt;br&gt;&lt;br&gt;Un regroupement de vignerons bourguignons passionnés. Nos parcelles de Bourgogne Aligoté se situent essentiellement entre Buxy et Saint-Gengoux-le-National, en bas de coteaux. Le sous-sol est argilo-calcaire. Le sol est souvent couvert d’éboulis de pierres, ce qui permet aux raisins d’atteindre une bonne maturité.", "25", "2", "8", "10","2", "16", "bourgogne_aligote_blanc.png", "1"),</v>
      </c>
    </row>
    <row r="1878" spans="1:23" ht="409.5" x14ac:dyDescent="0.25">
      <c r="A1878" s="2" t="s">
        <v>1558</v>
      </c>
      <c r="B1878" s="2" t="s">
        <v>1559</v>
      </c>
      <c r="C1878" s="3" t="s">
        <v>5048</v>
      </c>
      <c r="D1878" s="23" t="str">
        <f t="shared" si="685"/>
        <v>Un Montagny 1er Cru blanc sec, rond et floral. Parfait sur une blanquette de veau.&lt;br&gt;&lt;br&gt;Encépagement : Chardonnay&lt;br&gt;&lt;br&gt;Dégustation : Robe jaune dorée ; Nez floral et minérale aux notes de fruits blancs,  ; Bouche puissante et longue aux arômes de miel et de coing confits.&lt;br&gt;Accord mets/vin : viandes blanches crémées, poissons.&lt;br&gt;&lt;br&gt;Un regroupement de vignerons bourguignons passionnés. Ce montagny premier cru est élaboré par la cave des vignerons de Buxy, réputée pour être l'ambassadrice des vins de la côte châlonnaise. Les coères, climat dont il est issu, est le plus important des premiers crus de montagny.</v>
      </c>
      <c r="E1878" s="4">
        <v>17.95</v>
      </c>
      <c r="F1878" s="2" t="s">
        <v>2227</v>
      </c>
      <c r="G1878" s="19">
        <f>VLOOKUP(F1878,frs!$A$2:$B$45,2,FALSE)</f>
        <v>25</v>
      </c>
      <c r="H1878" s="2" t="b">
        <v>1</v>
      </c>
      <c r="I1878" s="2" t="s">
        <v>4709</v>
      </c>
      <c r="J1878" s="19">
        <f>VLOOKUP(I1878,Families!$A$2:$B$11,2,FALSE)</f>
        <v>2</v>
      </c>
      <c r="K1878" s="2" t="s">
        <v>4791</v>
      </c>
      <c r="L1878" s="19">
        <f>IFERROR(VLOOKUP(K1878,Appellations!$A$2:$B$80,2,FALSE),"0")</f>
        <v>53</v>
      </c>
      <c r="M1878" s="2" t="s">
        <v>4762</v>
      </c>
      <c r="N1878" s="19">
        <f>IFERROR(VLOOKUP(M1878,Regions!$A$2:$B$44,2,FALSE),"0")</f>
        <v>10</v>
      </c>
      <c r="O1878" s="2" t="s">
        <v>4689</v>
      </c>
      <c r="P1878" s="19">
        <f>IFERROR(VLOOKUP(O1878,Colors!$A$2:$B$11,2,FALSE),"0")</f>
        <v>2</v>
      </c>
      <c r="Q1878" s="2" t="s">
        <v>4688</v>
      </c>
      <c r="R1878" s="19">
        <f>IFERROR(VLOOKUP(Q1878,Contenants!$A$2:$B$21,2,FALSE),"0")</f>
        <v>16</v>
      </c>
      <c r="S1878" s="2" t="s">
        <v>5906</v>
      </c>
      <c r="T1878" s="50" t="s">
        <v>6317</v>
      </c>
      <c r="U1878" s="19" t="str">
        <f t="shared" si="687"/>
        <v>montagny_premier_cru_les_coeres_blanc.png</v>
      </c>
      <c r="V1878" s="19">
        <f t="shared" si="688"/>
        <v>1</v>
      </c>
      <c r="W1878" s="20" t="str">
        <f t="shared" si="689"/>
        <v>("01890", "Les Coères Buxy Blanc", "Un Montagny 1er Cru blanc sec, rond et floral. Parfait sur une blanquette de veau.&lt;br&gt;&lt;br&gt;Encépagement : Chardonnay&lt;br&gt;&lt;br&gt;Dégustation : Robe jaune dorée ; Nez floral et minérale aux notes de fruits blancs,  ; Bouche puissante et longue aux arômes de miel et de coing confits.&lt;br&gt;Accord mets/vin : viandes blanches crémées, poissons.&lt;br&gt;&lt;br&gt;Un regroupement de vignerons bourguignons passionnés. Ce montagny premier cru est élaboré par la cave des vignerons de Buxy, réputée pour être l'ambassadrice des vins de la côte châlonnaise. Les coères, climat dont il est issu, est le plus important des premiers crus de montagny.", "25", "2", "53", "10","2", "16", "montagny_premier_cru_les_coeres_blanc.png", "1"),</v>
      </c>
    </row>
    <row r="1879" spans="1:23" s="29" customFormat="1" hidden="1" x14ac:dyDescent="0.25">
      <c r="A1879" s="2" t="s">
        <v>1204</v>
      </c>
      <c r="B1879" s="2" t="s">
        <v>1205</v>
      </c>
      <c r="C1879" s="3"/>
      <c r="D1879" s="27" t="str">
        <f t="shared" si="680"/>
        <v/>
      </c>
      <c r="E1879" s="4">
        <v>18.3</v>
      </c>
      <c r="F1879" s="2" t="s">
        <v>2227</v>
      </c>
      <c r="H1879" s="2" t="b">
        <v>1</v>
      </c>
      <c r="I1879" s="2" t="s">
        <v>4709</v>
      </c>
      <c r="K1879" s="2" t="s">
        <v>5049</v>
      </c>
      <c r="M1879" s="2" t="s">
        <v>4762</v>
      </c>
      <c r="O1879" s="2" t="s">
        <v>4689</v>
      </c>
      <c r="Q1879" s="2" t="s">
        <v>4688</v>
      </c>
      <c r="S1879" s="2"/>
      <c r="V1879" s="19">
        <f t="shared" si="688"/>
        <v>0</v>
      </c>
    </row>
    <row r="1880" spans="1:23" s="20" customFormat="1" ht="214.5" hidden="1" x14ac:dyDescent="0.25">
      <c r="A1880" s="2" t="s">
        <v>1083</v>
      </c>
      <c r="B1880" s="2" t="s">
        <v>1084</v>
      </c>
      <c r="C1880" s="3" t="s">
        <v>5050</v>
      </c>
      <c r="D1880" s="18" t="str">
        <f t="shared" si="680"/>
        <v xml:space="preserve">Un Crémant de Bourgogne fin et complexe pour accompagner un dessert aux fruits frais.&lt;br&gt;&lt;br&gt;Encépagement : Pinot noir, Chardonnay, Gamay, Aligoté&lt;br&gt;&lt;br&gt;Dégustation : Bulles élégantes et fines ; Nez aux notes de fruits blancs ; Bouche ample, gourmande et équilibrée.&lt;br&gt;Accord mets/vin : apéritif, dessert, poisson noble en sauce blanche.&lt;br&gt;&lt;br&gt;Les multiples failles qui découpent notre région ont donné naissance à autant de terrains différents par leur nature, leur orientation et leur âge. Les vignes se situent en Côte Chalonnaise et dans le nord du Mâconnais. Ses raisins proviennent des sols argilo-calcaires à argilo siliceux sur l’aire d’appellation Bourgogne. </v>
      </c>
      <c r="E1880" s="4">
        <v>12.5</v>
      </c>
      <c r="F1880" s="2" t="s">
        <v>2227</v>
      </c>
      <c r="H1880" s="2" t="b">
        <v>1</v>
      </c>
      <c r="I1880" s="2" t="s">
        <v>4687</v>
      </c>
      <c r="K1880" s="2" t="s">
        <v>4817</v>
      </c>
      <c r="M1880" s="2" t="s">
        <v>4762</v>
      </c>
      <c r="O1880" s="2" t="s">
        <v>4689</v>
      </c>
      <c r="Q1880" s="2" t="s">
        <v>4688</v>
      </c>
      <c r="S1880" s="2" t="s">
        <v>6534</v>
      </c>
      <c r="V1880" s="19">
        <f t="shared" si="688"/>
        <v>0</v>
      </c>
    </row>
    <row r="1881" spans="1:23" s="20" customFormat="1" ht="228.75" hidden="1" x14ac:dyDescent="0.25">
      <c r="A1881" s="2" t="s">
        <v>1542</v>
      </c>
      <c r="B1881" s="2" t="s">
        <v>1543</v>
      </c>
      <c r="C1881" s="3" t="s">
        <v>5051</v>
      </c>
      <c r="D1881" s="40" t="str">
        <f t="shared" si="680"/>
        <v>Un Mercurey rouge d'une belle complexité aromatique et qui pourra s'accorder sur une côte de boeuf grillée au feu de bois.&lt;br&gt;&lt;br&gt;Encépagement : Pinot noir&lt;br&gt;&lt;br&gt;Dégustation : Robe rouge profond ; Nez aux notes de petits fruits rouges ; Bouche riche et complexe aux arômes de framboise, fraise, cerise. Un vin puissant et charnu.&lt;br&gt;Accord mets/vin : viandes grillées.&lt;br&gt;&lt;br&gt;Un regroupement de vignerons bourguignons passionnés. Au coeur de la Côte Chalonnaise, Mercurey est une des plus importantes appellations de la Bourgogne. Protégée des vents humides par ses coteaux, le vignoble s’étend entre 230 et 320 mètres d’altitude. Sols argilo-calcaires et marno-calcaires particulièrement propices au Pinot Noir.</v>
      </c>
      <c r="E1881" s="4">
        <v>17.399999999999999</v>
      </c>
      <c r="F1881" s="2" t="s">
        <v>2227</v>
      </c>
      <c r="G1881" s="42"/>
      <c r="H1881" s="2" t="b">
        <v>1</v>
      </c>
      <c r="I1881" s="2" t="s">
        <v>4716</v>
      </c>
      <c r="J1881" s="42"/>
      <c r="K1881" s="2" t="s">
        <v>4788</v>
      </c>
      <c r="L1881" s="42"/>
      <c r="M1881" s="2" t="s">
        <v>4762</v>
      </c>
      <c r="N1881" s="42"/>
      <c r="O1881" s="2" t="s">
        <v>4719</v>
      </c>
      <c r="P1881" s="42"/>
      <c r="Q1881" s="2" t="s">
        <v>4688</v>
      </c>
      <c r="R1881" s="42"/>
      <c r="S1881" s="2" t="s">
        <v>6535</v>
      </c>
      <c r="T1881" s="42"/>
      <c r="U1881" s="42"/>
      <c r="V1881" s="19">
        <f t="shared" si="688"/>
        <v>0</v>
      </c>
      <c r="W1881" s="42"/>
    </row>
    <row r="1882" spans="1:23" ht="409.5" x14ac:dyDescent="0.25">
      <c r="A1882" s="2" t="s">
        <v>1843</v>
      </c>
      <c r="B1882" s="2" t="s">
        <v>1844</v>
      </c>
      <c r="C1882" s="3" t="s">
        <v>5441</v>
      </c>
      <c r="D1882" s="23" t="str">
        <f t="shared" ref="D1882:D1883" si="690">SUBSTITUTE(SUBSTITUTE(SUBSTITUTE(C1882,CHAR(13),""),CHAR(10),"&lt;br&gt;"),". &amp;car(10)",".")</f>
        <v>Un Saumur Champigny rouge fruité et léger pouvant accompagner un poulet rôti.&lt;br&gt;&lt;br&gt;Encépagement : Cabernet franc.&lt;br&gt;&lt;br&gt;Dégustation : Robe rubis sombre ; Nez intense sur le fruit, baies noires et cerises mûres ; Bouche aux tanins fins et pleine de fraîcheur. &lt;br&gt;Accord mets/vin : viande blanche, viande grillée.&lt;br&gt;&lt;br&gt;En 1999, après une collaboration étroite d’une dizaine d’années, la Maison Joseph Mellot reprend les vignobles du Domaine Jean-Michel Sorbe, et décide d’en conserver le nom pour perpétuer son histoire. Une nouvelle impulsion internationale est alors donnée à l’exploitation.&lt;br&gt;Aujourd’hui, Catherine Corbeau-Mellot et son équipe honorent les terres historiques de Quincy et Reuilly selon un savoir-faire authentique, pour élaborer de grands vins issus des meilleurs terroirs.</v>
      </c>
      <c r="E1882" s="4">
        <v>15.6</v>
      </c>
      <c r="F1882" s="2" t="s">
        <v>2222</v>
      </c>
      <c r="G1882" s="19">
        <f>VLOOKUP(F1882,frs!$A$2:$B$45,2,FALSE)</f>
        <v>9</v>
      </c>
      <c r="H1882" s="2" t="b">
        <v>1</v>
      </c>
      <c r="I1882" s="2" t="s">
        <v>4716</v>
      </c>
      <c r="J1882" s="19">
        <f>VLOOKUP(I1882,Families!$A$2:$B$11,2,FALSE)</f>
        <v>1</v>
      </c>
      <c r="K1882" s="2" t="s">
        <v>4826</v>
      </c>
      <c r="L1882" s="19">
        <f>IFERROR(VLOOKUP(K1882,Appellations!$A$2:$B$80,2,FALSE),"0")</f>
        <v>68</v>
      </c>
      <c r="M1882" s="2" t="s">
        <v>4822</v>
      </c>
      <c r="N1882" s="19">
        <f>IFERROR(VLOOKUP(M1882,Regions!$A$2:$B$44,2,FALSE),"0")</f>
        <v>27</v>
      </c>
      <c r="O1882" s="2" t="s">
        <v>4719</v>
      </c>
      <c r="P1882" s="19">
        <f>IFERROR(VLOOKUP(O1882,Colors!$A$2:$B$11,2,FALSE),"0")</f>
        <v>8</v>
      </c>
      <c r="Q1882" s="2" t="s">
        <v>4688</v>
      </c>
      <c r="R1882" s="19">
        <f>IFERROR(VLOOKUP(Q1882,Contenants!$A$2:$B$21,2,FALSE),"0")</f>
        <v>16</v>
      </c>
      <c r="S1882" s="2" t="s">
        <v>5868</v>
      </c>
      <c r="T1882" s="50" t="s">
        <v>6478</v>
      </c>
      <c r="U1882" s="19" t="str">
        <f>SUBSTITUTE(S1882,"C:\Users\Admin\OneDrive\Site Internet\","")</f>
        <v>joseph_mellot_saumur_champigny_rouge.png</v>
      </c>
      <c r="V1882" s="19">
        <f t="shared" si="688"/>
        <v>1</v>
      </c>
      <c r="W1882" s="20" t="str">
        <f t="shared" ref="W1882" si="691">$X$1&amp;A1882&amp;$Y$1&amp;T1882&amp;$Z$1&amp;D1882&amp;$AA$1&amp;G1882&amp;$AB$1&amp;J1882&amp;$AC$1&amp;L1882&amp;$AD$1&amp;N1882&amp;$AE$1&amp;P1882&amp;$AF$1&amp;R1882&amp;$AG$1&amp;U1882&amp;$AH$1&amp;V1882&amp;$AI$1</f>
        <v>("01894", "Le Boisclair Mellot Rouge", "Un Saumur Champigny rouge fruité et léger pouvant accompagner un poulet rôti.&lt;br&gt;&lt;br&gt;Encépagement : Cabernet franc.&lt;br&gt;&lt;br&gt;Dégustation : Robe rubis sombre ; Nez intense sur le fruit, baies noires et cerises mûres ; Bouche aux tanins fins et pleine de fraîcheur. &lt;br&gt;Accord mets/vin : viande blanche, viande grillée.&lt;br&gt;&lt;br&gt;En 1999, après une collaboration étroite d’une dizaine d’années, la Maison Joseph Mellot reprend les vignobles du Domaine Jean-Michel Sorbe, et décide d’en conserver le nom pour perpétuer son histoire. Une nouvelle impulsion internationale est alors donnée à l’exploitation.&lt;br&gt;Aujourd’hui, Catherine Corbeau-Mellot et son équipe honorent les terres historiques de Quincy et Reuilly selon un savoir-faire authentique, pour élaborer de grands vins issus des meilleurs terroirs.", "9", "1", "68", "27","8", "16", "joseph_mellot_saumur_champigny_rouge.png", "1"),</v>
      </c>
    </row>
    <row r="1883" spans="1:23" hidden="1" x14ac:dyDescent="0.25">
      <c r="A1883" s="2" t="s">
        <v>2582</v>
      </c>
      <c r="B1883" s="2" t="s">
        <v>2583</v>
      </c>
      <c r="C1883" s="3"/>
      <c r="D1883" s="23" t="str">
        <f t="shared" si="690"/>
        <v/>
      </c>
      <c r="E1883" s="4">
        <v>17.25</v>
      </c>
      <c r="F1883" s="2" t="s">
        <v>2224</v>
      </c>
      <c r="G1883" s="19">
        <f>VLOOKUP(F1883,frs!$A$2:$E$41,2,FALSE)</f>
        <v>39</v>
      </c>
      <c r="H1883" s="2" t="b">
        <v>0</v>
      </c>
      <c r="I1883" s="2" t="s">
        <v>2301</v>
      </c>
      <c r="J1883" s="19">
        <f>VLOOKUP(I1883,Families!$A$2:$B$11,2,FALSE)</f>
        <v>4</v>
      </c>
      <c r="K1883" s="2" t="s">
        <v>4749</v>
      </c>
      <c r="L1883" s="19">
        <f>IFERROR(VLOOKUP(K1883,Appellations!$A$2:$B$77,2,FALSE),"0")</f>
        <v>38</v>
      </c>
      <c r="M1883" s="2" t="s">
        <v>4745</v>
      </c>
      <c r="N1883" s="19">
        <f>IFERROR(VLOOKUP(M1883,Regions!$A$2:$B$41,2,FALSE),"0")</f>
        <v>33</v>
      </c>
      <c r="O1883" s="2" t="s">
        <v>2306</v>
      </c>
      <c r="P1883" s="19">
        <f>IFERROR(VLOOKUP(O1883,Colors!$A$2:$B$11,2,FALSE),"0")</f>
        <v>7</v>
      </c>
      <c r="Q1883" s="2"/>
      <c r="R1883" s="19" t="str">
        <f>IFERROR(VLOOKUP(Q1883,Contenants!$A$2:$B$21,2,FALSE),"0")</f>
        <v>0</v>
      </c>
      <c r="S1883" s="2"/>
      <c r="T1883" s="50" t="str">
        <f t="shared" ref="T1883" si="692">PROPER(B1883)</f>
        <v>Bib Igp Gard Chartreux Instinct Rose 5 L</v>
      </c>
      <c r="U1883" s="19" t="str">
        <f>SUBSTITUTE(SUBSTITUTE(SUBSTITUTE(SUBSTITUTE(SUBSTITUTE(SUBSTITUTE(SUBSTITUTE(SUBSTITUTE(SUBSTITUTE(SUBSTITUTE(SUBSTITUTE(SUBSTITUTE(S1883,"C:\Users\Admin\OneDrive\Site Internet\",""),"BAG-IN-BOX\",""),"BOURGOGNE\",""),"BEAUJOLAIS\",""),"CHAMPAGNE ET EFFERVESCENTS\",""),"LANGUEDOC\",""),"LOIRE\",""),"PROVENCE\",""),"RHONE NORD\",""),"RHONE SUD\",""),"SPIRITUEUX\",""),"SUD OUEST\","")</f>
        <v/>
      </c>
      <c r="V1883" s="19" t="e">
        <f>IF(#REF!="",0,1)</f>
        <v>#REF!</v>
      </c>
      <c r="W1883" s="20" t="e">
        <f>$X$1&amp;A1883&amp;$Y$1&amp;T1883&amp;$Z$1&amp;D1883&amp;$AA$1&amp;E1883&amp;#REF!&amp;G1883&amp;$AB$1&amp;J1883&amp;$AC$1&amp;L1883&amp;$AD$1&amp;N1883&amp;$AE$1&amp;P1883&amp;$AF$1&amp;R1883&amp;$AG$1&amp;#REF!&amp;$AI$1</f>
        <v>#REF!</v>
      </c>
    </row>
    <row r="1884" spans="1:23" s="29" customFormat="1" hidden="1" x14ac:dyDescent="0.25">
      <c r="A1884" s="2" t="s">
        <v>3122</v>
      </c>
      <c r="B1884" s="2" t="s">
        <v>3123</v>
      </c>
      <c r="C1884" s="3"/>
      <c r="D1884" s="27" t="str">
        <f t="shared" si="680"/>
        <v/>
      </c>
      <c r="E1884" s="4">
        <v>34</v>
      </c>
      <c r="F1884" s="2" t="s">
        <v>3124</v>
      </c>
      <c r="H1884" s="2" t="b">
        <v>0</v>
      </c>
      <c r="I1884" s="2" t="s">
        <v>4716</v>
      </c>
      <c r="K1884" s="2" t="s">
        <v>4841</v>
      </c>
      <c r="M1884" s="2" t="s">
        <v>4745</v>
      </c>
      <c r="O1884" s="2" t="s">
        <v>4719</v>
      </c>
      <c r="Q1884" s="2" t="s">
        <v>4688</v>
      </c>
      <c r="S1884" s="2"/>
    </row>
    <row r="1885" spans="1:23" s="20" customFormat="1" hidden="1" x14ac:dyDescent="0.25">
      <c r="A1885" s="2" t="s">
        <v>4546</v>
      </c>
      <c r="B1885" s="2" t="s">
        <v>4547</v>
      </c>
      <c r="C1885" s="3"/>
      <c r="D1885" s="18" t="str">
        <f t="shared" si="680"/>
        <v/>
      </c>
      <c r="E1885" s="4">
        <v>60.3</v>
      </c>
      <c r="F1885" s="2" t="s">
        <v>469</v>
      </c>
      <c r="H1885" s="2" t="b">
        <v>0</v>
      </c>
      <c r="I1885" s="2" t="s">
        <v>4693</v>
      </c>
      <c r="K1885" s="2"/>
      <c r="M1885" s="2" t="s">
        <v>4698</v>
      </c>
      <c r="O1885" s="2"/>
      <c r="Q1885" s="2" t="s">
        <v>4696</v>
      </c>
      <c r="S1885" s="2"/>
    </row>
    <row r="1886" spans="1:23" s="20" customFormat="1" hidden="1" x14ac:dyDescent="0.25">
      <c r="A1886" s="2" t="s">
        <v>139</v>
      </c>
      <c r="B1886" s="2" t="s">
        <v>140</v>
      </c>
      <c r="C1886" s="3"/>
      <c r="D1886" s="18" t="str">
        <f t="shared" si="680"/>
        <v/>
      </c>
      <c r="E1886" s="4">
        <v>73.55</v>
      </c>
      <c r="F1886" s="2" t="s">
        <v>66</v>
      </c>
      <c r="H1886" s="2" t="b">
        <v>1</v>
      </c>
      <c r="I1886" s="2" t="s">
        <v>4693</v>
      </c>
      <c r="K1886" s="2"/>
      <c r="M1886" s="2" t="s">
        <v>5925</v>
      </c>
      <c r="O1886" s="2"/>
      <c r="Q1886" s="2" t="s">
        <v>4696</v>
      </c>
      <c r="S1886" s="2"/>
      <c r="V1886" s="19">
        <f t="shared" ref="V1886:V1887" si="693">IF(U1886="",0,1)</f>
        <v>0</v>
      </c>
    </row>
    <row r="1887" spans="1:23" s="20" customFormat="1" hidden="1" x14ac:dyDescent="0.25">
      <c r="A1887" s="2" t="s">
        <v>71</v>
      </c>
      <c r="B1887" s="2" t="s">
        <v>72</v>
      </c>
      <c r="C1887" s="3"/>
      <c r="D1887" s="18" t="str">
        <f t="shared" si="680"/>
        <v/>
      </c>
      <c r="E1887" s="4">
        <v>445</v>
      </c>
      <c r="F1887" s="2" t="s">
        <v>66</v>
      </c>
      <c r="H1887" s="2" t="b">
        <v>1</v>
      </c>
      <c r="I1887" s="2" t="s">
        <v>4693</v>
      </c>
      <c r="K1887" s="2"/>
      <c r="M1887" s="2" t="s">
        <v>5925</v>
      </c>
      <c r="O1887" s="2"/>
      <c r="Q1887" s="2" t="s">
        <v>4695</v>
      </c>
      <c r="S1887" s="2"/>
      <c r="V1887" s="19">
        <f t="shared" si="693"/>
        <v>0</v>
      </c>
    </row>
    <row r="1888" spans="1:23" s="20" customFormat="1" hidden="1" x14ac:dyDescent="0.25">
      <c r="A1888" s="2" t="s">
        <v>2397</v>
      </c>
      <c r="B1888" s="2" t="s">
        <v>2398</v>
      </c>
      <c r="C1888" s="3"/>
      <c r="D1888" s="18" t="str">
        <f t="shared" si="680"/>
        <v/>
      </c>
      <c r="E1888" s="4">
        <v>29.9</v>
      </c>
      <c r="F1888" s="2" t="s">
        <v>2238</v>
      </c>
      <c r="H1888" s="2" t="b">
        <v>0</v>
      </c>
      <c r="I1888" s="2" t="s">
        <v>2308</v>
      </c>
      <c r="K1888" s="2" t="s">
        <v>4828</v>
      </c>
      <c r="M1888" s="2" t="s">
        <v>4741</v>
      </c>
      <c r="O1888" s="2" t="s">
        <v>2306</v>
      </c>
      <c r="Q1888" s="2" t="s">
        <v>4688</v>
      </c>
      <c r="S1888" s="2"/>
    </row>
    <row r="1889" spans="1:23" s="20" customFormat="1" hidden="1" x14ac:dyDescent="0.25">
      <c r="A1889" s="2" t="s">
        <v>4669</v>
      </c>
      <c r="B1889" s="2" t="s">
        <v>4670</v>
      </c>
      <c r="C1889" s="3"/>
      <c r="D1889" s="18" t="str">
        <f t="shared" si="680"/>
        <v/>
      </c>
      <c r="E1889" s="4">
        <v>49</v>
      </c>
      <c r="F1889" s="2" t="s">
        <v>2279</v>
      </c>
      <c r="H1889" s="2" t="b">
        <v>0</v>
      </c>
      <c r="I1889" s="2" t="s">
        <v>4693</v>
      </c>
      <c r="K1889" s="2"/>
      <c r="M1889" s="2" t="s">
        <v>4698</v>
      </c>
      <c r="O1889" s="2"/>
      <c r="Q1889" s="2"/>
      <c r="S1889" s="2"/>
    </row>
    <row r="1890" spans="1:23" s="20" customFormat="1" hidden="1" x14ac:dyDescent="0.25">
      <c r="A1890" s="2" t="s">
        <v>4625</v>
      </c>
      <c r="B1890" s="2" t="s">
        <v>4626</v>
      </c>
      <c r="C1890" s="3"/>
      <c r="D1890" s="18" t="str">
        <f t="shared" si="680"/>
        <v/>
      </c>
      <c r="E1890" s="4">
        <v>87.75</v>
      </c>
      <c r="F1890" s="2" t="s">
        <v>2279</v>
      </c>
      <c r="H1890" s="2" t="b">
        <v>0</v>
      </c>
      <c r="I1890" s="2" t="s">
        <v>4693</v>
      </c>
      <c r="K1890" s="2"/>
      <c r="M1890" s="2" t="s">
        <v>4698</v>
      </c>
      <c r="O1890" s="2"/>
      <c r="Q1890" s="2"/>
      <c r="S1890" s="2"/>
    </row>
    <row r="1891" spans="1:23" s="20" customFormat="1" hidden="1" x14ac:dyDescent="0.25">
      <c r="A1891" s="2" t="s">
        <v>4565</v>
      </c>
      <c r="B1891" s="2" t="s">
        <v>4566</v>
      </c>
      <c r="C1891" s="3"/>
      <c r="D1891" s="18" t="str">
        <f t="shared" si="680"/>
        <v/>
      </c>
      <c r="E1891" s="4">
        <v>56.9</v>
      </c>
      <c r="F1891" s="2" t="s">
        <v>2279</v>
      </c>
      <c r="H1891" s="2" t="b">
        <v>0</v>
      </c>
      <c r="I1891" s="2" t="s">
        <v>4693</v>
      </c>
      <c r="K1891" s="2"/>
      <c r="M1891" s="2" t="s">
        <v>4698</v>
      </c>
      <c r="O1891" s="2"/>
      <c r="Q1891" s="2"/>
      <c r="S1891" s="2"/>
    </row>
    <row r="1892" spans="1:23" s="20" customFormat="1" hidden="1" x14ac:dyDescent="0.25">
      <c r="A1892" s="2" t="s">
        <v>2956</v>
      </c>
      <c r="B1892" s="2" t="s">
        <v>2957</v>
      </c>
      <c r="C1892" s="3"/>
      <c r="D1892" s="40" t="str">
        <f t="shared" si="680"/>
        <v/>
      </c>
      <c r="E1892" s="4">
        <v>10.15</v>
      </c>
      <c r="F1892" s="2" t="s">
        <v>2218</v>
      </c>
      <c r="G1892" s="42"/>
      <c r="H1892" s="2" t="b">
        <v>0</v>
      </c>
      <c r="I1892" s="2" t="s">
        <v>4709</v>
      </c>
      <c r="J1892" s="42"/>
      <c r="K1892" s="2" t="s">
        <v>4740</v>
      </c>
      <c r="L1892" s="42"/>
      <c r="M1892" s="2" t="s">
        <v>4741</v>
      </c>
      <c r="N1892" s="42"/>
      <c r="O1892" s="2" t="s">
        <v>4689</v>
      </c>
      <c r="P1892" s="42"/>
      <c r="Q1892" s="2" t="s">
        <v>4688</v>
      </c>
      <c r="R1892" s="42"/>
      <c r="S1892" s="2"/>
      <c r="T1892" s="42"/>
      <c r="U1892" s="42"/>
      <c r="V1892" s="42"/>
      <c r="W1892" s="42"/>
    </row>
    <row r="1893" spans="1:23" hidden="1" x14ac:dyDescent="0.25">
      <c r="A1893" s="2" t="s">
        <v>2958</v>
      </c>
      <c r="B1893" s="2" t="s">
        <v>2959</v>
      </c>
      <c r="C1893" s="3"/>
      <c r="D1893" s="23" t="str">
        <f t="shared" ref="D1893:D1898" si="694">SUBSTITUTE(SUBSTITUTE(SUBSTITUTE(C1893,CHAR(13),""),CHAR(10),"&lt;br&gt;"),". &amp;car(10)",".")</f>
        <v/>
      </c>
      <c r="E1893" s="4">
        <v>7.65</v>
      </c>
      <c r="F1893" s="2" t="s">
        <v>2218</v>
      </c>
      <c r="G1893" s="19" t="e">
        <f>VLOOKUP(F1893,frs!$A$2:$E$41,2,FALSE)</f>
        <v>#N/A</v>
      </c>
      <c r="H1893" s="2" t="b">
        <v>0</v>
      </c>
      <c r="I1893" s="2" t="s">
        <v>4709</v>
      </c>
      <c r="J1893" s="19">
        <f>VLOOKUP(I1893,Families!$A$2:$B$11,2,FALSE)</f>
        <v>2</v>
      </c>
      <c r="K1893" s="2" t="s">
        <v>4740</v>
      </c>
      <c r="L1893" s="19">
        <f>IFERROR(VLOOKUP(K1893,Appellations!$A$2:$B$77,2,FALSE),"0")</f>
        <v>25</v>
      </c>
      <c r="M1893" s="2" t="s">
        <v>4741</v>
      </c>
      <c r="N1893" s="19">
        <f>IFERROR(VLOOKUP(M1893,Regions!$A$2:$B$41,2,FALSE),"0")</f>
        <v>32</v>
      </c>
      <c r="O1893" s="2" t="s">
        <v>4689</v>
      </c>
      <c r="P1893" s="19">
        <f>IFERROR(VLOOKUP(O1893,Colors!$A$2:$B$11,2,FALSE),"0")</f>
        <v>2</v>
      </c>
      <c r="Q1893" s="2" t="s">
        <v>4695</v>
      </c>
      <c r="R1893" s="19">
        <f>IFERROR(VLOOKUP(Q1893,Contenants!$A$2:$B$21,2,FALSE),"0")</f>
        <v>13</v>
      </c>
      <c r="S1893" s="2"/>
      <c r="T1893" s="50" t="str">
        <f t="shared" ref="T1893:T1898" si="695">PROPER(B1893)</f>
        <v>Cdp Chateau La Jouliane Blanc 50 Cl</v>
      </c>
      <c r="U1893" s="19" t="str">
        <f t="shared" ref="U1893:U1898" si="696">SUBSTITUTE(SUBSTITUTE(SUBSTITUTE(SUBSTITUTE(SUBSTITUTE(SUBSTITUTE(SUBSTITUTE(SUBSTITUTE(SUBSTITUTE(SUBSTITUTE(SUBSTITUTE(SUBSTITUTE(S1893,"C:\Users\Admin\OneDrive\Site Internet\",""),"BAG-IN-BOX\",""),"BOURGOGNE\",""),"BEAUJOLAIS\",""),"CHAMPAGNE ET EFFERVESCENTS\",""),"LANGUEDOC\",""),"LOIRE\",""),"PROVENCE\",""),"RHONE NORD\",""),"RHONE SUD\",""),"SPIRITUEUX\",""),"SUD OUEST\","")</f>
        <v/>
      </c>
      <c r="V1893" s="19" t="e">
        <f>IF(#REF!="",0,1)</f>
        <v>#REF!</v>
      </c>
      <c r="W1893" s="20" t="e">
        <f>$X$1&amp;A1893&amp;$Y$1&amp;T1893&amp;$Z$1&amp;D1893&amp;$AA$1&amp;E1893&amp;#REF!&amp;G1893&amp;$AB$1&amp;J1893&amp;$AC$1&amp;L1893&amp;$AD$1&amp;N1893&amp;$AE$1&amp;P1893&amp;$AF$1&amp;R1893&amp;$AG$1&amp;#REF!&amp;$AI$1</f>
        <v>#REF!</v>
      </c>
    </row>
    <row r="1894" spans="1:23" hidden="1" x14ac:dyDescent="0.25">
      <c r="A1894" s="2" t="s">
        <v>2960</v>
      </c>
      <c r="B1894" s="2" t="s">
        <v>2961</v>
      </c>
      <c r="C1894" s="3"/>
      <c r="D1894" s="23" t="str">
        <f t="shared" si="694"/>
        <v/>
      </c>
      <c r="E1894" s="4">
        <v>10.15</v>
      </c>
      <c r="F1894" s="2" t="s">
        <v>2218</v>
      </c>
      <c r="G1894" s="19" t="e">
        <f>VLOOKUP(F1894,frs!$A$2:$E$41,2,FALSE)</f>
        <v>#N/A</v>
      </c>
      <c r="H1894" s="2" t="b">
        <v>0</v>
      </c>
      <c r="I1894" s="2" t="s">
        <v>2308</v>
      </c>
      <c r="J1894" s="19">
        <f>VLOOKUP(I1894,Families!$A$2:$B$11,2,FALSE)</f>
        <v>3</v>
      </c>
      <c r="K1894" s="2" t="s">
        <v>4740</v>
      </c>
      <c r="L1894" s="19">
        <f>IFERROR(VLOOKUP(K1894,Appellations!$A$2:$B$77,2,FALSE),"0")</f>
        <v>25</v>
      </c>
      <c r="M1894" s="2" t="s">
        <v>4741</v>
      </c>
      <c r="N1894" s="19">
        <f>IFERROR(VLOOKUP(M1894,Regions!$A$2:$B$41,2,FALSE),"0")</f>
        <v>32</v>
      </c>
      <c r="O1894" s="2" t="s">
        <v>2306</v>
      </c>
      <c r="P1894" s="19">
        <f>IFERROR(VLOOKUP(O1894,Colors!$A$2:$B$11,2,FALSE),"0")</f>
        <v>7</v>
      </c>
      <c r="Q1894" s="2" t="s">
        <v>4688</v>
      </c>
      <c r="R1894" s="19">
        <f>IFERROR(VLOOKUP(Q1894,Contenants!$A$2:$B$21,2,FALSE),"0")</f>
        <v>16</v>
      </c>
      <c r="S1894" s="2"/>
      <c r="T1894" s="50" t="str">
        <f t="shared" si="695"/>
        <v>Cdp Chateau La Jouliane Rose</v>
      </c>
      <c r="U1894" s="19" t="str">
        <f t="shared" si="696"/>
        <v/>
      </c>
      <c r="V1894" s="19" t="e">
        <f>IF(#REF!="",0,1)</f>
        <v>#REF!</v>
      </c>
      <c r="W1894" s="20" t="e">
        <f>$X$1&amp;A1894&amp;$Y$1&amp;T1894&amp;$Z$1&amp;D1894&amp;$AA$1&amp;E1894&amp;#REF!&amp;G1894&amp;$AB$1&amp;J1894&amp;$AC$1&amp;L1894&amp;$AD$1&amp;N1894&amp;$AE$1&amp;P1894&amp;$AF$1&amp;R1894&amp;$AG$1&amp;#REF!&amp;$AI$1</f>
        <v>#REF!</v>
      </c>
    </row>
    <row r="1895" spans="1:23" hidden="1" x14ac:dyDescent="0.25">
      <c r="A1895" s="2" t="s">
        <v>2962</v>
      </c>
      <c r="B1895" s="2" t="s">
        <v>2963</v>
      </c>
      <c r="C1895" s="3"/>
      <c r="D1895" s="23" t="str">
        <f t="shared" si="694"/>
        <v/>
      </c>
      <c r="E1895" s="4">
        <v>7.65</v>
      </c>
      <c r="F1895" s="2" t="s">
        <v>2218</v>
      </c>
      <c r="G1895" s="19" t="e">
        <f>VLOOKUP(F1895,frs!$A$2:$E$41,2,FALSE)</f>
        <v>#N/A</v>
      </c>
      <c r="H1895" s="2" t="b">
        <v>0</v>
      </c>
      <c r="I1895" s="2" t="s">
        <v>2308</v>
      </c>
      <c r="J1895" s="19">
        <f>VLOOKUP(I1895,Families!$A$2:$B$11,2,FALSE)</f>
        <v>3</v>
      </c>
      <c r="K1895" s="2" t="s">
        <v>4740</v>
      </c>
      <c r="L1895" s="19">
        <f>IFERROR(VLOOKUP(K1895,Appellations!$A$2:$B$77,2,FALSE),"0")</f>
        <v>25</v>
      </c>
      <c r="M1895" s="2" t="s">
        <v>4741</v>
      </c>
      <c r="N1895" s="19">
        <f>IFERROR(VLOOKUP(M1895,Regions!$A$2:$B$41,2,FALSE),"0")</f>
        <v>32</v>
      </c>
      <c r="O1895" s="2" t="s">
        <v>2306</v>
      </c>
      <c r="P1895" s="19">
        <f>IFERROR(VLOOKUP(O1895,Colors!$A$2:$B$11,2,FALSE),"0")</f>
        <v>7</v>
      </c>
      <c r="Q1895" s="2" t="s">
        <v>4695</v>
      </c>
      <c r="R1895" s="19">
        <f>IFERROR(VLOOKUP(Q1895,Contenants!$A$2:$B$21,2,FALSE),"0")</f>
        <v>13</v>
      </c>
      <c r="S1895" s="2"/>
      <c r="T1895" s="50" t="str">
        <f t="shared" si="695"/>
        <v>Cdp Chateau La Jouliane Rose 50 Cl</v>
      </c>
      <c r="U1895" s="19" t="str">
        <f t="shared" si="696"/>
        <v/>
      </c>
      <c r="V1895" s="19" t="e">
        <f>IF(#REF!="",0,1)</f>
        <v>#REF!</v>
      </c>
      <c r="W1895" s="20" t="e">
        <f>$X$1&amp;A1895&amp;$Y$1&amp;T1895&amp;$Z$1&amp;D1895&amp;$AA$1&amp;E1895&amp;#REF!&amp;G1895&amp;$AB$1&amp;J1895&amp;$AC$1&amp;L1895&amp;$AD$1&amp;N1895&amp;$AE$1&amp;P1895&amp;$AF$1&amp;R1895&amp;$AG$1&amp;#REF!&amp;$AI$1</f>
        <v>#REF!</v>
      </c>
    </row>
    <row r="1896" spans="1:23" hidden="1" x14ac:dyDescent="0.25">
      <c r="A1896" s="2" t="s">
        <v>3221</v>
      </c>
      <c r="B1896" s="2" t="s">
        <v>3222</v>
      </c>
      <c r="C1896" s="3"/>
      <c r="D1896" s="23" t="str">
        <f t="shared" si="694"/>
        <v/>
      </c>
      <c r="E1896" s="4">
        <v>30.1</v>
      </c>
      <c r="F1896" s="2" t="s">
        <v>3218</v>
      </c>
      <c r="G1896" s="19" t="e">
        <f>VLOOKUP(F1896,frs!$A$2:$E$41,2,FALSE)</f>
        <v>#N/A</v>
      </c>
      <c r="H1896" s="2" t="b">
        <v>0</v>
      </c>
      <c r="I1896" s="2" t="s">
        <v>4805</v>
      </c>
      <c r="J1896" s="19">
        <f>VLOOKUP(I1896,Families!$A$2:$B$11,2,FALSE)</f>
        <v>5</v>
      </c>
      <c r="K1896" s="2" t="s">
        <v>4806</v>
      </c>
      <c r="L1896" s="19">
        <f>IFERROR(VLOOKUP(K1896,Appellations!$A$2:$B$77,2,FALSE),"0")</f>
        <v>16</v>
      </c>
      <c r="M1896" s="2" t="s">
        <v>4806</v>
      </c>
      <c r="N1896" s="19">
        <f>IFERROR(VLOOKUP(M1896,Regions!$A$2:$B$41,2,FALSE),"0")</f>
        <v>12</v>
      </c>
      <c r="O1896" s="2"/>
      <c r="P1896" s="19" t="str">
        <f>IFERROR(VLOOKUP(O1896,Colors!$A$2:$B$11,2,FALSE),"0")</f>
        <v>0</v>
      </c>
      <c r="Q1896" s="2" t="s">
        <v>4688</v>
      </c>
      <c r="R1896" s="19">
        <f>IFERROR(VLOOKUP(Q1896,Contenants!$A$2:$B$21,2,FALSE),"0")</f>
        <v>16</v>
      </c>
      <c r="S1896" s="2"/>
      <c r="T1896" s="50" t="str">
        <f t="shared" si="695"/>
        <v>Champagne Pannier Brut Selection</v>
      </c>
      <c r="U1896" s="19" t="str">
        <f t="shared" si="696"/>
        <v/>
      </c>
      <c r="V1896" s="19" t="e">
        <f>IF(#REF!="",0,1)</f>
        <v>#REF!</v>
      </c>
      <c r="W1896" s="20" t="e">
        <f>$X$1&amp;A1896&amp;$Y$1&amp;T1896&amp;$Z$1&amp;D1896&amp;$AA$1&amp;E1896&amp;#REF!&amp;G1896&amp;$AB$1&amp;J1896&amp;$AC$1&amp;L1896&amp;$AD$1&amp;N1896&amp;$AE$1&amp;P1896&amp;$AF$1&amp;R1896&amp;$AG$1&amp;#REF!&amp;$AI$1</f>
        <v>#REF!</v>
      </c>
    </row>
    <row r="1897" spans="1:23" hidden="1" x14ac:dyDescent="0.25">
      <c r="A1897" s="2" t="s">
        <v>1164</v>
      </c>
      <c r="B1897" s="2" t="s">
        <v>1165</v>
      </c>
      <c r="C1897" s="3"/>
      <c r="D1897" s="23" t="str">
        <f t="shared" si="694"/>
        <v/>
      </c>
      <c r="E1897" s="4">
        <v>1.6</v>
      </c>
      <c r="F1897" s="2" t="s">
        <v>1163</v>
      </c>
      <c r="G1897" s="19" t="e">
        <f>VLOOKUP(F1897,frs!$A$2:$E$41,2,FALSE)</f>
        <v>#N/A</v>
      </c>
      <c r="H1897" s="2" t="b">
        <v>1</v>
      </c>
      <c r="I1897" s="2" t="s">
        <v>4691</v>
      </c>
      <c r="J1897" s="19">
        <f>VLOOKUP(I1897,Families!$A$2:$B$11,2,FALSE)</f>
        <v>10</v>
      </c>
      <c r="K1897" s="2"/>
      <c r="L1897" s="19" t="str">
        <f>IFERROR(VLOOKUP(K1897,Appellations!$A$2:$B$77,2,FALSE),"0")</f>
        <v>0</v>
      </c>
      <c r="M1897" s="2"/>
      <c r="N1897" s="19" t="str">
        <f>IFERROR(VLOOKUP(M1897,Regions!$A$2:$B$41,2,FALSE),"0")</f>
        <v>0</v>
      </c>
      <c r="O1897" s="2"/>
      <c r="P1897" s="19" t="str">
        <f>IFERROR(VLOOKUP(O1897,Colors!$A$2:$B$11,2,FALSE),"0")</f>
        <v>0</v>
      </c>
      <c r="Q1897" s="2"/>
      <c r="R1897" s="19" t="str">
        <f>IFERROR(VLOOKUP(Q1897,Contenants!$A$2:$B$21,2,FALSE),"0")</f>
        <v>0</v>
      </c>
      <c r="S1897" s="2"/>
      <c r="T1897" s="50" t="str">
        <f t="shared" si="695"/>
        <v>Ethylotest Chimique 0.5 G</v>
      </c>
      <c r="U1897" s="19" t="str">
        <f t="shared" si="696"/>
        <v/>
      </c>
      <c r="V1897" s="19">
        <f t="shared" ref="V1897:V1902" si="697">IF(U1897="",0,1)</f>
        <v>0</v>
      </c>
      <c r="W1897" s="20" t="e">
        <f>$X$1&amp;A1897&amp;$Y$1&amp;T1897&amp;$Z$1&amp;D1897&amp;$AA$1&amp;E1897&amp;#REF!&amp;G1897&amp;$AB$1&amp;J1897&amp;$AC$1&amp;L1897&amp;$AD$1&amp;N1897&amp;$AE$1&amp;P1897&amp;$AF$1&amp;R1897&amp;$AG$1&amp;#REF!&amp;$AI$1</f>
        <v>#REF!</v>
      </c>
    </row>
    <row r="1898" spans="1:23" hidden="1" x14ac:dyDescent="0.25">
      <c r="A1898" s="2" t="s">
        <v>1161</v>
      </c>
      <c r="B1898" s="2" t="s">
        <v>1162</v>
      </c>
      <c r="C1898" s="3"/>
      <c r="D1898" s="23" t="str">
        <f t="shared" si="694"/>
        <v/>
      </c>
      <c r="E1898" s="4">
        <v>1.6</v>
      </c>
      <c r="F1898" s="2" t="s">
        <v>1163</v>
      </c>
      <c r="G1898" s="19" t="e">
        <f>VLOOKUP(F1898,frs!$A$2:$E$41,2,FALSE)</f>
        <v>#N/A</v>
      </c>
      <c r="H1898" s="2" t="b">
        <v>1</v>
      </c>
      <c r="I1898" s="2" t="s">
        <v>4691</v>
      </c>
      <c r="J1898" s="19">
        <f>VLOOKUP(I1898,Families!$A$2:$B$11,2,FALSE)</f>
        <v>10</v>
      </c>
      <c r="K1898" s="2"/>
      <c r="L1898" s="19" t="str">
        <f>IFERROR(VLOOKUP(K1898,Appellations!$A$2:$B$77,2,FALSE),"0")</f>
        <v>0</v>
      </c>
      <c r="M1898" s="2"/>
      <c r="N1898" s="19" t="str">
        <f>IFERROR(VLOOKUP(M1898,Regions!$A$2:$B$41,2,FALSE),"0")</f>
        <v>0</v>
      </c>
      <c r="O1898" s="2"/>
      <c r="P1898" s="19" t="str">
        <f>IFERROR(VLOOKUP(O1898,Colors!$A$2:$B$11,2,FALSE),"0")</f>
        <v>0</v>
      </c>
      <c r="Q1898" s="2"/>
      <c r="R1898" s="19" t="str">
        <f>IFERROR(VLOOKUP(Q1898,Contenants!$A$2:$B$21,2,FALSE),"0")</f>
        <v>0</v>
      </c>
      <c r="S1898" s="2"/>
      <c r="T1898" s="50" t="str">
        <f t="shared" si="695"/>
        <v>Ethylotest Chimique 0.2 G Jeunes Conduct</v>
      </c>
      <c r="U1898" s="19" t="str">
        <f t="shared" si="696"/>
        <v/>
      </c>
      <c r="V1898" s="19">
        <f t="shared" si="697"/>
        <v>0</v>
      </c>
      <c r="W1898" s="20" t="e">
        <f>$X$1&amp;A1898&amp;$Y$1&amp;T1898&amp;$Z$1&amp;D1898&amp;$AA$1&amp;E1898&amp;#REF!&amp;G1898&amp;$AB$1&amp;J1898&amp;$AC$1&amp;L1898&amp;$AD$1&amp;N1898&amp;$AE$1&amp;P1898&amp;$AF$1&amp;R1898&amp;$AG$1&amp;#REF!&amp;$AI$1</f>
        <v>#REF!</v>
      </c>
    </row>
    <row r="1899" spans="1:23" s="29" customFormat="1" hidden="1" x14ac:dyDescent="0.25">
      <c r="A1899" s="2" t="s">
        <v>188</v>
      </c>
      <c r="B1899" s="2" t="s">
        <v>189</v>
      </c>
      <c r="C1899" s="3"/>
      <c r="D1899" s="27" t="str">
        <f t="shared" si="680"/>
        <v/>
      </c>
      <c r="E1899" s="4">
        <v>74.150000000000006</v>
      </c>
      <c r="F1899" s="2" t="s">
        <v>2245</v>
      </c>
      <c r="H1899" s="2" t="b">
        <v>1</v>
      </c>
      <c r="I1899" s="2" t="s">
        <v>4716</v>
      </c>
      <c r="K1899" s="2" t="s">
        <v>4893</v>
      </c>
      <c r="M1899" s="2" t="s">
        <v>4741</v>
      </c>
      <c r="O1899" s="2" t="s">
        <v>4719</v>
      </c>
      <c r="Q1899" s="2" t="s">
        <v>4688</v>
      </c>
      <c r="S1899" s="2"/>
      <c r="V1899" s="19">
        <f t="shared" si="697"/>
        <v>0</v>
      </c>
    </row>
    <row r="1900" spans="1:23" s="20" customFormat="1" hidden="1" x14ac:dyDescent="0.25">
      <c r="A1900" s="2" t="s">
        <v>186</v>
      </c>
      <c r="B1900" s="2" t="s">
        <v>187</v>
      </c>
      <c r="C1900" s="3"/>
      <c r="D1900" s="18" t="str">
        <f t="shared" si="680"/>
        <v/>
      </c>
      <c r="E1900" s="4">
        <v>74.150000000000006</v>
      </c>
      <c r="F1900" s="2" t="s">
        <v>2245</v>
      </c>
      <c r="H1900" s="2" t="b">
        <v>1</v>
      </c>
      <c r="I1900" s="2" t="s">
        <v>4709</v>
      </c>
      <c r="K1900" s="2" t="s">
        <v>4893</v>
      </c>
      <c r="M1900" s="2" t="s">
        <v>4741</v>
      </c>
      <c r="O1900" s="2" t="s">
        <v>4689</v>
      </c>
      <c r="Q1900" s="2" t="s">
        <v>4688</v>
      </c>
      <c r="S1900" s="2"/>
      <c r="V1900" s="19">
        <f t="shared" si="697"/>
        <v>0</v>
      </c>
    </row>
    <row r="1901" spans="1:23" s="20" customFormat="1" hidden="1" x14ac:dyDescent="0.25">
      <c r="A1901" s="2" t="s">
        <v>69</v>
      </c>
      <c r="B1901" s="2" t="s">
        <v>70</v>
      </c>
      <c r="C1901" s="3"/>
      <c r="D1901" s="18" t="str">
        <f t="shared" si="680"/>
        <v/>
      </c>
      <c r="E1901" s="4">
        <v>320.64</v>
      </c>
      <c r="F1901" s="2" t="s">
        <v>66</v>
      </c>
      <c r="H1901" s="2" t="b">
        <v>1</v>
      </c>
      <c r="I1901" s="2" t="s">
        <v>4693</v>
      </c>
      <c r="K1901" s="2"/>
      <c r="M1901" s="2" t="s">
        <v>5925</v>
      </c>
      <c r="O1901" s="2"/>
      <c r="Q1901" s="2" t="s">
        <v>4695</v>
      </c>
      <c r="S1901" s="2"/>
      <c r="V1901" s="19">
        <f t="shared" si="697"/>
        <v>0</v>
      </c>
    </row>
    <row r="1902" spans="1:23" s="20" customFormat="1" hidden="1" x14ac:dyDescent="0.25">
      <c r="A1902" s="2" t="s">
        <v>196</v>
      </c>
      <c r="B1902" s="2" t="s">
        <v>197</v>
      </c>
      <c r="C1902" s="3"/>
      <c r="D1902" s="40" t="str">
        <f t="shared" si="680"/>
        <v/>
      </c>
      <c r="E1902" s="4">
        <v>86.25</v>
      </c>
      <c r="F1902" s="2" t="s">
        <v>2227</v>
      </c>
      <c r="G1902" s="42"/>
      <c r="H1902" s="2" t="b">
        <v>1</v>
      </c>
      <c r="I1902" s="2" t="s">
        <v>4716</v>
      </c>
      <c r="J1902" s="42"/>
      <c r="K1902" s="2" t="s">
        <v>4765</v>
      </c>
      <c r="L1902" s="42"/>
      <c r="M1902" s="2" t="s">
        <v>4762</v>
      </c>
      <c r="N1902" s="42"/>
      <c r="O1902" s="2" t="s">
        <v>4719</v>
      </c>
      <c r="P1902" s="42"/>
      <c r="Q1902" s="2" t="s">
        <v>2304</v>
      </c>
      <c r="R1902" s="42"/>
      <c r="S1902" s="2"/>
      <c r="T1902" s="42"/>
      <c r="U1902" s="42"/>
      <c r="V1902" s="19">
        <f t="shared" si="697"/>
        <v>0</v>
      </c>
      <c r="W1902" s="42"/>
    </row>
    <row r="1903" spans="1:23" hidden="1" x14ac:dyDescent="0.25">
      <c r="A1903" s="2" t="s">
        <v>2461</v>
      </c>
      <c r="B1903" s="2" t="s">
        <v>2462</v>
      </c>
      <c r="C1903" s="3"/>
      <c r="D1903" s="23" t="str">
        <f t="shared" ref="D1903:D1906" si="698">SUBSTITUTE(SUBSTITUTE(SUBSTITUTE(C1903,CHAR(13),""),CHAR(10),"&lt;br&gt;"),". &amp;car(10)",".")</f>
        <v/>
      </c>
      <c r="E1903" s="4">
        <v>6.5</v>
      </c>
      <c r="F1903" s="2" t="s">
        <v>2227</v>
      </c>
      <c r="G1903" s="19">
        <f>VLOOKUP(F1903,frs!$A$2:$E$41,2,FALSE)</f>
        <v>25</v>
      </c>
      <c r="H1903" s="2" t="b">
        <v>0</v>
      </c>
      <c r="I1903" s="2" t="s">
        <v>4716</v>
      </c>
      <c r="J1903" s="19">
        <f>VLOOKUP(I1903,Families!$A$2:$B$11,2,FALSE)</f>
        <v>1</v>
      </c>
      <c r="K1903" s="2" t="s">
        <v>4758</v>
      </c>
      <c r="L1903" s="19" t="str">
        <f>IFERROR(VLOOKUP(K1903,Appellations!$A$2:$B$77,2,FALSE),"0")</f>
        <v>0</v>
      </c>
      <c r="M1903" s="2" t="s">
        <v>4757</v>
      </c>
      <c r="N1903" s="19">
        <f>IFERROR(VLOOKUP(M1903,Regions!$A$2:$B$41,2,FALSE),"0")</f>
        <v>6</v>
      </c>
      <c r="O1903" s="2" t="s">
        <v>4719</v>
      </c>
      <c r="P1903" s="19">
        <f>IFERROR(VLOOKUP(O1903,Colors!$A$2:$B$11,2,FALSE),"0")</f>
        <v>8</v>
      </c>
      <c r="Q1903" s="2" t="s">
        <v>4688</v>
      </c>
      <c r="R1903" s="19">
        <f>IFERROR(VLOOKUP(Q1903,Contenants!$A$2:$B$21,2,FALSE),"0")</f>
        <v>16</v>
      </c>
      <c r="S1903" s="2"/>
      <c r="T1903" s="50" t="str">
        <f t="shared" ref="T1903:T1906" si="699">PROPER(B1903)</f>
        <v>Beaujolais Villages Les 3 Madones Rouge</v>
      </c>
      <c r="U1903" s="19" t="str">
        <f>SUBSTITUTE(SUBSTITUTE(SUBSTITUTE(SUBSTITUTE(SUBSTITUTE(SUBSTITUTE(SUBSTITUTE(SUBSTITUTE(SUBSTITUTE(SUBSTITUTE(SUBSTITUTE(SUBSTITUTE(S1903,"C:\Users\Admin\OneDrive\Site Internet\",""),"BAG-IN-BOX\",""),"BOURGOGNE\",""),"BEAUJOLAIS\",""),"CHAMPAGNE ET EFFERVESCENTS\",""),"LANGUEDOC\",""),"LOIRE\",""),"PROVENCE\",""),"RHONE NORD\",""),"RHONE SUD\",""),"SPIRITUEUX\",""),"SUD OUEST\","")</f>
        <v/>
      </c>
      <c r="V1903" s="19" t="e">
        <f>IF(#REF!="",0,1)</f>
        <v>#REF!</v>
      </c>
      <c r="W1903" s="20" t="e">
        <f>$X$1&amp;A1903&amp;$Y$1&amp;T1903&amp;$Z$1&amp;D1903&amp;$AA$1&amp;E1903&amp;#REF!&amp;G1903&amp;$AB$1&amp;J1903&amp;$AC$1&amp;L1903&amp;$AD$1&amp;N1903&amp;$AE$1&amp;P1903&amp;$AF$1&amp;R1903&amp;$AG$1&amp;#REF!&amp;$AI$1</f>
        <v>#REF!</v>
      </c>
    </row>
    <row r="1904" spans="1:23" hidden="1" x14ac:dyDescent="0.25">
      <c r="A1904" s="2" t="s">
        <v>2964</v>
      </c>
      <c r="B1904" s="2" t="s">
        <v>2965</v>
      </c>
      <c r="C1904" s="3"/>
      <c r="D1904" s="23" t="str">
        <f t="shared" si="698"/>
        <v/>
      </c>
      <c r="E1904" s="4">
        <v>10.15</v>
      </c>
      <c r="F1904" s="2" t="s">
        <v>2218</v>
      </c>
      <c r="G1904" s="19" t="e">
        <f>VLOOKUP(F1904,frs!$A$2:$E$41,2,FALSE)</f>
        <v>#N/A</v>
      </c>
      <c r="H1904" s="2" t="b">
        <v>0</v>
      </c>
      <c r="I1904" s="2" t="s">
        <v>4716</v>
      </c>
      <c r="J1904" s="19">
        <f>VLOOKUP(I1904,Families!$A$2:$B$11,2,FALSE)</f>
        <v>1</v>
      </c>
      <c r="K1904" s="2" t="s">
        <v>4740</v>
      </c>
      <c r="L1904" s="19">
        <f>IFERROR(VLOOKUP(K1904,Appellations!$A$2:$B$77,2,FALSE),"0")</f>
        <v>25</v>
      </c>
      <c r="M1904" s="2" t="s">
        <v>4741</v>
      </c>
      <c r="N1904" s="19">
        <f>IFERROR(VLOOKUP(M1904,Regions!$A$2:$B$41,2,FALSE),"0")</f>
        <v>32</v>
      </c>
      <c r="O1904" s="2" t="s">
        <v>4719</v>
      </c>
      <c r="P1904" s="19">
        <f>IFERROR(VLOOKUP(O1904,Colors!$A$2:$B$11,2,FALSE),"0")</f>
        <v>8</v>
      </c>
      <c r="Q1904" s="2" t="s">
        <v>4688</v>
      </c>
      <c r="R1904" s="19">
        <f>IFERROR(VLOOKUP(Q1904,Contenants!$A$2:$B$21,2,FALSE),"0")</f>
        <v>16</v>
      </c>
      <c r="S1904" s="2"/>
      <c r="T1904" s="50" t="str">
        <f t="shared" si="699"/>
        <v>Cdp Chateau La Jouliane Rouge</v>
      </c>
      <c r="U1904" s="19" t="str">
        <f>SUBSTITUTE(SUBSTITUTE(SUBSTITUTE(SUBSTITUTE(SUBSTITUTE(SUBSTITUTE(SUBSTITUTE(SUBSTITUTE(SUBSTITUTE(SUBSTITUTE(SUBSTITUTE(SUBSTITUTE(S1904,"C:\Users\Admin\OneDrive\Site Internet\",""),"BAG-IN-BOX\",""),"BOURGOGNE\",""),"BEAUJOLAIS\",""),"CHAMPAGNE ET EFFERVESCENTS\",""),"LANGUEDOC\",""),"LOIRE\",""),"PROVENCE\",""),"RHONE NORD\",""),"RHONE SUD\",""),"SPIRITUEUX\",""),"SUD OUEST\","")</f>
        <v/>
      </c>
      <c r="V1904" s="19" t="e">
        <f>IF(#REF!="",0,1)</f>
        <v>#REF!</v>
      </c>
      <c r="W1904" s="20" t="e">
        <f>$X$1&amp;A1904&amp;$Y$1&amp;T1904&amp;$Z$1&amp;D1904&amp;$AA$1&amp;E1904&amp;#REF!&amp;G1904&amp;$AB$1&amp;J1904&amp;$AC$1&amp;L1904&amp;$AD$1&amp;N1904&amp;$AE$1&amp;P1904&amp;$AF$1&amp;R1904&amp;$AG$1&amp;#REF!&amp;$AI$1</f>
        <v>#REF!</v>
      </c>
    </row>
    <row r="1905" spans="1:23" hidden="1" x14ac:dyDescent="0.25">
      <c r="A1905" s="2" t="s">
        <v>2966</v>
      </c>
      <c r="B1905" s="2" t="s">
        <v>2967</v>
      </c>
      <c r="C1905" s="3"/>
      <c r="D1905" s="23" t="str">
        <f t="shared" si="698"/>
        <v/>
      </c>
      <c r="E1905" s="4">
        <v>7.65</v>
      </c>
      <c r="F1905" s="2" t="s">
        <v>2218</v>
      </c>
      <c r="G1905" s="19" t="e">
        <f>VLOOKUP(F1905,frs!$A$2:$E$41,2,FALSE)</f>
        <v>#N/A</v>
      </c>
      <c r="H1905" s="2" t="b">
        <v>0</v>
      </c>
      <c r="I1905" s="2" t="s">
        <v>4716</v>
      </c>
      <c r="J1905" s="19">
        <f>VLOOKUP(I1905,Families!$A$2:$B$11,2,FALSE)</f>
        <v>1</v>
      </c>
      <c r="K1905" s="2" t="s">
        <v>4740</v>
      </c>
      <c r="L1905" s="19">
        <f>IFERROR(VLOOKUP(K1905,Appellations!$A$2:$B$77,2,FALSE),"0")</f>
        <v>25</v>
      </c>
      <c r="M1905" s="2" t="s">
        <v>4741</v>
      </c>
      <c r="N1905" s="19">
        <f>IFERROR(VLOOKUP(M1905,Regions!$A$2:$B$41,2,FALSE),"0")</f>
        <v>32</v>
      </c>
      <c r="O1905" s="2" t="s">
        <v>4719</v>
      </c>
      <c r="P1905" s="19">
        <f>IFERROR(VLOOKUP(O1905,Colors!$A$2:$B$11,2,FALSE),"0")</f>
        <v>8</v>
      </c>
      <c r="Q1905" s="2" t="s">
        <v>4695</v>
      </c>
      <c r="R1905" s="19">
        <f>IFERROR(VLOOKUP(Q1905,Contenants!$A$2:$B$21,2,FALSE),"0")</f>
        <v>13</v>
      </c>
      <c r="S1905" s="2"/>
      <c r="T1905" s="50" t="str">
        <f t="shared" si="699"/>
        <v>Cdp Chateau La Jouliane Rouge 50 Cl</v>
      </c>
      <c r="U1905" s="19" t="str">
        <f>SUBSTITUTE(SUBSTITUTE(SUBSTITUTE(SUBSTITUTE(SUBSTITUTE(SUBSTITUTE(SUBSTITUTE(SUBSTITUTE(SUBSTITUTE(SUBSTITUTE(SUBSTITUTE(SUBSTITUTE(S1905,"C:\Users\Admin\OneDrive\Site Internet\",""),"BAG-IN-BOX\",""),"BOURGOGNE\",""),"BEAUJOLAIS\",""),"CHAMPAGNE ET EFFERVESCENTS\",""),"LANGUEDOC\",""),"LOIRE\",""),"PROVENCE\",""),"RHONE NORD\",""),"RHONE SUD\",""),"SPIRITUEUX\",""),"SUD OUEST\","")</f>
        <v/>
      </c>
      <c r="V1905" s="19" t="e">
        <f>IF(#REF!="",0,1)</f>
        <v>#REF!</v>
      </c>
      <c r="W1905" s="20" t="e">
        <f>$X$1&amp;A1905&amp;$Y$1&amp;T1905&amp;$Z$1&amp;D1905&amp;$AA$1&amp;E1905&amp;#REF!&amp;G1905&amp;$AB$1&amp;J1905&amp;$AC$1&amp;L1905&amp;$AD$1&amp;N1905&amp;$AE$1&amp;P1905&amp;$AF$1&amp;R1905&amp;$AG$1&amp;#REF!&amp;$AI$1</f>
        <v>#REF!</v>
      </c>
    </row>
    <row r="1906" spans="1:23" hidden="1" x14ac:dyDescent="0.25">
      <c r="A1906" s="2" t="s">
        <v>3133</v>
      </c>
      <c r="B1906" s="2" t="s">
        <v>3134</v>
      </c>
      <c r="C1906" s="3"/>
      <c r="D1906" s="23" t="str">
        <f t="shared" si="698"/>
        <v/>
      </c>
      <c r="E1906" s="4">
        <v>120.95</v>
      </c>
      <c r="F1906" s="2" t="s">
        <v>2257</v>
      </c>
      <c r="G1906" s="19" t="e">
        <f>VLOOKUP(F1906,frs!$A$2:$E$41,2,FALSE)</f>
        <v>#N/A</v>
      </c>
      <c r="H1906" s="2" t="b">
        <v>0</v>
      </c>
      <c r="I1906" s="2" t="s">
        <v>4716</v>
      </c>
      <c r="J1906" s="19">
        <f>VLOOKUP(I1906,Families!$A$2:$B$11,2,FALSE)</f>
        <v>1</v>
      </c>
      <c r="K1906" s="2" t="s">
        <v>4841</v>
      </c>
      <c r="L1906" s="19">
        <f>IFERROR(VLOOKUP(K1906,Appellations!$A$2:$B$77,2,FALSE),"0")</f>
        <v>17</v>
      </c>
      <c r="M1906" s="2" t="s">
        <v>4745</v>
      </c>
      <c r="N1906" s="19">
        <f>IFERROR(VLOOKUP(M1906,Regions!$A$2:$B$41,2,FALSE),"0")</f>
        <v>33</v>
      </c>
      <c r="O1906" s="2" t="s">
        <v>4719</v>
      </c>
      <c r="P1906" s="19">
        <f>IFERROR(VLOOKUP(O1906,Colors!$A$2:$B$11,2,FALSE),"0")</f>
        <v>8</v>
      </c>
      <c r="Q1906" s="2" t="s">
        <v>4688</v>
      </c>
      <c r="R1906" s="19">
        <f>IFERROR(VLOOKUP(Q1906,Contenants!$A$2:$B$21,2,FALSE),"0")</f>
        <v>16</v>
      </c>
      <c r="S1906" s="2"/>
      <c r="T1906" s="50" t="str">
        <f t="shared" si="699"/>
        <v>Ch9 Du Pape Vieux Telegraphe Rouge 2011</v>
      </c>
      <c r="U1906" s="19" t="str">
        <f>SUBSTITUTE(SUBSTITUTE(SUBSTITUTE(SUBSTITUTE(SUBSTITUTE(SUBSTITUTE(SUBSTITUTE(SUBSTITUTE(SUBSTITUTE(SUBSTITUTE(SUBSTITUTE(SUBSTITUTE(S1906,"C:\Users\Admin\OneDrive\Site Internet\",""),"BAG-IN-BOX\",""),"BOURGOGNE\",""),"BEAUJOLAIS\",""),"CHAMPAGNE ET EFFERVESCENTS\",""),"LANGUEDOC\",""),"LOIRE\",""),"PROVENCE\",""),"RHONE NORD\",""),"RHONE SUD\",""),"SPIRITUEUX\",""),"SUD OUEST\","")</f>
        <v/>
      </c>
      <c r="V1906" s="19" t="e">
        <f>IF(#REF!="",0,1)</f>
        <v>#REF!</v>
      </c>
      <c r="W1906" s="20" t="e">
        <f>$X$1&amp;A1906&amp;$Y$1&amp;T1906&amp;$Z$1&amp;D1906&amp;$AA$1&amp;E1906&amp;#REF!&amp;G1906&amp;$AB$1&amp;J1906&amp;$AC$1&amp;L1906&amp;$AD$1&amp;N1906&amp;$AE$1&amp;P1906&amp;$AF$1&amp;R1906&amp;$AG$1&amp;#REF!&amp;$AI$1</f>
        <v>#REF!</v>
      </c>
    </row>
    <row r="1907" spans="1:23" s="29" customFormat="1" hidden="1" x14ac:dyDescent="0.25">
      <c r="A1907" s="2" t="s">
        <v>1687</v>
      </c>
      <c r="B1907" s="2" t="s">
        <v>1688</v>
      </c>
      <c r="C1907" s="3"/>
      <c r="D1907" s="27" t="str">
        <f t="shared" si="680"/>
        <v/>
      </c>
      <c r="E1907" s="4">
        <v>0</v>
      </c>
      <c r="F1907" s="2" t="s">
        <v>2241</v>
      </c>
      <c r="H1907" s="2" t="b">
        <v>1</v>
      </c>
      <c r="I1907" s="2" t="s">
        <v>43</v>
      </c>
      <c r="K1907" s="2"/>
      <c r="M1907" s="2"/>
      <c r="O1907" s="2"/>
      <c r="Q1907" s="2"/>
      <c r="S1907" s="2"/>
      <c r="V1907" s="19">
        <f t="shared" ref="V1907:V1911" si="700">IF(U1907="",0,1)</f>
        <v>0</v>
      </c>
    </row>
    <row r="1908" spans="1:23" s="20" customFormat="1" ht="242.25" hidden="1" x14ac:dyDescent="0.25">
      <c r="A1908" s="2" t="s">
        <v>2111</v>
      </c>
      <c r="B1908" s="2" t="s">
        <v>2112</v>
      </c>
      <c r="C1908" s="3" t="s">
        <v>5486</v>
      </c>
      <c r="D1908" s="18" t="str">
        <f t="shared" si="680"/>
        <v>Un Whisky français blended léger, onctueux. Idéal en apéritif, digestif ou pour vos meilleurs cocktails.&lt;br&gt;&lt;br&gt;Provenance : France (Alsace)&lt;br&gt;&lt;br&gt;Vieillissement : 18 mois en fûts de Bourbon et 18 mois en fûts de vins blancs de Bourgogne.&lt;br&gt;&lt;br&gt;Dégustation : Robe jaune or ; Nez floral et fruité ; Bouche gourmande, ronde aux notes d’épices et de vanille. Finale élégante, vanillée et légèrement réglisée.&lt;br&gt;&lt;br&gt;La Distillerie de Yannick Hepp est situé à Uberach, au cœur de cette partie de l'Alsace où les arbres fruitiers prospèrent. Et c’est depuis toujours qu’elle s’impose comme l’un des leaders de la production Française. Forte de son succès sur le réseau traditionnel, elle franchit un nouveau cap en 2022 avec le lancement de single malts de 8ans et de 11ans.</v>
      </c>
      <c r="E1908" s="4">
        <v>32.6</v>
      </c>
      <c r="F1908" s="2" t="s">
        <v>66</v>
      </c>
      <c r="H1908" s="2" t="b">
        <v>1</v>
      </c>
      <c r="I1908" s="2" t="s">
        <v>4693</v>
      </c>
      <c r="K1908" s="2"/>
      <c r="M1908" s="2" t="s">
        <v>4698</v>
      </c>
      <c r="O1908" s="2"/>
      <c r="Q1908" s="2" t="s">
        <v>4696</v>
      </c>
      <c r="S1908" s="2" t="s">
        <v>6536</v>
      </c>
      <c r="V1908" s="19">
        <f t="shared" si="700"/>
        <v>0</v>
      </c>
    </row>
    <row r="1909" spans="1:23" s="20" customFormat="1" ht="213.75" hidden="1" x14ac:dyDescent="0.25">
      <c r="A1909" s="2" t="s">
        <v>2139</v>
      </c>
      <c r="B1909" s="2" t="s">
        <v>2140</v>
      </c>
      <c r="C1909" s="3" t="s">
        <v>5498</v>
      </c>
      <c r="D1909" s="18" t="str">
        <f t="shared" si="680"/>
        <v xml:space="preserve">Un Whisky écossais blended puissant et très gourmand. Idéal en apéritif ou sur une salade de fruits.&lt;br&gt;&lt;br&gt;Provenance : Ecosse (Highland)&lt;br&gt;&lt;br&gt;Vieillissement : Assemblage de Single malt des Highland vieillit en fût de Bourbon et de Sherry.&lt;br&gt;&lt;br&gt;Dégustation : Robe jaune or ; Nez gourmand de vanille, caramel et de fruits jaunes ; Bouche intenses aux notes d’abricots, de poires et de pêches. &lt;br&gt;&lt;br&gt;Hunter Laing est une société indépendante créée en 2013 et dirigée par Stewart Laing et ses deux fils Andrew et Scott. &lt;br&gt;Journey Series est une série de whisky inovente provenant des différentes régions écossaises. </v>
      </c>
      <c r="E1909" s="4">
        <v>50</v>
      </c>
      <c r="F1909" s="2" t="s">
        <v>66</v>
      </c>
      <c r="H1909" s="2" t="b">
        <v>1</v>
      </c>
      <c r="I1909" s="2" t="s">
        <v>4693</v>
      </c>
      <c r="K1909" s="2"/>
      <c r="M1909" s="2" t="s">
        <v>4698</v>
      </c>
      <c r="O1909" s="2"/>
      <c r="Q1909" s="2" t="s">
        <v>4696</v>
      </c>
      <c r="S1909" s="2" t="s">
        <v>6537</v>
      </c>
      <c r="V1909" s="19">
        <f t="shared" si="700"/>
        <v>0</v>
      </c>
    </row>
    <row r="1910" spans="1:23" s="20" customFormat="1" ht="213.75" hidden="1" x14ac:dyDescent="0.25">
      <c r="A1910" s="2" t="s">
        <v>2137</v>
      </c>
      <c r="B1910" s="2" t="s">
        <v>2138</v>
      </c>
      <c r="C1910" s="3" t="s">
        <v>5497</v>
      </c>
      <c r="D1910" s="40" t="str">
        <f t="shared" si="680"/>
        <v xml:space="preserve">Un Whisky écossais blended tourbé et chaleureux. Parfait en digestif ou sur une mousse au chocolat.&lt;br&gt;&lt;br&gt;Provenance : Ecosse (Hebridean)&lt;br&gt;&lt;br&gt;Vieillissement : Assemblage de Single malt des Hebridean vieillit en fût de Bourbon et en petits fûts de sherry olorosso. Tourbé.&lt;br&gt;&lt;br&gt;Dégustation : Robe jaune or ; Nez iodé, salin et gourmand ; Bouche tourbée aux notes marines et de pommes mûres.&lt;br&gt;&lt;br&gt;Hunter Laing est une société indépendante créée en 2013 et dirigée par Stewart Laing et ses deux fils Andrew et Scott. &lt;br&gt;Journey Series est une série de whisky inovente provenant des différentes régions écossaises. </v>
      </c>
      <c r="E1910" s="4">
        <v>49.5</v>
      </c>
      <c r="F1910" s="2" t="s">
        <v>66</v>
      </c>
      <c r="G1910" s="42"/>
      <c r="H1910" s="2" t="b">
        <v>1</v>
      </c>
      <c r="I1910" s="2" t="s">
        <v>4693</v>
      </c>
      <c r="J1910" s="42"/>
      <c r="K1910" s="2"/>
      <c r="L1910" s="42"/>
      <c r="M1910" s="2" t="s">
        <v>4698</v>
      </c>
      <c r="N1910" s="42"/>
      <c r="O1910" s="2"/>
      <c r="P1910" s="42"/>
      <c r="Q1910" s="2" t="s">
        <v>4696</v>
      </c>
      <c r="R1910" s="42"/>
      <c r="S1910" s="2" t="s">
        <v>6538</v>
      </c>
      <c r="T1910" s="42"/>
      <c r="U1910" s="42"/>
      <c r="V1910" s="19">
        <f t="shared" si="700"/>
        <v>0</v>
      </c>
      <c r="W1910" s="42"/>
    </row>
    <row r="1911" spans="1:23" ht="409.5" x14ac:dyDescent="0.25">
      <c r="A1911" s="2" t="s">
        <v>2133</v>
      </c>
      <c r="B1911" s="2" t="s">
        <v>2134</v>
      </c>
      <c r="C1911" s="3" t="s">
        <v>5495</v>
      </c>
      <c r="D1911" s="23" t="str">
        <f>SUBSTITUTE(SUBSTITUTE(SUBSTITUTE(C1911,CHAR(13),""),CHAR(10),"&lt;br&gt;"),". &amp;car(10)",".")</f>
        <v xml:space="preserve">Un Whisky écossais blended fruité et généreux. Idéal en apéritif, digestif ou sur une tarte aux fraises.&lt;br&gt;&lt;br&gt;Provenance : Ecosse (Hebridean)&lt;br&gt;&lt;br&gt;Vieillissement : Assemblage de Single malt des Campbeltown vieillit en fût de Bourbon.&lt;br&gt;&lt;br&gt;Dégustation : Robe jaune or ; Nez frais et fruité d’ananas et d’orange ; Bouche vanillée, de citron, de miel et légèrement boisé.&lt;br&gt;&lt;br&gt;Hunter Laing est une société indépendante créée en 2013 et dirigée par Stewart Laing et ses deux fils Andrew et Scott. &lt;br&gt;Journey Series est une série de whisky inovente provenant des différentes régions écossaises. </v>
      </c>
      <c r="E1911" s="4">
        <v>58.35</v>
      </c>
      <c r="F1911" s="2" t="s">
        <v>66</v>
      </c>
      <c r="G1911" s="19">
        <f>VLOOKUP(F1911,frs!$A$2:$B$45,2,FALSE)</f>
        <v>28</v>
      </c>
      <c r="H1911" s="2" t="b">
        <v>1</v>
      </c>
      <c r="I1911" s="2" t="s">
        <v>4693</v>
      </c>
      <c r="J1911" s="19">
        <f>VLOOKUP(I1911,Families!$A$2:$B$11,2,FALSE)</f>
        <v>7</v>
      </c>
      <c r="K1911" s="2"/>
      <c r="L1911" s="19" t="str">
        <f>IFERROR(VLOOKUP(K1911,Appellations!$A$2:$B$80,2,FALSE),"0")</f>
        <v>0</v>
      </c>
      <c r="M1911" s="2" t="s">
        <v>4698</v>
      </c>
      <c r="N1911" s="19">
        <f>IFERROR(VLOOKUP(M1911,Regions!$A$2:$B$44,2,FALSE),"0")</f>
        <v>42</v>
      </c>
      <c r="O1911" s="2"/>
      <c r="P1911" s="19" t="str">
        <f>IFERROR(VLOOKUP(O1911,Colors!$A$2:$B$11,2,FALSE),"0")</f>
        <v>0</v>
      </c>
      <c r="Q1911" s="2" t="s">
        <v>4696</v>
      </c>
      <c r="R1911" s="19">
        <f>IFERROR(VLOOKUP(Q1911,Contenants!$A$2:$B$21,2,FALSE),"0")</f>
        <v>15</v>
      </c>
      <c r="S1911" s="2" t="s">
        <v>5835</v>
      </c>
      <c r="T1911" s="50" t="s">
        <v>6469</v>
      </c>
      <c r="U1911" s="19" t="str">
        <f>SUBSTITUTE(S1911,"C:\Users\Admin\OneDrive\Site Internet\","")</f>
        <v>whisky_journey_series_campbeltown.png</v>
      </c>
      <c r="V1911" s="19">
        <f t="shared" si="700"/>
        <v>1</v>
      </c>
      <c r="W1911" s="20" t="str">
        <f t="shared" ref="W1911" si="701">$X$1&amp;A1911&amp;$Y$1&amp;T1911&amp;$Z$1&amp;D1911&amp;$AA$1&amp;G1911&amp;$AB$1&amp;J1911&amp;$AC$1&amp;L1911&amp;$AD$1&amp;N1911&amp;$AE$1&amp;P1911&amp;$AF$1&amp;R1911&amp;$AG$1&amp;U1911&amp;$AH$1&amp;V1911&amp;$AI$1</f>
        <v>("01923", "Whisky Hunter Laing Campbeltown Journey", "Un Whisky écossais blended fruité et généreux. Idéal en apéritif, digestif ou sur une tarte aux fraises.&lt;br&gt;&lt;br&gt;Provenance : Ecosse (Hebridean)&lt;br&gt;&lt;br&gt;Vieillissement : Assemblage de Single malt des Campbeltown vieillit en fût de Bourbon.&lt;br&gt;&lt;br&gt;Dégustation : Robe jaune or ; Nez frais et fruité d’ananas et d’orange ; Bouche vanillée, de citron, de miel et légèrement boisé.&lt;br&gt;&lt;br&gt;Hunter Laing est une société indépendante créée en 2013 et dirigée par Stewart Laing et ses deux fils Andrew et Scott. &lt;br&gt;Journey Series est une série de whisky inovente provenant des différentes régions écossaises. ", "28", "7", "0", "42","0", "15", "whisky_journey_series_campbeltown.png", "1"),</v>
      </c>
    </row>
    <row r="1912" spans="1:23" s="29" customFormat="1" hidden="1" x14ac:dyDescent="0.25">
      <c r="A1912" s="2" t="s">
        <v>2725</v>
      </c>
      <c r="B1912" s="2" t="s">
        <v>2726</v>
      </c>
      <c r="C1912" s="3"/>
      <c r="D1912" s="36" t="str">
        <f t="shared" si="680"/>
        <v/>
      </c>
      <c r="E1912" s="4">
        <v>3.4</v>
      </c>
      <c r="F1912" s="2" t="s">
        <v>2246</v>
      </c>
      <c r="G1912" s="38"/>
      <c r="H1912" s="2" t="b">
        <v>0</v>
      </c>
      <c r="I1912" s="2" t="s">
        <v>2307</v>
      </c>
      <c r="J1912" s="38"/>
      <c r="K1912" s="2"/>
      <c r="L1912" s="38"/>
      <c r="M1912" s="2" t="s">
        <v>2307</v>
      </c>
      <c r="N1912" s="38"/>
      <c r="O1912" s="2"/>
      <c r="P1912" s="38"/>
      <c r="Q1912" s="2" t="s">
        <v>4804</v>
      </c>
      <c r="R1912" s="38"/>
      <c r="S1912" s="2"/>
      <c r="T1912" s="38"/>
      <c r="U1912" s="38"/>
      <c r="V1912" s="38"/>
      <c r="W1912" s="38"/>
    </row>
    <row r="1913" spans="1:23" hidden="1" x14ac:dyDescent="0.25">
      <c r="A1913" s="2" t="s">
        <v>2727</v>
      </c>
      <c r="B1913" s="2" t="s">
        <v>2728</v>
      </c>
      <c r="C1913" s="3"/>
      <c r="D1913" s="23" t="str">
        <f t="shared" ref="D1913:D1916" si="702">SUBSTITUTE(SUBSTITUTE(SUBSTITUTE(C1913,CHAR(13),""),CHAR(10),"&lt;br&gt;"),". &amp;car(10)",".")</f>
        <v/>
      </c>
      <c r="E1913" s="4">
        <v>3.65</v>
      </c>
      <c r="F1913" s="2" t="s">
        <v>2246</v>
      </c>
      <c r="G1913" s="19">
        <f>VLOOKUP(F1913,frs!$A$2:$E$41,2,FALSE)</f>
        <v>22</v>
      </c>
      <c r="H1913" s="2" t="b">
        <v>0</v>
      </c>
      <c r="I1913" s="2" t="s">
        <v>2307</v>
      </c>
      <c r="J1913" s="19">
        <f>VLOOKUP(I1913,Families!$A$2:$B$11,2,FALSE)</f>
        <v>8</v>
      </c>
      <c r="K1913" s="2"/>
      <c r="L1913" s="19" t="str">
        <f>IFERROR(VLOOKUP(K1913,Appellations!$A$2:$B$77,2,FALSE),"0")</f>
        <v>0</v>
      </c>
      <c r="M1913" s="2" t="s">
        <v>2307</v>
      </c>
      <c r="N1913" s="19">
        <f>IFERROR(VLOOKUP(M1913,Regions!$A$2:$B$41,2,FALSE),"0")</f>
        <v>7</v>
      </c>
      <c r="O1913" s="2" t="s">
        <v>314</v>
      </c>
      <c r="P1913" s="19">
        <f>IFERROR(VLOOKUP(O1913,Colors!$A$2:$B$11,2,FALSE),"0")</f>
        <v>6</v>
      </c>
      <c r="Q1913" s="2" t="s">
        <v>4804</v>
      </c>
      <c r="R1913" s="19">
        <f>IFERROR(VLOOKUP(Q1913,Contenants!$A$2:$B$21,2,FALSE),"0")</f>
        <v>8</v>
      </c>
      <c r="S1913" s="2"/>
      <c r="T1913" s="50" t="str">
        <f t="shared" ref="T1913:T1916" si="703">PROPER(B1913)</f>
        <v>Biere Ilkley Brewery Lotus</v>
      </c>
      <c r="U1913" s="19" t="str">
        <f>SUBSTITUTE(SUBSTITUTE(SUBSTITUTE(SUBSTITUTE(SUBSTITUTE(SUBSTITUTE(SUBSTITUTE(SUBSTITUTE(SUBSTITUTE(SUBSTITUTE(SUBSTITUTE(SUBSTITUTE(S1913,"C:\Users\Admin\OneDrive\Site Internet\",""),"BAG-IN-BOX\",""),"BOURGOGNE\",""),"BEAUJOLAIS\",""),"CHAMPAGNE ET EFFERVESCENTS\",""),"LANGUEDOC\",""),"LOIRE\",""),"PROVENCE\",""),"RHONE NORD\",""),"RHONE SUD\",""),"SPIRITUEUX\",""),"SUD OUEST\","")</f>
        <v/>
      </c>
      <c r="V1913" s="19" t="e">
        <f>IF(#REF!="",0,1)</f>
        <v>#REF!</v>
      </c>
      <c r="W1913" s="20" t="e">
        <f>$X$1&amp;A1913&amp;$Y$1&amp;T1913&amp;$Z$1&amp;D1913&amp;$AA$1&amp;E1913&amp;#REF!&amp;G1913&amp;$AB$1&amp;J1913&amp;$AC$1&amp;L1913&amp;$AD$1&amp;N1913&amp;$AE$1&amp;P1913&amp;$AF$1&amp;R1913&amp;$AG$1&amp;#REF!&amp;$AI$1</f>
        <v>#REF!</v>
      </c>
    </row>
    <row r="1914" spans="1:23" hidden="1" x14ac:dyDescent="0.25">
      <c r="A1914" s="2" t="s">
        <v>2723</v>
      </c>
      <c r="B1914" s="2" t="s">
        <v>2724</v>
      </c>
      <c r="C1914" s="3"/>
      <c r="D1914" s="23" t="str">
        <f t="shared" si="702"/>
        <v/>
      </c>
      <c r="E1914" s="4">
        <v>3.5</v>
      </c>
      <c r="F1914" s="2" t="s">
        <v>2246</v>
      </c>
      <c r="G1914" s="19">
        <f>VLOOKUP(F1914,frs!$A$2:$E$41,2,FALSE)</f>
        <v>22</v>
      </c>
      <c r="H1914" s="2" t="b">
        <v>0</v>
      </c>
      <c r="I1914" s="2" t="s">
        <v>2307</v>
      </c>
      <c r="J1914" s="19">
        <f>VLOOKUP(I1914,Families!$A$2:$B$11,2,FALSE)</f>
        <v>8</v>
      </c>
      <c r="K1914" s="2"/>
      <c r="L1914" s="19" t="str">
        <f>IFERROR(VLOOKUP(K1914,Appellations!$A$2:$B$77,2,FALSE),"0")</f>
        <v>0</v>
      </c>
      <c r="M1914" s="2" t="s">
        <v>2307</v>
      </c>
      <c r="N1914" s="19">
        <f>IFERROR(VLOOKUP(M1914,Regions!$A$2:$B$41,2,FALSE),"0")</f>
        <v>7</v>
      </c>
      <c r="O1914" s="2"/>
      <c r="P1914" s="19" t="str">
        <f>IFERROR(VLOOKUP(O1914,Colors!$A$2:$B$11,2,FALSE),"0")</f>
        <v>0</v>
      </c>
      <c r="Q1914" s="2" t="s">
        <v>4804</v>
      </c>
      <c r="R1914" s="19">
        <f>IFERROR(VLOOKUP(Q1914,Contenants!$A$2:$B$21,2,FALSE),"0")</f>
        <v>8</v>
      </c>
      <c r="S1914" s="2"/>
      <c r="T1914" s="50" t="str">
        <f t="shared" si="703"/>
        <v>Biere Ilkley Brewery Alpha Beta</v>
      </c>
      <c r="U1914" s="19" t="str">
        <f>SUBSTITUTE(SUBSTITUTE(SUBSTITUTE(SUBSTITUTE(SUBSTITUTE(SUBSTITUTE(SUBSTITUTE(SUBSTITUTE(SUBSTITUTE(SUBSTITUTE(SUBSTITUTE(SUBSTITUTE(S1914,"C:\Users\Admin\OneDrive\Site Internet\",""),"BAG-IN-BOX\",""),"BOURGOGNE\",""),"BEAUJOLAIS\",""),"CHAMPAGNE ET EFFERVESCENTS\",""),"LANGUEDOC\",""),"LOIRE\",""),"PROVENCE\",""),"RHONE NORD\",""),"RHONE SUD\",""),"SPIRITUEUX\",""),"SUD OUEST\","")</f>
        <v/>
      </c>
      <c r="V1914" s="19" t="e">
        <f>IF(#REF!="",0,1)</f>
        <v>#REF!</v>
      </c>
      <c r="W1914" s="20" t="e">
        <f>$X$1&amp;A1914&amp;$Y$1&amp;T1914&amp;$Z$1&amp;D1914&amp;$AA$1&amp;E1914&amp;#REF!&amp;G1914&amp;$AB$1&amp;J1914&amp;$AC$1&amp;L1914&amp;$AD$1&amp;N1914&amp;$AE$1&amp;P1914&amp;$AF$1&amp;R1914&amp;$AG$1&amp;#REF!&amp;$AI$1</f>
        <v>#REF!</v>
      </c>
    </row>
    <row r="1915" spans="1:23" hidden="1" x14ac:dyDescent="0.25">
      <c r="A1915" s="2" t="s">
        <v>2927</v>
      </c>
      <c r="B1915" s="2" t="s">
        <v>2928</v>
      </c>
      <c r="C1915" s="3"/>
      <c r="D1915" s="23" t="str">
        <f t="shared" si="702"/>
        <v/>
      </c>
      <c r="E1915" s="4">
        <v>40.07</v>
      </c>
      <c r="F1915" s="2" t="s">
        <v>2218</v>
      </c>
      <c r="G1915" s="19" t="e">
        <f>VLOOKUP(F1915,frs!$A$2:$E$41,2,FALSE)</f>
        <v>#N/A</v>
      </c>
      <c r="H1915" s="2" t="b">
        <v>0</v>
      </c>
      <c r="I1915" s="2" t="s">
        <v>4709</v>
      </c>
      <c r="J1915" s="19">
        <f>VLOOKUP(I1915,Families!$A$2:$B$11,2,FALSE)</f>
        <v>2</v>
      </c>
      <c r="K1915" s="2" t="s">
        <v>4832</v>
      </c>
      <c r="L1915" s="19" t="str">
        <f>IFERROR(VLOOKUP(K1915,Appellations!$A$2:$B$77,2,FALSE),"0")</f>
        <v>0</v>
      </c>
      <c r="M1915" s="2" t="s">
        <v>4741</v>
      </c>
      <c r="N1915" s="19">
        <f>IFERROR(VLOOKUP(M1915,Regions!$A$2:$B$41,2,FALSE),"0")</f>
        <v>32</v>
      </c>
      <c r="O1915" s="2" t="s">
        <v>4689</v>
      </c>
      <c r="P1915" s="19">
        <f>IFERROR(VLOOKUP(O1915,Colors!$A$2:$B$11,2,FALSE),"0")</f>
        <v>2</v>
      </c>
      <c r="Q1915" s="2" t="s">
        <v>2303</v>
      </c>
      <c r="R1915" s="19">
        <f>IFERROR(VLOOKUP(Q1915,Contenants!$A$2:$B$21,2,FALSE),"0")</f>
        <v>19</v>
      </c>
      <c r="S1915" s="2"/>
      <c r="T1915" s="50" t="str">
        <f t="shared" si="703"/>
        <v>Cassis Fontcreuse Blanc Magnum</v>
      </c>
      <c r="U1915" s="19" t="str">
        <f>SUBSTITUTE(SUBSTITUTE(SUBSTITUTE(SUBSTITUTE(SUBSTITUTE(SUBSTITUTE(SUBSTITUTE(SUBSTITUTE(SUBSTITUTE(SUBSTITUTE(SUBSTITUTE(SUBSTITUTE(S1915,"C:\Users\Admin\OneDrive\Site Internet\",""),"BAG-IN-BOX\",""),"BOURGOGNE\",""),"BEAUJOLAIS\",""),"CHAMPAGNE ET EFFERVESCENTS\",""),"LANGUEDOC\",""),"LOIRE\",""),"PROVENCE\",""),"RHONE NORD\",""),"RHONE SUD\",""),"SPIRITUEUX\",""),"SUD OUEST\","")</f>
        <v/>
      </c>
      <c r="V1915" s="19" t="e">
        <f>IF(#REF!="",0,1)</f>
        <v>#REF!</v>
      </c>
      <c r="W1915" s="20" t="e">
        <f>$X$1&amp;A1915&amp;$Y$1&amp;T1915&amp;$Z$1&amp;D1915&amp;$AA$1&amp;E1915&amp;#REF!&amp;G1915&amp;$AB$1&amp;J1915&amp;$AC$1&amp;L1915&amp;$AD$1&amp;N1915&amp;$AE$1&amp;P1915&amp;$AF$1&amp;R1915&amp;$AG$1&amp;#REF!&amp;$AI$1</f>
        <v>#REF!</v>
      </c>
    </row>
    <row r="1916" spans="1:23" hidden="1" x14ac:dyDescent="0.25">
      <c r="A1916" s="2" t="s">
        <v>165</v>
      </c>
      <c r="B1916" s="2" t="s">
        <v>166</v>
      </c>
      <c r="C1916" s="3"/>
      <c r="D1916" s="23" t="str">
        <f t="shared" si="702"/>
        <v/>
      </c>
      <c r="E1916" s="4">
        <v>8.1</v>
      </c>
      <c r="F1916" s="2" t="s">
        <v>2284</v>
      </c>
      <c r="G1916" s="19">
        <f>VLOOKUP(F1916,frs!$A$2:$E$41,2,FALSE)</f>
        <v>16</v>
      </c>
      <c r="H1916" s="2" t="b">
        <v>1</v>
      </c>
      <c r="I1916" s="2" t="s">
        <v>4716</v>
      </c>
      <c r="J1916" s="19">
        <f>VLOOKUP(I1916,Families!$A$2:$B$11,2,FALSE)</f>
        <v>1</v>
      </c>
      <c r="K1916" s="2" t="s">
        <v>4758</v>
      </c>
      <c r="L1916" s="19" t="str">
        <f>IFERROR(VLOOKUP(K1916,Appellations!$A$2:$B$77,2,FALSE),"0")</f>
        <v>0</v>
      </c>
      <c r="M1916" s="2" t="s">
        <v>4757</v>
      </c>
      <c r="N1916" s="19">
        <f>IFERROR(VLOOKUP(M1916,Regions!$A$2:$B$41,2,FALSE),"0")</f>
        <v>6</v>
      </c>
      <c r="O1916" s="2" t="s">
        <v>4719</v>
      </c>
      <c r="P1916" s="19">
        <f>IFERROR(VLOOKUP(O1916,Colors!$A$2:$B$11,2,FALSE),"0")</f>
        <v>8</v>
      </c>
      <c r="Q1916" s="2" t="s">
        <v>4688</v>
      </c>
      <c r="R1916" s="19">
        <f>IFERROR(VLOOKUP(Q1916,Contenants!$A$2:$B$21,2,FALSE),"0")</f>
        <v>16</v>
      </c>
      <c r="S1916" s="2"/>
      <c r="T1916" s="50" t="str">
        <f t="shared" si="703"/>
        <v>Beaujolais Nouv. Villages Lantignie Rge</v>
      </c>
      <c r="U1916" s="19" t="str">
        <f>SUBSTITUTE(SUBSTITUTE(SUBSTITUTE(SUBSTITUTE(SUBSTITUTE(SUBSTITUTE(SUBSTITUTE(SUBSTITUTE(SUBSTITUTE(SUBSTITUTE(SUBSTITUTE(SUBSTITUTE(S1916,"C:\Users\Admin\OneDrive\Site Internet\",""),"BAG-IN-BOX\",""),"BOURGOGNE\",""),"BEAUJOLAIS\",""),"CHAMPAGNE ET EFFERVESCENTS\",""),"LANGUEDOC\",""),"LOIRE\",""),"PROVENCE\",""),"RHONE NORD\",""),"RHONE SUD\",""),"SPIRITUEUX\",""),"SUD OUEST\","")</f>
        <v/>
      </c>
      <c r="V1916" s="19">
        <f>IF(U1916="",0,1)</f>
        <v>0</v>
      </c>
      <c r="W1916" s="20" t="e">
        <f>$X$1&amp;A1916&amp;$Y$1&amp;T1916&amp;$Z$1&amp;D1916&amp;$AA$1&amp;E1916&amp;#REF!&amp;G1916&amp;$AB$1&amp;J1916&amp;$AC$1&amp;L1916&amp;$AD$1&amp;N1916&amp;$AE$1&amp;P1916&amp;$AF$1&amp;R1916&amp;$AG$1&amp;#REF!&amp;$AI$1</f>
        <v>#REF!</v>
      </c>
    </row>
    <row r="1917" spans="1:23" s="29" customFormat="1" hidden="1" x14ac:dyDescent="0.25">
      <c r="A1917" s="2" t="s">
        <v>2445</v>
      </c>
      <c r="B1917" s="2" t="s">
        <v>2446</v>
      </c>
      <c r="C1917" s="3"/>
      <c r="D1917" s="36" t="str">
        <f t="shared" ref="D1917:D1970" si="704">SUBSTITUTE(SUBSTITUTE(C1917,CHAR(13),""),CHAR(10),"&lt;br&gt;")</f>
        <v/>
      </c>
      <c r="E1917" s="4">
        <v>10.5</v>
      </c>
      <c r="F1917" s="2" t="s">
        <v>2284</v>
      </c>
      <c r="G1917" s="38"/>
      <c r="H1917" s="2" t="b">
        <v>0</v>
      </c>
      <c r="I1917" s="2" t="s">
        <v>4716</v>
      </c>
      <c r="J1917" s="38"/>
      <c r="K1917" s="2" t="s">
        <v>4757</v>
      </c>
      <c r="L1917" s="38"/>
      <c r="M1917" s="2" t="s">
        <v>4757</v>
      </c>
      <c r="N1917" s="38"/>
      <c r="O1917" s="2" t="s">
        <v>4719</v>
      </c>
      <c r="P1917" s="38"/>
      <c r="Q1917" s="2" t="s">
        <v>4688</v>
      </c>
      <c r="R1917" s="38"/>
      <c r="S1917" s="2"/>
      <c r="T1917" s="38"/>
      <c r="U1917" s="38"/>
      <c r="V1917" s="38"/>
      <c r="W1917" s="38"/>
    </row>
    <row r="1918" spans="1:23" ht="409.5" x14ac:dyDescent="0.25">
      <c r="A1918" s="2" t="s">
        <v>163</v>
      </c>
      <c r="B1918" s="2" t="s">
        <v>164</v>
      </c>
      <c r="C1918" s="3" t="s">
        <v>5052</v>
      </c>
      <c r="D1918" s="23" t="str">
        <f t="shared" ref="D1918:D1923" si="705">SUBSTITUTE(SUBSTITUTE(SUBSTITUTE(C1918,CHAR(13),""),CHAR(10),"&lt;br&gt;"),". &amp;car(10)",".")</f>
        <v>Un Beaujolais blanc rond, sec et complexe. Il pourra s'accorder sur une blanquette de veau.&lt;br&gt;&lt;br&gt;Encépagement : Chardonnay&lt;br&gt;&lt;br&gt;Dégustation : Robe or clair ; Nez aromatique aux notes d’acacia, de chèvrefeuille ; Bouche ronde et souple aux arômes d’agrumes.&lt;br&gt;Accord mets/vin : apéritif, poisson, viande blanche.&lt;br&gt;&lt;br&gt;Les différents terroirs qui constituent le domaine, permettent à Jean-Paul d’obtenir une gamme de grands vins. On retrouve en effet dans ses flacons, la minéralité unique de chaque parcelle, les caractéristiques et spécificités intrinsèques de chaque cru. Elles permettent d’obtenir des vins authentiques, profonds gourmands, subtils, agréablement complexes avec des tanins longs et soyeux toute la finesse tant recherchée.</v>
      </c>
      <c r="E1918" s="4">
        <v>14.15</v>
      </c>
      <c r="F1918" s="2" t="s">
        <v>2284</v>
      </c>
      <c r="G1918" s="19">
        <f>VLOOKUP(F1918,frs!$A$2:$B$45,2,FALSE)</f>
        <v>16</v>
      </c>
      <c r="H1918" s="2" t="b">
        <v>1</v>
      </c>
      <c r="I1918" s="2" t="s">
        <v>4709</v>
      </c>
      <c r="J1918" s="19">
        <f>VLOOKUP(I1918,Families!$A$2:$B$11,2,FALSE)</f>
        <v>2</v>
      </c>
      <c r="K1918" s="2" t="s">
        <v>4757</v>
      </c>
      <c r="L1918" s="19">
        <f>IFERROR(VLOOKUP(K1918,Appellations!$A$2:$B$80,2,FALSE),"0")</f>
        <v>3</v>
      </c>
      <c r="M1918" s="2" t="s">
        <v>4757</v>
      </c>
      <c r="N1918" s="19">
        <f>IFERROR(VLOOKUP(M1918,Regions!$A$2:$B$44,2,FALSE),"0")</f>
        <v>6</v>
      </c>
      <c r="O1918" s="2" t="s">
        <v>4689</v>
      </c>
      <c r="P1918" s="19">
        <f>IFERROR(VLOOKUP(O1918,Colors!$A$2:$B$11,2,FALSE),"0")</f>
        <v>2</v>
      </c>
      <c r="Q1918" s="2" t="s">
        <v>4688</v>
      </c>
      <c r="R1918" s="19">
        <f>IFERROR(VLOOKUP(Q1918,Contenants!$A$2:$B$21,2,FALSE),"0")</f>
        <v>16</v>
      </c>
      <c r="S1918" s="2" t="s">
        <v>5789</v>
      </c>
      <c r="T1918" s="50" t="s">
        <v>6318</v>
      </c>
      <c r="U1918" s="19" t="str">
        <f t="shared" ref="U1918:U1920" si="706">SUBSTITUTE(S1918,"C:\Users\Admin\OneDrive\Site Internet\","")</f>
        <v>jean_paul_dubost_beaujolais_lantignie_blanc.png</v>
      </c>
      <c r="V1918" s="19">
        <f t="shared" ref="V1918:V1921" si="707">IF(U1918="",0,1)</f>
        <v>1</v>
      </c>
      <c r="W1918" s="20" t="str">
        <f t="shared" ref="W1918:W1920" si="708">$X$1&amp;A1918&amp;$Y$1&amp;T1918&amp;$Z$1&amp;D1918&amp;$AA$1&amp;G1918&amp;$AB$1&amp;J1918&amp;$AC$1&amp;L1918&amp;$AD$1&amp;N1918&amp;$AE$1&amp;P1918&amp;$AF$1&amp;R1918&amp;$AG$1&amp;U1918&amp;$AH$1&amp;V1918&amp;$AI$1</f>
        <v>("01930", "Lantignié Dubost Rouge", "Un Beaujolais blanc rond, sec et complexe. Il pourra s'accorder sur une blanquette de veau.&lt;br&gt;&lt;br&gt;Encépagement : Chardonnay&lt;br&gt;&lt;br&gt;Dégustation : Robe or clair ; Nez aromatique aux notes d’acacia, de chèvrefeuille ; Bouche ronde et souple aux arômes d’agrumes.&lt;br&gt;Accord mets/vin : apéritif, poisson, viande blanche.&lt;br&gt;&lt;br&gt;Les différents terroirs qui constituent le domaine, permettent à Jean-Paul d’obtenir une gamme de grands vins. On retrouve en effet dans ses flacons, la minéralité unique de chaque parcelle, les caractéristiques et spécificités intrinsèques de chaque cru. Elles permettent d’obtenir des vins authentiques, profonds gourmands, subtils, agréablement complexes avec des tanins longs et soyeux toute la finesse tant recherchée.", "16", "2", "3", "6","2", "16", "jean_paul_dubost_beaujolais_lantignie_blanc.png", "1"),</v>
      </c>
    </row>
    <row r="1919" spans="1:23" ht="409.5" x14ac:dyDescent="0.25">
      <c r="A1919" s="2" t="s">
        <v>1689</v>
      </c>
      <c r="B1919" s="2" t="s">
        <v>1690</v>
      </c>
      <c r="C1919" s="3" t="s">
        <v>5053</v>
      </c>
      <c r="D1919" s="23" t="str">
        <f t="shared" si="705"/>
        <v>Un Cru du Beaujolais rouge plein de finesse qui pourra accompagner un faux filet frites.&lt;br&gt;&lt;br&gt;Encépagement : Gamay&lt;br&gt;&lt;br&gt;Dégustation : Robe rouge pourpre ; Nez aromatique aux notes de fruits rouges ; Bouche ample, fruitée et structurée avec des tanins soyaux &lt;br&gt;Accord mets/vin : viande rouge, viande blanche.&lt;br&gt;&lt;br&gt;Les différents terroirs qui constituent le domaine, permettent à Jean-Paul d’obtenir une gamme de grands vins. On retrouve en effet dans ses flacons, la minéralité unique de chaque parcelle, les caractéristiques et spécificités intrinsèques de chaque cru. Elles permettent d’obtenir des vins authentiques, profonds gourmands, subtils, agréablement complexes avec des tanins longs et soyeux toute la finesse tant recherchée.</v>
      </c>
      <c r="E1919" s="4">
        <v>15.55</v>
      </c>
      <c r="F1919" s="2" t="s">
        <v>2284</v>
      </c>
      <c r="G1919" s="19">
        <f>VLOOKUP(F1919,frs!$A$2:$B$45,2,FALSE)</f>
        <v>16</v>
      </c>
      <c r="H1919" s="2" t="b">
        <v>1</v>
      </c>
      <c r="I1919" s="2" t="s">
        <v>4716</v>
      </c>
      <c r="J1919" s="19">
        <f>VLOOKUP(I1919,Families!$A$2:$B$11,2,FALSE)</f>
        <v>1</v>
      </c>
      <c r="K1919" s="2" t="s">
        <v>5015</v>
      </c>
      <c r="L1919" s="19">
        <f>IFERROR(VLOOKUP(K1919,Appellations!$A$2:$B$80,2,FALSE),"0")</f>
        <v>62</v>
      </c>
      <c r="M1919" s="2" t="s">
        <v>4757</v>
      </c>
      <c r="N1919" s="19">
        <f>IFERROR(VLOOKUP(M1919,Regions!$A$2:$B$44,2,FALSE),"0")</f>
        <v>6</v>
      </c>
      <c r="O1919" s="2" t="s">
        <v>4719</v>
      </c>
      <c r="P1919" s="19">
        <f>IFERROR(VLOOKUP(O1919,Colors!$A$2:$B$11,2,FALSE),"0")</f>
        <v>8</v>
      </c>
      <c r="Q1919" s="2" t="s">
        <v>4688</v>
      </c>
      <c r="R1919" s="19">
        <f>IFERROR(VLOOKUP(Q1919,Contenants!$A$2:$B$21,2,FALSE),"0")</f>
        <v>16</v>
      </c>
      <c r="S1919" s="2" t="s">
        <v>5790</v>
      </c>
      <c r="T1919" s="50" t="s">
        <v>6319</v>
      </c>
      <c r="U1919" s="19" t="str">
        <f t="shared" si="706"/>
        <v>jean_paul_dubost_regnie_le_potet_rouge.png</v>
      </c>
      <c r="V1919" s="19">
        <f t="shared" si="707"/>
        <v>1</v>
      </c>
      <c r="W1919" s="20" t="str">
        <f t="shared" si="708"/>
        <v>("01931", "Le Potet Dubost Rouge", "Un Cru du Beaujolais rouge plein de finesse qui pourra accompagner un faux filet frites.&lt;br&gt;&lt;br&gt;Encépagement : Gamay&lt;br&gt;&lt;br&gt;Dégustation : Robe rouge pourpre ; Nez aromatique aux notes de fruits rouges ; Bouche ample, fruitée et structurée avec des tanins soyaux &lt;br&gt;Accord mets/vin : viande rouge, viande blanche.&lt;br&gt;&lt;br&gt;Les différents terroirs qui constituent le domaine, permettent à Jean-Paul d’obtenir une gamme de grands vins. On retrouve en effet dans ses flacons, la minéralité unique de chaque parcelle, les caractéristiques et spécificités intrinsèques de chaque cru. Elles permettent d’obtenir des vins authentiques, profonds gourmands, subtils, agréablement complexes avec des tanins longs et soyeux toute la finesse tant recherchée.", "16", "1", "62", "6","8", "16", "jean_paul_dubost_regnie_le_potet_rouge.png", "1"),</v>
      </c>
    </row>
    <row r="1920" spans="1:23" ht="409.5" x14ac:dyDescent="0.25">
      <c r="A1920" s="2" t="s">
        <v>1168</v>
      </c>
      <c r="B1920" s="2" t="s">
        <v>1169</v>
      </c>
      <c r="C1920" s="3" t="s">
        <v>5054</v>
      </c>
      <c r="D1920" s="23" t="str">
        <f t="shared" si="705"/>
        <v>Un Cru du Beaujolais rouge structuré et fruité. Idéal pour boeuf bourguignon.&lt;br&gt;&lt;br&gt;Encépagement : Gamay&lt;br&gt;&lt;br&gt;Dégustation : Robe rouge rubis ; Nez aromatique aux notes de griottes confites ; Bouche fruitée et souple aux tanins soyeux et longue finale.&lt;br&gt;Accord mets/vin : viande rouge, gibier.&lt;br&gt;&lt;br&gt;Les différents terroirs qui constituent le domaine, permettent à Jean-Paul d’obtenir une gamme de grands vins. On retrouve en effet dans ses flacons, la minéralité unique de chaque parcelle, les caractéristiques et spécificités intrinsèques de chaque cru. Elles permettent d’obtenir des vins authentiques, profonds gourmands, subtils, agréablement complexes avec des tanins longs et soyeux… toute la finesse tant recherchée.</v>
      </c>
      <c r="E1920" s="4">
        <v>18.25</v>
      </c>
      <c r="F1920" s="2" t="s">
        <v>2284</v>
      </c>
      <c r="G1920" s="19">
        <f>VLOOKUP(F1920,frs!$A$2:$B$45,2,FALSE)</f>
        <v>16</v>
      </c>
      <c r="H1920" s="2" t="b">
        <v>1</v>
      </c>
      <c r="I1920" s="2" t="s">
        <v>4716</v>
      </c>
      <c r="J1920" s="19">
        <f>VLOOKUP(I1920,Families!$A$2:$B$11,2,FALSE)</f>
        <v>1</v>
      </c>
      <c r="K1920" s="2" t="s">
        <v>4998</v>
      </c>
      <c r="L1920" s="19">
        <f>IFERROR(VLOOKUP(K1920,Appellations!$A$2:$B$80,2,FALSE),"0")</f>
        <v>33</v>
      </c>
      <c r="M1920" s="2" t="s">
        <v>4757</v>
      </c>
      <c r="N1920" s="19">
        <f>IFERROR(VLOOKUP(M1920,Regions!$A$2:$B$44,2,FALSE),"0")</f>
        <v>6</v>
      </c>
      <c r="O1920" s="2" t="s">
        <v>4719</v>
      </c>
      <c r="P1920" s="19">
        <f>IFERROR(VLOOKUP(O1920,Colors!$A$2:$B$11,2,FALSE),"0")</f>
        <v>8</v>
      </c>
      <c r="Q1920" s="2" t="s">
        <v>4688</v>
      </c>
      <c r="R1920" s="19">
        <f>IFERROR(VLOOKUP(Q1920,Contenants!$A$2:$B$21,2,FALSE),"0")</f>
        <v>16</v>
      </c>
      <c r="S1920" s="2" t="s">
        <v>5791</v>
      </c>
      <c r="T1920" s="50" t="s">
        <v>6320</v>
      </c>
      <c r="U1920" s="19" t="str">
        <f t="shared" si="706"/>
        <v>jean_paul_dubost_fleurie_le_vivier_rouge.png</v>
      </c>
      <c r="V1920" s="19">
        <f t="shared" si="707"/>
        <v>1</v>
      </c>
      <c r="W1920" s="20" t="str">
        <f t="shared" si="708"/>
        <v>("01932", "Le Fleurie Dubost Rouge", "Un Cru du Beaujolais rouge structuré et fruité. Idéal pour boeuf bourguignon.&lt;br&gt;&lt;br&gt;Encépagement : Gamay&lt;br&gt;&lt;br&gt;Dégustation : Robe rouge rubis ; Nez aromatique aux notes de griottes confites ; Bouche fruitée et souple aux tanins soyeux et longue finale.&lt;br&gt;Accord mets/vin : viande rouge, gibier.&lt;br&gt;&lt;br&gt;Les différents terroirs qui constituent le domaine, permettent à Jean-Paul d’obtenir une gamme de grands vins. On retrouve en effet dans ses flacons, la minéralité unique de chaque parcelle, les caractéristiques et spécificités intrinsèques de chaque cru. Elles permettent d’obtenir des vins authentiques, profonds gourmands, subtils, agréablement complexes avec des tanins longs et soyeux… toute la finesse tant recherchée.", "16", "1", "33", "6","8", "16", "jean_paul_dubost_fleurie_le_vivier_rouge.png", "1"),</v>
      </c>
    </row>
    <row r="1921" spans="1:23" hidden="1" x14ac:dyDescent="0.25">
      <c r="A1921" s="2" t="s">
        <v>1570</v>
      </c>
      <c r="B1921" s="2" t="s">
        <v>1571</v>
      </c>
      <c r="C1921" s="3"/>
      <c r="D1921" s="23" t="str">
        <f t="shared" si="705"/>
        <v/>
      </c>
      <c r="E1921" s="4">
        <v>20.399999999999999</v>
      </c>
      <c r="F1921" s="2" t="s">
        <v>2284</v>
      </c>
      <c r="G1921" s="19">
        <f>VLOOKUP(F1921,frs!$A$2:$E$41,2,FALSE)</f>
        <v>16</v>
      </c>
      <c r="H1921" s="2" t="b">
        <v>1</v>
      </c>
      <c r="I1921" s="2" t="s">
        <v>4716</v>
      </c>
      <c r="J1921" s="19">
        <f>VLOOKUP(I1921,Families!$A$2:$B$11,2,FALSE)</f>
        <v>1</v>
      </c>
      <c r="K1921" s="2" t="s">
        <v>4999</v>
      </c>
      <c r="L1921" s="19">
        <f>IFERROR(VLOOKUP(K1921,Appellations!$A$2:$B$77,2,FALSE),"0")</f>
        <v>55</v>
      </c>
      <c r="M1921" s="2" t="s">
        <v>4757</v>
      </c>
      <c r="N1921" s="19">
        <f>IFERROR(VLOOKUP(M1921,Regions!$A$2:$B$41,2,FALSE),"0")</f>
        <v>6</v>
      </c>
      <c r="O1921" s="2" t="s">
        <v>4719</v>
      </c>
      <c r="P1921" s="19">
        <f>IFERROR(VLOOKUP(O1921,Colors!$A$2:$B$11,2,FALSE),"0")</f>
        <v>8</v>
      </c>
      <c r="Q1921" s="2" t="s">
        <v>4688</v>
      </c>
      <c r="R1921" s="19">
        <f>IFERROR(VLOOKUP(Q1921,Contenants!$A$2:$B$21,2,FALSE),"0")</f>
        <v>16</v>
      </c>
      <c r="S1921" s="2"/>
      <c r="T1921" s="50" t="str">
        <f t="shared" ref="T1921:T1923" si="709">PROPER(B1921)</f>
        <v>Moulin Vent Cuvee En Brenay Dubost Rouge</v>
      </c>
      <c r="U1921" s="19" t="str">
        <f>SUBSTITUTE(SUBSTITUTE(SUBSTITUTE(SUBSTITUTE(SUBSTITUTE(SUBSTITUTE(SUBSTITUTE(SUBSTITUTE(SUBSTITUTE(SUBSTITUTE(SUBSTITUTE(SUBSTITUTE(S1921,"C:\Users\Admin\OneDrive\Site Internet\",""),"BAG-IN-BOX\",""),"BOURGOGNE\",""),"BEAUJOLAIS\",""),"CHAMPAGNE ET EFFERVESCENTS\",""),"LANGUEDOC\",""),"LOIRE\",""),"PROVENCE\",""),"RHONE NORD\",""),"RHONE SUD\",""),"SPIRITUEUX\",""),"SUD OUEST\","")</f>
        <v/>
      </c>
      <c r="V1921" s="19">
        <f t="shared" si="707"/>
        <v>0</v>
      </c>
      <c r="W1921" s="20" t="e">
        <f>$X$1&amp;A1921&amp;$Y$1&amp;T1921&amp;$Z$1&amp;D1921&amp;$AA$1&amp;E1921&amp;#REF!&amp;G1921&amp;$AB$1&amp;J1921&amp;$AC$1&amp;L1921&amp;$AD$1&amp;N1921&amp;$AE$1&amp;P1921&amp;$AF$1&amp;R1921&amp;$AG$1&amp;#REF!&amp;$AI$1</f>
        <v>#REF!</v>
      </c>
    </row>
    <row r="1922" spans="1:23" hidden="1" x14ac:dyDescent="0.25">
      <c r="A1922" s="2" t="s">
        <v>2455</v>
      </c>
      <c r="B1922" s="2" t="s">
        <v>2456</v>
      </c>
      <c r="C1922" s="3"/>
      <c r="D1922" s="23" t="str">
        <f t="shared" si="705"/>
        <v/>
      </c>
      <c r="E1922" s="4">
        <v>7.35</v>
      </c>
      <c r="F1922" s="2" t="s">
        <v>2227</v>
      </c>
      <c r="G1922" s="19">
        <f>VLOOKUP(F1922,frs!$A$2:$E$41,2,FALSE)</f>
        <v>25</v>
      </c>
      <c r="H1922" s="2" t="b">
        <v>0</v>
      </c>
      <c r="I1922" s="2" t="s">
        <v>4716</v>
      </c>
      <c r="J1922" s="19">
        <f>VLOOKUP(I1922,Families!$A$2:$B$11,2,FALSE)</f>
        <v>1</v>
      </c>
      <c r="K1922" s="2" t="s">
        <v>4758</v>
      </c>
      <c r="L1922" s="19" t="str">
        <f>IFERROR(VLOOKUP(K1922,Appellations!$A$2:$B$77,2,FALSE),"0")</f>
        <v>0</v>
      </c>
      <c r="M1922" s="2" t="s">
        <v>4757</v>
      </c>
      <c r="N1922" s="19">
        <f>IFERROR(VLOOKUP(M1922,Regions!$A$2:$B$41,2,FALSE),"0")</f>
        <v>6</v>
      </c>
      <c r="O1922" s="2" t="s">
        <v>4719</v>
      </c>
      <c r="P1922" s="19">
        <f>IFERROR(VLOOKUP(O1922,Colors!$A$2:$B$11,2,FALSE),"0")</f>
        <v>8</v>
      </c>
      <c r="Q1922" s="2" t="s">
        <v>4688</v>
      </c>
      <c r="R1922" s="19">
        <f>IFERROR(VLOOKUP(Q1922,Contenants!$A$2:$B$21,2,FALSE),"0")</f>
        <v>16</v>
      </c>
      <c r="S1922" s="2"/>
      <c r="T1922" s="50" t="str">
        <f t="shared" si="709"/>
        <v>Beaujolais Vill. Nouv. Les 3 Madones Rge</v>
      </c>
      <c r="U1922" s="19" t="str">
        <f>SUBSTITUTE(SUBSTITUTE(SUBSTITUTE(SUBSTITUTE(SUBSTITUTE(SUBSTITUTE(SUBSTITUTE(SUBSTITUTE(SUBSTITUTE(SUBSTITUTE(SUBSTITUTE(SUBSTITUTE(S1922,"C:\Users\Admin\OneDrive\Site Internet\",""),"BAG-IN-BOX\",""),"BOURGOGNE\",""),"BEAUJOLAIS\",""),"CHAMPAGNE ET EFFERVESCENTS\",""),"LANGUEDOC\",""),"LOIRE\",""),"PROVENCE\",""),"RHONE NORD\",""),"RHONE SUD\",""),"SPIRITUEUX\",""),"SUD OUEST\","")</f>
        <v/>
      </c>
      <c r="V1922" s="19" t="e">
        <f>IF(#REF!="",0,1)</f>
        <v>#REF!</v>
      </c>
      <c r="W1922" s="20" t="e">
        <f>$X$1&amp;A1922&amp;$Y$1&amp;T1922&amp;$Z$1&amp;D1922&amp;$AA$1&amp;E1922&amp;#REF!&amp;G1922&amp;$AB$1&amp;J1922&amp;$AC$1&amp;L1922&amp;$AD$1&amp;N1922&amp;$AE$1&amp;P1922&amp;$AF$1&amp;R1922&amp;$AG$1&amp;#REF!&amp;$AI$1</f>
        <v>#REF!</v>
      </c>
    </row>
    <row r="1923" spans="1:23" ht="409.5" x14ac:dyDescent="0.25">
      <c r="A1923" s="2" t="s">
        <v>1489</v>
      </c>
      <c r="B1923" s="2" t="s">
        <v>1490</v>
      </c>
      <c r="C1923" s="3" t="s">
        <v>6164</v>
      </c>
      <c r="D1923" s="23" t="str">
        <f t="shared" si="705"/>
        <v>Un Luberon rouge léger et gourmand, parfait pour un sauté de veau à la provençale.&lt;br&gt;&lt;br&gt;Encépagement : Grenache, Syrah et Mourvèdre&lt;br&gt;&lt;br&gt;Dégustation : Robe rouge violine ; Nez de violette et de fruits noirs ; Bouche généreuse, de fruits frais et d’épices. Finale sur des tanins fins et soyeux.&lt;br&gt;Accord mets/vin : viande rouge grillée.&lt;br&gt;&lt;br&gt;Le Domaine de La Citadelle a été créé en 1990 par Yves Rousset-Rouard à partir d’une ferme et de ses 8 hectares situés au pied du village de Ménerbes (Vaucluse).&lt;br&gt;Fin 2022, le domaine est repris par Valérie et Yannick Panagiotis qui ont à cœur de préserver l’environnement et prônent le respect de la terre en adoptant des techniques éco-responsables, comme le labour à cheval, l’éco-pâturage dans les vignes, l’installation de ruches…&lt;br&gt;Le domaine est en agriculture biologique depuis 2016 et labellisé HVE (Haute Valeur Environnementale).&lt;br&gt;&lt;br&gt;Le vignoble totalise aujourd’hui 40 hectares de vignes âgées de 15 à 75 ans, il est principalement situé sur la commune de Ménerbes, sur le versant nord du Luberon.&lt;br&gt;Le Domaine de la Citadelle s’étend sur onze lieux-dits, quatre terroirs et climats et est divisé en 74 parcelles avec des secteurs plutôt tardifs et des altitudes allant jusqu’à 300 mètres.</v>
      </c>
      <c r="E1923" s="4">
        <v>9.6999999999999993</v>
      </c>
      <c r="F1923" s="2" t="s">
        <v>2285</v>
      </c>
      <c r="G1923" s="19">
        <f>VLOOKUP(F1923,frs!$A$2:$B$45,2,FALSE)</f>
        <v>44</v>
      </c>
      <c r="H1923" s="2" t="b">
        <v>1</v>
      </c>
      <c r="I1923" s="2" t="s">
        <v>4716</v>
      </c>
      <c r="J1923" s="19">
        <f>VLOOKUP(I1923,Families!$A$2:$B$11,2,FALSE)</f>
        <v>1</v>
      </c>
      <c r="K1923" s="2" t="s">
        <v>4830</v>
      </c>
      <c r="L1923" s="19">
        <f>IFERROR(VLOOKUP(K1923,Appellations!$A$2:$B$77,2,FALSE),"0")</f>
        <v>45</v>
      </c>
      <c r="M1923" s="2" t="s">
        <v>4745</v>
      </c>
      <c r="N1923" s="19">
        <f>IFERROR(VLOOKUP(M1923,Regions!$A$2:$B$44,2,FALSE),"0")</f>
        <v>33</v>
      </c>
      <c r="O1923" s="2" t="s">
        <v>4719</v>
      </c>
      <c r="P1923" s="19">
        <f>IFERROR(VLOOKUP(O1923,Colors!$A$2:$B$11,2,FALSE),"0")</f>
        <v>8</v>
      </c>
      <c r="Q1923" s="2" t="s">
        <v>4688</v>
      </c>
      <c r="R1923" s="19">
        <f>IFERROR(VLOOKUP(Q1923,Contenants!$A$2:$B$21,2,FALSE),"0")</f>
        <v>16</v>
      </c>
      <c r="S1923" s="2" t="s">
        <v>6539</v>
      </c>
      <c r="T1923" s="50" t="str">
        <f t="shared" si="709"/>
        <v>Luberon Dom Citadelle Le Chataignier Rge</v>
      </c>
      <c r="U1923" s="19" t="str">
        <f>SUBSTITUTE(SUBSTITUTE(SUBSTITUTE(SUBSTITUTE(SUBSTITUTE(SUBSTITUTE(SUBSTITUTE(SUBSTITUTE(SUBSTITUTE(SUBSTITUTE(SUBSTITUTE(SUBSTITUTE(S1923,"C:\Users\Admin\OneDrive\Site Internet\",""),"BAG-IN-BOX\",""),"BOURGOGNE\",""),"BEAUJOLAIS\",""),"CHAMPAGNE ET EFFERVESCENTS\",""),"LANGUEDOC\",""),"LOIRE\",""),"PROVENCE\",""),"RHONE NORD\",""),"RHONE SUD\",""),"SPIRITUEUX\",""),"SUD OUEST\","")</f>
        <v>luberon_domaine_de_la_citadelle_chataignier_rouge.png</v>
      </c>
      <c r="V1923" s="19">
        <f t="shared" ref="V1923:V1928" si="710">IF(U1923="",0,1)</f>
        <v>1</v>
      </c>
      <c r="W1923" s="20" t="str">
        <f t="shared" ref="W1923" si="711">$X$1&amp;A1923&amp;$Y$1&amp;T1923&amp;$Z$1&amp;D1923&amp;$AA$1&amp;G1923&amp;$AB$1&amp;J1923&amp;$AC$1&amp;L1923&amp;$AD$1&amp;N1923&amp;$AE$1&amp;P1923&amp;$AF$1&amp;R1923&amp;$AG$1&amp;U1923&amp;$AH$1&amp;V1923&amp;$AI$1</f>
        <v>("01935", "Luberon Dom Citadelle Le Chataignier Rge", "Un Luberon rouge léger et gourmand, parfait pour un sauté de veau à la provençale.&lt;br&gt;&lt;br&gt;Encépagement : Grenache, Syrah et Mourvèdre&lt;br&gt;&lt;br&gt;Dégustation : Robe rouge violine ; Nez de violette et de fruits noirs ; Bouche généreuse, de fruits frais et d’épices. Finale sur des tanins fins et soyeux.&lt;br&gt;Accord mets/vin : viande rouge grillée.&lt;br&gt;&lt;br&gt;Le Domaine de La Citadelle a été créé en 1990 par Yves Rousset-Rouard à partir d’une ferme et de ses 8 hectares situés au pied du village de Ménerbes (Vaucluse).&lt;br&gt;Fin 2022, le domaine est repris par Valérie et Yannick Panagiotis qui ont à cœur de préserver l’environnement et prônent le respect de la terre en adoptant des techniques éco-responsables, comme le labour à cheval, l’éco-pâturage dans les vignes, l’installation de ruches…&lt;br&gt;Le domaine est en agriculture biologique depuis 2016 et labellisé HVE (Haute Valeur Environnementale).&lt;br&gt;&lt;br&gt;Le vignoble totalise aujourd’hui 40 hectares de vignes âgées de 15 à 75 ans, il est principalement situé sur la commune de Ménerbes, sur le versant nord du Luberon.&lt;br&gt;Le Domaine de la Citadelle s’étend sur onze lieux-dits, quatre terroirs et climats et est divisé en 74 parcelles avec des secteurs plutôt tardifs et des altitudes allant jusqu’à 300 mètres.", "44", "1", "45", "33","8", "16", "luberon_domaine_de_la_citadelle_chataignier_rouge.png", "1"),</v>
      </c>
    </row>
    <row r="1924" spans="1:23" s="29" customFormat="1" ht="357" hidden="1" x14ac:dyDescent="0.25">
      <c r="A1924" s="2" t="s">
        <v>1487</v>
      </c>
      <c r="B1924" s="2" t="s">
        <v>1488</v>
      </c>
      <c r="C1924" s="3" t="s">
        <v>6163</v>
      </c>
      <c r="D1924" s="36" t="str">
        <f t="shared" si="704"/>
        <v>Un Luberon blanc léger et acidulé, parfait pour un risotto aux asperges vertes.&lt;br&gt;&lt;br&gt;Encépagement : Grenache, clairette et rolle.&lt;br&gt;&lt;br&gt;Dégustation : Robe jaune pâle ; Nez de fruits blancs et de fleurs blanches ; Bouche équilibrée et citronnée.&lt;br&gt;Accord mets/vin : viande blanche grillée ou poisson fin.&lt;br&gt;&lt;br&gt;Le Domaine de La Citadelle a été créé en 1990 par Yves Rousset-Rouard à partir d’une ferme et de ses 8 hectares situés au pied du village de Ménerbes (Vaucluse).&lt;br&gt;Fin 2022, le domaine est repris par Valérie et Yannick Panagiotis qui ont à cœur de préserver l’environnement et prônent le respect de la terre en adoptant des techniques éco-responsables, comme le labour à cheval, l’éco-pâturage dans les vignes, l’installation de ruches…&lt;br&gt;Le domaine est en agriculture biologique depuis 2016 et labellisé HVE (Haute Valeur Environnementale).&lt;br&gt;&lt;br&gt;Le vignoble totalise aujourd’hui 40 hectares de vignes âgées de 15 à 75 ans, il est principalement situé sur la commune de Ménerbes, sur le versant nord du Luberon.&lt;br&gt;Le Domaine de la Citadelle s’étend sur onze lieux-dits, quatre terroirs et climats et est divisé en 74 parcelles avec des secteurs plutôt tardifs et des altitudes allant jusqu’à 300 mètres.</v>
      </c>
      <c r="E1924" s="4">
        <v>9.6999999999999993</v>
      </c>
      <c r="F1924" s="2" t="s">
        <v>2285</v>
      </c>
      <c r="G1924" s="38"/>
      <c r="H1924" s="2" t="b">
        <v>1</v>
      </c>
      <c r="I1924" s="2" t="s">
        <v>4709</v>
      </c>
      <c r="J1924" s="38"/>
      <c r="K1924" s="2" t="s">
        <v>4830</v>
      </c>
      <c r="L1924" s="38"/>
      <c r="M1924" s="2" t="s">
        <v>4745</v>
      </c>
      <c r="N1924" s="38"/>
      <c r="O1924" s="2" t="s">
        <v>4689</v>
      </c>
      <c r="P1924" s="38"/>
      <c r="Q1924" s="2" t="s">
        <v>4688</v>
      </c>
      <c r="R1924" s="38"/>
      <c r="S1924" s="2" t="s">
        <v>6540</v>
      </c>
      <c r="T1924" s="38"/>
      <c r="U1924" s="38"/>
      <c r="V1924" s="19">
        <f t="shared" si="710"/>
        <v>0</v>
      </c>
      <c r="W1924" s="38"/>
    </row>
    <row r="1925" spans="1:23" ht="409.5" x14ac:dyDescent="0.25">
      <c r="A1925" s="2" t="s">
        <v>1497</v>
      </c>
      <c r="B1925" s="2" t="s">
        <v>1498</v>
      </c>
      <c r="C1925" s="3" t="s">
        <v>6167</v>
      </c>
      <c r="D1925" s="23" t="str">
        <f t="shared" ref="D1925:D1926" si="712">SUBSTITUTE(SUBSTITUTE(SUBSTITUTE(C1925,CHAR(13),""),CHAR(10),"&lt;br&gt;"),". &amp;car(10)",".")</f>
        <v>Un Luberon rouge puissant et rond, parfait pour un agneau rôtie au thym.&lt;br&gt;&lt;br&gt;Encépagement : Grenache et Syrah.&lt;br&gt;&lt;br&gt;Dégustation : Robe rouge rubis ; Nez de fruits rouges, de poivre, légèrement boisé ; Bouche suave, boisée, épicée avec des tanins amples et fondus.&lt;br&gt;Accord mets/vin : viande rouge grillée ou en sauce.&lt;br&gt;&lt;br&gt;Le Domaine de La Citadelle a été créé en 1990 par Yves Rousset-Rouard à partir d’une ferme et de ses 8 hectares situés au pied du village de Ménerbes (Vaucluse).&lt;br&gt;Fin 2022, le domaine est repris par Valérie et Yannick Panagiotis qui ont à cœur de préserver l’environnement et prônent le respect de la terre en adoptant des techniques éco-responsables, comme le labour à cheval, l’éco-pâturage dans les vignes, l’installation de ruches…&lt;br&gt;Le domaine est en agriculture biologique depuis 2016 et labellisé HVE (Haute Valeur Environnementale).&lt;br&gt;&lt;br&gt;Le vignoble totalise aujourd’hui 40 hectares de vignes âgées de 15 à 75 ans, il est principalement situé sur la commune de Ménerbes, sur le versant nord du Luberon.&lt;br&gt;Le Domaine de la Citadelle s’étend sur onze lieux-dits, quatre terroirs et climats et est divisé en 74 parcelles avec des secteurs plutôt tardifs et des altitudes allant jusqu’à 300 mètres.</v>
      </c>
      <c r="E1925" s="4">
        <v>15.2</v>
      </c>
      <c r="F1925" s="2" t="s">
        <v>2285</v>
      </c>
      <c r="G1925" s="19">
        <f>VLOOKUP(F1925,frs!$A$2:$B$45,2,FALSE)</f>
        <v>44</v>
      </c>
      <c r="H1925" s="2" t="b">
        <v>1</v>
      </c>
      <c r="I1925" s="2" t="s">
        <v>4716</v>
      </c>
      <c r="J1925" s="19">
        <f>VLOOKUP(I1925,Families!$A$2:$B$11,2,FALSE)</f>
        <v>1</v>
      </c>
      <c r="K1925" s="2" t="s">
        <v>4830</v>
      </c>
      <c r="L1925" s="19">
        <f>IFERROR(VLOOKUP(K1925,Appellations!$A$2:$B$77,2,FALSE),"0")</f>
        <v>45</v>
      </c>
      <c r="M1925" s="2" t="s">
        <v>4745</v>
      </c>
      <c r="N1925" s="19">
        <f>IFERROR(VLOOKUP(M1925,Regions!$A$2:$B$44,2,FALSE),"0")</f>
        <v>33</v>
      </c>
      <c r="O1925" s="2" t="s">
        <v>4719</v>
      </c>
      <c r="P1925" s="19">
        <f>IFERROR(VLOOKUP(O1925,Colors!$A$2:$B$11,2,FALSE),"0")</f>
        <v>8</v>
      </c>
      <c r="Q1925" s="2" t="s">
        <v>4688</v>
      </c>
      <c r="R1925" s="19">
        <f>IFERROR(VLOOKUP(Q1925,Contenants!$A$2:$B$21,2,FALSE),"0")</f>
        <v>16</v>
      </c>
      <c r="S1925" s="2" t="s">
        <v>6541</v>
      </c>
      <c r="T1925" s="50" t="str">
        <f t="shared" ref="T1925:T1926" si="713">PROPER(B1925)</f>
        <v>Luberon Dom Citadelle Les Artemes Rge</v>
      </c>
      <c r="U1925" s="19" t="str">
        <f>SUBSTITUTE(SUBSTITUTE(SUBSTITUTE(SUBSTITUTE(SUBSTITUTE(SUBSTITUTE(SUBSTITUTE(SUBSTITUTE(SUBSTITUTE(SUBSTITUTE(SUBSTITUTE(SUBSTITUTE(S1925,"C:\Users\Admin\OneDrive\Site Internet\",""),"BAG-IN-BOX\",""),"BOURGOGNE\",""),"BEAUJOLAIS\",""),"CHAMPAGNE ET EFFERVESCENTS\",""),"LANGUEDOC\",""),"LOIRE\",""),"PROVENCE\",""),"RHONE NORD\",""),"RHONE SUD\",""),"SPIRITUEUX\",""),"SUD OUEST\","")</f>
        <v>luberon_domaine_de_la_citadelle_artemes_rouge.png</v>
      </c>
      <c r="V1925" s="19">
        <f t="shared" si="710"/>
        <v>1</v>
      </c>
      <c r="W1925" s="20" t="str">
        <f t="shared" ref="W1925:W1926" si="714">$X$1&amp;A1925&amp;$Y$1&amp;T1925&amp;$Z$1&amp;D1925&amp;$AA$1&amp;G1925&amp;$AB$1&amp;J1925&amp;$AC$1&amp;L1925&amp;$AD$1&amp;N1925&amp;$AE$1&amp;P1925&amp;$AF$1&amp;R1925&amp;$AG$1&amp;U1925&amp;$AH$1&amp;V1925&amp;$AI$1</f>
        <v>("01937", "Luberon Dom Citadelle Les Artemes Rge", "Un Luberon rouge puissant et rond, parfait pour un agneau rôtie au thym.&lt;br&gt;&lt;br&gt;Encépagement : Grenache et Syrah.&lt;br&gt;&lt;br&gt;Dégustation : Robe rouge rubis ; Nez de fruits rouges, de poivre, légèrement boisé ; Bouche suave, boisée, épicée avec des tanins amples et fondus.&lt;br&gt;Accord mets/vin : viande rouge grillée ou en sauce.&lt;br&gt;&lt;br&gt;Le Domaine de La Citadelle a été créé en 1990 par Yves Rousset-Rouard à partir d’une ferme et de ses 8 hectares situés au pied du village de Ménerbes (Vaucluse).&lt;br&gt;Fin 2022, le domaine est repris par Valérie et Yannick Panagiotis qui ont à cœur de préserver l’environnement et prônent le respect de la terre en adoptant des techniques éco-responsables, comme le labour à cheval, l’éco-pâturage dans les vignes, l’installation de ruches…&lt;br&gt;Le domaine est en agriculture biologique depuis 2016 et labellisé HVE (Haute Valeur Environnementale).&lt;br&gt;&lt;br&gt;Le vignoble totalise aujourd’hui 40 hectares de vignes âgées de 15 à 75 ans, il est principalement situé sur la commune de Ménerbes, sur le versant nord du Luberon.&lt;br&gt;Le Domaine de la Citadelle s’étend sur onze lieux-dits, quatre terroirs et climats et est divisé en 74 parcelles avec des secteurs plutôt tardifs et des altitudes allant jusqu’à 300 mètres.", "44", "1", "45", "33","8", "16", "luberon_domaine_de_la_citadelle_artemes_rouge.png", "1"),</v>
      </c>
    </row>
    <row r="1926" spans="1:23" ht="409.5" x14ac:dyDescent="0.25">
      <c r="A1926" s="2" t="s">
        <v>1495</v>
      </c>
      <c r="B1926" s="2" t="s">
        <v>1496</v>
      </c>
      <c r="C1926" s="3" t="s">
        <v>6166</v>
      </c>
      <c r="D1926" s="23" t="str">
        <f t="shared" si="712"/>
        <v>Un Luberon blanc rond et floral, parfait pour un plat de pâtes ricotta épinards.&lt;br&gt;&lt;br&gt;Encépagement : Roussanne, Grenache, Clairette et Viognier.&lt;br&gt;&lt;br&gt;Dégustation : Robe jaune pâle ; Nez de pêche, de poire et de fleurs d’acacia ; Bouche suave, saline, minérale.&lt;br&gt;Accord mets/vin : poisson grillé, fromage affiné.&lt;br&gt;&lt;br&gt;Le Domaine de La Citadelle a été créé en 1990 par Yves Rousset-Rouard à partir d’une ferme et de ses 8 hectares situés au pied du village de Ménerbes (Vaucluse).&lt;br&gt;Fin 2022, le domaine est repris par Valérie et Yannick Panagiotis qui ont à cœur de préserver l’environnement et prônent le respect de la terre en adoptant des techniques éco-responsables, comme le labour à cheval, l’éco-pâturage dans les vignes, l’installation de ruches…&lt;br&gt;Le domaine est en agriculture biologique depuis 2016 et labellisé HVE (Haute Valeur Environnementale).&lt;br&gt;&lt;br&gt;Le vignoble totalise aujourd’hui 40 hectares de vignes âgées de 15 à 75 ans, il est principalement situé sur la commune de Ménerbes, sur le versant nord du Luberon.&lt;br&gt;Le Domaine de la Citadelle s’étend sur onze lieux-dits, quatre terroirs et climats et est divisé en 74 parcelles avec des secteurs plutôt tardifs et des altitudes allant jusqu’à 300 mètres.</v>
      </c>
      <c r="E1926" s="4">
        <v>15.2</v>
      </c>
      <c r="F1926" s="2" t="s">
        <v>2285</v>
      </c>
      <c r="G1926" s="19">
        <f>VLOOKUP(F1926,frs!$A$2:$B$45,2,FALSE)</f>
        <v>44</v>
      </c>
      <c r="H1926" s="2" t="b">
        <v>1</v>
      </c>
      <c r="I1926" s="2" t="s">
        <v>4709</v>
      </c>
      <c r="J1926" s="19">
        <f>VLOOKUP(I1926,Families!$A$2:$B$11,2,FALSE)</f>
        <v>2</v>
      </c>
      <c r="K1926" s="2" t="s">
        <v>4830</v>
      </c>
      <c r="L1926" s="19">
        <f>IFERROR(VLOOKUP(K1926,Appellations!$A$2:$B$77,2,FALSE),"0")</f>
        <v>45</v>
      </c>
      <c r="M1926" s="2" t="s">
        <v>4745</v>
      </c>
      <c r="N1926" s="19">
        <f>IFERROR(VLOOKUP(M1926,Regions!$A$2:$B$44,2,FALSE),"0")</f>
        <v>33</v>
      </c>
      <c r="O1926" s="2" t="s">
        <v>4689</v>
      </c>
      <c r="P1926" s="19">
        <f>IFERROR(VLOOKUP(O1926,Colors!$A$2:$B$11,2,FALSE),"0")</f>
        <v>2</v>
      </c>
      <c r="Q1926" s="2" t="s">
        <v>4688</v>
      </c>
      <c r="R1926" s="19">
        <f>IFERROR(VLOOKUP(Q1926,Contenants!$A$2:$B$21,2,FALSE),"0")</f>
        <v>16</v>
      </c>
      <c r="S1926" s="2" t="s">
        <v>6542</v>
      </c>
      <c r="T1926" s="50" t="str">
        <f t="shared" si="713"/>
        <v>Luberon Dom Citadelle Les Artemes Blc</v>
      </c>
      <c r="U1926" s="19" t="str">
        <f>SUBSTITUTE(SUBSTITUTE(SUBSTITUTE(SUBSTITUTE(SUBSTITUTE(SUBSTITUTE(SUBSTITUTE(SUBSTITUTE(SUBSTITUTE(SUBSTITUTE(SUBSTITUTE(SUBSTITUTE(S1926,"C:\Users\Admin\OneDrive\Site Internet\",""),"BAG-IN-BOX\",""),"BOURGOGNE\",""),"BEAUJOLAIS\",""),"CHAMPAGNE ET EFFERVESCENTS\",""),"LANGUEDOC\",""),"LOIRE\",""),"PROVENCE\",""),"RHONE NORD\",""),"RHONE SUD\",""),"SPIRITUEUX\",""),"SUD OUEST\","")</f>
        <v>luberon_domaine_de_la_citadelle_artemes_blanc.png</v>
      </c>
      <c r="V1926" s="19">
        <f t="shared" si="710"/>
        <v>1</v>
      </c>
      <c r="W1926" s="20" t="str">
        <f t="shared" si="714"/>
        <v>("01938", "Luberon Dom Citadelle Les Artemes Blc", "Un Luberon blanc rond et floral, parfait pour un plat de pâtes ricotta épinards.&lt;br&gt;&lt;br&gt;Encépagement : Roussanne, Grenache, Clairette et Viognier.&lt;br&gt;&lt;br&gt;Dégustation : Robe jaune pâle ; Nez de pêche, de poire et de fleurs d’acacia ; Bouche suave, saline, minérale.&lt;br&gt;Accord mets/vin : poisson grillé, fromage affiné.&lt;br&gt;&lt;br&gt;Le Domaine de La Citadelle a été créé en 1990 par Yves Rousset-Rouard à partir d’une ferme et de ses 8 hectares situés au pied du village de Ménerbes (Vaucluse).&lt;br&gt;Fin 2022, le domaine est repris par Valérie et Yannick Panagiotis qui ont à cœur de préserver l’environnement et prônent le respect de la terre en adoptant des techniques éco-responsables, comme le labour à cheval, l’éco-pâturage dans les vignes, l’installation de ruches…&lt;br&gt;Le domaine est en agriculture biologique depuis 2016 et labellisé HVE (Haute Valeur Environnementale).&lt;br&gt;&lt;br&gt;Le vignoble totalise aujourd’hui 40 hectares de vignes âgées de 15 à 75 ans, il est principalement situé sur la commune de Ménerbes, sur le versant nord du Luberon.&lt;br&gt;Le Domaine de la Citadelle s’étend sur onze lieux-dits, quatre terroirs et climats et est divisé en 74 parcelles avec des secteurs plutôt tardifs et des altitudes allant jusqu’à 300 mètres.", "44", "2", "45", "33","2", "16", "luberon_domaine_de_la_citadelle_artemes_blanc.png", "1"),</v>
      </c>
    </row>
    <row r="1927" spans="1:23" s="29" customFormat="1" ht="385.5" hidden="1" x14ac:dyDescent="0.25">
      <c r="A1927" s="2" t="s">
        <v>1493</v>
      </c>
      <c r="B1927" s="2" t="s">
        <v>1494</v>
      </c>
      <c r="C1927" s="3" t="s">
        <v>6165</v>
      </c>
      <c r="D1927" s="27" t="str">
        <f t="shared" si="704"/>
        <v>Un Luberon rouge puissant et boisé, parfait pour une daube de joue de bœuf.&lt;br&gt;&lt;br&gt;Encépagement : Syrah et Grenache avec élevage de 12 mois en barrique.&lt;br&gt;&lt;br&gt;Dégustation : Robe rouge sombre ; Nez intense, grillé de fruits noirs ; Bouche suave, charpentée de fruits confiturés et d’épices. Finale longue, équilibrée. Vin à fort potentiel de garde (10 ans et plus).&lt;br&gt;Accord mets/vin : viande rouge en sauce.&lt;br&gt;&lt;br&gt;Le Domaine de La Citadelle a été créé en 1990 par Yves Rousset-Rouard à partir d’une ferme et de ses 8 hectares situés au pied du village de Ménerbes (Vaucluse).&lt;br&gt;Fin 2022, le domaine est repris par Valérie et Yannick Panagiotis qui ont à cœur de préserver l’environnement et prônent le respect de la terre en adoptant des techniques éco-responsables, comme le labour à cheval, l’éco-pâturage dans les vignes, l’installation de ruches…&lt;br&gt;Le domaine est en agriculture biologique depuis 2016 et labellisé HVE (Haute Valeur Environnementale).&lt;br&gt;&lt;br&gt;Le vignoble totalise aujourd’hui 40 hectares de vignes âgées de 15 à 75 ans, il est principalement situé sur la commune de Ménerbes, sur le versant nord du Luberon.&lt;br&gt;Le Domaine de la Citadelle s’étend sur onze lieux-dits, quatre terroirs et climats et est divisé en 74 parcelles avec des secteurs plutôt tardifs et des altitudes allant jusqu’à 300 mètres.</v>
      </c>
      <c r="E1927" s="4">
        <v>27.2</v>
      </c>
      <c r="F1927" s="2" t="s">
        <v>2285</v>
      </c>
      <c r="H1927" s="2" t="b">
        <v>1</v>
      </c>
      <c r="I1927" s="2" t="s">
        <v>4716</v>
      </c>
      <c r="K1927" s="2" t="s">
        <v>4830</v>
      </c>
      <c r="M1927" s="2" t="s">
        <v>4745</v>
      </c>
      <c r="O1927" s="2" t="s">
        <v>4719</v>
      </c>
      <c r="Q1927" s="2" t="s">
        <v>4688</v>
      </c>
      <c r="S1927" s="2" t="s">
        <v>6543</v>
      </c>
      <c r="V1927" s="19">
        <f t="shared" si="710"/>
        <v>0</v>
      </c>
    </row>
    <row r="1928" spans="1:23" s="20" customFormat="1" ht="385.5" hidden="1" x14ac:dyDescent="0.25">
      <c r="A1928" s="2" t="s">
        <v>1971</v>
      </c>
      <c r="B1928" s="2" t="s">
        <v>1972</v>
      </c>
      <c r="C1928" s="3" t="s">
        <v>6181</v>
      </c>
      <c r="D1928" s="40" t="str">
        <f t="shared" si="704"/>
        <v>Un Luberon blanc puissant et boisé, parfait pour une brouillade à la truffe.&lt;br&gt;&lt;br&gt;Encépagement : Chardonnay, Viognier et Roussanne avec élevage de 8 mois sur lies fines.&lt;br&gt;&lt;br&gt;Dégustation : Robe jaune pâle ; Nez intense, boisé de fruits jaunes, vanille et fleurs blanches ; Bouche équilibrée, ample et fraîche. Finale persistante sur l’abricot et la pêche.&lt;br&gt;Accord mets/vin : viande blanche en sauce, fromage affiné.&lt;br&gt;&lt;br&gt;Le Domaine de La Citadelle a été créé en 1990 par Yves Rousset-Rouard à partir d’une ferme et de ses 8 hectares situés au pied du village de Ménerbes (Vaucluse).&lt;br&gt;Fin 2022, le domaine est repris par Valérie et Yannick Panagiotis qui ont à cœur de préserver l’environnement et prônent le respect de la terre en adoptant des techniques éco-responsables, comme le labour à cheval, l’éco-pâturage dans les vignes, l’installation de ruches…&lt;br&gt;Le domaine est en agriculture biologique depuis 2016 et labellisé HVE (Haute Valeur Environnementale).&lt;br&gt;&lt;br&gt;Le vignoble totalise aujourd’hui 40 hectares de vignes âgées de 15 à 75 ans, il est principalement situé sur la commune de Ménerbes, sur le versant nord du Luberon.&lt;br&gt;Le Domaine de la Citadelle s’étend sur onze lieux-dits, quatre terroirs et climats et est divisé en 74 parcelles avec des secteurs plutôt tardifs et des altitudes allant jusqu’à 300 mètres.</v>
      </c>
      <c r="E1928" s="4">
        <v>27.2</v>
      </c>
      <c r="F1928" s="2" t="s">
        <v>2285</v>
      </c>
      <c r="G1928" s="42"/>
      <c r="H1928" s="2" t="b">
        <v>1</v>
      </c>
      <c r="I1928" s="2" t="s">
        <v>4709</v>
      </c>
      <c r="J1928" s="42"/>
      <c r="K1928" s="2" t="s">
        <v>4753</v>
      </c>
      <c r="L1928" s="42"/>
      <c r="M1928" s="2" t="s">
        <v>4745</v>
      </c>
      <c r="N1928" s="42"/>
      <c r="O1928" s="2" t="s">
        <v>4689</v>
      </c>
      <c r="P1928" s="42"/>
      <c r="Q1928" s="2" t="s">
        <v>4688</v>
      </c>
      <c r="R1928" s="42"/>
      <c r="S1928" s="2" t="s">
        <v>6544</v>
      </c>
      <c r="T1928" s="42"/>
      <c r="U1928" s="42"/>
      <c r="V1928" s="19">
        <f t="shared" si="710"/>
        <v>0</v>
      </c>
      <c r="W1928" s="42"/>
    </row>
    <row r="1929" spans="1:23" hidden="1" x14ac:dyDescent="0.25">
      <c r="A1929" s="2" t="s">
        <v>4292</v>
      </c>
      <c r="B1929" s="2" t="s">
        <v>4293</v>
      </c>
      <c r="C1929" s="3"/>
      <c r="D1929" s="23" t="str">
        <f t="shared" ref="D1929:D1936" si="715">SUBSTITUTE(SUBSTITUTE(SUBSTITUTE(C1929,CHAR(13),""),CHAR(10),"&lt;br&gt;"),". &amp;car(10)",".")</f>
        <v/>
      </c>
      <c r="E1929" s="4">
        <v>4.5</v>
      </c>
      <c r="F1929" s="2" t="s">
        <v>2269</v>
      </c>
      <c r="G1929" s="19">
        <f>VLOOKUP(F1929,frs!$A$2:$E$41,2,FALSE)</f>
        <v>5</v>
      </c>
      <c r="H1929" s="2" t="b">
        <v>0</v>
      </c>
      <c r="I1929" s="2" t="s">
        <v>4686</v>
      </c>
      <c r="J1929" s="19">
        <f>VLOOKUP(I1929,Families!$A$2:$B$11,2,FALSE)</f>
        <v>9</v>
      </c>
      <c r="K1929" s="2"/>
      <c r="L1929" s="19" t="str">
        <f>IFERROR(VLOOKUP(K1929,Appellations!$A$2:$B$77,2,FALSE),"0")</f>
        <v>0</v>
      </c>
      <c r="M1929" s="2"/>
      <c r="N1929" s="19" t="str">
        <f>IFERROR(VLOOKUP(M1929,Regions!$A$2:$B$41,2,FALSE),"0")</f>
        <v>0</v>
      </c>
      <c r="O1929" s="2"/>
      <c r="P1929" s="19" t="str">
        <f>IFERROR(VLOOKUP(O1929,Colors!$A$2:$B$11,2,FALSE),"0")</f>
        <v>0</v>
      </c>
      <c r="Q1929" s="2" t="s">
        <v>5022</v>
      </c>
      <c r="R1929" s="19">
        <f>IFERROR(VLOOKUP(Q1929,Contenants!$A$2:$B$21,2,FALSE),"0")</f>
        <v>2</v>
      </c>
      <c r="S1929" s="2"/>
      <c r="T1929" s="50" t="str">
        <f t="shared" ref="T1929:T1936" si="716">PROPER(B1929)</f>
        <v>Terrine De Campagne Aux Cepes 180 Gr</v>
      </c>
      <c r="U1929" s="19" t="str">
        <f>SUBSTITUTE(SUBSTITUTE(SUBSTITUTE(SUBSTITUTE(SUBSTITUTE(SUBSTITUTE(SUBSTITUTE(SUBSTITUTE(SUBSTITUTE(SUBSTITUTE(SUBSTITUTE(SUBSTITUTE(S1929,"C:\Users\Admin\OneDrive\Site Internet\",""),"BAG-IN-BOX\",""),"BOURGOGNE\",""),"BEAUJOLAIS\",""),"CHAMPAGNE ET EFFERVESCENTS\",""),"LANGUEDOC\",""),"LOIRE\",""),"PROVENCE\",""),"RHONE NORD\",""),"RHONE SUD\",""),"SPIRITUEUX\",""),"SUD OUEST\","")</f>
        <v/>
      </c>
      <c r="V1929" s="19" t="e">
        <f>IF(#REF!="",0,1)</f>
        <v>#REF!</v>
      </c>
      <c r="W1929" s="20" t="e">
        <f>$X$1&amp;A1929&amp;$Y$1&amp;T1929&amp;$Z$1&amp;D1929&amp;$AA$1&amp;E1929&amp;#REF!&amp;G1929&amp;$AB$1&amp;J1929&amp;$AC$1&amp;L1929&amp;$AD$1&amp;N1929&amp;$AE$1&amp;P1929&amp;$AF$1&amp;R1929&amp;$AG$1&amp;#REF!&amp;$AI$1</f>
        <v>#REF!</v>
      </c>
    </row>
    <row r="1930" spans="1:23" ht="409.5" x14ac:dyDescent="0.25">
      <c r="A1930" s="2" t="s">
        <v>1945</v>
      </c>
      <c r="B1930" s="2" t="s">
        <v>1946</v>
      </c>
      <c r="C1930" s="3" t="s">
        <v>5459</v>
      </c>
      <c r="D1930" s="23" t="str">
        <f t="shared" si="715"/>
        <v>Épicerie fine spécialiste des produits gastronomiques du Périgord, foies gras, conserves artisanales.&lt;br&gt;&lt;br&gt;La Cave Bourvence vous propose :&lt;br&gt;Les terrines à base de porc fine à l’Armagnac, Sylvestre aux Cèpes et pleins d’autres saveurs à découvrir.&lt;br&gt;&lt;br&gt;Idéal pour un apéritif entre amis ou un apéro dinatoire.</v>
      </c>
      <c r="E1930" s="4">
        <v>4.9000000000000004</v>
      </c>
      <c r="F1930" s="2" t="s">
        <v>2269</v>
      </c>
      <c r="G1930" s="19">
        <f>VLOOKUP(F1930,frs!$A$2:$B$45,2,FALSE)</f>
        <v>5</v>
      </c>
      <c r="H1930" s="2" t="b">
        <v>1</v>
      </c>
      <c r="I1930" s="2" t="s">
        <v>4686</v>
      </c>
      <c r="J1930" s="19">
        <f>VLOOKUP(I1930,Families!$A$2:$B$11,2,FALSE)</f>
        <v>9</v>
      </c>
      <c r="K1930" s="2"/>
      <c r="L1930" s="19" t="str">
        <f>IFERROR(VLOOKUP(K1930,Appellations!$A$2:$B$80,2,FALSE),"0")</f>
        <v>0</v>
      </c>
      <c r="M1930" s="2" t="s">
        <v>4944</v>
      </c>
      <c r="N1930" s="19">
        <f>IFERROR(VLOOKUP(M1930,Regions!$A$2:$B$44,2,FALSE),"0")</f>
        <v>37</v>
      </c>
      <c r="O1930" s="2"/>
      <c r="P1930" s="19" t="str">
        <f>IFERROR(VLOOKUP(O1930,Colors!$A$2:$B$11,2,FALSE),"0")</f>
        <v>0</v>
      </c>
      <c r="Q1930" s="2" t="s">
        <v>5022</v>
      </c>
      <c r="R1930" s="19">
        <f>IFERROR(VLOOKUP(Q1930,Contenants!$A$2:$B$21,2,FALSE),"0")</f>
        <v>2</v>
      </c>
      <c r="S1930" s="2" t="s">
        <v>5673</v>
      </c>
      <c r="T1930" s="50" t="s">
        <v>6321</v>
      </c>
      <c r="U1930" s="19" t="str">
        <f t="shared" ref="U1930:U1931" si="717">SUBSTITUTE(S1930,"C:\Users\Admin\OneDrive\Site Internet\","")</f>
        <v>cellier_du_perigord_terrines_foie_gras_entier_et_bloc.png</v>
      </c>
      <c r="V1930" s="19">
        <f t="shared" ref="V1930:V1931" si="718">IF(U1930="",0,1)</f>
        <v>1</v>
      </c>
      <c r="W1930" s="20" t="str">
        <f t="shared" ref="W1930:W1931" si="719">$X$1&amp;A1930&amp;$Y$1&amp;T1930&amp;$Z$1&amp;D1930&amp;$AA$1&amp;G1930&amp;$AB$1&amp;J1930&amp;$AC$1&amp;L1930&amp;$AD$1&amp;N1930&amp;$AE$1&amp;P1930&amp;$AF$1&amp;R1930&amp;$AG$1&amp;U1930&amp;$AH$1&amp;V1930&amp;$AI$1</f>
        <v>("01942", "Terrine Fine à l'Armagnac Perigord", "Épicerie fine spécialiste des produits gastronomiques du Périgord, foies gras, conserves artisanales.&lt;br&gt;&lt;br&gt;La Cave Bourvence vous propose :&lt;br&gt;Les terrines à base de porc fine à l’Armagnac, Sylvestre aux Cèpes et pleins d’autres saveurs à découvrir.&lt;br&gt;&lt;br&gt;Idéal pour un apéritif entre amis ou un apéro dinatoire.", "5", "9", "0", "37","0", "2", "cellier_du_perigord_terrines_foie_gras_entier_et_bloc.png", "1"),</v>
      </c>
    </row>
    <row r="1931" spans="1:23" ht="409.5" x14ac:dyDescent="0.25">
      <c r="A1931" s="2" t="s">
        <v>1935</v>
      </c>
      <c r="B1931" s="2" t="s">
        <v>1936</v>
      </c>
      <c r="C1931" s="3" t="s">
        <v>5459</v>
      </c>
      <c r="D1931" s="23" t="str">
        <f t="shared" si="715"/>
        <v>Épicerie fine spécialiste des produits gastronomiques du Périgord, foies gras, conserves artisanales.&lt;br&gt;&lt;br&gt;La Cave Bourvence vous propose :&lt;br&gt;Les terrines à base de porc fine à l’Armagnac, Sylvestre aux Cèpes et pleins d’autres saveurs à découvrir.&lt;br&gt;&lt;br&gt;Idéal pour un apéritif entre amis ou un apéro dinatoire.</v>
      </c>
      <c r="E1931" s="4">
        <v>4.9000000000000004</v>
      </c>
      <c r="F1931" s="2" t="s">
        <v>2269</v>
      </c>
      <c r="G1931" s="19">
        <f>VLOOKUP(F1931,frs!$A$2:$B$45,2,FALSE)</f>
        <v>5</v>
      </c>
      <c r="H1931" s="2" t="b">
        <v>1</v>
      </c>
      <c r="I1931" s="2" t="s">
        <v>4686</v>
      </c>
      <c r="J1931" s="19">
        <f>VLOOKUP(I1931,Families!$A$2:$B$11,2,FALSE)</f>
        <v>9</v>
      </c>
      <c r="K1931" s="2"/>
      <c r="L1931" s="19" t="str">
        <f>IFERROR(VLOOKUP(K1931,Appellations!$A$2:$B$80,2,FALSE),"0")</f>
        <v>0</v>
      </c>
      <c r="M1931" s="2" t="s">
        <v>4944</v>
      </c>
      <c r="N1931" s="19">
        <f>IFERROR(VLOOKUP(M1931,Regions!$A$2:$B$44,2,FALSE),"0")</f>
        <v>37</v>
      </c>
      <c r="O1931" s="2"/>
      <c r="P1931" s="19" t="str">
        <f>IFERROR(VLOOKUP(O1931,Colors!$A$2:$B$11,2,FALSE),"0")</f>
        <v>0</v>
      </c>
      <c r="Q1931" s="2" t="s">
        <v>5022</v>
      </c>
      <c r="R1931" s="19">
        <f>IFERROR(VLOOKUP(Q1931,Contenants!$A$2:$B$21,2,FALSE),"0")</f>
        <v>2</v>
      </c>
      <c r="S1931" s="2" t="s">
        <v>5673</v>
      </c>
      <c r="T1931" s="50" t="s">
        <v>6323</v>
      </c>
      <c r="U1931" s="19" t="str">
        <f t="shared" si="717"/>
        <v>cellier_du_perigord_terrines_foie_gras_entier_et_bloc.png</v>
      </c>
      <c r="V1931" s="19">
        <f t="shared" si="718"/>
        <v>1</v>
      </c>
      <c r="W1931" s="20" t="str">
        <f t="shared" si="719"/>
        <v>("01943", "Terrine de Campagne Au Magret Fumé Perigord", "Épicerie fine spécialiste des produits gastronomiques du Périgord, foies gras, conserves artisanales.&lt;br&gt;&lt;br&gt;La Cave Bourvence vous propose :&lt;br&gt;Les terrines à base de porc fine à l’Armagnac, Sylvestre aux Cèpes et pleins d’autres saveurs à découvrir.&lt;br&gt;&lt;br&gt;Idéal pour un apéritif entre amis ou un apéro dinatoire.", "5", "9", "0", "37","0", "2", "cellier_du_perigord_terrines_foie_gras_entier_et_bloc.png", "1"),</v>
      </c>
    </row>
    <row r="1932" spans="1:23" hidden="1" x14ac:dyDescent="0.25">
      <c r="A1932" s="2" t="s">
        <v>4290</v>
      </c>
      <c r="B1932" s="2" t="s">
        <v>4291</v>
      </c>
      <c r="C1932" s="3"/>
      <c r="D1932" s="23" t="str">
        <f t="shared" si="715"/>
        <v/>
      </c>
      <c r="E1932" s="4">
        <v>4.5</v>
      </c>
      <c r="F1932" s="2" t="s">
        <v>2269</v>
      </c>
      <c r="G1932" s="19">
        <f>VLOOKUP(F1932,frs!$A$2:$E$41,2,FALSE)</f>
        <v>5</v>
      </c>
      <c r="H1932" s="2" t="b">
        <v>0</v>
      </c>
      <c r="I1932" s="2" t="s">
        <v>4686</v>
      </c>
      <c r="J1932" s="19">
        <f>VLOOKUP(I1932,Families!$A$2:$B$11,2,FALSE)</f>
        <v>9</v>
      </c>
      <c r="K1932" s="2"/>
      <c r="L1932" s="19" t="str">
        <f>IFERROR(VLOOKUP(K1932,Appellations!$A$2:$B$77,2,FALSE),"0")</f>
        <v>0</v>
      </c>
      <c r="M1932" s="2"/>
      <c r="N1932" s="19" t="str">
        <f>IFERROR(VLOOKUP(M1932,Regions!$A$2:$B$41,2,FALSE),"0")</f>
        <v>0</v>
      </c>
      <c r="O1932" s="2"/>
      <c r="P1932" s="19" t="str">
        <f>IFERROR(VLOOKUP(O1932,Colors!$A$2:$B$11,2,FALSE),"0")</f>
        <v>0</v>
      </c>
      <c r="Q1932" s="2" t="s">
        <v>5022</v>
      </c>
      <c r="R1932" s="19">
        <f>IFERROR(VLOOKUP(Q1932,Contenants!$A$2:$B$21,2,FALSE),"0")</f>
        <v>2</v>
      </c>
      <c r="S1932" s="2"/>
      <c r="T1932" s="50" t="str">
        <f t="shared" si="716"/>
        <v>Terrine Campagne A L'Ail Des Ours 180 Gr</v>
      </c>
      <c r="U1932" s="19" t="str">
        <f>SUBSTITUTE(SUBSTITUTE(SUBSTITUTE(SUBSTITUTE(SUBSTITUTE(SUBSTITUTE(SUBSTITUTE(SUBSTITUTE(SUBSTITUTE(SUBSTITUTE(SUBSTITUTE(SUBSTITUTE(S1932,"C:\Users\Admin\OneDrive\Site Internet\",""),"BAG-IN-BOX\",""),"BOURGOGNE\",""),"BEAUJOLAIS\",""),"CHAMPAGNE ET EFFERVESCENTS\",""),"LANGUEDOC\",""),"LOIRE\",""),"PROVENCE\",""),"RHONE NORD\",""),"RHONE SUD\",""),"SPIRITUEUX\",""),"SUD OUEST\","")</f>
        <v/>
      </c>
      <c r="V1932" s="19" t="e">
        <f>IF(#REF!="",0,1)</f>
        <v>#REF!</v>
      </c>
      <c r="W1932" s="20" t="e">
        <f>$X$1&amp;A1932&amp;$Y$1&amp;T1932&amp;$Z$1&amp;D1932&amp;$AA$1&amp;E1932&amp;#REF!&amp;G1932&amp;$AB$1&amp;J1932&amp;$AC$1&amp;L1932&amp;$AD$1&amp;N1932&amp;$AE$1&amp;P1932&amp;$AF$1&amp;R1932&amp;$AG$1&amp;#REF!&amp;$AI$1</f>
        <v>#REF!</v>
      </c>
    </row>
    <row r="1933" spans="1:23" ht="114" hidden="1" x14ac:dyDescent="0.25">
      <c r="A1933" s="2" t="s">
        <v>4316</v>
      </c>
      <c r="B1933" s="2" t="s">
        <v>4317</v>
      </c>
      <c r="C1933" s="3" t="s">
        <v>5459</v>
      </c>
      <c r="D1933" s="23" t="str">
        <f t="shared" si="715"/>
        <v>Épicerie fine spécialiste des produits gastronomiques du Périgord, foies gras, conserves artisanales.&lt;br&gt;&lt;br&gt;La Cave Bourvence vous propose :&lt;br&gt;Les terrines à base de porc fine à l’Armagnac, Sylvestre aux Cèpes et pleins d’autres saveurs à découvrir.&lt;br&gt;&lt;br&gt;Idéal pour un apéritif entre amis ou un apéro dinatoire.</v>
      </c>
      <c r="E1933" s="4">
        <v>4.5</v>
      </c>
      <c r="F1933" s="2" t="s">
        <v>2269</v>
      </c>
      <c r="G1933" s="19">
        <f>VLOOKUP(F1933,frs!$A$2:$E$41,2,FALSE)</f>
        <v>5</v>
      </c>
      <c r="H1933" s="2" t="b">
        <v>0</v>
      </c>
      <c r="I1933" s="2" t="s">
        <v>4686</v>
      </c>
      <c r="J1933" s="19">
        <f>VLOOKUP(I1933,Families!$A$2:$B$11,2,FALSE)</f>
        <v>9</v>
      </c>
      <c r="K1933" s="2"/>
      <c r="L1933" s="19" t="str">
        <f>IFERROR(VLOOKUP(K1933,Appellations!$A$2:$B$77,2,FALSE),"0")</f>
        <v>0</v>
      </c>
      <c r="M1933" s="2"/>
      <c r="N1933" s="19" t="str">
        <f>IFERROR(VLOOKUP(M1933,Regions!$A$2:$B$41,2,FALSE),"0")</f>
        <v>0</v>
      </c>
      <c r="O1933" s="2"/>
      <c r="P1933" s="19" t="str">
        <f>IFERROR(VLOOKUP(O1933,Colors!$A$2:$B$11,2,FALSE),"0")</f>
        <v>0</v>
      </c>
      <c r="Q1933" s="2" t="s">
        <v>5022</v>
      </c>
      <c r="R1933" s="19">
        <f>IFERROR(VLOOKUP(Q1933,Contenants!$A$2:$B$21,2,FALSE),"0")</f>
        <v>2</v>
      </c>
      <c r="S1933" s="2" t="s">
        <v>5673</v>
      </c>
      <c r="T1933" s="50" t="str">
        <f t="shared" si="716"/>
        <v>Terrine Vigneronne Pessac Leognan 180 Gr</v>
      </c>
      <c r="U1933" s="19" t="str">
        <f>SUBSTITUTE(SUBSTITUTE(SUBSTITUTE(SUBSTITUTE(SUBSTITUTE(SUBSTITUTE(SUBSTITUTE(SUBSTITUTE(SUBSTITUTE(SUBSTITUTE(SUBSTITUTE(SUBSTITUTE(S1933,"C:\Users\Admin\OneDrive\Site Internet\",""),"BAG-IN-BOX\",""),"BOURGOGNE\",""),"BEAUJOLAIS\",""),"CHAMPAGNE ET EFFERVESCENTS\",""),"LANGUEDOC\",""),"LOIRE\",""),"PROVENCE\",""),"RHONE NORD\",""),"RHONE SUD\",""),"SPIRITUEUX\",""),"SUD OUEST\","")</f>
        <v>cellier_du_perigord_terrines_foie_gras_entier_et_bloc.png</v>
      </c>
      <c r="V1933" s="19" t="e">
        <f>IF(#REF!="",0,1)</f>
        <v>#REF!</v>
      </c>
      <c r="W1933" s="20" t="e">
        <f>$X$1&amp;A1933&amp;$Y$1&amp;T1933&amp;$Z$1&amp;D1933&amp;$AA$1&amp;E1933&amp;#REF!&amp;G1933&amp;$AB$1&amp;J1933&amp;$AC$1&amp;L1933&amp;$AD$1&amp;N1933&amp;$AE$1&amp;P1933&amp;$AF$1&amp;R1933&amp;$AG$1&amp;#REF!&amp;$AI$1</f>
        <v>#REF!</v>
      </c>
    </row>
    <row r="1934" spans="1:23" hidden="1" x14ac:dyDescent="0.25">
      <c r="A1934" s="2" t="s">
        <v>1877</v>
      </c>
      <c r="B1934" s="2" t="s">
        <v>1878</v>
      </c>
      <c r="C1934" s="3"/>
      <c r="D1934" s="23" t="str">
        <f t="shared" si="715"/>
        <v/>
      </c>
      <c r="E1934" s="4">
        <v>162.80000000000001</v>
      </c>
      <c r="F1934" s="2" t="s">
        <v>2222</v>
      </c>
      <c r="G1934" s="19">
        <f>VLOOKUP(F1934,frs!$A$2:$E$41,2,FALSE)</f>
        <v>9</v>
      </c>
      <c r="H1934" s="2" t="b">
        <v>1</v>
      </c>
      <c r="I1934" s="2" t="s">
        <v>4716</v>
      </c>
      <c r="J1934" s="19">
        <f>VLOOKUP(I1934,Families!$A$2:$B$11,2,FALSE)</f>
        <v>1</v>
      </c>
      <c r="K1934" s="2" t="s">
        <v>4739</v>
      </c>
      <c r="L1934" s="19">
        <f>IFERROR(VLOOKUP(K1934,Appellations!$A$2:$B$77,2,FALSE),"0")</f>
        <v>73</v>
      </c>
      <c r="M1934" s="2" t="s">
        <v>4718</v>
      </c>
      <c r="N1934" s="19">
        <f>IFERROR(VLOOKUP(M1934,Regions!$A$2:$B$41,2,FALSE),"0")</f>
        <v>8</v>
      </c>
      <c r="O1934" s="2" t="s">
        <v>4719</v>
      </c>
      <c r="P1934" s="19">
        <f>IFERROR(VLOOKUP(O1934,Colors!$A$2:$B$11,2,FALSE),"0")</f>
        <v>8</v>
      </c>
      <c r="Q1934" s="2" t="s">
        <v>4688</v>
      </c>
      <c r="R1934" s="19">
        <f>IFERROR(VLOOKUP(Q1934,Contenants!$A$2:$B$21,2,FALSE),"0")</f>
        <v>16</v>
      </c>
      <c r="S1934" s="2"/>
      <c r="T1934" s="50" t="str">
        <f t="shared" si="716"/>
        <v>St Estephe Cht Montrose 2Gcc Rouge 2011</v>
      </c>
      <c r="U1934" s="19" t="str">
        <f>SUBSTITUTE(SUBSTITUTE(SUBSTITUTE(SUBSTITUTE(SUBSTITUTE(SUBSTITUTE(SUBSTITUTE(SUBSTITUTE(SUBSTITUTE(SUBSTITUTE(SUBSTITUTE(SUBSTITUTE(S1934,"C:\Users\Admin\OneDrive\Site Internet\",""),"BAG-IN-BOX\",""),"BOURGOGNE\",""),"BEAUJOLAIS\",""),"CHAMPAGNE ET EFFERVESCENTS\",""),"LANGUEDOC\",""),"LOIRE\",""),"PROVENCE\",""),"RHONE NORD\",""),"RHONE SUD\",""),"SPIRITUEUX\",""),"SUD OUEST\","")</f>
        <v/>
      </c>
      <c r="V1934" s="19">
        <f t="shared" ref="V1934:V1941" si="720">IF(U1934="",0,1)</f>
        <v>0</v>
      </c>
      <c r="W1934" s="20" t="e">
        <f>$X$1&amp;A1934&amp;$Y$1&amp;T1934&amp;$Z$1&amp;D1934&amp;$AA$1&amp;E1934&amp;#REF!&amp;G1934&amp;$AB$1&amp;J1934&amp;$AC$1&amp;L1934&amp;$AD$1&amp;N1934&amp;$AE$1&amp;P1934&amp;$AF$1&amp;R1934&amp;$AG$1&amp;#REF!&amp;$AI$1</f>
        <v>#REF!</v>
      </c>
    </row>
    <row r="1935" spans="1:23" hidden="1" x14ac:dyDescent="0.25">
      <c r="A1935" s="2" t="s">
        <v>1135</v>
      </c>
      <c r="B1935" s="2" t="s">
        <v>1136</v>
      </c>
      <c r="C1935" s="3"/>
      <c r="D1935" s="23" t="str">
        <f t="shared" si="715"/>
        <v/>
      </c>
      <c r="E1935" s="4">
        <v>43</v>
      </c>
      <c r="F1935" s="2" t="s">
        <v>2253</v>
      </c>
      <c r="G1935" s="19" t="e">
        <f>VLOOKUP(F1935,frs!$A$2:$E$41,2,FALSE)</f>
        <v>#N/A</v>
      </c>
      <c r="H1935" s="2" t="b">
        <v>1</v>
      </c>
      <c r="I1935" s="2" t="s">
        <v>4686</v>
      </c>
      <c r="J1935" s="19">
        <f>VLOOKUP(I1935,Families!$A$2:$B$11,2,FALSE)</f>
        <v>9</v>
      </c>
      <c r="K1935" s="2"/>
      <c r="L1935" s="19" t="str">
        <f>IFERROR(VLOOKUP(K1935,Appellations!$A$2:$B$77,2,FALSE),"0")</f>
        <v>0</v>
      </c>
      <c r="M1935" s="2" t="s">
        <v>4690</v>
      </c>
      <c r="N1935" s="19" t="str">
        <f>IFERROR(VLOOKUP(M1935,Regions!$A$2:$B$41,2,FALSE),"0")</f>
        <v>0</v>
      </c>
      <c r="O1935" s="2"/>
      <c r="P1935" s="19" t="str">
        <f>IFERROR(VLOOKUP(O1935,Colors!$A$2:$B$11,2,FALSE),"0")</f>
        <v>0</v>
      </c>
      <c r="Q1935" s="2"/>
      <c r="R1935" s="19" t="str">
        <f>IFERROR(VLOOKUP(Q1935,Contenants!$A$2:$B$21,2,FALSE),"0")</f>
        <v>0</v>
      </c>
      <c r="S1935" s="2"/>
      <c r="T1935" s="50" t="str">
        <f t="shared" si="716"/>
        <v>Dolly'S Secret Argent</v>
      </c>
      <c r="U1935" s="19" t="str">
        <f>SUBSTITUTE(SUBSTITUTE(SUBSTITUTE(SUBSTITUTE(SUBSTITUTE(SUBSTITUTE(SUBSTITUTE(SUBSTITUTE(SUBSTITUTE(SUBSTITUTE(SUBSTITUTE(SUBSTITUTE(S1935,"C:\Users\Admin\OneDrive\Site Internet\",""),"BAG-IN-BOX\",""),"BOURGOGNE\",""),"BEAUJOLAIS\",""),"CHAMPAGNE ET EFFERVESCENTS\",""),"LANGUEDOC\",""),"LOIRE\",""),"PROVENCE\",""),"RHONE NORD\",""),"RHONE SUD\",""),"SPIRITUEUX\",""),"SUD OUEST\","")</f>
        <v/>
      </c>
      <c r="V1935" s="19">
        <f t="shared" si="720"/>
        <v>0</v>
      </c>
      <c r="W1935" s="20" t="e">
        <f>$X$1&amp;A1935&amp;$Y$1&amp;T1935&amp;$Z$1&amp;D1935&amp;$AA$1&amp;E1935&amp;#REF!&amp;G1935&amp;$AB$1&amp;J1935&amp;$AC$1&amp;L1935&amp;$AD$1&amp;N1935&amp;$AE$1&amp;P1935&amp;$AF$1&amp;R1935&amp;$AG$1&amp;#REF!&amp;$AI$1</f>
        <v>#REF!</v>
      </c>
    </row>
    <row r="1936" spans="1:23" hidden="1" x14ac:dyDescent="0.25">
      <c r="A1936" s="2" t="s">
        <v>620</v>
      </c>
      <c r="B1936" s="2" t="s">
        <v>621</v>
      </c>
      <c r="C1936" s="3"/>
      <c r="D1936" s="23" t="str">
        <f t="shared" si="715"/>
        <v/>
      </c>
      <c r="E1936" s="4">
        <v>101</v>
      </c>
      <c r="F1936" s="2" t="s">
        <v>2253</v>
      </c>
      <c r="G1936" s="19" t="e">
        <f>VLOOKUP(F1936,frs!$A$2:$E$41,2,FALSE)</f>
        <v>#N/A</v>
      </c>
      <c r="H1936" s="2" t="b">
        <v>1</v>
      </c>
      <c r="I1936" s="2" t="s">
        <v>4686</v>
      </c>
      <c r="J1936" s="19">
        <f>VLOOKUP(I1936,Families!$A$2:$B$11,2,FALSE)</f>
        <v>9</v>
      </c>
      <c r="K1936" s="2"/>
      <c r="L1936" s="19" t="str">
        <f>IFERROR(VLOOKUP(K1936,Appellations!$A$2:$B$77,2,FALSE),"0")</f>
        <v>0</v>
      </c>
      <c r="M1936" s="2" t="s">
        <v>4690</v>
      </c>
      <c r="N1936" s="19" t="str">
        <f>IFERROR(VLOOKUP(M1936,Regions!$A$2:$B$41,2,FALSE),"0")</f>
        <v>0</v>
      </c>
      <c r="O1936" s="2"/>
      <c r="P1936" s="19" t="str">
        <f>IFERROR(VLOOKUP(O1936,Colors!$A$2:$B$11,2,FALSE),"0")</f>
        <v>0</v>
      </c>
      <c r="Q1936" s="2" t="s">
        <v>4940</v>
      </c>
      <c r="R1936" s="19" t="str">
        <f>IFERROR(VLOOKUP(Q1936,Contenants!$A$2:$B$21,2,FALSE),"0")</f>
        <v>0</v>
      </c>
      <c r="S1936" s="2"/>
      <c r="T1936" s="50" t="str">
        <f t="shared" si="716"/>
        <v>Caviar N°3 50 Gr</v>
      </c>
      <c r="U1936" s="19" t="str">
        <f>SUBSTITUTE(SUBSTITUTE(SUBSTITUTE(SUBSTITUTE(SUBSTITUTE(SUBSTITUTE(SUBSTITUTE(SUBSTITUTE(SUBSTITUTE(SUBSTITUTE(SUBSTITUTE(SUBSTITUTE(S1936,"C:\Users\Admin\OneDrive\Site Internet\",""),"BAG-IN-BOX\",""),"BOURGOGNE\",""),"BEAUJOLAIS\",""),"CHAMPAGNE ET EFFERVESCENTS\",""),"LANGUEDOC\",""),"LOIRE\",""),"PROVENCE\",""),"RHONE NORD\",""),"RHONE SUD\",""),"SPIRITUEUX\",""),"SUD OUEST\","")</f>
        <v/>
      </c>
      <c r="V1936" s="19">
        <f t="shared" si="720"/>
        <v>0</v>
      </c>
      <c r="W1936" s="20" t="e">
        <f>$X$1&amp;A1936&amp;$Y$1&amp;T1936&amp;$Z$1&amp;D1936&amp;$AA$1&amp;E1936&amp;#REF!&amp;G1936&amp;$AB$1&amp;J1936&amp;$AC$1&amp;L1936&amp;$AD$1&amp;N1936&amp;$AE$1&amp;P1936&amp;$AF$1&amp;R1936&amp;$AG$1&amp;#REF!&amp;$AI$1</f>
        <v>#REF!</v>
      </c>
    </row>
    <row r="1937" spans="1:23" s="29" customFormat="1" hidden="1" x14ac:dyDescent="0.25">
      <c r="A1937" s="2" t="s">
        <v>1137</v>
      </c>
      <c r="B1937" s="2" t="s">
        <v>1138</v>
      </c>
      <c r="C1937" s="3"/>
      <c r="D1937" s="36" t="str">
        <f t="shared" si="704"/>
        <v/>
      </c>
      <c r="E1937" s="4">
        <v>43</v>
      </c>
      <c r="F1937" s="2" t="s">
        <v>2253</v>
      </c>
      <c r="G1937" s="38"/>
      <c r="H1937" s="2" t="b">
        <v>1</v>
      </c>
      <c r="I1937" s="2" t="s">
        <v>4686</v>
      </c>
      <c r="J1937" s="38"/>
      <c r="K1937" s="2"/>
      <c r="L1937" s="38"/>
      <c r="M1937" s="2" t="s">
        <v>4690</v>
      </c>
      <c r="N1937" s="38"/>
      <c r="O1937" s="2"/>
      <c r="P1937" s="38"/>
      <c r="Q1937" s="2"/>
      <c r="R1937" s="38"/>
      <c r="S1937" s="2"/>
      <c r="T1937" s="38"/>
      <c r="U1937" s="38"/>
      <c r="V1937" s="19">
        <f t="shared" si="720"/>
        <v>0</v>
      </c>
      <c r="W1937" s="38"/>
    </row>
    <row r="1938" spans="1:23" hidden="1" x14ac:dyDescent="0.25">
      <c r="A1938" s="2" t="s">
        <v>50</v>
      </c>
      <c r="B1938" s="2" t="s">
        <v>51</v>
      </c>
      <c r="C1938" s="3"/>
      <c r="D1938" s="23" t="str">
        <f>SUBSTITUTE(SUBSTITUTE(SUBSTITUTE(C1938,CHAR(13),""),CHAR(10),"&lt;br&gt;"),". &amp;car(10)",".")</f>
        <v/>
      </c>
      <c r="E1938" s="4">
        <v>58.3</v>
      </c>
      <c r="F1938" s="2" t="s">
        <v>2230</v>
      </c>
      <c r="G1938" s="19">
        <f>VLOOKUP(F1938,frs!$A$2:$E$41,2,FALSE)</f>
        <v>17</v>
      </c>
      <c r="H1938" s="2" t="b">
        <v>1</v>
      </c>
      <c r="I1938" s="2" t="s">
        <v>4716</v>
      </c>
      <c r="J1938" s="19">
        <f>VLOOKUP(I1938,Families!$A$2:$B$11,2,FALSE)</f>
        <v>1</v>
      </c>
      <c r="K1938" s="2" t="s">
        <v>4828</v>
      </c>
      <c r="L1938" s="19">
        <f>IFERROR(VLOOKUP(K1938,Appellations!$A$2:$B$77,2,FALSE),"0")</f>
        <v>2</v>
      </c>
      <c r="M1938" s="2" t="s">
        <v>4741</v>
      </c>
      <c r="N1938" s="19">
        <f>IFERROR(VLOOKUP(M1938,Regions!$A$2:$B$41,2,FALSE),"0")</f>
        <v>32</v>
      </c>
      <c r="O1938" s="2" t="s">
        <v>4719</v>
      </c>
      <c r="P1938" s="19">
        <f>IFERROR(VLOOKUP(O1938,Colors!$A$2:$B$11,2,FALSE),"0")</f>
        <v>8</v>
      </c>
      <c r="Q1938" s="2" t="s">
        <v>4688</v>
      </c>
      <c r="R1938" s="19">
        <f>IFERROR(VLOOKUP(Q1938,Contenants!$A$2:$B$21,2,FALSE),"0")</f>
        <v>16</v>
      </c>
      <c r="S1938" s="2"/>
      <c r="T1938" s="50" t="str">
        <f>PROPER(B1938)</f>
        <v>Bandol Chretienne La Lecque Rge 2016 Mag</v>
      </c>
      <c r="U1938" s="19" t="str">
        <f>SUBSTITUTE(SUBSTITUTE(SUBSTITUTE(SUBSTITUTE(SUBSTITUTE(SUBSTITUTE(SUBSTITUTE(SUBSTITUTE(SUBSTITUTE(SUBSTITUTE(SUBSTITUTE(SUBSTITUTE(S1938,"C:\Users\Admin\OneDrive\Site Internet\",""),"BAG-IN-BOX\",""),"BOURGOGNE\",""),"BEAUJOLAIS\",""),"CHAMPAGNE ET EFFERVESCENTS\",""),"LANGUEDOC\",""),"LOIRE\",""),"PROVENCE\",""),"RHONE NORD\",""),"RHONE SUD\",""),"SPIRITUEUX\",""),"SUD OUEST\","")</f>
        <v/>
      </c>
      <c r="V1938" s="19">
        <f t="shared" si="720"/>
        <v>0</v>
      </c>
      <c r="W1938" s="20" t="e">
        <f>$X$1&amp;A1938&amp;$Y$1&amp;T1938&amp;$Z$1&amp;D1938&amp;$AA$1&amp;E1938&amp;#REF!&amp;G1938&amp;$AB$1&amp;J1938&amp;$AC$1&amp;L1938&amp;$AD$1&amp;N1938&amp;$AE$1&amp;P1938&amp;$AF$1&amp;R1938&amp;$AG$1&amp;#REF!&amp;$AI$1</f>
        <v>#REF!</v>
      </c>
    </row>
    <row r="1939" spans="1:23" s="29" customFormat="1" hidden="1" x14ac:dyDescent="0.25">
      <c r="A1939" s="2" t="s">
        <v>1186</v>
      </c>
      <c r="B1939" s="2" t="s">
        <v>1187</v>
      </c>
      <c r="C1939" s="3"/>
      <c r="D1939" s="36" t="str">
        <f t="shared" si="704"/>
        <v/>
      </c>
      <c r="E1939" s="4">
        <v>14.9</v>
      </c>
      <c r="F1939" s="2" t="s">
        <v>2286</v>
      </c>
      <c r="G1939" s="38"/>
      <c r="H1939" s="2" t="b">
        <v>1</v>
      </c>
      <c r="I1939" s="2" t="s">
        <v>4709</v>
      </c>
      <c r="J1939" s="38"/>
      <c r="K1939" s="2" t="s">
        <v>4910</v>
      </c>
      <c r="L1939" s="38"/>
      <c r="M1939" s="2" t="s">
        <v>4710</v>
      </c>
      <c r="N1939" s="38"/>
      <c r="O1939" s="2" t="s">
        <v>4689</v>
      </c>
      <c r="P1939" s="38"/>
      <c r="Q1939" s="2" t="s">
        <v>4688</v>
      </c>
      <c r="R1939" s="38"/>
      <c r="S1939" s="2"/>
      <c r="T1939" s="38"/>
      <c r="U1939" s="38"/>
      <c r="V1939" s="19">
        <f t="shared" si="720"/>
        <v>0</v>
      </c>
      <c r="W1939" s="38"/>
    </row>
    <row r="1940" spans="1:23" hidden="1" x14ac:dyDescent="0.25">
      <c r="A1940" s="2" t="s">
        <v>38</v>
      </c>
      <c r="B1940" s="2" t="s">
        <v>39</v>
      </c>
      <c r="C1940" s="3"/>
      <c r="D1940" s="23" t="str">
        <f t="shared" ref="D1940:D1943" si="721">SUBSTITUTE(SUBSTITUTE(SUBSTITUTE(C1940,CHAR(13),""),CHAR(10),"&lt;br&gt;"),". &amp;car(10)",".")</f>
        <v/>
      </c>
      <c r="E1940" s="4">
        <v>12.1</v>
      </c>
      <c r="F1940" s="2" t="s">
        <v>2286</v>
      </c>
      <c r="G1940" s="19" t="e">
        <f>VLOOKUP(F1940,frs!$A$2:$E$41,2,FALSE)</f>
        <v>#N/A</v>
      </c>
      <c r="H1940" s="2" t="b">
        <v>1</v>
      </c>
      <c r="I1940" s="2" t="s">
        <v>4709</v>
      </c>
      <c r="J1940" s="19">
        <f>VLOOKUP(I1940,Families!$A$2:$B$11,2,FALSE)</f>
        <v>2</v>
      </c>
      <c r="K1940" s="2" t="s">
        <v>4710</v>
      </c>
      <c r="L1940" s="19" t="str">
        <f>IFERROR(VLOOKUP(K1940,Appellations!$A$2:$B$77,2,FALSE),"0")</f>
        <v>0</v>
      </c>
      <c r="M1940" s="2" t="s">
        <v>4710</v>
      </c>
      <c r="N1940" s="19" t="str">
        <f>IFERROR(VLOOKUP(M1940,Regions!$A$2:$B$41,2,FALSE),"0")</f>
        <v>0</v>
      </c>
      <c r="O1940" s="2" t="s">
        <v>4689</v>
      </c>
      <c r="P1940" s="19">
        <f>IFERROR(VLOOKUP(O1940,Colors!$A$2:$B$11,2,FALSE),"0")</f>
        <v>2</v>
      </c>
      <c r="Q1940" s="2" t="s">
        <v>4688</v>
      </c>
      <c r="R1940" s="19">
        <f>IFERROR(VLOOKUP(Q1940,Contenants!$A$2:$B$21,2,FALSE),"0")</f>
        <v>16</v>
      </c>
      <c r="S1940" s="2"/>
      <c r="T1940" s="50" t="str">
        <f t="shared" ref="T1940:T1942" si="722">PROPER(B1940)</f>
        <v>Alsace Pinot Gris Kappler Blanc</v>
      </c>
      <c r="U1940" s="19" t="str">
        <f>SUBSTITUTE(SUBSTITUTE(SUBSTITUTE(SUBSTITUTE(SUBSTITUTE(SUBSTITUTE(SUBSTITUTE(SUBSTITUTE(SUBSTITUTE(SUBSTITUTE(SUBSTITUTE(SUBSTITUTE(S1940,"C:\Users\Admin\OneDrive\Site Internet\",""),"BAG-IN-BOX\",""),"BOURGOGNE\",""),"BEAUJOLAIS\",""),"CHAMPAGNE ET EFFERVESCENTS\",""),"LANGUEDOC\",""),"LOIRE\",""),"PROVENCE\",""),"RHONE NORD\",""),"RHONE SUD\",""),"SPIRITUEUX\",""),"SUD OUEST\","")</f>
        <v/>
      </c>
      <c r="V1940" s="19">
        <f t="shared" si="720"/>
        <v>0</v>
      </c>
      <c r="W1940" s="20" t="e">
        <f>$X$1&amp;A1940&amp;$Y$1&amp;T1940&amp;$Z$1&amp;D1940&amp;$AA$1&amp;E1940&amp;#REF!&amp;G1940&amp;$AB$1&amp;J1940&amp;$AC$1&amp;L1940&amp;$AD$1&amp;N1940&amp;$AE$1&amp;P1940&amp;$AF$1&amp;R1940&amp;$AG$1&amp;#REF!&amp;$AI$1</f>
        <v>#REF!</v>
      </c>
    </row>
    <row r="1941" spans="1:23" hidden="1" x14ac:dyDescent="0.25">
      <c r="A1941" s="2" t="s">
        <v>40</v>
      </c>
      <c r="B1941" s="2" t="s">
        <v>41</v>
      </c>
      <c r="C1941" s="3"/>
      <c r="D1941" s="23" t="str">
        <f t="shared" si="721"/>
        <v/>
      </c>
      <c r="E1941" s="4">
        <v>13.4</v>
      </c>
      <c r="F1941" s="2" t="s">
        <v>2286</v>
      </c>
      <c r="G1941" s="19" t="e">
        <f>VLOOKUP(F1941,frs!$A$2:$E$41,2,FALSE)</f>
        <v>#N/A</v>
      </c>
      <c r="H1941" s="2" t="b">
        <v>1</v>
      </c>
      <c r="I1941" s="2" t="s">
        <v>4716</v>
      </c>
      <c r="J1941" s="19">
        <f>VLOOKUP(I1941,Families!$A$2:$B$11,2,FALSE)</f>
        <v>1</v>
      </c>
      <c r="K1941" s="2" t="s">
        <v>4710</v>
      </c>
      <c r="L1941" s="19" t="str">
        <f>IFERROR(VLOOKUP(K1941,Appellations!$A$2:$B$77,2,FALSE),"0")</f>
        <v>0</v>
      </c>
      <c r="M1941" s="2" t="s">
        <v>4710</v>
      </c>
      <c r="N1941" s="19" t="str">
        <f>IFERROR(VLOOKUP(M1941,Regions!$A$2:$B$41,2,FALSE),"0")</f>
        <v>0</v>
      </c>
      <c r="O1941" s="2" t="s">
        <v>4719</v>
      </c>
      <c r="P1941" s="19">
        <f>IFERROR(VLOOKUP(O1941,Colors!$A$2:$B$11,2,FALSE),"0")</f>
        <v>8</v>
      </c>
      <c r="Q1941" s="2" t="s">
        <v>4688</v>
      </c>
      <c r="R1941" s="19">
        <f>IFERROR(VLOOKUP(Q1941,Contenants!$A$2:$B$21,2,FALSE),"0")</f>
        <v>16</v>
      </c>
      <c r="S1941" s="2"/>
      <c r="T1941" s="50" t="str">
        <f t="shared" si="722"/>
        <v>Alsace Pinot Noir St Martin Kappler Rge</v>
      </c>
      <c r="U1941" s="19" t="str">
        <f>SUBSTITUTE(SUBSTITUTE(SUBSTITUTE(SUBSTITUTE(SUBSTITUTE(SUBSTITUTE(SUBSTITUTE(SUBSTITUTE(SUBSTITUTE(SUBSTITUTE(SUBSTITUTE(SUBSTITUTE(S1941,"C:\Users\Admin\OneDrive\Site Internet\",""),"BAG-IN-BOX\",""),"BOURGOGNE\",""),"BEAUJOLAIS\",""),"CHAMPAGNE ET EFFERVESCENTS\",""),"LANGUEDOC\",""),"LOIRE\",""),"PROVENCE\",""),"RHONE NORD\",""),"RHONE SUD\",""),"SPIRITUEUX\",""),"SUD OUEST\","")</f>
        <v/>
      </c>
      <c r="V1941" s="19">
        <f t="shared" si="720"/>
        <v>0</v>
      </c>
      <c r="W1941" s="20" t="e">
        <f>$X$1&amp;A1941&amp;$Y$1&amp;T1941&amp;$Z$1&amp;D1941&amp;$AA$1&amp;E1941&amp;#REF!&amp;G1941&amp;$AB$1&amp;J1941&amp;$AC$1&amp;L1941&amp;$AD$1&amp;N1941&amp;$AE$1&amp;P1941&amp;$AF$1&amp;R1941&amp;$AG$1&amp;#REF!&amp;$AI$1</f>
        <v>#REF!</v>
      </c>
    </row>
    <row r="1942" spans="1:23" hidden="1" x14ac:dyDescent="0.25">
      <c r="A1942" s="2" t="s">
        <v>4119</v>
      </c>
      <c r="B1942" s="2" t="s">
        <v>4120</v>
      </c>
      <c r="C1942" s="3"/>
      <c r="D1942" s="23" t="str">
        <f t="shared" si="721"/>
        <v/>
      </c>
      <c r="E1942" s="4">
        <v>12.55</v>
      </c>
      <c r="F1942" s="2" t="s">
        <v>2286</v>
      </c>
      <c r="G1942" s="19" t="e">
        <f>VLOOKUP(F1942,frs!$A$2:$E$41,2,FALSE)</f>
        <v>#N/A</v>
      </c>
      <c r="H1942" s="2" t="b">
        <v>0</v>
      </c>
      <c r="I1942" s="2" t="s">
        <v>4709</v>
      </c>
      <c r="J1942" s="19">
        <f>VLOOKUP(I1942,Families!$A$2:$B$11,2,FALSE)</f>
        <v>2</v>
      </c>
      <c r="K1942" s="2" t="s">
        <v>4714</v>
      </c>
      <c r="L1942" s="19" t="str">
        <f>IFERROR(VLOOKUP(K1942,Appellations!$A$2:$B$77,2,FALSE),"0")</f>
        <v>0</v>
      </c>
      <c r="M1942" s="2" t="s">
        <v>4710</v>
      </c>
      <c r="N1942" s="19" t="str">
        <f>IFERROR(VLOOKUP(M1942,Regions!$A$2:$B$41,2,FALSE),"0")</f>
        <v>0</v>
      </c>
      <c r="O1942" s="2" t="s">
        <v>4689</v>
      </c>
      <c r="P1942" s="19">
        <f>IFERROR(VLOOKUP(O1942,Colors!$A$2:$B$11,2,FALSE),"0")</f>
        <v>2</v>
      </c>
      <c r="Q1942" s="2" t="s">
        <v>4688</v>
      </c>
      <c r="R1942" s="19">
        <f>IFERROR(VLOOKUP(Q1942,Contenants!$A$2:$B$21,2,FALSE),"0")</f>
        <v>16</v>
      </c>
      <c r="S1942" s="2"/>
      <c r="T1942" s="50" t="str">
        <f t="shared" si="722"/>
        <v>Riesling Gc Kaefferkopf Kappler Blanc</v>
      </c>
      <c r="U1942" s="19" t="str">
        <f>SUBSTITUTE(SUBSTITUTE(SUBSTITUTE(SUBSTITUTE(SUBSTITUTE(SUBSTITUTE(SUBSTITUTE(SUBSTITUTE(SUBSTITUTE(SUBSTITUTE(SUBSTITUTE(SUBSTITUTE(S1942,"C:\Users\Admin\OneDrive\Site Internet\",""),"BAG-IN-BOX\",""),"BOURGOGNE\",""),"BEAUJOLAIS\",""),"CHAMPAGNE ET EFFERVESCENTS\",""),"LANGUEDOC\",""),"LOIRE\",""),"PROVENCE\",""),"RHONE NORD\",""),"RHONE SUD\",""),"SPIRITUEUX\",""),"SUD OUEST\","")</f>
        <v/>
      </c>
      <c r="V1942" s="19" t="e">
        <f>IF(#REF!="",0,1)</f>
        <v>#REF!</v>
      </c>
      <c r="W1942" s="20" t="e">
        <f>$X$1&amp;A1942&amp;$Y$1&amp;T1942&amp;$Z$1&amp;D1942&amp;$AA$1&amp;E1942&amp;#REF!&amp;G1942&amp;$AB$1&amp;J1942&amp;$AC$1&amp;L1942&amp;$AD$1&amp;N1942&amp;$AE$1&amp;P1942&amp;$AF$1&amp;R1942&amp;$AG$1&amp;#REF!&amp;$AI$1</f>
        <v>#REF!</v>
      </c>
    </row>
    <row r="1943" spans="1:23" ht="327.75" x14ac:dyDescent="0.25">
      <c r="A1943" s="2" t="s">
        <v>2035</v>
      </c>
      <c r="B1943" s="2" t="s">
        <v>2036</v>
      </c>
      <c r="C1943" s="3" t="s">
        <v>6545</v>
      </c>
      <c r="D1943" s="23" t="str">
        <f t="shared" si="721"/>
        <v>Verre à bière d’une capacité de 50 cl.&lt;br&gt;&lt;br&gt;Sa forme élancée et légèrement renflée favorise une bonne préhension. Il mettra parfaitement en valeur les tons blands, cuivrés ou caramel des bières servies à la bouteille.&lt;br&gt;&lt;br&gt;Vendu par 6.</v>
      </c>
      <c r="E1943" s="4">
        <v>4.5999999999999996</v>
      </c>
      <c r="F1943" s="2" t="s">
        <v>2213</v>
      </c>
      <c r="G1943" s="19">
        <f>VLOOKUP(F1943,frs!$A$2:$B$45,2,FALSE)</f>
        <v>12</v>
      </c>
      <c r="H1943" s="2" t="b">
        <v>1</v>
      </c>
      <c r="I1943" s="2" t="s">
        <v>4691</v>
      </c>
      <c r="J1943" s="19">
        <f>VLOOKUP(I1943,Families!$A$2:$B$11,2,FALSE)</f>
        <v>10</v>
      </c>
      <c r="K1943" s="2"/>
      <c r="L1943" s="19" t="str">
        <f>IFERROR(VLOOKUP(K1943,Appellations!$A$2:$B$80,2,FALSE),"0")</f>
        <v>0</v>
      </c>
      <c r="M1943" s="2" t="s">
        <v>4692</v>
      </c>
      <c r="N1943" s="19">
        <f>IFERROR(VLOOKUP(M1943,Regions!$A$2:$B$44,2,FALSE),"0")</f>
        <v>39</v>
      </c>
      <c r="O1943" s="2"/>
      <c r="P1943" s="19" t="str">
        <f>IFERROR(VLOOKUP(O1943,Colors!$A$2:$B$11,2,FALSE),"0")</f>
        <v>0</v>
      </c>
      <c r="Q1943" s="2" t="s">
        <v>4695</v>
      </c>
      <c r="R1943" s="19">
        <f>IFERROR(VLOOKUP(Q1943,Contenants!$A$2:$B$21,2,FALSE),"0")</f>
        <v>13</v>
      </c>
      <c r="S1943" s="2" t="s">
        <v>5579</v>
      </c>
      <c r="T1943" s="50" t="s">
        <v>6322</v>
      </c>
      <c r="U1943" s="19" t="str">
        <f>SUBSTITUTE(S1943,"C:\Users\Admin\OneDrive\Site Internet\","")</f>
        <v>verre_a_biere_cervoise_50_cl.png</v>
      </c>
      <c r="V1943" s="19">
        <f>IF(U1943="",0,1)</f>
        <v>1</v>
      </c>
      <c r="W1943" s="20" t="str">
        <f t="shared" ref="W1943" si="723">$X$1&amp;A1943&amp;$Y$1&amp;T1943&amp;$Z$1&amp;D1943&amp;$AA$1&amp;G1943&amp;$AB$1&amp;J1943&amp;$AC$1&amp;L1943&amp;$AD$1&amp;N1943&amp;$AE$1&amp;P1943&amp;$AF$1&amp;R1943&amp;$AG$1&amp;U1943&amp;$AH$1&amp;V1943&amp;$AI$1</f>
        <v>("01955", "Verre à bière Cervoise 50 cl", "Verre à bière d’une capacité de 50 cl.&lt;br&gt;&lt;br&gt;Sa forme élancée et légèrement renflée favorise une bonne préhension. Il mettra parfaitement en valeur les tons blands, cuivrés ou caramel des bières servies à la bouteille.&lt;br&gt;&lt;br&gt;Vendu par 6.", "12", "10", "0", "39","0", "13", "verre_a_biere_cervoise_50_cl.png", "1"),</v>
      </c>
    </row>
    <row r="1944" spans="1:23" s="29" customFormat="1" hidden="1" x14ac:dyDescent="0.25">
      <c r="A1944" s="2" t="s">
        <v>4453</v>
      </c>
      <c r="B1944" s="2" t="s">
        <v>4454</v>
      </c>
      <c r="C1944" s="3"/>
      <c r="D1944" s="27" t="str">
        <f t="shared" si="704"/>
        <v/>
      </c>
      <c r="E1944" s="4">
        <v>5.05</v>
      </c>
      <c r="F1944" s="2" t="s">
        <v>2213</v>
      </c>
      <c r="H1944" s="2" t="b">
        <v>0</v>
      </c>
      <c r="I1944" s="2" t="s">
        <v>4691</v>
      </c>
      <c r="K1944" s="2"/>
      <c r="M1944" s="2" t="s">
        <v>4692</v>
      </c>
      <c r="O1944" s="2"/>
      <c r="Q1944" s="2"/>
      <c r="S1944" s="2"/>
    </row>
    <row r="1945" spans="1:23" s="20" customFormat="1" hidden="1" x14ac:dyDescent="0.25">
      <c r="A1945" s="2" t="s">
        <v>776</v>
      </c>
      <c r="B1945" s="2" t="s">
        <v>777</v>
      </c>
      <c r="C1945" s="3"/>
      <c r="D1945" s="18" t="str">
        <f t="shared" si="704"/>
        <v/>
      </c>
      <c r="E1945" s="4">
        <v>0</v>
      </c>
      <c r="F1945" s="2" t="s">
        <v>2276</v>
      </c>
      <c r="H1945" s="2" t="b">
        <v>1</v>
      </c>
      <c r="I1945" s="2" t="s">
        <v>4716</v>
      </c>
      <c r="K1945" s="2" t="s">
        <v>4841</v>
      </c>
      <c r="M1945" s="2" t="s">
        <v>4745</v>
      </c>
      <c r="O1945" s="2" t="s">
        <v>4719</v>
      </c>
      <c r="Q1945" s="2" t="s">
        <v>4688</v>
      </c>
      <c r="S1945" s="2"/>
      <c r="V1945" s="19">
        <f t="shared" ref="V1945:V1948" si="724">IF(U1945="",0,1)</f>
        <v>0</v>
      </c>
    </row>
    <row r="1946" spans="1:23" s="20" customFormat="1" hidden="1" x14ac:dyDescent="0.25">
      <c r="A1946" s="2" t="s">
        <v>782</v>
      </c>
      <c r="B1946" s="2" t="s">
        <v>783</v>
      </c>
      <c r="C1946" s="3"/>
      <c r="D1946" s="18" t="str">
        <f t="shared" si="704"/>
        <v/>
      </c>
      <c r="E1946" s="4">
        <v>0</v>
      </c>
      <c r="F1946" s="2" t="s">
        <v>2276</v>
      </c>
      <c r="H1946" s="2" t="b">
        <v>1</v>
      </c>
      <c r="I1946" s="2" t="s">
        <v>4716</v>
      </c>
      <c r="K1946" s="2" t="s">
        <v>4841</v>
      </c>
      <c r="M1946" s="2" t="s">
        <v>4745</v>
      </c>
      <c r="O1946" s="2" t="s">
        <v>4719</v>
      </c>
      <c r="Q1946" s="2" t="s">
        <v>4688</v>
      </c>
      <c r="S1946" s="2"/>
      <c r="V1946" s="19">
        <f t="shared" si="724"/>
        <v>0</v>
      </c>
    </row>
    <row r="1947" spans="1:23" s="20" customFormat="1" hidden="1" x14ac:dyDescent="0.25">
      <c r="A1947" s="2" t="s">
        <v>714</v>
      </c>
      <c r="B1947" s="2" t="s">
        <v>715</v>
      </c>
      <c r="C1947" s="3"/>
      <c r="D1947" s="18" t="str">
        <f t="shared" si="704"/>
        <v/>
      </c>
      <c r="E1947" s="4">
        <v>0</v>
      </c>
      <c r="F1947" s="2" t="s">
        <v>2276</v>
      </c>
      <c r="H1947" s="2" t="b">
        <v>1</v>
      </c>
      <c r="I1947" s="2" t="s">
        <v>4716</v>
      </c>
      <c r="K1947" s="2" t="s">
        <v>4744</v>
      </c>
      <c r="M1947" s="2" t="s">
        <v>4745</v>
      </c>
      <c r="O1947" s="2" t="s">
        <v>4719</v>
      </c>
      <c r="Q1947" s="2" t="s">
        <v>4688</v>
      </c>
      <c r="S1947" s="2"/>
      <c r="V1947" s="19">
        <f t="shared" si="724"/>
        <v>0</v>
      </c>
    </row>
    <row r="1948" spans="1:23" s="20" customFormat="1" ht="271.5" hidden="1" x14ac:dyDescent="0.25">
      <c r="A1948" s="2" t="s">
        <v>826</v>
      </c>
      <c r="B1948" s="2" t="s">
        <v>827</v>
      </c>
      <c r="C1948" s="3" t="s">
        <v>5055</v>
      </c>
      <c r="D1948" s="40" t="str">
        <f t="shared" si="704"/>
        <v>Un Chablis ample et légèrement boisé qui pourra accompagner à merveille une dorade grillée. &lt;br&gt;&lt;br&gt;Encépagement : Chardonnay vieillit en fût de chêne&lt;br&gt;&lt;br&gt;Dégustation : Robe or blanc ; Nez fin aux notes d’agrumes et de fruits blanc ; Bouche minérale, équilibrée, élégante et iodée.&lt;br&gt;Accord mets/vin : crustacés, poissons fins, fromage affiné.&lt;br&gt;&lt;br&gt;Le Domaine Alain Geoffroy installé à Beine, près de Chablis, réalise la production, la récolte et la vente de vins blancs issus de cépages Chardonnay.&lt;br&gt;Honoré Geoffroy, vers 1850, étendit l’exploitation sur les communes de Beine et la Chapelle Vaupelteigne, au coeur du vignoble chablisien.&lt;br&gt;Alain Geoffroy fit passer la propriété au niveau de Domaine. Digne héritier de toutes les générations, il a su lui conserver le caractère familial et traditionnel.&lt;br&gt;L’objectif est produire des vins de Chablis tout en finesse et en élégance dans le respect du terroir chablisien.</v>
      </c>
      <c r="E1948" s="4">
        <v>29.95</v>
      </c>
      <c r="F1948" s="2" t="s">
        <v>206</v>
      </c>
      <c r="G1948" s="42"/>
      <c r="H1948" s="2" t="b">
        <v>1</v>
      </c>
      <c r="I1948" s="2" t="s">
        <v>4709</v>
      </c>
      <c r="J1948" s="42"/>
      <c r="K1948" s="2" t="s">
        <v>4774</v>
      </c>
      <c r="L1948" s="42"/>
      <c r="M1948" s="2" t="s">
        <v>4762</v>
      </c>
      <c r="N1948" s="42"/>
      <c r="O1948" s="2" t="s">
        <v>4689</v>
      </c>
      <c r="P1948" s="42"/>
      <c r="Q1948" s="2" t="s">
        <v>4688</v>
      </c>
      <c r="R1948" s="42"/>
      <c r="S1948" s="2" t="s">
        <v>6546</v>
      </c>
      <c r="T1948" s="42"/>
      <c r="U1948" s="42"/>
      <c r="V1948" s="19">
        <f t="shared" si="724"/>
        <v>0</v>
      </c>
      <c r="W1948" s="42"/>
    </row>
    <row r="1949" spans="1:23" hidden="1" x14ac:dyDescent="0.25">
      <c r="A1949" s="2" t="s">
        <v>3510</v>
      </c>
      <c r="B1949" s="2" t="s">
        <v>3511</v>
      </c>
      <c r="C1949" s="3"/>
      <c r="D1949" s="23" t="str">
        <f>SUBSTITUTE(SUBSTITUTE(SUBSTITUTE(C1949,CHAR(13),""),CHAR(10),"&lt;br&gt;"),". &amp;car(10)",".")</f>
        <v/>
      </c>
      <c r="E1949" s="4">
        <v>6.15</v>
      </c>
      <c r="F1949" s="2" t="s">
        <v>3507</v>
      </c>
      <c r="G1949" s="19" t="e">
        <f>VLOOKUP(F1949,frs!$A$2:$E$41,2,FALSE)</f>
        <v>#N/A</v>
      </c>
      <c r="H1949" s="2" t="b">
        <v>0</v>
      </c>
      <c r="I1949" s="2" t="s">
        <v>4686</v>
      </c>
      <c r="J1949" s="19">
        <f>VLOOKUP(I1949,Families!$A$2:$B$11,2,FALSE)</f>
        <v>9</v>
      </c>
      <c r="K1949" s="2"/>
      <c r="L1949" s="19" t="str">
        <f>IFERROR(VLOOKUP(K1949,Appellations!$A$2:$B$77,2,FALSE),"0")</f>
        <v>0</v>
      </c>
      <c r="M1949" s="2"/>
      <c r="N1949" s="19" t="str">
        <f>IFERROR(VLOOKUP(M1949,Regions!$A$2:$B$41,2,FALSE),"0")</f>
        <v>0</v>
      </c>
      <c r="O1949" s="2"/>
      <c r="P1949" s="19" t="str">
        <f>IFERROR(VLOOKUP(O1949,Colors!$A$2:$B$11,2,FALSE),"0")</f>
        <v>0</v>
      </c>
      <c r="Q1949" s="2"/>
      <c r="R1949" s="19" t="str">
        <f>IFERROR(VLOOKUP(Q1949,Contenants!$A$2:$B$21,2,FALSE),"0")</f>
        <v>0</v>
      </c>
      <c r="S1949" s="2"/>
      <c r="T1949" s="50" t="str">
        <f>PROPER(B1949)</f>
        <v>Cuggiulelle Olives Noires 250 Gr</v>
      </c>
      <c r="U1949" s="19" t="str">
        <f>SUBSTITUTE(SUBSTITUTE(SUBSTITUTE(SUBSTITUTE(SUBSTITUTE(SUBSTITUTE(SUBSTITUTE(SUBSTITUTE(SUBSTITUTE(SUBSTITUTE(SUBSTITUTE(SUBSTITUTE(S1949,"C:\Users\Admin\OneDrive\Site Internet\",""),"BAG-IN-BOX\",""),"BOURGOGNE\",""),"BEAUJOLAIS\",""),"CHAMPAGNE ET EFFERVESCENTS\",""),"LANGUEDOC\",""),"LOIRE\",""),"PROVENCE\",""),"RHONE NORD\",""),"RHONE SUD\",""),"SPIRITUEUX\",""),"SUD OUEST\","")</f>
        <v/>
      </c>
      <c r="V1949" s="19" t="e">
        <f>IF(#REF!="",0,1)</f>
        <v>#REF!</v>
      </c>
      <c r="W1949" s="20" t="e">
        <f>$X$1&amp;A1949&amp;$Y$1&amp;T1949&amp;$Z$1&amp;D1949&amp;$AA$1&amp;E1949&amp;#REF!&amp;G1949&amp;$AB$1&amp;J1949&amp;$AC$1&amp;L1949&amp;$AD$1&amp;N1949&amp;$AE$1&amp;P1949&amp;$AF$1&amp;R1949&amp;$AG$1&amp;#REF!&amp;$AI$1</f>
        <v>#REF!</v>
      </c>
    </row>
    <row r="1950" spans="1:23" s="29" customFormat="1" hidden="1" x14ac:dyDescent="0.25">
      <c r="A1950" s="2" t="s">
        <v>3512</v>
      </c>
      <c r="B1950" s="2" t="s">
        <v>3513</v>
      </c>
      <c r="C1950" s="3"/>
      <c r="D1950" s="36" t="str">
        <f t="shared" si="704"/>
        <v/>
      </c>
      <c r="E1950" s="4">
        <v>6.15</v>
      </c>
      <c r="F1950" s="2" t="s">
        <v>3507</v>
      </c>
      <c r="G1950" s="38"/>
      <c r="H1950" s="2" t="b">
        <v>0</v>
      </c>
      <c r="I1950" s="2" t="s">
        <v>4686</v>
      </c>
      <c r="J1950" s="38"/>
      <c r="K1950" s="2"/>
      <c r="L1950" s="38"/>
      <c r="M1950" s="2"/>
      <c r="N1950" s="38"/>
      <c r="O1950" s="2"/>
      <c r="P1950" s="38"/>
      <c r="Q1950" s="2"/>
      <c r="R1950" s="38"/>
      <c r="S1950" s="2"/>
      <c r="T1950" s="38"/>
      <c r="U1950" s="38"/>
      <c r="V1950" s="38"/>
      <c r="W1950" s="38"/>
    </row>
    <row r="1951" spans="1:23" hidden="1" x14ac:dyDescent="0.25">
      <c r="A1951" s="2" t="s">
        <v>3514</v>
      </c>
      <c r="B1951" s="2" t="s">
        <v>3515</v>
      </c>
      <c r="C1951" s="3"/>
      <c r="D1951" s="23" t="str">
        <f>SUBSTITUTE(SUBSTITUTE(SUBSTITUTE(C1951,CHAR(13),""),CHAR(10),"&lt;br&gt;"),". &amp;car(10)",".")</f>
        <v/>
      </c>
      <c r="E1951" s="4">
        <v>6.7</v>
      </c>
      <c r="F1951" s="2" t="s">
        <v>3507</v>
      </c>
      <c r="G1951" s="19" t="e">
        <f>VLOOKUP(F1951,frs!$A$2:$E$41,2,FALSE)</f>
        <v>#N/A</v>
      </c>
      <c r="H1951" s="2" t="b">
        <v>0</v>
      </c>
      <c r="I1951" s="2" t="s">
        <v>4686</v>
      </c>
      <c r="J1951" s="19">
        <f>VLOOKUP(I1951,Families!$A$2:$B$11,2,FALSE)</f>
        <v>9</v>
      </c>
      <c r="K1951" s="2"/>
      <c r="L1951" s="19" t="str">
        <f>IFERROR(VLOOKUP(K1951,Appellations!$A$2:$B$77,2,FALSE),"0")</f>
        <v>0</v>
      </c>
      <c r="M1951" s="2"/>
      <c r="N1951" s="19" t="str">
        <f>IFERROR(VLOOKUP(M1951,Regions!$A$2:$B$41,2,FALSE),"0")</f>
        <v>0</v>
      </c>
      <c r="O1951" s="2"/>
      <c r="P1951" s="19" t="str">
        <f>IFERROR(VLOOKUP(O1951,Colors!$A$2:$B$11,2,FALSE),"0")</f>
        <v>0</v>
      </c>
      <c r="Q1951" s="2"/>
      <c r="R1951" s="19" t="str">
        <f>IFERROR(VLOOKUP(Q1951,Contenants!$A$2:$B$21,2,FALSE),"0")</f>
        <v>0</v>
      </c>
      <c r="S1951" s="2"/>
      <c r="T1951" s="50" t="str">
        <f>PROPER(B1951)</f>
        <v>Cuggiulelle Tomme Corse/Figue 250 Gr</v>
      </c>
      <c r="U1951" s="19" t="str">
        <f>SUBSTITUTE(SUBSTITUTE(SUBSTITUTE(SUBSTITUTE(SUBSTITUTE(SUBSTITUTE(SUBSTITUTE(SUBSTITUTE(SUBSTITUTE(SUBSTITUTE(SUBSTITUTE(SUBSTITUTE(S1951,"C:\Users\Admin\OneDrive\Site Internet\",""),"BAG-IN-BOX\",""),"BOURGOGNE\",""),"BEAUJOLAIS\",""),"CHAMPAGNE ET EFFERVESCENTS\",""),"LANGUEDOC\",""),"LOIRE\",""),"PROVENCE\",""),"RHONE NORD\",""),"RHONE SUD\",""),"SPIRITUEUX\",""),"SUD OUEST\","")</f>
        <v/>
      </c>
      <c r="V1951" s="19" t="e">
        <f>IF(#REF!="",0,1)</f>
        <v>#REF!</v>
      </c>
      <c r="W1951" s="20" t="e">
        <f>$X$1&amp;A1951&amp;$Y$1&amp;T1951&amp;$Z$1&amp;D1951&amp;$AA$1&amp;E1951&amp;#REF!&amp;G1951&amp;$AB$1&amp;J1951&amp;$AC$1&amp;L1951&amp;$AD$1&amp;N1951&amp;$AE$1&amp;P1951&amp;$AF$1&amp;R1951&amp;$AG$1&amp;#REF!&amp;$AI$1</f>
        <v>#REF!</v>
      </c>
    </row>
    <row r="1952" spans="1:23" s="29" customFormat="1" hidden="1" x14ac:dyDescent="0.25">
      <c r="A1952" s="2" t="s">
        <v>3508</v>
      </c>
      <c r="B1952" s="2" t="s">
        <v>3509</v>
      </c>
      <c r="C1952" s="3"/>
      <c r="D1952" s="36" t="str">
        <f t="shared" si="704"/>
        <v/>
      </c>
      <c r="E1952" s="4">
        <v>6.15</v>
      </c>
      <c r="F1952" s="2" t="s">
        <v>3507</v>
      </c>
      <c r="G1952" s="38"/>
      <c r="H1952" s="2" t="b">
        <v>0</v>
      </c>
      <c r="I1952" s="2" t="s">
        <v>4686</v>
      </c>
      <c r="J1952" s="38"/>
      <c r="K1952" s="2"/>
      <c r="L1952" s="38"/>
      <c r="M1952" s="2"/>
      <c r="N1952" s="38"/>
      <c r="O1952" s="2"/>
      <c r="P1952" s="38"/>
      <c r="Q1952" s="2"/>
      <c r="R1952" s="38"/>
      <c r="S1952" s="2"/>
      <c r="T1952" s="38"/>
      <c r="U1952" s="38"/>
      <c r="V1952" s="38"/>
      <c r="W1952" s="38"/>
    </row>
    <row r="1953" spans="1:23" hidden="1" x14ac:dyDescent="0.25">
      <c r="A1953" s="2" t="s">
        <v>3505</v>
      </c>
      <c r="B1953" s="2" t="s">
        <v>3506</v>
      </c>
      <c r="C1953" s="3"/>
      <c r="D1953" s="23" t="str">
        <f t="shared" ref="D1953:D1969" si="725">SUBSTITUTE(SUBSTITUTE(SUBSTITUTE(C1953,CHAR(13),""),CHAR(10),"&lt;br&gt;"),". &amp;car(10)",".")</f>
        <v/>
      </c>
      <c r="E1953" s="4">
        <v>6.15</v>
      </c>
      <c r="F1953" s="2" t="s">
        <v>3507</v>
      </c>
      <c r="G1953" s="19" t="e">
        <f>VLOOKUP(F1953,frs!$A$2:$E$41,2,FALSE)</f>
        <v>#N/A</v>
      </c>
      <c r="H1953" s="2" t="b">
        <v>0</v>
      </c>
      <c r="I1953" s="2" t="s">
        <v>4686</v>
      </c>
      <c r="J1953" s="19">
        <f>VLOOKUP(I1953,Families!$A$2:$B$11,2,FALSE)</f>
        <v>9</v>
      </c>
      <c r="K1953" s="2"/>
      <c r="L1953" s="19" t="str">
        <f>IFERROR(VLOOKUP(K1953,Appellations!$A$2:$B$77,2,FALSE),"0")</f>
        <v>0</v>
      </c>
      <c r="M1953" s="2"/>
      <c r="N1953" s="19" t="str">
        <f>IFERROR(VLOOKUP(M1953,Regions!$A$2:$B$41,2,FALSE),"0")</f>
        <v>0</v>
      </c>
      <c r="O1953" s="2"/>
      <c r="P1953" s="19" t="str">
        <f>IFERROR(VLOOKUP(O1953,Colors!$A$2:$B$11,2,FALSE),"0")</f>
        <v>0</v>
      </c>
      <c r="Q1953" s="2"/>
      <c r="R1953" s="19" t="str">
        <f>IFERROR(VLOOKUP(Q1953,Contenants!$A$2:$B$21,2,FALSE),"0")</f>
        <v>0</v>
      </c>
      <c r="S1953" s="2"/>
      <c r="T1953" s="50" t="str">
        <f t="shared" ref="T1953:T1968" si="726">PROPER(B1953)</f>
        <v>Cuggiulelle Anis 250 Gr</v>
      </c>
      <c r="U1953" s="19" t="str">
        <f t="shared" ref="U1953:U1959" si="727">SUBSTITUTE(SUBSTITUTE(SUBSTITUTE(SUBSTITUTE(SUBSTITUTE(SUBSTITUTE(SUBSTITUTE(SUBSTITUTE(SUBSTITUTE(SUBSTITUTE(SUBSTITUTE(SUBSTITUTE(S1953,"C:\Users\Admin\OneDrive\Site Internet\",""),"BAG-IN-BOX\",""),"BOURGOGNE\",""),"BEAUJOLAIS\",""),"CHAMPAGNE ET EFFERVESCENTS\",""),"LANGUEDOC\",""),"LOIRE\",""),"PROVENCE\",""),"RHONE NORD\",""),"RHONE SUD\",""),"SPIRITUEUX\",""),"SUD OUEST\","")</f>
        <v/>
      </c>
      <c r="V1953" s="19" t="e">
        <f>IF(#REF!="",0,1)</f>
        <v>#REF!</v>
      </c>
      <c r="W1953" s="20" t="e">
        <f>$X$1&amp;A1953&amp;$Y$1&amp;T1953&amp;$Z$1&amp;D1953&amp;$AA$1&amp;E1953&amp;#REF!&amp;G1953&amp;$AB$1&amp;J1953&amp;$AC$1&amp;L1953&amp;$AD$1&amp;N1953&amp;$AE$1&amp;P1953&amp;$AF$1&amp;R1953&amp;$AG$1&amp;#REF!&amp;$AI$1</f>
        <v>#REF!</v>
      </c>
    </row>
    <row r="1954" spans="1:23" hidden="1" x14ac:dyDescent="0.25">
      <c r="A1954" s="2" t="s">
        <v>706</v>
      </c>
      <c r="B1954" s="2" t="s">
        <v>707</v>
      </c>
      <c r="C1954" s="3"/>
      <c r="D1954" s="23" t="str">
        <f t="shared" si="725"/>
        <v/>
      </c>
      <c r="E1954" s="4">
        <v>12.35</v>
      </c>
      <c r="F1954" s="2" t="s">
        <v>2233</v>
      </c>
      <c r="G1954" s="19">
        <f>VLOOKUP(F1954,frs!$A$2:$E$41,2,FALSE)</f>
        <v>36</v>
      </c>
      <c r="H1954" s="2" t="b">
        <v>1</v>
      </c>
      <c r="I1954" s="2" t="s">
        <v>4716</v>
      </c>
      <c r="J1954" s="19">
        <f>VLOOKUP(I1954,Families!$A$2:$B$11,2,FALSE)</f>
        <v>1</v>
      </c>
      <c r="K1954" s="2" t="s">
        <v>4744</v>
      </c>
      <c r="L1954" s="19">
        <f>IFERROR(VLOOKUP(K1954,Appellations!$A$2:$B$77,2,FALSE),"0")</f>
        <v>26</v>
      </c>
      <c r="M1954" s="2" t="s">
        <v>4745</v>
      </c>
      <c r="N1954" s="19">
        <f>IFERROR(VLOOKUP(M1954,Regions!$A$2:$B$41,2,FALSE),"0")</f>
        <v>33</v>
      </c>
      <c r="O1954" s="2" t="s">
        <v>4719</v>
      </c>
      <c r="P1954" s="19">
        <f>IFERROR(VLOOKUP(O1954,Colors!$A$2:$B$11,2,FALSE),"0")</f>
        <v>8</v>
      </c>
      <c r="Q1954" s="2" t="s">
        <v>4688</v>
      </c>
      <c r="R1954" s="19">
        <f>IFERROR(VLOOKUP(Q1954,Contenants!$A$2:$B$21,2,FALSE),"0")</f>
        <v>16</v>
      </c>
      <c r="S1954" s="2"/>
      <c r="T1954" s="50" t="str">
        <f t="shared" si="726"/>
        <v>Cdr Chateau St Roch Rouge</v>
      </c>
      <c r="U1954" s="19" t="str">
        <f t="shared" si="727"/>
        <v/>
      </c>
      <c r="V1954" s="19">
        <f>IF(U1954="",0,1)</f>
        <v>0</v>
      </c>
      <c r="W1954" s="20" t="e">
        <f>$X$1&amp;A1954&amp;$Y$1&amp;T1954&amp;$Z$1&amp;D1954&amp;$AA$1&amp;E1954&amp;#REF!&amp;G1954&amp;$AB$1&amp;J1954&amp;$AC$1&amp;L1954&amp;$AD$1&amp;N1954&amp;$AE$1&amp;P1954&amp;$AF$1&amp;R1954&amp;$AG$1&amp;#REF!&amp;$AI$1</f>
        <v>#REF!</v>
      </c>
    </row>
    <row r="1955" spans="1:23" hidden="1" x14ac:dyDescent="0.25">
      <c r="A1955" s="2" t="s">
        <v>2715</v>
      </c>
      <c r="B1955" s="2" t="s">
        <v>2716</v>
      </c>
      <c r="C1955" s="3"/>
      <c r="D1955" s="23" t="str">
        <f t="shared" si="725"/>
        <v/>
      </c>
      <c r="E1955" s="4">
        <v>3.6</v>
      </c>
      <c r="F1955" s="2" t="s">
        <v>2246</v>
      </c>
      <c r="G1955" s="19">
        <f>VLOOKUP(F1955,frs!$A$2:$E$41,2,FALSE)</f>
        <v>22</v>
      </c>
      <c r="H1955" s="2" t="b">
        <v>0</v>
      </c>
      <c r="I1955" s="2" t="s">
        <v>2307</v>
      </c>
      <c r="J1955" s="19">
        <f>VLOOKUP(I1955,Families!$A$2:$B$11,2,FALSE)</f>
        <v>8</v>
      </c>
      <c r="K1955" s="2"/>
      <c r="L1955" s="19" t="str">
        <f>IFERROR(VLOOKUP(K1955,Appellations!$A$2:$B$77,2,FALSE),"0")</f>
        <v>0</v>
      </c>
      <c r="M1955" s="2" t="s">
        <v>2307</v>
      </c>
      <c r="N1955" s="19">
        <f>IFERROR(VLOOKUP(M1955,Regions!$A$2:$B$41,2,FALSE),"0")</f>
        <v>7</v>
      </c>
      <c r="O1955" s="2"/>
      <c r="P1955" s="19" t="str">
        <f>IFERROR(VLOOKUP(O1955,Colors!$A$2:$B$11,2,FALSE),"0")</f>
        <v>0</v>
      </c>
      <c r="Q1955" s="2" t="s">
        <v>4695</v>
      </c>
      <c r="R1955" s="19">
        <f>IFERROR(VLOOKUP(Q1955,Contenants!$A$2:$B$21,2,FALSE),"0")</f>
        <v>13</v>
      </c>
      <c r="S1955" s="2"/>
      <c r="T1955" s="50" t="str">
        <f t="shared" si="726"/>
        <v>Biere Hirsch Kristall Weisse 50 Cl</v>
      </c>
      <c r="U1955" s="19" t="str">
        <f t="shared" si="727"/>
        <v/>
      </c>
      <c r="V1955" s="19" t="e">
        <f>IF(#REF!="",0,1)</f>
        <v>#REF!</v>
      </c>
      <c r="W1955" s="20" t="e">
        <f>$X$1&amp;A1955&amp;$Y$1&amp;T1955&amp;$Z$1&amp;D1955&amp;$AA$1&amp;E1955&amp;#REF!&amp;G1955&amp;$AB$1&amp;J1955&amp;$AC$1&amp;L1955&amp;$AD$1&amp;N1955&amp;$AE$1&amp;P1955&amp;$AF$1&amp;R1955&amp;$AG$1&amp;#REF!&amp;$AI$1</f>
        <v>#REF!</v>
      </c>
    </row>
    <row r="1956" spans="1:23" hidden="1" x14ac:dyDescent="0.25">
      <c r="A1956" s="2" t="s">
        <v>445</v>
      </c>
      <c r="B1956" s="2" t="s">
        <v>446</v>
      </c>
      <c r="C1956" s="3"/>
      <c r="D1956" s="23" t="str">
        <f t="shared" si="725"/>
        <v/>
      </c>
      <c r="E1956" s="4">
        <v>4</v>
      </c>
      <c r="F1956" s="2" t="s">
        <v>2246</v>
      </c>
      <c r="G1956" s="19">
        <f>VLOOKUP(F1956,frs!$A$2:$E$41,2,FALSE)</f>
        <v>22</v>
      </c>
      <c r="H1956" s="2" t="b">
        <v>1</v>
      </c>
      <c r="I1956" s="2" t="s">
        <v>2307</v>
      </c>
      <c r="J1956" s="19">
        <f>VLOOKUP(I1956,Families!$A$2:$B$11,2,FALSE)</f>
        <v>8</v>
      </c>
      <c r="K1956" s="2"/>
      <c r="L1956" s="19" t="str">
        <f>IFERROR(VLOOKUP(K1956,Appellations!$A$2:$B$77,2,FALSE),"0")</f>
        <v>0</v>
      </c>
      <c r="M1956" s="2" t="s">
        <v>2307</v>
      </c>
      <c r="N1956" s="19">
        <f>IFERROR(VLOOKUP(M1956,Regions!$A$2:$B$41,2,FALSE),"0")</f>
        <v>7</v>
      </c>
      <c r="O1956" s="2" t="s">
        <v>4803</v>
      </c>
      <c r="P1956" s="19">
        <f>IFERROR(VLOOKUP(O1956,Colors!$A$2:$B$11,2,FALSE),"0")</f>
        <v>4</v>
      </c>
      <c r="Q1956" s="2" t="s">
        <v>4695</v>
      </c>
      <c r="R1956" s="19">
        <f>IFERROR(VLOOKUP(Q1956,Contenants!$A$2:$B$21,2,FALSE),"0")</f>
        <v>13</v>
      </c>
      <c r="S1956" s="2"/>
      <c r="T1956" s="50" t="str">
        <f t="shared" si="726"/>
        <v>Biere Raduga Pils 50 Cl</v>
      </c>
      <c r="U1956" s="19" t="str">
        <f t="shared" si="727"/>
        <v/>
      </c>
      <c r="V1956" s="19">
        <f>IF(U1956="",0,1)</f>
        <v>0</v>
      </c>
      <c r="W1956" s="20" t="e">
        <f>$X$1&amp;A1956&amp;$Y$1&amp;T1956&amp;$Z$1&amp;D1956&amp;$AA$1&amp;E1956&amp;#REF!&amp;G1956&amp;$AB$1&amp;J1956&amp;$AC$1&amp;L1956&amp;$AD$1&amp;N1956&amp;$AE$1&amp;P1956&amp;$AF$1&amp;R1956&amp;$AG$1&amp;#REF!&amp;$AI$1</f>
        <v>#REF!</v>
      </c>
    </row>
    <row r="1957" spans="1:23" hidden="1" x14ac:dyDescent="0.25">
      <c r="A1957" s="2" t="s">
        <v>2729</v>
      </c>
      <c r="B1957" s="2" t="s">
        <v>2730</v>
      </c>
      <c r="C1957" s="3"/>
      <c r="D1957" s="23" t="str">
        <f t="shared" si="725"/>
        <v/>
      </c>
      <c r="E1957" s="4">
        <v>3.5</v>
      </c>
      <c r="F1957" s="2" t="s">
        <v>2246</v>
      </c>
      <c r="G1957" s="19">
        <f>VLOOKUP(F1957,frs!$A$2:$E$41,2,FALSE)</f>
        <v>22</v>
      </c>
      <c r="H1957" s="2" t="b">
        <v>0</v>
      </c>
      <c r="I1957" s="2" t="s">
        <v>2307</v>
      </c>
      <c r="J1957" s="19">
        <f>VLOOKUP(I1957,Families!$A$2:$B$11,2,FALSE)</f>
        <v>8</v>
      </c>
      <c r="K1957" s="2"/>
      <c r="L1957" s="19" t="str">
        <f>IFERROR(VLOOKUP(K1957,Appellations!$A$2:$B$77,2,FALSE),"0")</f>
        <v>0</v>
      </c>
      <c r="M1957" s="2" t="s">
        <v>2307</v>
      </c>
      <c r="N1957" s="19">
        <f>IFERROR(VLOOKUP(M1957,Regions!$A$2:$B$41,2,FALSE),"0")</f>
        <v>7</v>
      </c>
      <c r="O1957" s="2"/>
      <c r="P1957" s="19" t="str">
        <f>IFERROR(VLOOKUP(O1957,Colors!$A$2:$B$11,2,FALSE),"0")</f>
        <v>0</v>
      </c>
      <c r="Q1957" s="2" t="s">
        <v>4804</v>
      </c>
      <c r="R1957" s="19">
        <f>IFERROR(VLOOKUP(Q1957,Contenants!$A$2:$B$21,2,FALSE),"0")</f>
        <v>8</v>
      </c>
      <c r="S1957" s="2"/>
      <c r="T1957" s="50" t="str">
        <f t="shared" si="726"/>
        <v>Biere Ilkley Stout Mary</v>
      </c>
      <c r="U1957" s="19" t="str">
        <f t="shared" si="727"/>
        <v/>
      </c>
      <c r="V1957" s="19" t="e">
        <f>IF(#REF!="",0,1)</f>
        <v>#REF!</v>
      </c>
      <c r="W1957" s="20" t="e">
        <f>$X$1&amp;A1957&amp;$Y$1&amp;T1957&amp;$Z$1&amp;D1957&amp;$AA$1&amp;E1957&amp;#REF!&amp;G1957&amp;$AB$1&amp;J1957&amp;$AC$1&amp;L1957&amp;$AD$1&amp;N1957&amp;$AE$1&amp;P1957&amp;$AF$1&amp;R1957&amp;$AG$1&amp;#REF!&amp;$AI$1</f>
        <v>#REF!</v>
      </c>
    </row>
    <row r="1958" spans="1:23" hidden="1" x14ac:dyDescent="0.25">
      <c r="A1958" s="2" t="s">
        <v>441</v>
      </c>
      <c r="B1958" s="2" t="s">
        <v>442</v>
      </c>
      <c r="C1958" s="3"/>
      <c r="D1958" s="23" t="str">
        <f t="shared" si="725"/>
        <v/>
      </c>
      <c r="E1958" s="4">
        <v>5</v>
      </c>
      <c r="F1958" s="2" t="s">
        <v>2246</v>
      </c>
      <c r="G1958" s="19">
        <f>VLOOKUP(F1958,frs!$A$2:$E$41,2,FALSE)</f>
        <v>22</v>
      </c>
      <c r="H1958" s="2" t="b">
        <v>1</v>
      </c>
      <c r="I1958" s="2" t="s">
        <v>2307</v>
      </c>
      <c r="J1958" s="19">
        <f>VLOOKUP(I1958,Families!$A$2:$B$11,2,FALSE)</f>
        <v>8</v>
      </c>
      <c r="K1958" s="2"/>
      <c r="L1958" s="19" t="str">
        <f>IFERROR(VLOOKUP(K1958,Appellations!$A$2:$B$77,2,FALSE),"0")</f>
        <v>0</v>
      </c>
      <c r="M1958" s="2" t="s">
        <v>2307</v>
      </c>
      <c r="N1958" s="19">
        <f>IFERROR(VLOOKUP(M1958,Regions!$A$2:$B$41,2,FALSE),"0")</f>
        <v>7</v>
      </c>
      <c r="O1958" s="2" t="s">
        <v>4803</v>
      </c>
      <c r="P1958" s="19">
        <f>IFERROR(VLOOKUP(O1958,Colors!$A$2:$B$11,2,FALSE),"0")</f>
        <v>4</v>
      </c>
      <c r="Q1958" s="2" t="s">
        <v>4695</v>
      </c>
      <c r="R1958" s="19">
        <f>IFERROR(VLOOKUP(Q1958,Contenants!$A$2:$B$21,2,FALSE),"0")</f>
        <v>13</v>
      </c>
      <c r="S1958" s="2"/>
      <c r="T1958" s="50" t="str">
        <f t="shared" si="726"/>
        <v>Biere Raduga Last Summer 50 Cl</v>
      </c>
      <c r="U1958" s="19" t="str">
        <f t="shared" si="727"/>
        <v/>
      </c>
      <c r="V1958" s="19">
        <f t="shared" ref="V1958:V1974" si="728">IF(U1958="",0,1)</f>
        <v>0</v>
      </c>
      <c r="W1958" s="20" t="e">
        <f>$X$1&amp;A1958&amp;$Y$1&amp;T1958&amp;$Z$1&amp;D1958&amp;$AA$1&amp;E1958&amp;#REF!&amp;G1958&amp;$AB$1&amp;J1958&amp;$AC$1&amp;L1958&amp;$AD$1&amp;N1958&amp;$AE$1&amp;P1958&amp;$AF$1&amp;R1958&amp;$AG$1&amp;#REF!&amp;$AI$1</f>
        <v>#REF!</v>
      </c>
    </row>
    <row r="1959" spans="1:23" hidden="1" x14ac:dyDescent="0.25">
      <c r="A1959" s="2" t="s">
        <v>443</v>
      </c>
      <c r="B1959" s="2" t="s">
        <v>444</v>
      </c>
      <c r="C1959" s="3"/>
      <c r="D1959" s="23" t="str">
        <f t="shared" si="725"/>
        <v/>
      </c>
      <c r="E1959" s="4">
        <v>5.3</v>
      </c>
      <c r="F1959" s="2" t="s">
        <v>2246</v>
      </c>
      <c r="G1959" s="19">
        <f>VLOOKUP(F1959,frs!$A$2:$E$41,2,FALSE)</f>
        <v>22</v>
      </c>
      <c r="H1959" s="2" t="b">
        <v>1</v>
      </c>
      <c r="I1959" s="2" t="s">
        <v>2307</v>
      </c>
      <c r="J1959" s="19">
        <f>VLOOKUP(I1959,Families!$A$2:$B$11,2,FALSE)</f>
        <v>8</v>
      </c>
      <c r="K1959" s="2"/>
      <c r="L1959" s="19" t="str">
        <f>IFERROR(VLOOKUP(K1959,Appellations!$A$2:$B$77,2,FALSE),"0")</f>
        <v>0</v>
      </c>
      <c r="M1959" s="2" t="s">
        <v>2307</v>
      </c>
      <c r="N1959" s="19">
        <f>IFERROR(VLOOKUP(M1959,Regions!$A$2:$B$41,2,FALSE),"0")</f>
        <v>7</v>
      </c>
      <c r="O1959" s="2" t="s">
        <v>314</v>
      </c>
      <c r="P1959" s="19">
        <f>IFERROR(VLOOKUP(O1959,Colors!$A$2:$B$11,2,FALSE),"0")</f>
        <v>6</v>
      </c>
      <c r="Q1959" s="2" t="s">
        <v>4695</v>
      </c>
      <c r="R1959" s="19">
        <f>IFERROR(VLOOKUP(Q1959,Contenants!$A$2:$B$21,2,FALSE),"0")</f>
        <v>13</v>
      </c>
      <c r="S1959" s="2"/>
      <c r="T1959" s="50" t="str">
        <f t="shared" si="726"/>
        <v>Biere Raduga Metropolis 50 Cl</v>
      </c>
      <c r="U1959" s="19" t="str">
        <f t="shared" si="727"/>
        <v/>
      </c>
      <c r="V1959" s="19">
        <f t="shared" si="728"/>
        <v>0</v>
      </c>
      <c r="W1959" s="20" t="e">
        <f>$X$1&amp;A1959&amp;$Y$1&amp;T1959&amp;$Z$1&amp;D1959&amp;$AA$1&amp;E1959&amp;#REF!&amp;G1959&amp;$AB$1&amp;J1959&amp;$AC$1&amp;L1959&amp;$AD$1&amp;N1959&amp;$AE$1&amp;P1959&amp;$AF$1&amp;R1959&amp;$AG$1&amp;#REF!&amp;$AI$1</f>
        <v>#REF!</v>
      </c>
    </row>
    <row r="1960" spans="1:23" ht="409.5" x14ac:dyDescent="0.25">
      <c r="A1960" s="2" t="s">
        <v>634</v>
      </c>
      <c r="B1960" s="2" t="s">
        <v>635</v>
      </c>
      <c r="C1960" s="3" t="s">
        <v>5056</v>
      </c>
      <c r="D1960" s="23" t="str">
        <f t="shared" si="725"/>
        <v>Un Côtes de Provence blanc sec, léger sur des notes de fruits exotiques. Parfait pour accompagner un apéritif entre amis.&lt;br&gt;&lt;br&gt;Encépagement : Rolle&lt;br&gt;&lt;br&gt;Dégustation : Nez fin et délicat sur des d’agrumes ; Bouche minérale, fruitée d’une belle vivacité.&lt;br&gt;Accord mets/vin : apéritif, viandes grillées&lt;br&gt;&lt;br&gt;Existe en 75cl et en 50cl. &lt;br&gt;&lt;br&gt;Le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v>
      </c>
      <c r="E1960" s="4">
        <v>8.75</v>
      </c>
      <c r="F1960" s="2" t="s">
        <v>2263</v>
      </c>
      <c r="G1960" s="19">
        <f>VLOOKUP(F1960,frs!$A$2:$B$45,2,FALSE)</f>
        <v>38</v>
      </c>
      <c r="H1960" s="2" t="b">
        <v>1</v>
      </c>
      <c r="I1960" s="2" t="s">
        <v>4709</v>
      </c>
      <c r="J1960" s="19">
        <f>VLOOKUP(I1960,Families!$A$2:$B$11,2,FALSE)</f>
        <v>2</v>
      </c>
      <c r="K1960" s="2" t="s">
        <v>4740</v>
      </c>
      <c r="L1960" s="19">
        <f>IFERROR(VLOOKUP(K1960,Appellations!$A$2:$B$80,2,FALSE),"0")</f>
        <v>25</v>
      </c>
      <c r="M1960" s="2" t="s">
        <v>4741</v>
      </c>
      <c r="N1960" s="19">
        <f>IFERROR(VLOOKUP(M1960,Regions!$A$2:$B$44,2,FALSE),"0")</f>
        <v>32</v>
      </c>
      <c r="O1960" s="2" t="s">
        <v>4689</v>
      </c>
      <c r="P1960" s="19">
        <f>IFERROR(VLOOKUP(O1960,Colors!$A$2:$B$11,2,FALSE),"0")</f>
        <v>2</v>
      </c>
      <c r="Q1960" s="2" t="s">
        <v>4695</v>
      </c>
      <c r="R1960" s="19">
        <f>IFERROR(VLOOKUP(Q1960,Contenants!$A$2:$B$21,2,FALSE),"0")</f>
        <v>13</v>
      </c>
      <c r="S1960" s="2" t="s">
        <v>5699</v>
      </c>
      <c r="T1960" s="50" t="s">
        <v>6324</v>
      </c>
      <c r="U1960" s="19" t="str">
        <f t="shared" ref="U1960:U1962" si="729">SUBSTITUTE(S1960,"C:\Users\Admin\OneDrive\Site Internet\","")</f>
        <v>chateau_des_bormettes_cote_et_mer_blanc.png</v>
      </c>
      <c r="V1960" s="19">
        <f t="shared" si="728"/>
        <v>1</v>
      </c>
      <c r="W1960" s="20" t="str">
        <f t="shared" ref="W1960:W1962" si="730">$X$1&amp;A1960&amp;$Y$1&amp;T1960&amp;$Z$1&amp;D1960&amp;$AA$1&amp;G1960&amp;$AB$1&amp;J1960&amp;$AC$1&amp;L1960&amp;$AD$1&amp;N1960&amp;$AE$1&amp;P1960&amp;$AF$1&amp;R1960&amp;$AG$1&amp;U1960&amp;$AH$1&amp;V1960&amp;$AI$1</f>
        <v>("01972", "Côte et Mer Bormettes Blanc 50 cl", "Un Côtes de Provence blanc sec, léger sur des notes de fruits exotiques. Parfait pour accompagner un apéritif entre amis.&lt;br&gt;&lt;br&gt;Encépagement : Rolle&lt;br&gt;&lt;br&gt;Dégustation : Nez fin et délicat sur des d’agrumes ; Bouche minérale, fruitée d’une belle vivacité.&lt;br&gt;Accord mets/vin : apéritif, viandes grillées&lt;br&gt;&lt;br&gt;Existe en 75cl et en 50cl. &lt;br&gt;&lt;br&gt;Le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 "38", "2", "25", "32","2", "13", "chateau_des_bormettes_cote_et_mer_blanc.png", "1"),</v>
      </c>
    </row>
    <row r="1961" spans="1:23" ht="409.5" x14ac:dyDescent="0.25">
      <c r="A1961" s="2" t="s">
        <v>638</v>
      </c>
      <c r="B1961" s="2" t="s">
        <v>639</v>
      </c>
      <c r="C1961" s="3" t="s">
        <v>5057</v>
      </c>
      <c r="D1961" s="23" t="str">
        <f t="shared" si="725"/>
        <v>Un Côte de Provence rouge léger et fruité. Idéal pour un apéritif ou un plateau de charcuterie.&lt;br&gt;&lt;br&gt;Encépagement : Syrah / Cinsault / Rolle&lt;br&gt;&lt;br&gt;Dégustation : Nez fin et délicat sur des arômes de fraises et de framboises ; Bouche gouleyante au saveur de fruits noirs&lt;br&gt;Accord mets/vin : apéritif, viandes grillées&lt;br&gt;&lt;br&gt;Existe en 75cl et en 50cl.&lt;br&gt;&lt;br&gt;Le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v>
      </c>
      <c r="E1961" s="4">
        <v>8.75</v>
      </c>
      <c r="F1961" s="2" t="s">
        <v>2263</v>
      </c>
      <c r="G1961" s="19">
        <f>VLOOKUP(F1961,frs!$A$2:$B$45,2,FALSE)</f>
        <v>38</v>
      </c>
      <c r="H1961" s="2" t="b">
        <v>1</v>
      </c>
      <c r="I1961" s="2" t="s">
        <v>4716</v>
      </c>
      <c r="J1961" s="19">
        <f>VLOOKUP(I1961,Families!$A$2:$B$11,2,FALSE)</f>
        <v>1</v>
      </c>
      <c r="K1961" s="2" t="s">
        <v>4740</v>
      </c>
      <c r="L1961" s="19">
        <f>IFERROR(VLOOKUP(K1961,Appellations!$A$2:$B$80,2,FALSE),"0")</f>
        <v>25</v>
      </c>
      <c r="M1961" s="2" t="s">
        <v>4741</v>
      </c>
      <c r="N1961" s="19">
        <f>IFERROR(VLOOKUP(M1961,Regions!$A$2:$B$44,2,FALSE),"0")</f>
        <v>32</v>
      </c>
      <c r="O1961" s="2" t="s">
        <v>4719</v>
      </c>
      <c r="P1961" s="19">
        <f>IFERROR(VLOOKUP(O1961,Colors!$A$2:$B$11,2,FALSE),"0")</f>
        <v>8</v>
      </c>
      <c r="Q1961" s="2" t="s">
        <v>4695</v>
      </c>
      <c r="R1961" s="19">
        <f>IFERROR(VLOOKUP(Q1961,Contenants!$A$2:$B$21,2,FALSE),"0")</f>
        <v>13</v>
      </c>
      <c r="S1961" s="2" t="s">
        <v>5695</v>
      </c>
      <c r="T1961" s="50" t="s">
        <v>6325</v>
      </c>
      <c r="U1961" s="19" t="str">
        <f t="shared" si="729"/>
        <v>chateau_des_bormettes_cote_et_mer_rouge.png</v>
      </c>
      <c r="V1961" s="19">
        <f t="shared" si="728"/>
        <v>1</v>
      </c>
      <c r="W1961" s="20" t="str">
        <f t="shared" si="730"/>
        <v>("01973", "Côte et Mer Bormettes Rouge 50 cl", "Un Côte de Provence rouge léger et fruité. Idéal pour un apéritif ou un plateau de charcuterie.&lt;br&gt;&lt;br&gt;Encépagement : Syrah / Cinsault / Rolle&lt;br&gt;&lt;br&gt;Dégustation : Nez fin et délicat sur des arômes de fraises et de framboises ; Bouche gouleyante au saveur de fruits noirs&lt;br&gt;Accord mets/vin : apéritif, viandes grillées&lt;br&gt;&lt;br&gt;Existe en 75cl et en 50cl.&lt;br&gt;&lt;br&gt;Le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 "38", "1", "25", "32","8", "13", "chateau_des_bormettes_cote_et_mer_rouge.png", "1"),</v>
      </c>
    </row>
    <row r="1962" spans="1:23" ht="409.5" x14ac:dyDescent="0.25">
      <c r="A1962" s="2" t="s">
        <v>642</v>
      </c>
      <c r="B1962" s="2" t="s">
        <v>643</v>
      </c>
      <c r="C1962" s="3" t="s">
        <v>5058</v>
      </c>
      <c r="D1962" s="23" t="str">
        <f t="shared" si="725"/>
        <v>Un Côte de Provence rosé sec, salin sur des notes de petits fruits rouges. Parfait en apéritif ou des grillades entre amis.&lt;br&gt;&lt;br&gt;Encépagement : Grenache / Cinsault / Rolle&lt;br&gt;&lt;br&gt;Dégustation : Nez aux arômes de pêche blanche et d’eucalyptus ; Bouche fraîche et minérale aux notes de fraise des bois&lt;br&gt;Accord mets/vin : apéritif, tapas, saumon fumé ou volailles.&lt;br&gt;&lt;br&gt;Existe en Magnum et en 75cl.&lt;br&gt;&lt;br&gt;Le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v>
      </c>
      <c r="E1962" s="4">
        <v>8.75</v>
      </c>
      <c r="F1962" s="2" t="s">
        <v>2263</v>
      </c>
      <c r="G1962" s="19">
        <f>VLOOKUP(F1962,frs!$A$2:$B$45,2,FALSE)</f>
        <v>38</v>
      </c>
      <c r="H1962" s="2" t="b">
        <v>1</v>
      </c>
      <c r="I1962" s="2" t="s">
        <v>2308</v>
      </c>
      <c r="J1962" s="19">
        <f>VLOOKUP(I1962,Families!$A$2:$B$11,2,FALSE)</f>
        <v>3</v>
      </c>
      <c r="K1962" s="2" t="s">
        <v>4740</v>
      </c>
      <c r="L1962" s="19">
        <f>IFERROR(VLOOKUP(K1962,Appellations!$A$2:$B$80,2,FALSE),"0")</f>
        <v>25</v>
      </c>
      <c r="M1962" s="2" t="s">
        <v>4741</v>
      </c>
      <c r="N1962" s="19">
        <f>IFERROR(VLOOKUP(M1962,Regions!$A$2:$B$44,2,FALSE),"0")</f>
        <v>32</v>
      </c>
      <c r="O1962" s="2" t="s">
        <v>2306</v>
      </c>
      <c r="P1962" s="19">
        <f>IFERROR(VLOOKUP(O1962,Colors!$A$2:$B$11,2,FALSE),"0")</f>
        <v>7</v>
      </c>
      <c r="Q1962" s="2" t="s">
        <v>4695</v>
      </c>
      <c r="R1962" s="19">
        <f>IFERROR(VLOOKUP(Q1962,Contenants!$A$2:$B$21,2,FALSE),"0")</f>
        <v>13</v>
      </c>
      <c r="S1962" s="2" t="s">
        <v>5700</v>
      </c>
      <c r="T1962" s="50" t="s">
        <v>6326</v>
      </c>
      <c r="U1962" s="19" t="str">
        <f t="shared" si="729"/>
        <v>chateau_des_bormettes_cote_et_mer_rose.png</v>
      </c>
      <c r="V1962" s="19">
        <f t="shared" si="728"/>
        <v>1</v>
      </c>
      <c r="W1962" s="20" t="str">
        <f t="shared" si="730"/>
        <v>("01974", "Côte et Mer Bormettes Rosé 50 cl", "Un Côte de Provence rosé sec, salin sur des notes de petits fruits rouges. Parfait en apéritif ou des grillades entre amis.&lt;br&gt;&lt;br&gt;Encépagement : Grenache / Cinsault / Rolle&lt;br&gt;&lt;br&gt;Dégustation : Nez aux arômes de pêche blanche et d’eucalyptus ; Bouche fraîche et minérale aux notes de fraise des bois&lt;br&gt;Accord mets/vin : apéritif, tapas, saumon fumé ou volailles.&lt;br&gt;&lt;br&gt;Existe en Magnum et en 75cl.&lt;br&gt;&lt;br&gt;Le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 "38", "3", "25", "32","7", "13", "chateau_des_bormettes_cote_et_mer_rose.png", "1"),</v>
      </c>
    </row>
    <row r="1963" spans="1:23" hidden="1" x14ac:dyDescent="0.25">
      <c r="A1963" s="2" t="s">
        <v>588</v>
      </c>
      <c r="B1963" s="2" t="s">
        <v>589</v>
      </c>
      <c r="C1963" s="3"/>
      <c r="D1963" s="23" t="str">
        <f t="shared" si="725"/>
        <v/>
      </c>
      <c r="E1963" s="4">
        <v>20.3</v>
      </c>
      <c r="F1963" s="2" t="s">
        <v>2287</v>
      </c>
      <c r="G1963" s="19" t="e">
        <f>VLOOKUP(F1963,frs!$A$2:$E$41,2,FALSE)</f>
        <v>#N/A</v>
      </c>
      <c r="H1963" s="2" t="b">
        <v>1</v>
      </c>
      <c r="I1963" s="2" t="s">
        <v>4709</v>
      </c>
      <c r="J1963" s="19">
        <f>VLOOKUP(I1963,Families!$A$2:$B$11,2,FALSE)</f>
        <v>2</v>
      </c>
      <c r="K1963" s="2" t="s">
        <v>4832</v>
      </c>
      <c r="L1963" s="19" t="str">
        <f>IFERROR(VLOOKUP(K1963,Appellations!$A$2:$B$77,2,FALSE),"0")</f>
        <v>0</v>
      </c>
      <c r="M1963" s="2" t="s">
        <v>4741</v>
      </c>
      <c r="N1963" s="19">
        <f>IFERROR(VLOOKUP(M1963,Regions!$A$2:$B$41,2,FALSE),"0")</f>
        <v>32</v>
      </c>
      <c r="O1963" s="2" t="s">
        <v>4689</v>
      </c>
      <c r="P1963" s="19">
        <f>IFERROR(VLOOKUP(O1963,Colors!$A$2:$B$11,2,FALSE),"0")</f>
        <v>2</v>
      </c>
      <c r="Q1963" s="2" t="s">
        <v>4688</v>
      </c>
      <c r="R1963" s="19">
        <f>IFERROR(VLOOKUP(Q1963,Contenants!$A$2:$B$21,2,FALSE),"0")</f>
        <v>16</v>
      </c>
      <c r="S1963" s="2"/>
      <c r="T1963" s="50" t="str">
        <f t="shared" si="726"/>
        <v>Cassis Clos D'Albizzi Tradition Blanc</v>
      </c>
      <c r="U1963" s="19" t="str">
        <f t="shared" ref="U1963:U1968" si="731">SUBSTITUTE(SUBSTITUTE(SUBSTITUTE(SUBSTITUTE(SUBSTITUTE(SUBSTITUTE(SUBSTITUTE(SUBSTITUTE(SUBSTITUTE(SUBSTITUTE(SUBSTITUTE(SUBSTITUTE(S1963,"C:\Users\Admin\OneDrive\Site Internet\",""),"BAG-IN-BOX\",""),"BOURGOGNE\",""),"BEAUJOLAIS\",""),"CHAMPAGNE ET EFFERVESCENTS\",""),"LANGUEDOC\",""),"LOIRE\",""),"PROVENCE\",""),"RHONE NORD\",""),"RHONE SUD\",""),"SPIRITUEUX\",""),"SUD OUEST\","")</f>
        <v/>
      </c>
      <c r="V1963" s="19">
        <f t="shared" si="728"/>
        <v>0</v>
      </c>
      <c r="W1963" s="20" t="e">
        <f>$X$1&amp;A1963&amp;$Y$1&amp;T1963&amp;$Z$1&amp;D1963&amp;$AA$1&amp;E1963&amp;#REF!&amp;G1963&amp;$AB$1&amp;J1963&amp;$AC$1&amp;L1963&amp;$AD$1&amp;N1963&amp;$AE$1&amp;P1963&amp;$AF$1&amp;R1963&amp;$AG$1&amp;#REF!&amp;$AI$1</f>
        <v>#REF!</v>
      </c>
    </row>
    <row r="1964" spans="1:23" hidden="1" x14ac:dyDescent="0.25">
      <c r="A1964" s="2" t="s">
        <v>590</v>
      </c>
      <c r="B1964" s="2" t="s">
        <v>591</v>
      </c>
      <c r="C1964" s="3"/>
      <c r="D1964" s="23" t="str">
        <f t="shared" si="725"/>
        <v/>
      </c>
      <c r="E1964" s="4">
        <v>19.899999999999999</v>
      </c>
      <c r="F1964" s="2" t="s">
        <v>2287</v>
      </c>
      <c r="G1964" s="19" t="e">
        <f>VLOOKUP(F1964,frs!$A$2:$E$41,2,FALSE)</f>
        <v>#N/A</v>
      </c>
      <c r="H1964" s="2" t="b">
        <v>1</v>
      </c>
      <c r="I1964" s="2" t="s">
        <v>2308</v>
      </c>
      <c r="J1964" s="19">
        <f>VLOOKUP(I1964,Families!$A$2:$B$11,2,FALSE)</f>
        <v>3</v>
      </c>
      <c r="K1964" s="2" t="s">
        <v>4832</v>
      </c>
      <c r="L1964" s="19" t="str">
        <f>IFERROR(VLOOKUP(K1964,Appellations!$A$2:$B$77,2,FALSE),"0")</f>
        <v>0</v>
      </c>
      <c r="M1964" s="2" t="s">
        <v>4741</v>
      </c>
      <c r="N1964" s="19">
        <f>IFERROR(VLOOKUP(M1964,Regions!$A$2:$B$41,2,FALSE),"0")</f>
        <v>32</v>
      </c>
      <c r="O1964" s="2" t="s">
        <v>2306</v>
      </c>
      <c r="P1964" s="19">
        <f>IFERROR(VLOOKUP(O1964,Colors!$A$2:$B$11,2,FALSE),"0")</f>
        <v>7</v>
      </c>
      <c r="Q1964" s="2" t="s">
        <v>4688</v>
      </c>
      <c r="R1964" s="19">
        <f>IFERROR(VLOOKUP(Q1964,Contenants!$A$2:$B$21,2,FALSE),"0")</f>
        <v>16</v>
      </c>
      <c r="S1964" s="2"/>
      <c r="T1964" s="50" t="str">
        <f t="shared" si="726"/>
        <v>Cassis Clos D'Albizzi Tradition Rose</v>
      </c>
      <c r="U1964" s="19" t="str">
        <f t="shared" si="731"/>
        <v/>
      </c>
      <c r="V1964" s="19">
        <f t="shared" si="728"/>
        <v>0</v>
      </c>
      <c r="W1964" s="20" t="e">
        <f>$X$1&amp;A1964&amp;$Y$1&amp;T1964&amp;$Z$1&amp;D1964&amp;$AA$1&amp;E1964&amp;#REF!&amp;G1964&amp;$AB$1&amp;J1964&amp;$AC$1&amp;L1964&amp;$AD$1&amp;N1964&amp;$AE$1&amp;P1964&amp;$AF$1&amp;R1964&amp;$AG$1&amp;#REF!&amp;$AI$1</f>
        <v>#REF!</v>
      </c>
    </row>
    <row r="1965" spans="1:23" hidden="1" x14ac:dyDescent="0.25">
      <c r="A1965" s="2" t="s">
        <v>586</v>
      </c>
      <c r="B1965" s="2" t="s">
        <v>587</v>
      </c>
      <c r="C1965" s="3"/>
      <c r="D1965" s="23" t="str">
        <f t="shared" si="725"/>
        <v/>
      </c>
      <c r="E1965" s="4">
        <v>38.9</v>
      </c>
      <c r="F1965" s="2" t="s">
        <v>2287</v>
      </c>
      <c r="G1965" s="19" t="e">
        <f>VLOOKUP(F1965,frs!$A$2:$E$41,2,FALSE)</f>
        <v>#N/A</v>
      </c>
      <c r="H1965" s="2" t="b">
        <v>1</v>
      </c>
      <c r="I1965" s="2" t="s">
        <v>4709</v>
      </c>
      <c r="J1965" s="19">
        <f>VLOOKUP(I1965,Families!$A$2:$B$11,2,FALSE)</f>
        <v>2</v>
      </c>
      <c r="K1965" s="2" t="s">
        <v>4832</v>
      </c>
      <c r="L1965" s="19" t="str">
        <f>IFERROR(VLOOKUP(K1965,Appellations!$A$2:$B$77,2,FALSE),"0")</f>
        <v>0</v>
      </c>
      <c r="M1965" s="2" t="s">
        <v>4741</v>
      </c>
      <c r="N1965" s="19">
        <f>IFERROR(VLOOKUP(M1965,Regions!$A$2:$B$41,2,FALSE),"0")</f>
        <v>32</v>
      </c>
      <c r="O1965" s="2" t="s">
        <v>4689</v>
      </c>
      <c r="P1965" s="19">
        <f>IFERROR(VLOOKUP(O1965,Colors!$A$2:$B$11,2,FALSE),"0")</f>
        <v>2</v>
      </c>
      <c r="Q1965" s="2" t="s">
        <v>4688</v>
      </c>
      <c r="R1965" s="19">
        <f>IFERROR(VLOOKUP(Q1965,Contenants!$A$2:$B$21,2,FALSE),"0")</f>
        <v>16</v>
      </c>
      <c r="S1965" s="2"/>
      <c r="T1965" s="50" t="str">
        <f t="shared" si="726"/>
        <v>Cassis Clos D'Albizzi Altais Blanc 2019</v>
      </c>
      <c r="U1965" s="19" t="str">
        <f t="shared" si="731"/>
        <v/>
      </c>
      <c r="V1965" s="19">
        <f t="shared" si="728"/>
        <v>0</v>
      </c>
      <c r="W1965" s="20" t="e">
        <f>$X$1&amp;A1965&amp;$Y$1&amp;T1965&amp;$Z$1&amp;D1965&amp;$AA$1&amp;E1965&amp;#REF!&amp;G1965&amp;$AB$1&amp;J1965&amp;$AC$1&amp;L1965&amp;$AD$1&amp;N1965&amp;$AE$1&amp;P1965&amp;$AF$1&amp;R1965&amp;$AG$1&amp;#REF!&amp;$AI$1</f>
        <v>#REF!</v>
      </c>
    </row>
    <row r="1966" spans="1:23" hidden="1" x14ac:dyDescent="0.25">
      <c r="A1966" s="2" t="s">
        <v>584</v>
      </c>
      <c r="B1966" s="2" t="s">
        <v>585</v>
      </c>
      <c r="C1966" s="3"/>
      <c r="D1966" s="23" t="str">
        <f t="shared" si="725"/>
        <v/>
      </c>
      <c r="E1966" s="4">
        <v>41.05</v>
      </c>
      <c r="F1966" s="2" t="s">
        <v>2287</v>
      </c>
      <c r="G1966" s="19" t="e">
        <f>VLOOKUP(F1966,frs!$A$2:$E$41,2,FALSE)</f>
        <v>#N/A</v>
      </c>
      <c r="H1966" s="2" t="b">
        <v>1</v>
      </c>
      <c r="I1966" s="2" t="s">
        <v>4709</v>
      </c>
      <c r="J1966" s="19">
        <f>VLOOKUP(I1966,Families!$A$2:$B$11,2,FALSE)</f>
        <v>2</v>
      </c>
      <c r="K1966" s="2" t="s">
        <v>4832</v>
      </c>
      <c r="L1966" s="19" t="str">
        <f>IFERROR(VLOOKUP(K1966,Appellations!$A$2:$B$77,2,FALSE),"0")</f>
        <v>0</v>
      </c>
      <c r="M1966" s="2" t="s">
        <v>4741</v>
      </c>
      <c r="N1966" s="19">
        <f>IFERROR(VLOOKUP(M1966,Regions!$A$2:$B$41,2,FALSE),"0")</f>
        <v>32</v>
      </c>
      <c r="O1966" s="2" t="s">
        <v>4689</v>
      </c>
      <c r="P1966" s="19">
        <f>IFERROR(VLOOKUP(O1966,Colors!$A$2:$B$11,2,FALSE),"0")</f>
        <v>2</v>
      </c>
      <c r="Q1966" s="2" t="s">
        <v>4688</v>
      </c>
      <c r="R1966" s="19">
        <f>IFERROR(VLOOKUP(Q1966,Contenants!$A$2:$B$21,2,FALSE),"0")</f>
        <v>16</v>
      </c>
      <c r="S1966" s="2"/>
      <c r="T1966" s="50" t="str">
        <f t="shared" si="726"/>
        <v>Cassis Clos D'Albizzi Altais Blanc 2018</v>
      </c>
      <c r="U1966" s="19" t="str">
        <f t="shared" si="731"/>
        <v/>
      </c>
      <c r="V1966" s="19">
        <f t="shared" si="728"/>
        <v>0</v>
      </c>
      <c r="W1966" s="20" t="e">
        <f>$X$1&amp;A1966&amp;$Y$1&amp;T1966&amp;$Z$1&amp;D1966&amp;$AA$1&amp;E1966&amp;#REF!&amp;G1966&amp;$AB$1&amp;J1966&amp;$AC$1&amp;L1966&amp;$AD$1&amp;N1966&amp;$AE$1&amp;P1966&amp;$AF$1&amp;R1966&amp;$AG$1&amp;#REF!&amp;$AI$1</f>
        <v>#REF!</v>
      </c>
    </row>
    <row r="1967" spans="1:23" hidden="1" x14ac:dyDescent="0.25">
      <c r="A1967" s="2" t="s">
        <v>1491</v>
      </c>
      <c r="B1967" s="2" t="s">
        <v>1492</v>
      </c>
      <c r="C1967" s="3"/>
      <c r="D1967" s="23" t="str">
        <f t="shared" si="725"/>
        <v/>
      </c>
      <c r="E1967" s="4">
        <v>9.6999999999999993</v>
      </c>
      <c r="F1967" s="2" t="s">
        <v>2285</v>
      </c>
      <c r="G1967" s="19" t="e">
        <f>VLOOKUP(F1967,frs!$A$2:$E$41,2,FALSE)</f>
        <v>#N/A</v>
      </c>
      <c r="H1967" s="2" t="b">
        <v>1</v>
      </c>
      <c r="I1967" s="2" t="s">
        <v>2308</v>
      </c>
      <c r="J1967" s="19">
        <f>VLOOKUP(I1967,Families!$A$2:$B$11,2,FALSE)</f>
        <v>3</v>
      </c>
      <c r="K1967" s="2" t="s">
        <v>4830</v>
      </c>
      <c r="L1967" s="19">
        <f>IFERROR(VLOOKUP(K1967,Appellations!$A$2:$B$77,2,FALSE),"0")</f>
        <v>45</v>
      </c>
      <c r="M1967" s="2" t="s">
        <v>4745</v>
      </c>
      <c r="N1967" s="19">
        <f>IFERROR(VLOOKUP(M1967,Regions!$A$2:$B$41,2,FALSE),"0")</f>
        <v>33</v>
      </c>
      <c r="O1967" s="2" t="s">
        <v>2306</v>
      </c>
      <c r="P1967" s="19">
        <f>IFERROR(VLOOKUP(O1967,Colors!$A$2:$B$11,2,FALSE),"0")</f>
        <v>7</v>
      </c>
      <c r="Q1967" s="2" t="s">
        <v>4688</v>
      </c>
      <c r="R1967" s="19">
        <f>IFERROR(VLOOKUP(Q1967,Contenants!$A$2:$B$21,2,FALSE),"0")</f>
        <v>16</v>
      </c>
      <c r="S1967" s="2"/>
      <c r="T1967" s="50" t="str">
        <f t="shared" si="726"/>
        <v>Luberon Dom Citadelle Le Chataignier Rse</v>
      </c>
      <c r="U1967" s="19" t="str">
        <f t="shared" si="731"/>
        <v/>
      </c>
      <c r="V1967" s="19">
        <f t="shared" si="728"/>
        <v>0</v>
      </c>
      <c r="W1967" s="20" t="e">
        <f>$X$1&amp;A1967&amp;$Y$1&amp;T1967&amp;$Z$1&amp;D1967&amp;$AA$1&amp;E1967&amp;#REF!&amp;G1967&amp;$AB$1&amp;J1967&amp;$AC$1&amp;L1967&amp;$AD$1&amp;N1967&amp;$AE$1&amp;P1967&amp;$AF$1&amp;R1967&amp;$AG$1&amp;#REF!&amp;$AI$1</f>
        <v>#REF!</v>
      </c>
    </row>
    <row r="1968" spans="1:23" hidden="1" x14ac:dyDescent="0.25">
      <c r="A1968" s="2" t="s">
        <v>1499</v>
      </c>
      <c r="B1968" s="2" t="s">
        <v>1500</v>
      </c>
      <c r="C1968" s="3"/>
      <c r="D1968" s="23" t="str">
        <f t="shared" si="725"/>
        <v/>
      </c>
      <c r="E1968" s="4">
        <v>15.2</v>
      </c>
      <c r="F1968" s="2" t="s">
        <v>2285</v>
      </c>
      <c r="G1968" s="19" t="e">
        <f>VLOOKUP(F1968,frs!$A$2:$E$41,2,FALSE)</f>
        <v>#N/A</v>
      </c>
      <c r="H1968" s="2" t="b">
        <v>1</v>
      </c>
      <c r="I1968" s="2" t="s">
        <v>2308</v>
      </c>
      <c r="J1968" s="19">
        <f>VLOOKUP(I1968,Families!$A$2:$B$11,2,FALSE)</f>
        <v>3</v>
      </c>
      <c r="K1968" s="2" t="s">
        <v>4830</v>
      </c>
      <c r="L1968" s="19">
        <f>IFERROR(VLOOKUP(K1968,Appellations!$A$2:$B$77,2,FALSE),"0")</f>
        <v>45</v>
      </c>
      <c r="M1968" s="2" t="s">
        <v>4745</v>
      </c>
      <c r="N1968" s="19">
        <f>IFERROR(VLOOKUP(M1968,Regions!$A$2:$B$41,2,FALSE),"0")</f>
        <v>33</v>
      </c>
      <c r="O1968" s="2" t="s">
        <v>2306</v>
      </c>
      <c r="P1968" s="19">
        <f>IFERROR(VLOOKUP(O1968,Colors!$A$2:$B$11,2,FALSE),"0")</f>
        <v>7</v>
      </c>
      <c r="Q1968" s="2" t="s">
        <v>4688</v>
      </c>
      <c r="R1968" s="19">
        <f>IFERROR(VLOOKUP(Q1968,Contenants!$A$2:$B$21,2,FALSE),"0")</f>
        <v>16</v>
      </c>
      <c r="S1968" s="2"/>
      <c r="T1968" s="50" t="str">
        <f t="shared" si="726"/>
        <v>Luberon Dom Citadelle Les Artemes Rose</v>
      </c>
      <c r="U1968" s="19" t="str">
        <f t="shared" si="731"/>
        <v/>
      </c>
      <c r="V1968" s="19">
        <f t="shared" si="728"/>
        <v>0</v>
      </c>
      <c r="W1968" s="20" t="e">
        <f>$X$1&amp;A1968&amp;$Y$1&amp;T1968&amp;$Z$1&amp;D1968&amp;$AA$1&amp;E1968&amp;#REF!&amp;G1968&amp;$AB$1&amp;J1968&amp;$AC$1&amp;L1968&amp;$AD$1&amp;N1968&amp;$AE$1&amp;P1968&amp;$AF$1&amp;R1968&amp;$AG$1&amp;#REF!&amp;$AI$1</f>
        <v>#REF!</v>
      </c>
    </row>
    <row r="1969" spans="1:23" ht="409.5" x14ac:dyDescent="0.25">
      <c r="A1969" s="2" t="s">
        <v>1566</v>
      </c>
      <c r="B1969" s="2" t="s">
        <v>1567</v>
      </c>
      <c r="C1969" s="3" t="s">
        <v>5059</v>
      </c>
      <c r="D1969" s="23" t="str">
        <f t="shared" si="725"/>
        <v>Un Cru du Beaujolais rouge complexe et élégant, idéal sur un suprême de volaille légèrement relevé.&lt;br&gt;&lt;br&gt;Encépagement : Gamay&lt;br&gt;&lt;br&gt;Dégustation : Robe rouge rubis ; Nez aromatique aux notes de fruits rouges ; Bouche fruitée et équilibrée sur des arômes de pivoine et d’iris.&lt;br&gt;Accord mets/vin : viande rouge, gibier.&lt;br&gt;&lt;br&gt;Les différents terroirs qui constituent le domaine, permettent à Jean-Paul d’obtenir une gamme de grands vins. On retrouve en effet dans ses flacons, la minéralité unique de chaque parcelle, les caractéristiques et spécificités intrinsèques de chaque cru. Elles permettent d’obtenir des vins authentiques, profonds gourmands, subtils, agréablement complexes avec des tanins longs et soyeux toute la finesse tant recherchée.</v>
      </c>
      <c r="E1969" s="4">
        <v>16.95</v>
      </c>
      <c r="F1969" s="2" t="s">
        <v>2284</v>
      </c>
      <c r="G1969" s="19">
        <f>VLOOKUP(F1969,frs!$A$2:$B$45,2,FALSE)</f>
        <v>16</v>
      </c>
      <c r="H1969" s="2" t="b">
        <v>1</v>
      </c>
      <c r="I1969" s="2" t="s">
        <v>4716</v>
      </c>
      <c r="J1969" s="19">
        <f>VLOOKUP(I1969,Families!$A$2:$B$11,2,FALSE)</f>
        <v>1</v>
      </c>
      <c r="K1969" s="2" t="s">
        <v>4760</v>
      </c>
      <c r="L1969" s="19">
        <f>IFERROR(VLOOKUP(K1969,Appellations!$A$2:$B$80,2,FALSE),"0")</f>
        <v>54</v>
      </c>
      <c r="M1969" s="2" t="s">
        <v>4757</v>
      </c>
      <c r="N1969" s="19">
        <f>IFERROR(VLOOKUP(M1969,Regions!$A$2:$B$44,2,FALSE),"0")</f>
        <v>6</v>
      </c>
      <c r="O1969" s="2" t="s">
        <v>4719</v>
      </c>
      <c r="P1969" s="19">
        <f>IFERROR(VLOOKUP(O1969,Colors!$A$2:$B$11,2,FALSE),"0")</f>
        <v>8</v>
      </c>
      <c r="Q1969" s="2" t="s">
        <v>4688</v>
      </c>
      <c r="R1969" s="19">
        <f>IFERROR(VLOOKUP(Q1969,Contenants!$A$2:$B$21,2,FALSE),"0")</f>
        <v>16</v>
      </c>
      <c r="S1969" s="2" t="s">
        <v>5792</v>
      </c>
      <c r="T1969" s="50" t="s">
        <v>6327</v>
      </c>
      <c r="U1969" s="19" t="str">
        <f>SUBSTITUTE(S1969,"C:\Users\Admin\OneDrive\Site Internet\","")</f>
        <v>jean_paul_dubost_morgon_la_ballofiere_rouge.png</v>
      </c>
      <c r="V1969" s="19">
        <f t="shared" si="728"/>
        <v>1</v>
      </c>
      <c r="W1969" s="20" t="str">
        <f t="shared" ref="W1969" si="732">$X$1&amp;A1969&amp;$Y$1&amp;T1969&amp;$Z$1&amp;D1969&amp;$AA$1&amp;G1969&amp;$AB$1&amp;J1969&amp;$AC$1&amp;L1969&amp;$AD$1&amp;N1969&amp;$AE$1&amp;P1969&amp;$AF$1&amp;R1969&amp;$AG$1&amp;U1969&amp;$AH$1&amp;V1969&amp;$AI$1</f>
        <v>("01981", "La Ballofière Dubost Rouge", "Un Cru du Beaujolais rouge complexe et élégant, idéal sur un suprême de volaille légèrement relevé.&lt;br&gt;&lt;br&gt;Encépagement : Gamay&lt;br&gt;&lt;br&gt;Dégustation : Robe rouge rubis ; Nez aromatique aux notes de fruits rouges ; Bouche fruitée et équilibrée sur des arômes de pivoine et d’iris.&lt;br&gt;Accord mets/vin : viande rouge, gibier.&lt;br&gt;&lt;br&gt;Les différents terroirs qui constituent le domaine, permettent à Jean-Paul d’obtenir une gamme de grands vins. On retrouve en effet dans ses flacons, la minéralité unique de chaque parcelle, les caractéristiques et spécificités intrinsèques de chaque cru. Elles permettent d’obtenir des vins authentiques, profonds gourmands, subtils, agréablement complexes avec des tanins longs et soyeux toute la finesse tant recherchée.", "16", "1", "54", "6","8", "16", "jean_paul_dubost_morgon_la_ballofiere_rouge.png", "1"),</v>
      </c>
    </row>
    <row r="1970" spans="1:23" s="29" customFormat="1" hidden="1" x14ac:dyDescent="0.25">
      <c r="A1970" s="2" t="s">
        <v>494</v>
      </c>
      <c r="B1970" s="2" t="s">
        <v>495</v>
      </c>
      <c r="C1970" s="3"/>
      <c r="D1970" s="36" t="str">
        <f t="shared" si="704"/>
        <v/>
      </c>
      <c r="E1970" s="4">
        <v>17.149999999999999</v>
      </c>
      <c r="F1970" s="2" t="s">
        <v>2284</v>
      </c>
      <c r="G1970" s="38"/>
      <c r="H1970" s="2" t="b">
        <v>1</v>
      </c>
      <c r="I1970" s="2" t="s">
        <v>4716</v>
      </c>
      <c r="J1970" s="38"/>
      <c r="K1970" s="2" t="s">
        <v>4759</v>
      </c>
      <c r="L1970" s="38"/>
      <c r="M1970" s="2" t="s">
        <v>4757</v>
      </c>
      <c r="N1970" s="38"/>
      <c r="O1970" s="2" t="s">
        <v>4719</v>
      </c>
      <c r="P1970" s="38"/>
      <c r="Q1970" s="2" t="s">
        <v>4688</v>
      </c>
      <c r="R1970" s="38"/>
      <c r="S1970" s="2"/>
      <c r="T1970" s="38"/>
      <c r="U1970" s="38"/>
      <c r="V1970" s="19">
        <f t="shared" si="728"/>
        <v>0</v>
      </c>
      <c r="W1970" s="38"/>
    </row>
    <row r="1971" spans="1:23" ht="409.5" x14ac:dyDescent="0.25">
      <c r="A1971" s="2" t="s">
        <v>1421</v>
      </c>
      <c r="B1971" s="2" t="s">
        <v>1422</v>
      </c>
      <c r="C1971" s="3" t="s">
        <v>6161</v>
      </c>
      <c r="D1971" s="23" t="str">
        <f t="shared" ref="D1971:D2000" si="733">SUBSTITUTE(SUBSTITUTE(SUBSTITUTE(C1971,CHAR(13),""),CHAR(10),"&lt;br&gt;"),". &amp;car(10)",".")</f>
        <v>Un vinaigre confectionné à base de chardonnay et de thym frais. Idéal pour une cuisine méditerranéene ou sur des grillades.&lt;br&gt;&lt;br&gt;Des vinaigres bourguignons de grandes qualités. Idéal pour vos salades en toute saison. &lt;br&gt;&lt;br&gt;La Cave Bourvence vous propose :&lt;br&gt;Le vinaigre au thym frais, le vinaigre échalotte, le vinaigre au romarin, le vinaigre balsamique blanc.&lt;br&gt;&lt;br&gt;La Vinaigrerie Artisanale de Beaune, c’est d’abord l’histoire d’une passion entrepreneuriale, déclinée autour de l’art de vivre, de l’artisanat du goût. A la tête du projet : Lydie et Jean-Luc Maldant, vignerons, attachés à leur territoire, comme aux bonnes et belles productions.&lt;br&gt;L’idée est née d’une volonté de donner du sens à une démarche filière. Transformer les vins en vinaigres, et apporter un nouveau sens à la filière.</v>
      </c>
      <c r="E1971" s="4">
        <v>12.6</v>
      </c>
      <c r="F1971" s="2" t="s">
        <v>2219</v>
      </c>
      <c r="G1971" s="19">
        <f>VLOOKUP(F1971,frs!$A$2:$B$45,2,FALSE)</f>
        <v>23</v>
      </c>
      <c r="H1971" s="2" t="b">
        <v>1</v>
      </c>
      <c r="I1971" s="2" t="s">
        <v>4686</v>
      </c>
      <c r="J1971" s="19">
        <f>VLOOKUP(I1971,Families!$A$2:$B$11,2,FALSE)</f>
        <v>9</v>
      </c>
      <c r="K1971" s="2"/>
      <c r="L1971" s="19" t="str">
        <f>IFERROR(VLOOKUP(K1971,Appellations!$A$2:$B$80,2,FALSE),"0")</f>
        <v>0</v>
      </c>
      <c r="M1971" s="2" t="s">
        <v>4854</v>
      </c>
      <c r="N1971" s="19">
        <f>IFERROR(VLOOKUP(M1971,Regions!$A$2:$B$44,2,FALSE),"0")</f>
        <v>40</v>
      </c>
      <c r="O1971" s="2"/>
      <c r="P1971" s="19" t="str">
        <f>IFERROR(VLOOKUP(O1971,Colors!$A$2:$B$11,2,FALSE),"0")</f>
        <v>0</v>
      </c>
      <c r="Q1971" s="2" t="s">
        <v>4700</v>
      </c>
      <c r="R1971" s="19">
        <f>IFERROR(VLOOKUP(Q1971,Contenants!$A$2:$B$21,2,FALSE),"0")</f>
        <v>9</v>
      </c>
      <c r="S1971" s="2" t="s">
        <v>6602</v>
      </c>
      <c r="T1971" s="50" t="s">
        <v>6600</v>
      </c>
      <c r="U1971" s="19" t="str">
        <f t="shared" ref="U1971:U1974" si="734">SUBSTITUTE(S1971,"C:\Users\Admin\OneDrive\Site Internet\","")</f>
        <v>le_bon_vinaigre_l_austral_au_thym.png</v>
      </c>
      <c r="V1971" s="19">
        <f t="shared" si="728"/>
        <v>1</v>
      </c>
      <c r="W1971" s="20" t="str">
        <f t="shared" ref="W1971:W1974" si="735">$X$1&amp;A1971&amp;$Y$1&amp;T1971&amp;$Z$1&amp;D1971&amp;$AA$1&amp;G1971&amp;$AB$1&amp;J1971&amp;$AC$1&amp;L1971&amp;$AD$1&amp;N1971&amp;$AE$1&amp;P1971&amp;$AF$1&amp;R1971&amp;$AG$1&amp;U1971&amp;$AH$1&amp;V1971&amp;$AI$1</f>
        <v>("01983", "Le Bon Vinaigre L'Austral Au Thym ", "Un vinaigre confectionné à base de chardonnay et de thym frais. Idéal pour une cuisine méditerranéene ou sur des grillades.&lt;br&gt;&lt;br&gt;Des vinaigres bourguignons de grandes qualités. Idéal pour vos salades en toute saison. &lt;br&gt;&lt;br&gt;La Cave Bourvence vous propose :&lt;br&gt;Le vinaigre au thym frais, le vinaigre échalotte, le vinaigre au romarin, le vinaigre balsamique blanc.&lt;br&gt;&lt;br&gt;La Vinaigrerie Artisanale de Beaune, c’est d’abord l’histoire d’une passion entrepreneuriale, déclinée autour de l’art de vivre, de l’artisanat du goût. A la tête du projet : Lydie et Jean-Luc Maldant, vignerons, attachés à leur territoire, comme aux bonnes et belles productions.&lt;br&gt;L’idée est née d’une volonté de donner du sens à une démarche filière. Transformer les vins en vinaigres, et apporter un nouveau sens à la filière.", "23", "9", "0", "40","0", "9", "le_bon_vinaigre_l_austral_au_thym.png", "1"),</v>
      </c>
    </row>
    <row r="1972" spans="1:23" ht="409.5" x14ac:dyDescent="0.25">
      <c r="A1972" s="2" t="s">
        <v>1423</v>
      </c>
      <c r="B1972" s="2" t="s">
        <v>1424</v>
      </c>
      <c r="C1972" s="3" t="s">
        <v>6162</v>
      </c>
      <c r="D1972" s="23" t="str">
        <f t="shared" si="733"/>
        <v>Un vinaigre confectionné à partir de pinot noir et de pulpe d'échalotte. Idéal dans une sauce crémée, sur des fruits de mer.&lt;br&gt;&lt;br&gt;Des vinaigres bourguignons de grandes qualités. Idéal pour vos salades en toute saison.&lt;br&gt;&lt;br&gt;La Cave Bourvence vous propose :&lt;br&gt;Le vinaigre au thym frais, le vinaigre échalotte, le vinaigre au romarin, le vinaigre balsamique blanc.&lt;br&gt;&lt;br&gt;La Vinaigrerie Artisanale de Beaune, c’est d’abord l’histoire d’une passion entrepreneuriale, déclinée autour de l’art de vivre, de l’artisanat du goût. A la tête du projet : Lydie et Jean-Luc Maldant, vignerons, attachés à leur territoire, comme aux bonnes et belles productions.&lt;br&gt;L’idée est née d’une volonté de donner du sens à une démarche filière. Transformer les vins en vinaigres, et apporter un nouveau sens à la filière.</v>
      </c>
      <c r="E1972" s="4">
        <v>12.6</v>
      </c>
      <c r="F1972" s="2" t="s">
        <v>2219</v>
      </c>
      <c r="G1972" s="19">
        <f>VLOOKUP(F1972,frs!$A$2:$B$45,2,FALSE)</f>
        <v>23</v>
      </c>
      <c r="H1972" s="2" t="b">
        <v>1</v>
      </c>
      <c r="I1972" s="2" t="s">
        <v>4686</v>
      </c>
      <c r="J1972" s="19">
        <f>VLOOKUP(I1972,Families!$A$2:$B$11,2,FALSE)</f>
        <v>9</v>
      </c>
      <c r="K1972" s="2"/>
      <c r="L1972" s="19" t="str">
        <f>IFERROR(VLOOKUP(K1972,Appellations!$A$2:$B$80,2,FALSE),"0")</f>
        <v>0</v>
      </c>
      <c r="M1972" s="2" t="s">
        <v>4854</v>
      </c>
      <c r="N1972" s="19">
        <f>IFERROR(VLOOKUP(M1972,Regions!$A$2:$B$44,2,FALSE),"0")</f>
        <v>40</v>
      </c>
      <c r="O1972" s="2"/>
      <c r="P1972" s="19" t="str">
        <f>IFERROR(VLOOKUP(O1972,Colors!$A$2:$B$11,2,FALSE),"0")</f>
        <v>0</v>
      </c>
      <c r="Q1972" s="2" t="s">
        <v>4700</v>
      </c>
      <c r="R1972" s="19">
        <f>IFERROR(VLOOKUP(Q1972,Contenants!$A$2:$B$21,2,FALSE),"0")</f>
        <v>9</v>
      </c>
      <c r="S1972" s="2" t="s">
        <v>6603</v>
      </c>
      <c r="T1972" s="50" t="s">
        <v>6328</v>
      </c>
      <c r="U1972" s="19" t="str">
        <f t="shared" si="734"/>
        <v>le_bon_vinaigre_la_douce_echalotte.png</v>
      </c>
      <c r="V1972" s="19">
        <f t="shared" si="728"/>
        <v>1</v>
      </c>
      <c r="W1972" s="20" t="str">
        <f t="shared" si="735"/>
        <v>("01984", "Le Bon Vinaigre La Douce Echalotte", "Un vinaigre confectionné à partir de pinot noir et de pulpe d'échalotte. Idéal dans une sauce crémée, sur des fruits de mer.&lt;br&gt;&lt;br&gt;Des vinaigres bourguignons de grandes qualités. Idéal pour vos salades en toute saison.&lt;br&gt;&lt;br&gt;La Cave Bourvence vous propose :&lt;br&gt;Le vinaigre au thym frais, le vinaigre échalotte, le vinaigre au romarin, le vinaigre balsamique blanc.&lt;br&gt;&lt;br&gt;La Vinaigrerie Artisanale de Beaune, c’est d’abord l’histoire d’une passion entrepreneuriale, déclinée autour de l’art de vivre, de l’artisanat du goût. A la tête du projet : Lydie et Jean-Luc Maldant, vignerons, attachés à leur territoire, comme aux bonnes et belles productions.&lt;br&gt;L’idée est née d’une volonté de donner du sens à une démarche filière. Transformer les vins en vinaigres, et apporter un nouveau sens à la filière.", "23", "9", "0", "40","0", "9", "le_bon_vinaigre_la_douce_echalotte.png", "1"),</v>
      </c>
    </row>
    <row r="1973" spans="1:23" ht="409.5" x14ac:dyDescent="0.25">
      <c r="A1973" s="2" t="s">
        <v>1417</v>
      </c>
      <c r="B1973" s="2" t="s">
        <v>1418</v>
      </c>
      <c r="C1973" s="3" t="s">
        <v>6159</v>
      </c>
      <c r="D1973" s="23" t="str">
        <f t="shared" si="733"/>
        <v>Un vinaigre confectionné à partir de Chardonnay et de romarin frais. Idéal sur un carré d'agneau ou un rôti de porc.&lt;br&gt;&lt;br&gt;Des vinaigres bourguignons de grandes qualités. Idéal pour vos salades en toute saison.&lt;br&gt;&lt;br&gt;La Cave Bourvence vous propose :&lt;br&gt;Le vinaigre au thym frais, le vinaigre échalotte, le vinaigre au romarin, le vinaigre balsamique blanc.&lt;br&gt;&lt;br&gt;La Vinaigrerie Artisanale de Beaune, c’est d’abord l’histoire d’une passion entrepreneuriale, déclinée autour de l’art de vivre, de l’artisanat du goût. A la tête du projet : Lydie et Jean-Luc Maldant, vignerons, attachés à leur territoire, comme aux bonnes et belles productions.&lt;br&gt;L’idée est née d’une volonté de donner du sens à une démarche filière. Transformer les vins en vinaigres, et apporter un nouveau sens à la filière.</v>
      </c>
      <c r="E1973" s="4">
        <v>14</v>
      </c>
      <c r="F1973" s="2" t="s">
        <v>2219</v>
      </c>
      <c r="G1973" s="19">
        <f>VLOOKUP(F1973,frs!$A$2:$B$45,2,FALSE)</f>
        <v>23</v>
      </c>
      <c r="H1973" s="2" t="b">
        <v>1</v>
      </c>
      <c r="I1973" s="2" t="s">
        <v>4686</v>
      </c>
      <c r="J1973" s="19">
        <f>VLOOKUP(I1973,Families!$A$2:$B$11,2,FALSE)</f>
        <v>9</v>
      </c>
      <c r="K1973" s="2"/>
      <c r="L1973" s="19" t="str">
        <f>IFERROR(VLOOKUP(K1973,Appellations!$A$2:$B$80,2,FALSE),"0")</f>
        <v>0</v>
      </c>
      <c r="M1973" s="2" t="s">
        <v>4854</v>
      </c>
      <c r="N1973" s="19">
        <f>IFERROR(VLOOKUP(M1973,Regions!$A$2:$B$44,2,FALSE),"0")</f>
        <v>40</v>
      </c>
      <c r="O1973" s="2"/>
      <c r="P1973" s="19" t="str">
        <f>IFERROR(VLOOKUP(O1973,Colors!$A$2:$B$11,2,FALSE),"0")</f>
        <v>0</v>
      </c>
      <c r="Q1973" s="2" t="s">
        <v>4700</v>
      </c>
      <c r="R1973" s="19">
        <f>IFERROR(VLOOKUP(Q1973,Contenants!$A$2:$B$21,2,FALSE),"0")</f>
        <v>9</v>
      </c>
      <c r="S1973" s="2" t="s">
        <v>6604</v>
      </c>
      <c r="T1973" s="50" t="s">
        <v>6329</v>
      </c>
      <c r="U1973" s="19" t="str">
        <f t="shared" si="734"/>
        <v>le_bon_vinaigre_camphre_au_romarin.png</v>
      </c>
      <c r="V1973" s="19">
        <f t="shared" si="728"/>
        <v>1</v>
      </c>
      <c r="W1973" s="20" t="str">
        <f t="shared" si="735"/>
        <v>("01985", "Le Bon Vinaigre Camphre au Romarin", "Un vinaigre confectionné à partir de Chardonnay et de romarin frais. Idéal sur un carré d'agneau ou un rôti de porc.&lt;br&gt;&lt;br&gt;Des vinaigres bourguignons de grandes qualités. Idéal pour vos salades en toute saison.&lt;br&gt;&lt;br&gt;La Cave Bourvence vous propose :&lt;br&gt;Le vinaigre au thym frais, le vinaigre échalotte, le vinaigre au romarin, le vinaigre balsamique blanc.&lt;br&gt;&lt;br&gt;La Vinaigrerie Artisanale de Beaune, c’est d’abord l’histoire d’une passion entrepreneuriale, déclinée autour de l’art de vivre, de l’artisanat du goût. A la tête du projet : Lydie et Jean-Luc Maldant, vignerons, attachés à leur territoire, comme aux bonnes et belles productions.&lt;br&gt;L’idée est née d’une volonté de donner du sens à une démarche filière. Transformer les vins en vinaigres, et apporter un nouveau sens à la filière.", "23", "9", "0", "40","0", "9", "le_bon_vinaigre_camphre_au_romarin.png", "1"),</v>
      </c>
    </row>
    <row r="1974" spans="1:23" ht="409.5" x14ac:dyDescent="0.25">
      <c r="A1974" s="2" t="s">
        <v>1419</v>
      </c>
      <c r="B1974" s="2" t="s">
        <v>1420</v>
      </c>
      <c r="C1974" s="3" t="s">
        <v>6160</v>
      </c>
      <c r="D1974" s="23" t="str">
        <f t="shared" si="733"/>
        <v>Un vinaigre confectionné à partir de Chardonnay et de jus de raisin sucré. Idéal pour accompagner une salade de fruits rouges, assaisonner vos salades.&lt;br&gt;&lt;br&gt;Des vinaigres bourguignons de grandes qualités. Idéal pour vos salades en toute saison.&lt;br&gt;&lt;br&gt;La Cave Bourvence vous propose :&lt;br&gt;Le vinaigre au thym frais, le vinaigre échalotte, le vinaigre au romarin, le vinaigre balsamique blanc.&lt;br&gt;&lt;br&gt;La Vinaigrerie Artisanale de Beaune, c’est d’abord l’histoire d’une passion entrepreneuriale, déclinée autour de l’art de vivre, de l’artisanat du goût. A la tête du projet : Lydie et Jean-Luc Maldant, vignerons, attachés à leur territoire, comme aux bonnes et belles productions.&lt;br&gt;L’idée est née d’une volonté de donner du sens à une démarche filière. Transformer les vins en vinaigres, et apporter un nouveau sens à la filière.</v>
      </c>
      <c r="E1974" s="4">
        <v>15.3</v>
      </c>
      <c r="F1974" s="2" t="s">
        <v>2219</v>
      </c>
      <c r="G1974" s="19">
        <f>VLOOKUP(F1974,frs!$A$2:$B$45,2,FALSE)</f>
        <v>23</v>
      </c>
      <c r="H1974" s="2" t="b">
        <v>1</v>
      </c>
      <c r="I1974" s="2" t="s">
        <v>4686</v>
      </c>
      <c r="J1974" s="19">
        <f>VLOOKUP(I1974,Families!$A$2:$B$11,2,FALSE)</f>
        <v>9</v>
      </c>
      <c r="K1974" s="2"/>
      <c r="L1974" s="19" t="str">
        <f>IFERROR(VLOOKUP(K1974,Appellations!$A$2:$B$80,2,FALSE),"0")</f>
        <v>0</v>
      </c>
      <c r="M1974" s="2" t="s">
        <v>4854</v>
      </c>
      <c r="N1974" s="19">
        <f>IFERROR(VLOOKUP(M1974,Regions!$A$2:$B$44,2,FALSE),"0")</f>
        <v>40</v>
      </c>
      <c r="O1974" s="2"/>
      <c r="P1974" s="19" t="str">
        <f>IFERROR(VLOOKUP(O1974,Colors!$A$2:$B$11,2,FALSE),"0")</f>
        <v>0</v>
      </c>
      <c r="Q1974" s="2" t="s">
        <v>4700</v>
      </c>
      <c r="R1974" s="19">
        <f>IFERROR(VLOOKUP(Q1974,Contenants!$A$2:$B$21,2,FALSE),"0")</f>
        <v>9</v>
      </c>
      <c r="S1974" s="2" t="s">
        <v>6605</v>
      </c>
      <c r="T1974" s="50" t="s">
        <v>6330</v>
      </c>
      <c r="U1974" s="19" t="str">
        <f t="shared" si="734"/>
        <v>le_bon_vinaigre_condiment_balsamique.png</v>
      </c>
      <c r="V1974" s="19">
        <f t="shared" si="728"/>
        <v>1</v>
      </c>
      <c r="W1974" s="20" t="str">
        <f t="shared" si="735"/>
        <v>("01986", "Le Bon Vinaigre Condiment Balsamique", "Un vinaigre confectionné à partir de Chardonnay et de jus de raisin sucré. Idéal pour accompagner une salade de fruits rouges, assaisonner vos salades.&lt;br&gt;&lt;br&gt;Des vinaigres bourguignons de grandes qualités. Idéal pour vos salades en toute saison.&lt;br&gt;&lt;br&gt;La Cave Bourvence vous propose :&lt;br&gt;Le vinaigre au thym frais, le vinaigre échalotte, le vinaigre au romarin, le vinaigre balsamique blanc.&lt;br&gt;&lt;br&gt;La Vinaigrerie Artisanale de Beaune, c’est d’abord l’histoire d’une passion entrepreneuriale, déclinée autour de l’art de vivre, de l’artisanat du goût. A la tête du projet : Lydie et Jean-Luc Maldant, vignerons, attachés à leur territoire, comme aux bonnes et belles productions.&lt;br&gt;L’idée est née d’une volonté de donner du sens à une démarche filière. Transformer les vins en vinaigres, et apporter un nouveau sens à la filière.", "23", "9", "0", "40","0", "9", "le_bon_vinaigre_condiment_balsamique.png", "1"),</v>
      </c>
    </row>
    <row r="1975" spans="1:23" hidden="1" x14ac:dyDescent="0.25">
      <c r="A1975" s="2" t="s">
        <v>4609</v>
      </c>
      <c r="B1975" s="2" t="s">
        <v>4610</v>
      </c>
      <c r="C1975" s="3"/>
      <c r="D1975" s="23" t="str">
        <f t="shared" si="733"/>
        <v/>
      </c>
      <c r="E1975" s="4">
        <v>50.5</v>
      </c>
      <c r="F1975" s="2" t="s">
        <v>66</v>
      </c>
      <c r="G1975" s="19">
        <f>VLOOKUP(F1975,frs!$A$2:$E$41,2,FALSE)</f>
        <v>28</v>
      </c>
      <c r="H1975" s="2" t="b">
        <v>0</v>
      </c>
      <c r="I1975" s="2" t="s">
        <v>4693</v>
      </c>
      <c r="J1975" s="19">
        <f>VLOOKUP(I1975,Families!$A$2:$B$11,2,FALSE)</f>
        <v>7</v>
      </c>
      <c r="K1975" s="2"/>
      <c r="L1975" s="19" t="str">
        <f>IFERROR(VLOOKUP(K1975,Appellations!$A$2:$B$77,2,FALSE),"0")</f>
        <v>0</v>
      </c>
      <c r="M1975" s="2" t="s">
        <v>4698</v>
      </c>
      <c r="N1975" s="19" t="str">
        <f>IFERROR(VLOOKUP(M1975,Regions!$A$2:$B$41,2,FALSE),"0")</f>
        <v>0</v>
      </c>
      <c r="O1975" s="2"/>
      <c r="P1975" s="19" t="str">
        <f>IFERROR(VLOOKUP(O1975,Colors!$A$2:$B$11,2,FALSE),"0")</f>
        <v>0</v>
      </c>
      <c r="Q1975" s="2" t="s">
        <v>4696</v>
      </c>
      <c r="R1975" s="19">
        <f>IFERROR(VLOOKUP(Q1975,Contenants!$A$2:$B$21,2,FALSE),"0")</f>
        <v>15</v>
      </c>
      <c r="S1975" s="2"/>
      <c r="T1975" s="50" t="str">
        <f t="shared" ref="T1975:T2000" si="736">PROPER(B1975)</f>
        <v>Whisky Hunter Laing Islag Journey</v>
      </c>
      <c r="U1975" s="19" t="str">
        <f>SUBSTITUTE(SUBSTITUTE(SUBSTITUTE(SUBSTITUTE(SUBSTITUTE(SUBSTITUTE(SUBSTITUTE(SUBSTITUTE(SUBSTITUTE(SUBSTITUTE(SUBSTITUTE(SUBSTITUTE(S1975,"C:\Users\Admin\OneDrive\Site Internet\",""),"BAG-IN-BOX\",""),"BOURGOGNE\",""),"BEAUJOLAIS\",""),"CHAMPAGNE ET EFFERVESCENTS\",""),"LANGUEDOC\",""),"LOIRE\",""),"PROVENCE\",""),"RHONE NORD\",""),"RHONE SUD\",""),"SPIRITUEUX\",""),"SUD OUEST\","")</f>
        <v/>
      </c>
      <c r="V1975" s="19" t="e">
        <f>IF(#REF!="",0,1)</f>
        <v>#REF!</v>
      </c>
      <c r="W1975" s="20" t="e">
        <f>$X$1&amp;A1975&amp;$Y$1&amp;T1975&amp;$Z$1&amp;D1975&amp;$AA$1&amp;E1975&amp;#REF!&amp;G1975&amp;$AB$1&amp;J1975&amp;$AC$1&amp;L1975&amp;$AD$1&amp;N1975&amp;$AE$1&amp;P1975&amp;$AF$1&amp;R1975&amp;$AG$1&amp;#REF!&amp;$AI$1</f>
        <v>#REF!</v>
      </c>
    </row>
    <row r="1976" spans="1:23" ht="409.5" x14ac:dyDescent="0.25">
      <c r="A1976" s="2" t="s">
        <v>1713</v>
      </c>
      <c r="B1976" s="2" t="s">
        <v>1714</v>
      </c>
      <c r="C1976" s="3" t="s">
        <v>5416</v>
      </c>
      <c r="D1976" s="23" t="str">
        <f t="shared" si="733"/>
        <v xml:space="preserve">Un Rhum Agricole mauritien avec plein de fraîcheur. Il pourra accompagner un moelleux au chocolat ou être servit en digestif.&lt;br&gt;&lt;br&gt;Provenance : Île Maurice&lt;br&gt;&lt;br&gt;Vieillissement : entre 1 à 2 ans en fût de chêne français.&lt;br&gt;&lt;br&gt;Dégustation : Robe ambrée&lt;br&gt; ; Nez de canne fraîche, d’épices et de fleurs séchées ; Bouche ronde et puissante. &lt;br&gt;&lt;br&gt;Arcane est une marque de rhum dédiée à la création de produits originaux, frais et gourmands en jouant avec l’extrême richesse de la palette aromatique offerte par les cannes à sucre de l’Île Maurice et de son terroir. Associés à des techniques de distillation, d’assemblage et de vieillissement innovantes, les arômes de la canne à sucre mauricienne s’expriment d’une manière unique à travers nos rhums. &lt;br&gt;L’idée derrière Arcane est d’explorer les mystères du rhum. Pour ce faire, Arcane a pris racine à l’Île Maurice, terre de rhums : une canne à sucre de qualité, une culture aussi riche que diversifiée, l’hospitalité et le luxe Mauritien. </v>
      </c>
      <c r="E1976" s="4">
        <v>37.9</v>
      </c>
      <c r="F1976" s="2" t="s">
        <v>469</v>
      </c>
      <c r="G1976" s="19">
        <f>VLOOKUP(F1976,frs!$A$2:$B$45,2,FALSE)</f>
        <v>24</v>
      </c>
      <c r="H1976" s="2" t="b">
        <v>1</v>
      </c>
      <c r="I1976" s="2" t="s">
        <v>4693</v>
      </c>
      <c r="J1976" s="19">
        <f>VLOOKUP(I1976,Families!$A$2:$B$11,2,FALSE)</f>
        <v>7</v>
      </c>
      <c r="K1976" s="2"/>
      <c r="L1976" s="19" t="str">
        <f>IFERROR(VLOOKUP(K1976,Appellations!$A$2:$B$80,2,FALSE),"0")</f>
        <v>0</v>
      </c>
      <c r="M1976" s="2" t="s">
        <v>4703</v>
      </c>
      <c r="N1976" s="19">
        <f>IFERROR(VLOOKUP(M1976,Regions!$A$2:$B$44,2,FALSE),"0")</f>
        <v>34</v>
      </c>
      <c r="O1976" s="2"/>
      <c r="P1976" s="19" t="str">
        <f>IFERROR(VLOOKUP(O1976,Colors!$A$2:$B$11,2,FALSE),"0")</f>
        <v>0</v>
      </c>
      <c r="Q1976" s="2" t="s">
        <v>4696</v>
      </c>
      <c r="R1976" s="19">
        <f>IFERROR(VLOOKUP(Q1976,Contenants!$A$2:$B$21,2,FALSE),"0")</f>
        <v>15</v>
      </c>
      <c r="S1976" s="2" t="s">
        <v>5845</v>
      </c>
      <c r="T1976" s="50" t="s">
        <v>6331</v>
      </c>
      <c r="U1976" s="19" t="str">
        <f t="shared" ref="U1976:U1992" si="737">SUBSTITUTE(S1976,"C:\Users\Admin\OneDrive\Site Internet\","")</f>
        <v>rhum_arcane_delicatissime.png</v>
      </c>
      <c r="V1976" s="19">
        <f t="shared" ref="V1976:V2005" si="738">IF(U1976="",0,1)</f>
        <v>1</v>
      </c>
      <c r="W1976" s="20" t="str">
        <f t="shared" ref="W1976:W1992" si="739">$X$1&amp;A1976&amp;$Y$1&amp;T1976&amp;$Z$1&amp;D1976&amp;$AA$1&amp;G1976&amp;$AB$1&amp;J1976&amp;$AC$1&amp;L1976&amp;$AD$1&amp;N1976&amp;$AE$1&amp;P1976&amp;$AF$1&amp;R1976&amp;$AG$1&amp;U1976&amp;$AH$1&amp;V1976&amp;$AI$1</f>
        <v>("01988", "Rhum Arcane Délicatissime", "Un Rhum Agricole mauritien avec plein de fraîcheur. Il pourra accompagner un moelleux au chocolat ou être servit en digestif.&lt;br&gt;&lt;br&gt;Provenance : Île Maurice&lt;br&gt;&lt;br&gt;Vieillissement : entre 1 à 2 ans en fût de chêne français.&lt;br&gt;&lt;br&gt;Dégustation : Robe ambrée&lt;br&gt; ; Nez de canne fraîche, d’épices et de fleurs séchées ; Bouche ronde et puissante. &lt;br&gt;&lt;br&gt;Arcane est une marque de rhum dédiée à la création de produits originaux, frais et gourmands en jouant avec l’extrême richesse de la palette aromatique offerte par les cannes à sucre de l’Île Maurice et de son terroir. Associés à des techniques de distillation, d’assemblage et de vieillissement innovantes, les arômes de la canne à sucre mauricienne s’expriment d’une manière unique à travers nos rhums. &lt;br&gt;L’idée derrière Arcane est d’explorer les mystères du rhum. Pour ce faire, Arcane a pris racine à l’Île Maurice, terre de rhums : une canne à sucre de qualité, une culture aussi riche que diversifiée, l’hospitalité et le luxe Mauritien. ", "24", "7", "0", "34","0", "15", "rhum_arcane_delicatissime.png", "1"),</v>
      </c>
    </row>
    <row r="1977" spans="1:23" ht="409.5" x14ac:dyDescent="0.25">
      <c r="A1977" s="2" t="s">
        <v>1715</v>
      </c>
      <c r="B1977" s="2" t="s">
        <v>1716</v>
      </c>
      <c r="C1977" s="3" t="s">
        <v>5417</v>
      </c>
      <c r="D1977" s="23" t="str">
        <f t="shared" si="733"/>
        <v xml:space="preserve">Un Rhum Agricole mauritien chaleureux et généreux. A déguster sur un dessert au chocolat ou en digestif.&lt;br&gt;&lt;br&gt;Provenance : Île Maurice&lt;br&gt;&lt;br&gt;Vieillissement : soléra 12 ans en fût de chêne américain.&lt;br&gt;&lt;br&gt;Dégustation : Robe ambrée ; Nez intense de canne fraîche, de banane et de noisettes ; Bouche gourmande et fraîche aux notes légèrement chocolatées. &lt;br&gt;&lt;br&gt;Arcane est une marque de rhum dédiée à la création de produits originaux, frais et gourmands en jouant avec l’extrême richesse de la palette aromatique offerte par les cannes à sucre de l’Île Maurice et de son terroir. Associés à des techniques de distillation, d’assemblage et de vieillissement innovantes, les arômes de la canne à sucre mauricienne s’expriment d’une manière unique à travers nos rhums. &lt;br&gt;L’idée derrière Arcane est d’explorer les mystères du rhum. Pour ce faire, Arcane a pris racine à l’Île Maurice, terre de rhums : une canne à sucre de qualité, une culture aussi riche que diversifiée, l’hospitalité et le luxe Mauritien. </v>
      </c>
      <c r="E1977" s="4">
        <v>40.799999999999997</v>
      </c>
      <c r="F1977" s="2" t="s">
        <v>469</v>
      </c>
      <c r="G1977" s="19">
        <f>VLOOKUP(F1977,frs!$A$2:$B$45,2,FALSE)</f>
        <v>24</v>
      </c>
      <c r="H1977" s="2" t="b">
        <v>1</v>
      </c>
      <c r="I1977" s="2" t="s">
        <v>4693</v>
      </c>
      <c r="J1977" s="19">
        <f>VLOOKUP(I1977,Families!$A$2:$B$11,2,FALSE)</f>
        <v>7</v>
      </c>
      <c r="K1977" s="2"/>
      <c r="L1977" s="19" t="str">
        <f>IFERROR(VLOOKUP(K1977,Appellations!$A$2:$B$80,2,FALSE),"0")</f>
        <v>0</v>
      </c>
      <c r="M1977" s="2" t="s">
        <v>4703</v>
      </c>
      <c r="N1977" s="19">
        <f>IFERROR(VLOOKUP(M1977,Regions!$A$2:$B$44,2,FALSE),"0")</f>
        <v>34</v>
      </c>
      <c r="O1977" s="2"/>
      <c r="P1977" s="19" t="str">
        <f>IFERROR(VLOOKUP(O1977,Colors!$A$2:$B$11,2,FALSE),"0")</f>
        <v>0</v>
      </c>
      <c r="Q1977" s="2" t="s">
        <v>4696</v>
      </c>
      <c r="R1977" s="19">
        <f>IFERROR(VLOOKUP(Q1977,Contenants!$A$2:$B$21,2,FALSE),"0")</f>
        <v>15</v>
      </c>
      <c r="S1977" s="2" t="s">
        <v>5846</v>
      </c>
      <c r="T1977" s="50" t="s">
        <v>6332</v>
      </c>
      <c r="U1977" s="19" t="str">
        <f t="shared" si="737"/>
        <v>rhum_arcane_extraroma.png</v>
      </c>
      <c r="V1977" s="19">
        <f t="shared" si="738"/>
        <v>1</v>
      </c>
      <c r="W1977" s="20" t="str">
        <f t="shared" si="739"/>
        <v>("01989", "Rhum Arcane Extraroma", "Un Rhum Agricole mauritien chaleureux et généreux. A déguster sur un dessert au chocolat ou en digestif.&lt;br&gt;&lt;br&gt;Provenance : Île Maurice&lt;br&gt;&lt;br&gt;Vieillissement : soléra 12 ans en fût de chêne américain.&lt;br&gt;&lt;br&gt;Dégustation : Robe ambrée ; Nez intense de canne fraîche, de banane et de noisettes ; Bouche gourmande et fraîche aux notes légèrement chocolatées. &lt;br&gt;&lt;br&gt;Arcane est une marque de rhum dédiée à la création de produits originaux, frais et gourmands en jouant avec l’extrême richesse de la palette aromatique offerte par les cannes à sucre de l’Île Maurice et de son terroir. Associés à des techniques de distillation, d’assemblage et de vieillissement innovantes, les arômes de la canne à sucre mauricienne s’expriment d’une manière unique à travers nos rhums. &lt;br&gt;L’idée derrière Arcane est d’explorer les mystères du rhum. Pour ce faire, Arcane a pris racine à l’Île Maurice, terre de rhums : une canne à sucre de qualité, une culture aussi riche que diversifiée, l’hospitalité et le luxe Mauritien. ", "24", "7", "0", "34","0", "15", "rhum_arcane_extraroma.png", "1"),</v>
      </c>
    </row>
    <row r="1978" spans="1:23" ht="409.5" x14ac:dyDescent="0.25">
      <c r="A1978" s="2" t="s">
        <v>1717</v>
      </c>
      <c r="B1978" s="2" t="s">
        <v>1718</v>
      </c>
      <c r="C1978" s="3" t="s">
        <v>5418</v>
      </c>
      <c r="D1978" s="23" t="str">
        <f t="shared" si="733"/>
        <v xml:space="preserve">Un Rhum Agricole mauritien qui bénéficie de notes de fruits rouges grâce à son vieillissement au fût de cerisier pendant 12 mois. A déguster sur un dessert au chocolat ou au fruits rouges.&lt;br&gt;&lt;br&gt;Provenance : Île Maurice&lt;br&gt;Vieillissement : 12 mois en fût de cerisier sauvage.&lt;br&gt;&lt;br&gt;Dégustation : Robe dorée ; Nez d’épices orientales, d’oranges douces, de patisseries au miel et quelques nuances de bois et de cerises griottes ; Bouche gourmande et intense. &lt;br&gt;&lt;br&gt;Arcane est une marque de rhum dédiée à la création de produits originaux, frais et gourmands en jouant avec l’extrême richesse de la palette aromatique offerte par les cannes à sucre de l’Île Maurice et de son terroir. Associés à des techniques de distillation, d’assemblage et de vieillissement innovantes, les arômes de la canne à sucre mauricienne s’expriment d’une manière unique à travers nos rhums. &lt;br&gt;L’idée derrière Arcane est d’explorer les mystères du rhum. Pour ce faire, Arcane a pris racine à l’Île Maurice, terre de rhums : une canne à sucre de qualité, une culture aussi riche que diversifiée, l’hospitalité et le luxe Mauritien. </v>
      </c>
      <c r="E1978" s="4">
        <v>84.4</v>
      </c>
      <c r="F1978" s="2" t="s">
        <v>469</v>
      </c>
      <c r="G1978" s="19">
        <f>VLOOKUP(F1978,frs!$A$2:$B$45,2,FALSE)</f>
        <v>24</v>
      </c>
      <c r="H1978" s="2" t="b">
        <v>1</v>
      </c>
      <c r="I1978" s="2" t="s">
        <v>4693</v>
      </c>
      <c r="J1978" s="19">
        <f>VLOOKUP(I1978,Families!$A$2:$B$11,2,FALSE)</f>
        <v>7</v>
      </c>
      <c r="K1978" s="2"/>
      <c r="L1978" s="19" t="str">
        <f>IFERROR(VLOOKUP(K1978,Appellations!$A$2:$B$80,2,FALSE),"0")</f>
        <v>0</v>
      </c>
      <c r="M1978" s="2" t="s">
        <v>4703</v>
      </c>
      <c r="N1978" s="19">
        <f>IFERROR(VLOOKUP(M1978,Regions!$A$2:$B$44,2,FALSE),"0")</f>
        <v>34</v>
      </c>
      <c r="O1978" s="2"/>
      <c r="P1978" s="19" t="str">
        <f>IFERROR(VLOOKUP(O1978,Colors!$A$2:$B$11,2,FALSE),"0")</f>
        <v>0</v>
      </c>
      <c r="Q1978" s="2" t="s">
        <v>4696</v>
      </c>
      <c r="R1978" s="19">
        <f>IFERROR(VLOOKUP(Q1978,Contenants!$A$2:$B$21,2,FALSE),"0")</f>
        <v>15</v>
      </c>
      <c r="S1978" s="2" t="s">
        <v>5847</v>
      </c>
      <c r="T1978" s="50" t="s">
        <v>6333</v>
      </c>
      <c r="U1978" s="19" t="str">
        <f t="shared" si="737"/>
        <v>rhum_arcane_flamboyance.png</v>
      </c>
      <c r="V1978" s="19">
        <f t="shared" si="738"/>
        <v>1</v>
      </c>
      <c r="W1978" s="20" t="str">
        <f t="shared" si="739"/>
        <v>("01990", "Rhum Arcane Flamboyance", "Un Rhum Agricole mauritien qui bénéficie de notes de fruits rouges grâce à son vieillissement au fût de cerisier pendant 12 mois. A déguster sur un dessert au chocolat ou au fruits rouges.&lt;br&gt;&lt;br&gt;Provenance : Île Maurice&lt;br&gt;Vieillissement : 12 mois en fût de cerisier sauvage.&lt;br&gt;&lt;br&gt;Dégustation : Robe dorée ; Nez d’épices orientales, d’oranges douces, de patisseries au miel et quelques nuances de bois et de cerises griottes ; Bouche gourmande et intense. &lt;br&gt;&lt;br&gt;Arcane est une marque de rhum dédiée à la création de produits originaux, frais et gourmands en jouant avec l’extrême richesse de la palette aromatique offerte par les cannes à sucre de l’Île Maurice et de son terroir. Associés à des techniques de distillation, d’assemblage et de vieillissement innovantes, les arômes de la canne à sucre mauricienne s’expriment d’une manière unique à travers nos rhums. &lt;br&gt;L’idée derrière Arcane est d’explorer les mystères du rhum. Pour ce faire, Arcane a pris racine à l’Île Maurice, terre de rhums : une canne à sucre de qualité, une culture aussi riche que diversifiée, l’hospitalité et le luxe Mauritien. ", "24", "7", "0", "34","0", "15", "rhum_arcane_flamboyance.png", "1"),</v>
      </c>
    </row>
    <row r="1979" spans="1:23" ht="409.5" x14ac:dyDescent="0.25">
      <c r="A1979" s="2" t="s">
        <v>1719</v>
      </c>
      <c r="B1979" s="2" t="s">
        <v>1720</v>
      </c>
      <c r="C1979" s="3" t="s">
        <v>5419</v>
      </c>
      <c r="D1979" s="23" t="str">
        <f t="shared" si="733"/>
        <v>Un Rhum Traditionnel mauritien doux et plein de fraîcheur. Idéal en apéritif ou en digestif.&lt;br&gt;&lt;br&gt;Provenance : Île Maurice&lt;br&gt;&lt;br&gt;Dégustation : Robe orangée ; Nez de citron vert, mandarine et gingembre ; Bouche douce et épicée.&lt;br&gt;&lt;br&gt;A Pamplemousse, au nord de l’Île Maurice… Les douces odeurs de fruits exotiques, d’épices, les plages de sable fin et les eaux turquoises, les champs de canne à sucre à perte de vue… C’est dans cette ambiance tropicale qu’est né Beach House : ce rhum épicé aux doux parfums tropicaux fera voyager vos sens et vous emmènera dans son univers où la découverte, les rencontres et la douceur de vivre sont les valeurs essentielles. Qu’est-ce qu’un rhum épicé ? C’est le mariage du rhum et des épices telles que la cannelle, la muscade, le litchi, le citron vert. Cette association donne un Spiced Rum très doux et incroyablement rond en bouche, parfait en cocktail ou pur !</v>
      </c>
      <c r="E1979" s="4">
        <v>40.4</v>
      </c>
      <c r="F1979" s="2" t="s">
        <v>469</v>
      </c>
      <c r="G1979" s="19">
        <f>VLOOKUP(F1979,frs!$A$2:$B$45,2,FALSE)</f>
        <v>24</v>
      </c>
      <c r="H1979" s="2" t="b">
        <v>1</v>
      </c>
      <c r="I1979" s="2" t="s">
        <v>4693</v>
      </c>
      <c r="J1979" s="19">
        <f>VLOOKUP(I1979,Families!$A$2:$B$11,2,FALSE)</f>
        <v>7</v>
      </c>
      <c r="K1979" s="2"/>
      <c r="L1979" s="19" t="str">
        <f>IFERROR(VLOOKUP(K1979,Appellations!$A$2:$B$80,2,FALSE),"0")</f>
        <v>0</v>
      </c>
      <c r="M1979" s="2" t="s">
        <v>4703</v>
      </c>
      <c r="N1979" s="19">
        <f>IFERROR(VLOOKUP(M1979,Regions!$A$2:$B$44,2,FALSE),"0")</f>
        <v>34</v>
      </c>
      <c r="O1979" s="2"/>
      <c r="P1979" s="19" t="str">
        <f>IFERROR(VLOOKUP(O1979,Colors!$A$2:$B$11,2,FALSE),"0")</f>
        <v>0</v>
      </c>
      <c r="Q1979" s="2" t="s">
        <v>4696</v>
      </c>
      <c r="R1979" s="19">
        <f>IFERROR(VLOOKUP(Q1979,Contenants!$A$2:$B$21,2,FALSE),"0")</f>
        <v>15</v>
      </c>
      <c r="S1979" s="2" t="s">
        <v>5852</v>
      </c>
      <c r="T1979" s="50" t="s">
        <v>6334</v>
      </c>
      <c r="U1979" s="19" t="str">
        <f t="shared" si="737"/>
        <v>rhum_beach_house_gold_spiced.png</v>
      </c>
      <c r="V1979" s="19">
        <f t="shared" si="738"/>
        <v>1</v>
      </c>
      <c r="W1979" s="20" t="str">
        <f t="shared" si="739"/>
        <v>("01991", "Rhum Beach House Gold Spiced", "Un Rhum Traditionnel mauritien doux et plein de fraîcheur. Idéal en apéritif ou en digestif.&lt;br&gt;&lt;br&gt;Provenance : Île Maurice&lt;br&gt;&lt;br&gt;Dégustation : Robe orangée ; Nez de citron vert, mandarine et gingembre ; Bouche douce et épicée.&lt;br&gt;&lt;br&gt;A Pamplemousse, au nord de l’Île Maurice… Les douces odeurs de fruits exotiques, d’épices, les plages de sable fin et les eaux turquoises, les champs de canne à sucre à perte de vue… C’est dans cette ambiance tropicale qu’est né Beach House : ce rhum épicé aux doux parfums tropicaux fera voyager vos sens et vous emmènera dans son univers où la découverte, les rencontres et la douceur de vivre sont les valeurs essentielles. Qu’est-ce qu’un rhum épicé ? C’est le mariage du rhum et des épices telles que la cannelle, la muscade, le litchi, le citron vert. Cette association donne un Spiced Rum très doux et incroyablement rond en bouche, parfait en cocktail ou pur !", "24", "7", "0", "34","0", "15", "rhum_beach_house_gold_spiced.png", "1"),</v>
      </c>
    </row>
    <row r="1980" spans="1:23" ht="409.5" x14ac:dyDescent="0.25">
      <c r="A1980" s="2" t="s">
        <v>1725</v>
      </c>
      <c r="B1980" s="2" t="s">
        <v>1726</v>
      </c>
      <c r="C1980" s="3" t="s">
        <v>5422</v>
      </c>
      <c r="D1980" s="23" t="str">
        <f t="shared" si="733"/>
        <v>Un Rhum Traditionnel de Sainte Lucie d’une belle complexité aromatique. Idéal sur un dessert au chocolat, en apéritif ou digestif.&lt;br&gt;&lt;br&gt;Provenance : Sainte Lucie&lt;br&gt;&lt;br&gt;Dégustation : Robe Ambrée ; Nez de fruits confits, de vanille et d’épices ; Bouche gourmande et épicée.&lt;br&gt;&lt;br&gt;Chairman’s Reserve a été assemblé pour la première fois en 1999, sous la direction de Laurie Barnard, alors président de la société, dans le cadre d’un projet spécial visant à créer un rhum de qualité supérieure capable de représenter le style caractéristique du rhum de Sainte-Lucie. Bien qu’il soit décédé en 2012, son équipe de contrôle de la qualité et d’assemblage continue de perpétuer les techniques et les normes qui leur ont été transmises par sa tutelle.</v>
      </c>
      <c r="E1980" s="4">
        <v>37.799999999999997</v>
      </c>
      <c r="F1980" s="2" t="s">
        <v>469</v>
      </c>
      <c r="G1980" s="19">
        <f>VLOOKUP(F1980,frs!$A$2:$B$45,2,FALSE)</f>
        <v>24</v>
      </c>
      <c r="H1980" s="2" t="b">
        <v>1</v>
      </c>
      <c r="I1980" s="2" t="s">
        <v>4693</v>
      </c>
      <c r="J1980" s="19">
        <f>VLOOKUP(I1980,Families!$A$2:$B$11,2,FALSE)</f>
        <v>7</v>
      </c>
      <c r="K1980" s="2"/>
      <c r="L1980" s="19" t="str">
        <f>IFERROR(VLOOKUP(K1980,Appellations!$A$2:$B$80,2,FALSE),"0")</f>
        <v>0</v>
      </c>
      <c r="M1980" s="2" t="s">
        <v>4703</v>
      </c>
      <c r="N1980" s="19">
        <f>IFERROR(VLOOKUP(M1980,Regions!$A$2:$B$44,2,FALSE),"0")</f>
        <v>34</v>
      </c>
      <c r="O1980" s="2"/>
      <c r="P1980" s="19" t="str">
        <f>IFERROR(VLOOKUP(O1980,Colors!$A$2:$B$11,2,FALSE),"0")</f>
        <v>0</v>
      </c>
      <c r="Q1980" s="2" t="s">
        <v>4696</v>
      </c>
      <c r="R1980" s="19">
        <f>IFERROR(VLOOKUP(Q1980,Contenants!$A$2:$B$21,2,FALSE),"0")</f>
        <v>15</v>
      </c>
      <c r="S1980" s="2" t="s">
        <v>5853</v>
      </c>
      <c r="T1980" s="50" t="s">
        <v>6335</v>
      </c>
      <c r="U1980" s="19" t="str">
        <f t="shared" si="737"/>
        <v>rhum_chairmans_reserve_original.png</v>
      </c>
      <c r="V1980" s="19">
        <f t="shared" si="738"/>
        <v>1</v>
      </c>
      <c r="W1980" s="20" t="str">
        <f t="shared" si="739"/>
        <v>("01992", "Rhum Chairman's Reserve", "Un Rhum Traditionnel de Sainte Lucie d’une belle complexité aromatique. Idéal sur un dessert au chocolat, en apéritif ou digestif.&lt;br&gt;&lt;br&gt;Provenance : Sainte Lucie&lt;br&gt;&lt;br&gt;Dégustation : Robe Ambrée ; Nez de fruits confits, de vanille et d’épices ; Bouche gourmande et épicée.&lt;br&gt;&lt;br&gt;Chairman’s Reserve a été assemblé pour la première fois en 1999, sous la direction de Laurie Barnard, alors président de la société, dans le cadre d’un projet spécial visant à créer un rhum de qualité supérieure capable de représenter le style caractéristique du rhum de Sainte-Lucie. Bien qu’il soit décédé en 2012, son équipe de contrôle de la qualité et d’assemblage continue de perpétuer les techniques et les normes qui leur ont été transmises par sa tutelle.", "24", "7", "0", "34","0", "15", "rhum_chairmans_reserve_original.png", "1"),</v>
      </c>
    </row>
    <row r="1981" spans="1:23" ht="409.5" x14ac:dyDescent="0.25">
      <c r="A1981" s="2" t="s">
        <v>1721</v>
      </c>
      <c r="B1981" s="2" t="s">
        <v>1722</v>
      </c>
      <c r="C1981" s="3" t="s">
        <v>5420</v>
      </c>
      <c r="D1981" s="23" t="str">
        <f t="shared" si="733"/>
        <v>Un Rhum Traditionnel de Sainte Lucie doux et équilibré. Parfait en apéritif ou en cocktail.&lt;br&gt;&lt;br&gt;Provenance : Sainte-Lucie&lt;br&gt;&lt;br&gt;Vieillissement : entre 2 et 3 ans en fût de Bourbon.&lt;br&gt;&lt;br&gt;Dégustation : Robe dorée ; Nez de raisins secs, de vanille, de miel et d’épices ; Bouche franche, ronde et équilibrée.&lt;br&gt;&lt;br&gt;En 1972, BOUNTY devient la marque iconique de St Lucia Distillers à l’issue de la fusion des deux dernières distilleries de l’île : « Dennery  Distillery  » et « Roseau Bay  Distillery  ». C’est aujourd’hui le rhum le plus vendu sur l’île, également très présent sur le marché Anglais. Les rhums BOUNTY sont issus d’un assemblage de rhums de mélasse Caribéens doublement distillés, puis vieilli 2 ans en fûts de Bourbon.</v>
      </c>
      <c r="E1981" s="4">
        <v>29.95</v>
      </c>
      <c r="F1981" s="2" t="s">
        <v>469</v>
      </c>
      <c r="G1981" s="19">
        <f>VLOOKUP(F1981,frs!$A$2:$B$45,2,FALSE)</f>
        <v>24</v>
      </c>
      <c r="H1981" s="2" t="b">
        <v>1</v>
      </c>
      <c r="I1981" s="2" t="s">
        <v>4693</v>
      </c>
      <c r="J1981" s="19">
        <f>VLOOKUP(I1981,Families!$A$2:$B$11,2,FALSE)</f>
        <v>7</v>
      </c>
      <c r="K1981" s="2"/>
      <c r="L1981" s="19" t="str">
        <f>IFERROR(VLOOKUP(K1981,Appellations!$A$2:$B$80,2,FALSE),"0")</f>
        <v>0</v>
      </c>
      <c r="M1981" s="2" t="s">
        <v>4703</v>
      </c>
      <c r="N1981" s="19">
        <f>IFERROR(VLOOKUP(M1981,Regions!$A$2:$B$44,2,FALSE),"0")</f>
        <v>34</v>
      </c>
      <c r="O1981" s="2"/>
      <c r="P1981" s="19" t="str">
        <f>IFERROR(VLOOKUP(O1981,Colors!$A$2:$B$11,2,FALSE),"0")</f>
        <v>0</v>
      </c>
      <c r="Q1981" s="2" t="s">
        <v>4696</v>
      </c>
      <c r="R1981" s="19">
        <f>IFERROR(VLOOKUP(Q1981,Contenants!$A$2:$B$21,2,FALSE),"0")</f>
        <v>15</v>
      </c>
      <c r="S1981" s="2" t="s">
        <v>5854</v>
      </c>
      <c r="T1981" s="50" t="s">
        <v>6336</v>
      </c>
      <c r="U1981" s="19" t="str">
        <f t="shared" si="737"/>
        <v>rhum_bounty.png</v>
      </c>
      <c r="V1981" s="19">
        <f t="shared" si="738"/>
        <v>1</v>
      </c>
      <c r="W1981" s="20" t="str">
        <f t="shared" si="739"/>
        <v>("01993", "Rhum Bounty Ambré Gold", "Un Rhum Traditionnel de Sainte Lucie doux et équilibré. Parfait en apéritif ou en cocktail.&lt;br&gt;&lt;br&gt;Provenance : Sainte-Lucie&lt;br&gt;&lt;br&gt;Vieillissement : entre 2 et 3 ans en fût de Bourbon.&lt;br&gt;&lt;br&gt;Dégustation : Robe dorée ; Nez de raisins secs, de vanille, de miel et d’épices ; Bouche franche, ronde et équilibrée.&lt;br&gt;&lt;br&gt;En 1972, BOUNTY devient la marque iconique de St Lucia Distillers à l’issue de la fusion des deux dernières distilleries de l’île : « Dennery  Distillery  » et « Roseau Bay  Distillery  ». C’est aujourd’hui le rhum le plus vendu sur l’île, également très présent sur le marché Anglais. Les rhums BOUNTY sont issus d’un assemblage de rhums de mélasse Caribéens doublement distillés, puis vieilli 2 ans en fûts de Bourbon.", "24", "7", "0", "34","0", "15", "rhum_bounty.png", "1"),</v>
      </c>
    </row>
    <row r="1982" spans="1:23" ht="409.5" x14ac:dyDescent="0.25">
      <c r="A1982" s="2" t="s">
        <v>2153</v>
      </c>
      <c r="B1982" s="2" t="s">
        <v>5503</v>
      </c>
      <c r="C1982" s="3" t="s">
        <v>5504</v>
      </c>
      <c r="D1982" s="23" t="str">
        <f t="shared" si="733"/>
        <v>Un Whisky français pure malt iodé qui s’accordera à merveille sur une entrée à base de saumon fumé ou simplement après un bon repas entre amis.&lt;br&gt;&lt;br&gt;Provenance : France (Île de Ré)&lt;br&gt;&lt;br&gt;Vieillissement : 3 ans en fûts de chêne américain puis 3 mois en fûts de Vieux Pineau des Charentes sur l’île de Ré.&lt;br&gt;&lt;br&gt;Dégustation : Robe Jaune or pâle ; Nez floral avec une pointe fumée ; Bouche maltée, fumée et élégante. Finale iodée et saline.&lt;br&gt;&lt;br&gt;C’est en 1996 que la Brasserie Distillerie de Ré, à ce moment-là, seulement brasserie, crée la première bière. Elle fait ainsi découvrir aux réthais, la première bière blanche issue de son propre brassin avec les levures qu’elle cultive également elle-même.&lt;br&gt;En 2011, la Brasserie est rachetée par la famille Bertrand qui conserve les recettes originelles de la bière.&lt;br&gt;Aujourd’hui, la Brasserie s’est réinventée et devient brasserie-distillerie, pour proposer des spiritueux artisanaux, reflet de l’authenticité et créés à partir des recettes traditionnelles de nos aïeux.</v>
      </c>
      <c r="E1982" s="4">
        <v>59.45</v>
      </c>
      <c r="F1982" s="2" t="s">
        <v>2288</v>
      </c>
      <c r="G1982" s="19">
        <f>VLOOKUP(F1982,frs!$A$2:$B$45,2,FALSE)</f>
        <v>27</v>
      </c>
      <c r="H1982" s="2" t="b">
        <v>1</v>
      </c>
      <c r="I1982" s="2" t="s">
        <v>4693</v>
      </c>
      <c r="J1982" s="19">
        <f>VLOOKUP(I1982,Families!$A$2:$B$11,2,FALSE)</f>
        <v>7</v>
      </c>
      <c r="K1982" s="2"/>
      <c r="L1982" s="19" t="str">
        <f>IFERROR(VLOOKUP(K1982,Appellations!$A$2:$B$80,2,FALSE),"0")</f>
        <v>0</v>
      </c>
      <c r="M1982" s="2" t="s">
        <v>4698</v>
      </c>
      <c r="N1982" s="19">
        <f>IFERROR(VLOOKUP(M1982,Regions!$A$2:$B$44,2,FALSE),"0")</f>
        <v>42</v>
      </c>
      <c r="O1982" s="2"/>
      <c r="P1982" s="19" t="str">
        <f>IFERROR(VLOOKUP(O1982,Colors!$A$2:$B$11,2,FALSE),"0")</f>
        <v>0</v>
      </c>
      <c r="Q1982" s="2" t="s">
        <v>4696</v>
      </c>
      <c r="R1982" s="19">
        <f>IFERROR(VLOOKUP(Q1982,Contenants!$A$2:$B$21,2,FALSE),"0")</f>
        <v>15</v>
      </c>
      <c r="S1982" s="2" t="s">
        <v>5821</v>
      </c>
      <c r="T1982" s="50" t="s">
        <v>6337</v>
      </c>
      <c r="U1982" s="19" t="str">
        <f t="shared" si="737"/>
        <v>whisky_les_grandes_eaux_le_pertuis.png</v>
      </c>
      <c r="V1982" s="19">
        <f t="shared" si="738"/>
        <v>1</v>
      </c>
      <c r="W1982" s="20" t="str">
        <f t="shared" si="739"/>
        <v>("01994", "Whisky Le Pertuis", "Un Whisky français pure malt iodé qui s’accordera à merveille sur une entrée à base de saumon fumé ou simplement après un bon repas entre amis.&lt;br&gt;&lt;br&gt;Provenance : France (Île de Ré)&lt;br&gt;&lt;br&gt;Vieillissement : 3 ans en fûts de chêne américain puis 3 mois en fûts de Vieux Pineau des Charentes sur l’île de Ré.&lt;br&gt;&lt;br&gt;Dégustation : Robe Jaune or pâle ; Nez floral avec une pointe fumée ; Bouche maltée, fumée et élégante. Finale iodée et saline.&lt;br&gt;&lt;br&gt;C’est en 1996 que la Brasserie Distillerie de Ré, à ce moment-là, seulement brasserie, crée la première bière. Elle fait ainsi découvrir aux réthais, la première bière blanche issue de son propre brassin avec les levures qu’elle cultive également elle-même.&lt;br&gt;En 2011, la Brasserie est rachetée par la famille Bertrand qui conserve les recettes originelles de la bière.&lt;br&gt;Aujourd’hui, la Brasserie s’est réinventée et devient brasserie-distillerie, pour proposer des spiritueux artisanaux, reflet de l’authenticité et créés à partir des recettes traditionnelles de nos aïeux.", "27", "7", "0", "42","0", "15", "whisky_les_grandes_eaux_le_pertuis.png", "1"),</v>
      </c>
    </row>
    <row r="1983" spans="1:23" ht="409.5" x14ac:dyDescent="0.25">
      <c r="A1983" s="2" t="s">
        <v>2105</v>
      </c>
      <c r="B1983" s="2" t="s">
        <v>2106</v>
      </c>
      <c r="C1983" s="3" t="s">
        <v>5485</v>
      </c>
      <c r="D1983" s="23" t="str">
        <f t="shared" si="733"/>
        <v>Un Whisky tourbé écossais blended puissant et fruité. Parfait en digestif, en apéritif ou sur une mousse au chocolat.&lt;br&gt;&lt;br&gt;Provenance : Ecosse (Highland et Islay)&lt;br&gt;&lt;br&gt;Vieillissement : assemblage de whiskies de malt de 14 distilleries différentes vieillient en fûts de chêne américain.&lt;br&gt;&lt;br&gt;Dégustation : Robe Ambrée sombre ; Nez vanillé et tourbé ; Bouche maltée, fumée, vanillée et épicée. Finale gourmande, élégante et tourbée.&lt;br&gt;&lt;br&gt;A l’avant-garde d’une nouvelle génération du whisky en France, Pointe Blanche propose un single malt de caractère. Par sa production confidentielle, Pointe Blanche s’adresse aux épicuriens, curieux de découvrir une offre de whisky de France qualitative et créative. &lt;br&gt;Issu d’orge malté français sélectionné et brassé sur le site de la distillerie, le distillat est obtenu par double distillation en alambic en cuivre traditionnel. A l’issue d’un premier vieillissement en fûts sur le continent, ce whisky termine son éducation sur une île de l’atlantique non loin de là.</v>
      </c>
      <c r="E1983" s="4">
        <v>43.5</v>
      </c>
      <c r="F1983" s="2" t="s">
        <v>2288</v>
      </c>
      <c r="G1983" s="19">
        <f>VLOOKUP(F1983,frs!$A$2:$B$45,2,FALSE)</f>
        <v>27</v>
      </c>
      <c r="H1983" s="2" t="b">
        <v>1</v>
      </c>
      <c r="I1983" s="2" t="s">
        <v>4693</v>
      </c>
      <c r="J1983" s="19">
        <f>VLOOKUP(I1983,Families!$A$2:$B$11,2,FALSE)</f>
        <v>7</v>
      </c>
      <c r="K1983" s="2"/>
      <c r="L1983" s="19" t="str">
        <f>IFERROR(VLOOKUP(K1983,Appellations!$A$2:$B$80,2,FALSE),"0")</f>
        <v>0</v>
      </c>
      <c r="M1983" s="2" t="s">
        <v>4698</v>
      </c>
      <c r="N1983" s="19">
        <f>IFERROR(VLOOKUP(M1983,Regions!$A$2:$B$44,2,FALSE),"0")</f>
        <v>42</v>
      </c>
      <c r="O1983" s="2"/>
      <c r="P1983" s="19" t="str">
        <f>IFERROR(VLOOKUP(O1983,Colors!$A$2:$B$11,2,FALSE),"0")</f>
        <v>0</v>
      </c>
      <c r="Q1983" s="2" t="s">
        <v>4696</v>
      </c>
      <c r="R1983" s="19">
        <f>IFERROR(VLOOKUP(Q1983,Contenants!$A$2:$B$21,2,FALSE),"0")</f>
        <v>15</v>
      </c>
      <c r="S1983" s="2" t="s">
        <v>5817</v>
      </c>
      <c r="T1983" s="50" t="s">
        <v>6338</v>
      </c>
      <c r="U1983" s="19" t="str">
        <f t="shared" si="737"/>
        <v>whisky_les_grandes_eaux_gladstone_black_axe.png</v>
      </c>
      <c r="V1983" s="19">
        <f t="shared" si="738"/>
        <v>1</v>
      </c>
      <c r="W1983" s="20" t="str">
        <f t="shared" si="739"/>
        <v>("01995", "Whisky The Gladstone Axe Black Axe", "Un Whisky tourbé écossais blended puissant et fruité. Parfait en digestif, en apéritif ou sur une mousse au chocolat.&lt;br&gt;&lt;br&gt;Provenance : Ecosse (Highland et Islay)&lt;br&gt;&lt;br&gt;Vieillissement : assemblage de whiskies de malt de 14 distilleries différentes vieillient en fûts de chêne américain.&lt;br&gt;&lt;br&gt;Dégustation : Robe Ambrée sombre ; Nez vanillé et tourbé ; Bouche maltée, fumée, vanillée et épicée. Finale gourmande, élégante et tourbée.&lt;br&gt;&lt;br&gt;A l’avant-garde d’une nouvelle génération du whisky en France, Pointe Blanche propose un single malt de caractère. Par sa production confidentielle, Pointe Blanche s’adresse aux épicuriens, curieux de découvrir une offre de whisky de France qualitative et créative. &lt;br&gt;Issu d’orge malté français sélectionné et brassé sur le site de la distillerie, le distillat est obtenu par double distillation en alambic en cuivre traditionnel. A l’issue d’un premier vieillissement en fûts sur le continent, ce whisky termine son éducation sur une île de l’atlantique non loin de là.", "27", "7", "0", "42","0", "15", "whisky_les_grandes_eaux_gladstone_black_axe.png", "1"),</v>
      </c>
    </row>
    <row r="1984" spans="1:23" ht="409.5" x14ac:dyDescent="0.25">
      <c r="A1984" s="2" t="s">
        <v>1756</v>
      </c>
      <c r="B1984" s="2" t="s">
        <v>1757</v>
      </c>
      <c r="C1984" s="3" t="s">
        <v>5421</v>
      </c>
      <c r="D1984" s="23" t="str">
        <f t="shared" si="733"/>
        <v>Un Rhum Traditionnel boisé et gourmand. Idéal en apéritif ou digestif.&lt;br&gt;&lt;br&gt;Provenance : Guyane, Jamaïque, Trinidad&amp;Tobago&lt;br&gt;&lt;br&gt;Vieillissement : entre 3 et 5 ans en fût de chêne ex Bourbon puis 4 mois en fût ex Cognac.&lt;br&gt;&lt;br&gt;Dégustation : Robe Ambrée ; Nez boisé aux notes de fruits confits et de miel ; Bouche savoureuse aux notes de canne à sucre et de fruits exotiques.&lt;br&gt;&lt;br&gt;Hee Joy est l’anagramme de Hey Joe, chanson reprise par Jimmy Hendrix qui a marqué toute la génération hippie.&lt;br&gt;C’est en effet cet état d’esprit hippie qui inspire Jean Marc Larhanthec, le fondateur de la société, pour créer ses rhums de style anglais (Jamaïque, Guyana, Trinité &amp; Tobago…) qui se veulent une invitation à la fête, aux bons moments entre amis, et à la liberté.</v>
      </c>
      <c r="E1984" s="4">
        <v>48.3</v>
      </c>
      <c r="F1984" s="2" t="s">
        <v>2288</v>
      </c>
      <c r="G1984" s="19">
        <f>VLOOKUP(F1984,frs!$A$2:$B$45,2,FALSE)</f>
        <v>27</v>
      </c>
      <c r="H1984" s="2" t="b">
        <v>1</v>
      </c>
      <c r="I1984" s="2" t="s">
        <v>4693</v>
      </c>
      <c r="J1984" s="19">
        <f>VLOOKUP(I1984,Families!$A$2:$B$11,2,FALSE)</f>
        <v>7</v>
      </c>
      <c r="K1984" s="2"/>
      <c r="L1984" s="19" t="str">
        <f>IFERROR(VLOOKUP(K1984,Appellations!$A$2:$B$80,2,FALSE),"0")</f>
        <v>0</v>
      </c>
      <c r="M1984" s="2" t="s">
        <v>4703</v>
      </c>
      <c r="N1984" s="19">
        <f>IFERROR(VLOOKUP(M1984,Regions!$A$2:$B$44,2,FALSE),"0")</f>
        <v>34</v>
      </c>
      <c r="O1984" s="2"/>
      <c r="P1984" s="19" t="str">
        <f>IFERROR(VLOOKUP(O1984,Colors!$A$2:$B$11,2,FALSE),"0")</f>
        <v>0</v>
      </c>
      <c r="Q1984" s="2" t="s">
        <v>4696</v>
      </c>
      <c r="R1984" s="19">
        <f>IFERROR(VLOOKUP(Q1984,Contenants!$A$2:$B$21,2,FALSE),"0")</f>
        <v>15</v>
      </c>
      <c r="S1984" s="2" t="s">
        <v>5848</v>
      </c>
      <c r="T1984" s="50" t="s">
        <v>6339</v>
      </c>
      <c r="U1984" s="19" t="str">
        <f t="shared" si="737"/>
        <v>rhum_hee_joy_origins.png</v>
      </c>
      <c r="V1984" s="19">
        <f t="shared" si="738"/>
        <v>1</v>
      </c>
      <c r="W1984" s="20" t="str">
        <f t="shared" si="739"/>
        <v>("01996", "Rhum Hee Joy Origins", "Un Rhum Traditionnel boisé et gourmand. Idéal en apéritif ou digestif.&lt;br&gt;&lt;br&gt;Provenance : Guyane, Jamaïque, Trinidad&amp;Tobago&lt;br&gt;&lt;br&gt;Vieillissement : entre 3 et 5 ans en fût de chêne ex Bourbon puis 4 mois en fût ex Cognac.&lt;br&gt;&lt;br&gt;Dégustation : Robe Ambrée ; Nez boisé aux notes de fruits confits et de miel ; Bouche savoureuse aux notes de canne à sucre et de fruits exotiques.&lt;br&gt;&lt;br&gt;Hee Joy est l’anagramme de Hey Joe, chanson reprise par Jimmy Hendrix qui a marqué toute la génération hippie.&lt;br&gt;C’est en effet cet état d’esprit hippie qui inspire Jean Marc Larhanthec, le fondateur de la société, pour créer ses rhums de style anglais (Jamaïque, Guyana, Trinité &amp; Tobago…) qui se veulent une invitation à la fête, aux bons moments entre amis, et à la liberté.", "27", "7", "0", "34","0", "15", "rhum_hee_joy_origins.png", "1"),</v>
      </c>
    </row>
    <row r="1985" spans="1:23" ht="409.5" x14ac:dyDescent="0.25">
      <c r="A1985" s="2" t="s">
        <v>1760</v>
      </c>
      <c r="B1985" s="2" t="s">
        <v>1761</v>
      </c>
      <c r="C1985" s="3" t="s">
        <v>5428</v>
      </c>
      <c r="D1985" s="23" t="str">
        <f t="shared" si="733"/>
        <v>Un Rhum Traditionnel dominicain puissant et plein de gourmandise. Idéal sur un dessert à base de chocolat.&lt;br&gt;&lt;br&gt;Provenance : République Dominicaine&lt;br&gt;&lt;br&gt;Vieillissement : 5 ans en fût de chêne ex Bourbon puis 6 mois en fût ex Cognac.&lt;br&gt;&lt;br&gt;Dégustation : Robe Ambrée ; Nez gourmand aux notes patissières ; Bouche puissante, miéllée et florale aux saveurs de fruits confits et de poivre gris.&lt;br&gt;&lt;br&gt;Hee Joy est l’anagramme de Hey Joe, chanson reprise par Jimmy Hendrix qui a marqué toute la génération hippie.&lt;br&gt;C’est en effet cet état d’esprit hippie qui inspire Jean Marc Larhanthec, le fondateur de la société, pour créer ses rhums de style anglais (Jamaïque, Guyana, Trinité &amp; Tobago…) qui se veulent une invitation à la fête, aux bons moments entre amis, et à la liberté.</v>
      </c>
      <c r="E1985" s="4">
        <v>60.8</v>
      </c>
      <c r="F1985" s="2" t="s">
        <v>2288</v>
      </c>
      <c r="G1985" s="19">
        <f>VLOOKUP(F1985,frs!$A$2:$B$45,2,FALSE)</f>
        <v>27</v>
      </c>
      <c r="H1985" s="2" t="b">
        <v>1</v>
      </c>
      <c r="I1985" s="2" t="s">
        <v>4693</v>
      </c>
      <c r="J1985" s="19">
        <f>VLOOKUP(I1985,Families!$A$2:$B$11,2,FALSE)</f>
        <v>7</v>
      </c>
      <c r="K1985" s="2"/>
      <c r="L1985" s="19" t="str">
        <f>IFERROR(VLOOKUP(K1985,Appellations!$A$2:$B$80,2,FALSE),"0")</f>
        <v>0</v>
      </c>
      <c r="M1985" s="2" t="s">
        <v>4703</v>
      </c>
      <c r="N1985" s="19">
        <f>IFERROR(VLOOKUP(M1985,Regions!$A$2:$B$44,2,FALSE),"0")</f>
        <v>34</v>
      </c>
      <c r="O1985" s="2"/>
      <c r="P1985" s="19" t="str">
        <f>IFERROR(VLOOKUP(O1985,Colors!$A$2:$B$11,2,FALSE),"0")</f>
        <v>0</v>
      </c>
      <c r="Q1985" s="2" t="s">
        <v>4696</v>
      </c>
      <c r="R1985" s="19">
        <f>IFERROR(VLOOKUP(Q1985,Contenants!$A$2:$B$21,2,FALSE),"0")</f>
        <v>15</v>
      </c>
      <c r="S1985" s="2" t="s">
        <v>5849</v>
      </c>
      <c r="T1985" s="50" t="s">
        <v>6340</v>
      </c>
      <c r="U1985" s="19" t="str">
        <f t="shared" si="737"/>
        <v>rhum_hee_joy_republic_dominicaine.png</v>
      </c>
      <c r="V1985" s="19">
        <f t="shared" si="738"/>
        <v>1</v>
      </c>
      <c r="W1985" s="20" t="str">
        <f t="shared" si="739"/>
        <v>("01997", "Rhum Hee Joy République Dominicaine", "Un Rhum Traditionnel dominicain puissant et plein de gourmandise. Idéal sur un dessert à base de chocolat.&lt;br&gt;&lt;br&gt;Provenance : République Dominicaine&lt;br&gt;&lt;br&gt;Vieillissement : 5 ans en fût de chêne ex Bourbon puis 6 mois en fût ex Cognac.&lt;br&gt;&lt;br&gt;Dégustation : Robe Ambrée ; Nez gourmand aux notes patissières ; Bouche puissante, miéllée et florale aux saveurs de fruits confits et de poivre gris.&lt;br&gt;&lt;br&gt;Hee Joy est l’anagramme de Hey Joe, chanson reprise par Jimmy Hendrix qui a marqué toute la génération hippie.&lt;br&gt;C’est en effet cet état d’esprit hippie qui inspire Jean Marc Larhanthec, le fondateur de la société, pour créer ses rhums de style anglais (Jamaïque, Guyana, Trinité &amp; Tobago…) qui se veulent une invitation à la fête, aux bons moments entre amis, et à la liberté.", "27", "7", "0", "34","0", "15", "rhum_hee_joy_republic_dominicaine.png", "1"),</v>
      </c>
    </row>
    <row r="1986" spans="1:23" ht="409.5" x14ac:dyDescent="0.25">
      <c r="A1986" s="2" t="s">
        <v>1754</v>
      </c>
      <c r="B1986" s="2" t="s">
        <v>1755</v>
      </c>
      <c r="C1986" s="3" t="s">
        <v>5426</v>
      </c>
      <c r="D1986" s="23" t="str">
        <f t="shared" si="733"/>
        <v>Un Rhum Traditionnel doux et gourmand qui accompagner tous types de dessert à base de chocolat.&lt;br&gt;&lt;br&gt;Provenance : Barbade, Trinidad&amp;Tobago&lt;br&gt;&lt;br&gt;Vieillissement : 1 an en fût de chêne très toasté&lt;br&gt;&lt;br&gt;Dégustation : Robe ambrée ; Nez complexe d’agrumes et de gingembre ; Bouche puissante et gourmande aux notes fumées, fruitées et épicées.&lt;br&gt;&lt;br&gt;Ce délicieux rhum épicé Gun’s Bell est élaboré par Hedonist Spirits, une maison de spiritueux française qui, comme son nom l’indique, place le plaisir de la dégustation au-dessus de tout autre critère.&lt;br&gt;C’est dans la région de Cognac, en Nouvelle Aquitaine, que se situent les chais d’assemblage et de vieillissement.&lt;br&gt;Réinventer les spiritueux : tel est le slogan de cette Maison qui fait preuve de créativité et d’innovation dans l’élaboration de ses principales productions.</v>
      </c>
      <c r="E1986" s="4">
        <v>34.75</v>
      </c>
      <c r="F1986" s="2" t="s">
        <v>2288</v>
      </c>
      <c r="G1986" s="19">
        <f>VLOOKUP(F1986,frs!$A$2:$B$45,2,FALSE)</f>
        <v>27</v>
      </c>
      <c r="H1986" s="2" t="b">
        <v>1</v>
      </c>
      <c r="I1986" s="2" t="s">
        <v>4693</v>
      </c>
      <c r="J1986" s="19">
        <f>VLOOKUP(I1986,Families!$A$2:$B$11,2,FALSE)</f>
        <v>7</v>
      </c>
      <c r="K1986" s="2"/>
      <c r="L1986" s="19" t="str">
        <f>IFERROR(VLOOKUP(K1986,Appellations!$A$2:$B$80,2,FALSE),"0")</f>
        <v>0</v>
      </c>
      <c r="M1986" s="2" t="s">
        <v>4703</v>
      </c>
      <c r="N1986" s="19">
        <f>IFERROR(VLOOKUP(M1986,Regions!$A$2:$B$44,2,FALSE),"0")</f>
        <v>34</v>
      </c>
      <c r="O1986" s="2"/>
      <c r="P1986" s="19" t="str">
        <f>IFERROR(VLOOKUP(O1986,Colors!$A$2:$B$11,2,FALSE),"0")</f>
        <v>0</v>
      </c>
      <c r="Q1986" s="2" t="s">
        <v>4696</v>
      </c>
      <c r="R1986" s="19">
        <f>IFERROR(VLOOKUP(Q1986,Contenants!$A$2:$B$21,2,FALSE),"0")</f>
        <v>15</v>
      </c>
      <c r="S1986" s="2" t="s">
        <v>5851</v>
      </c>
      <c r="T1986" s="50" t="s">
        <v>6342</v>
      </c>
      <c r="U1986" s="19" t="str">
        <f t="shared" si="737"/>
        <v>rhum_guns_bell_spiced.png</v>
      </c>
      <c r="V1986" s="19">
        <f t="shared" si="738"/>
        <v>1</v>
      </c>
      <c r="W1986" s="20" t="str">
        <f t="shared" si="739"/>
        <v>("01998", "Rhum Gun's Bell Spiced", "Un Rhum Traditionnel doux et gourmand qui accompagner tous types de dessert à base de chocolat.&lt;br&gt;&lt;br&gt;Provenance : Barbade, Trinidad&amp;Tobago&lt;br&gt;&lt;br&gt;Vieillissement : 1 an en fût de chêne très toasté&lt;br&gt;&lt;br&gt;Dégustation : Robe ambrée ; Nez complexe d’agrumes et de gingembre ; Bouche puissante et gourmande aux notes fumées, fruitées et épicées.&lt;br&gt;&lt;br&gt;Ce délicieux rhum épicé Gun’s Bell est élaboré par Hedonist Spirits, une maison de spiritueux française qui, comme son nom l’indique, place le plaisir de la dégustation au-dessus de tout autre critère.&lt;br&gt;C’est dans la région de Cognac, en Nouvelle Aquitaine, que se situent les chais d’assemblage et de vieillissement.&lt;br&gt;Réinventer les spiritueux : tel est le slogan de cette Maison qui fait preuve de créativité et d’innovation dans l’élaboration de ses principales productions.", "27", "7", "0", "34","0", "15", "rhum_guns_bell_spiced.png", "1"),</v>
      </c>
    </row>
    <row r="1987" spans="1:23" ht="409.5" x14ac:dyDescent="0.25">
      <c r="A1987" s="2" t="s">
        <v>1758</v>
      </c>
      <c r="B1987" s="2" t="s">
        <v>1759</v>
      </c>
      <c r="C1987" s="3" t="s">
        <v>5427</v>
      </c>
      <c r="D1987" s="23" t="str">
        <f t="shared" si="733"/>
        <v>Un Rhum Traditionnel épicé, élégant et généreux. Parfait en digestif ou sur un fondant au chocolat.&lt;br&gt;&lt;br&gt;Provenance : Guyane, Jamaïque, Trinidad&amp;Tobago&lt;br&gt;&lt;br&gt;Vieillissement : entre 2 et 3 ans en fût de chêne ex Bourbon puis 4 mois en fût ex Cognac.&lt;br&gt;&lt;br&gt;Dégustation : Robe Ambrée ; Nez complexe, épicé et miélé ; Bouche ronde et harmonieuse aux notes de réglisse, de fruits confits et de vanille.&lt;br&gt;&lt;br&gt;Hee Joy est l’anagramme de Hey Joe, chanson reprise par Jimmy Hendrix qui a marqué toute la génération hippie.&lt;br&gt;C’est en effet cet état d’esprit hippie qui inspire Jean Marc Larhanthec, le fondateur de la société, pour créer ses rhums de style anglais (Jamaïque, Guyana, Trinité &amp; Tobago…) qui se veulent une invitation à la fête, aux bons moments entre amis, et à la liberté.</v>
      </c>
      <c r="E1987" s="4">
        <v>40.9</v>
      </c>
      <c r="F1987" s="2" t="s">
        <v>2288</v>
      </c>
      <c r="G1987" s="19">
        <f>VLOOKUP(F1987,frs!$A$2:$B$45,2,FALSE)</f>
        <v>27</v>
      </c>
      <c r="H1987" s="2" t="b">
        <v>1</v>
      </c>
      <c r="I1987" s="2" t="s">
        <v>4693</v>
      </c>
      <c r="J1987" s="19">
        <f>VLOOKUP(I1987,Families!$A$2:$B$11,2,FALSE)</f>
        <v>7</v>
      </c>
      <c r="K1987" s="2"/>
      <c r="L1987" s="19" t="str">
        <f>IFERROR(VLOOKUP(K1987,Appellations!$A$2:$B$80,2,FALSE),"0")</f>
        <v>0</v>
      </c>
      <c r="M1987" s="2" t="s">
        <v>4703</v>
      </c>
      <c r="N1987" s="19">
        <f>IFERROR(VLOOKUP(M1987,Regions!$A$2:$B$44,2,FALSE),"0")</f>
        <v>34</v>
      </c>
      <c r="O1987" s="2"/>
      <c r="P1987" s="19" t="str">
        <f>IFERROR(VLOOKUP(O1987,Colors!$A$2:$B$11,2,FALSE),"0")</f>
        <v>0</v>
      </c>
      <c r="Q1987" s="2" t="s">
        <v>4696</v>
      </c>
      <c r="R1987" s="19">
        <f>IFERROR(VLOOKUP(Q1987,Contenants!$A$2:$B$21,2,FALSE),"0")</f>
        <v>15</v>
      </c>
      <c r="S1987" s="2" t="s">
        <v>5850</v>
      </c>
      <c r="T1987" s="50" t="s">
        <v>6341</v>
      </c>
      <c r="U1987" s="19" t="str">
        <f t="shared" si="737"/>
        <v>rhum_hee_joy_spiced.png</v>
      </c>
      <c r="V1987" s="19">
        <f t="shared" si="738"/>
        <v>1</v>
      </c>
      <c r="W1987" s="20" t="str">
        <f t="shared" si="739"/>
        <v>("01999", "Rhum Hee Joy Spiced", "Un Rhum Traditionnel épicé, élégant et généreux. Parfait en digestif ou sur un fondant au chocolat.&lt;br&gt;&lt;br&gt;Provenance : Guyane, Jamaïque, Trinidad&amp;Tobago&lt;br&gt;&lt;br&gt;Vieillissement : entre 2 et 3 ans en fût de chêne ex Bourbon puis 4 mois en fût ex Cognac.&lt;br&gt;&lt;br&gt;Dégustation : Robe Ambrée ; Nez complexe, épicé et miélé ; Bouche ronde et harmonieuse aux notes de réglisse, de fruits confits et de vanille.&lt;br&gt;&lt;br&gt;Hee Joy est l’anagramme de Hey Joe, chanson reprise par Jimmy Hendrix qui a marqué toute la génération hippie.&lt;br&gt;C’est en effet cet état d’esprit hippie qui inspire Jean Marc Larhanthec, le fondateur de la société, pour créer ses rhums de style anglais (Jamaïque, Guyana, Trinité &amp; Tobago…) qui se veulent une invitation à la fête, aux bons moments entre amis, et à la liberté.", "27", "7", "0", "34","0", "15", "rhum_hee_joy_spiced.png", "1"),</v>
      </c>
    </row>
    <row r="1988" spans="1:23" ht="409.5" x14ac:dyDescent="0.25">
      <c r="A1988" s="2" t="s">
        <v>506</v>
      </c>
      <c r="B1988" s="2" t="s">
        <v>507</v>
      </c>
      <c r="C1988" s="3" t="s">
        <v>5229</v>
      </c>
      <c r="D1988" s="23" t="str">
        <f t="shared" si="733"/>
        <v>Un Côtes du Roussillon rouge léger et fruité, parfait pour un plateau de charcuterie.&lt;br&gt;&lt;br&gt;Encépagement : Grenache, Syrah.&lt;br&gt;&lt;br&gt;Dégustation : Robe rouge violette ; Nez de intense et gourmand de cerise noire ; Bouche ronde et croquante sur la cerise et le réglisse.&lt;br&gt;Accord mets/vin : charcuterie/fromages, viande rouge.&lt;br&gt;&lt;br&gt;Créée en 1909, la maison Arnaud de Villeneuve est profondément ancrée dans l’histoire viticole du Roussillon. Réunis autour d’une équipe de vignerons, tous partagent les valeurs qui guident notre évolution, fondée sur les paliers du développement durable.&lt;br&gt;Le vignoble s’étend sur 1800 hectares et bénéficie d’une mosaïque de terroirs variés. Les vignes sont implantées des plaines proches de la mer jusqu’aux coteaux de l’arrière-pays, jusqu’à 200 mètres d’altitudes.&lt;br&gt;&lt;br&gt;Soucieux de préserver l’environnement qui nous entoure et sa biodiversité, ils privilégient les pratiques culturales raisonnées et incitent les vignerons à limiter les traitements. Une partie du vignoble est en agriculture biologique et l’autre partie en conversion vers le label Vignerons en Développement Durable.</v>
      </c>
      <c r="E1988" s="4">
        <v>7.9</v>
      </c>
      <c r="F1988" s="2" t="s">
        <v>2289</v>
      </c>
      <c r="G1988" s="19">
        <f>VLOOKUP(F1988,frs!$A$2:$B$45,2,FALSE)</f>
        <v>2</v>
      </c>
      <c r="H1988" s="2" t="b">
        <v>1</v>
      </c>
      <c r="I1988" s="2" t="s">
        <v>4716</v>
      </c>
      <c r="J1988" s="19">
        <f>VLOOKUP(I1988,Families!$A$2:$B$11,2,FALSE)</f>
        <v>1</v>
      </c>
      <c r="K1988" s="2" t="s">
        <v>4957</v>
      </c>
      <c r="L1988" s="19">
        <f>IFERROR(VLOOKUP(K1988,Appellations!$A$2:$B$80,2,FALSE),"0")</f>
        <v>30</v>
      </c>
      <c r="M1988" s="2" t="s">
        <v>4755</v>
      </c>
      <c r="N1988" s="19">
        <f>IFERROR(VLOOKUP(M1988,Regions!$A$2:$B$44,2,FALSE),"0")</f>
        <v>35</v>
      </c>
      <c r="O1988" s="2" t="s">
        <v>4719</v>
      </c>
      <c r="P1988" s="19">
        <f>IFERROR(VLOOKUP(O1988,Colors!$A$2:$B$11,2,FALSE),"0")</f>
        <v>8</v>
      </c>
      <c r="Q1988" s="2" t="s">
        <v>4688</v>
      </c>
      <c r="R1988" s="19">
        <f>IFERROR(VLOOKUP(Q1988,Contenants!$A$2:$B$21,2,FALSE),"0")</f>
        <v>16</v>
      </c>
      <c r="S1988" s="2" t="s">
        <v>5801</v>
      </c>
      <c r="T1988" s="50" t="s">
        <v>6343</v>
      </c>
      <c r="U1988" s="19" t="str">
        <f t="shared" si="737"/>
        <v>arnaud_de_villeneuve_cotes_du_roussillon_153_rouge.png</v>
      </c>
      <c r="V1988" s="19">
        <f t="shared" si="738"/>
        <v>1</v>
      </c>
      <c r="W1988" s="20" t="str">
        <f t="shared" si="739"/>
        <v>("02000", "N°153 ADV Rouge", "Un Côtes du Roussillon rouge léger et fruité, parfait pour un plateau de charcuterie.&lt;br&gt;&lt;br&gt;Encépagement : Grenache, Syrah.&lt;br&gt;&lt;br&gt;Dégustation : Robe rouge violette ; Nez de intense et gourmand de cerise noire ; Bouche ronde et croquante sur la cerise et le réglisse.&lt;br&gt;Accord mets/vin : charcuterie/fromages, viande rouge.&lt;br&gt;&lt;br&gt;Créée en 1909, la maison Arnaud de Villeneuve est profondément ancrée dans l’histoire viticole du Roussillon. Réunis autour d’une équipe de vignerons, tous partagent les valeurs qui guident notre évolution, fondée sur les paliers du développement durable.&lt;br&gt;Le vignoble s’étend sur 1800 hectares et bénéficie d’une mosaïque de terroirs variés. Les vignes sont implantées des plaines proches de la mer jusqu’aux coteaux de l’arrière-pays, jusqu’à 200 mètres d’altitudes.&lt;br&gt;&lt;br&gt;Soucieux de préserver l’environnement qui nous entoure et sa biodiversité, ils privilégient les pratiques culturales raisonnées et incitent les vignerons à limiter les traitements. Une partie du vignoble est en agriculture biologique et l’autre partie en conversion vers le label Vignerons en Développement Durable.", "2", "1", "30", "35","8", "16", "arnaud_de_villeneuve_cotes_du_roussillon_153_rouge.png", "1"),</v>
      </c>
    </row>
    <row r="1989" spans="1:23" ht="409.5" x14ac:dyDescent="0.25">
      <c r="A1989" s="2" t="s">
        <v>504</v>
      </c>
      <c r="B1989" s="2" t="s">
        <v>505</v>
      </c>
      <c r="C1989" s="3" t="s">
        <v>5228</v>
      </c>
      <c r="D1989" s="23" t="str">
        <f t="shared" si="733"/>
        <v>Un Côtes du Roussillon blanc sec, léger et fruité pour accompagner vos apéritifs ou un cabillaud en sauce.&lt;br&gt;&lt;br&gt;Encépagement : Grenache, Vermentino, Macabeu.&lt;br&gt;&lt;br&gt;Dégustation : Robe or pâle ; Nez complexe de poire, fruits blancs et notes anisées ; Bouche ronde et fraîche aux notes fruitée et minérale.&lt;br&gt;Accord mets/vin : fromages, viande blanche et poissons en sauce.&lt;br&gt;&lt;br&gt;Créée en 1909, la maison Arnaud de Villeneuve est profondément ancrée dans l’histoire viticole du Roussillon. Réunis autour d’une équipe de vignerons, tous partagent les valeurs qui guident notre évolution, fondée sur les paliers du développement durable.&lt;br&gt;Le vignoble s’étend sur 1800 hectares et bénéficie d’une mosaïque de terroirs variés. Les vignes sont implantées des plaines proches de la mer jusqu’aux coteaux de l’arrière-pays, jusqu’à 200 mètres d’altitudes.&lt;br&gt;&lt;br&gt;Soucieux de préserver l’environnement qui nous entoure et sa biodiversité, ils privilégient les pratiques culturales raisonnées et incitent les vignerons à limiter les traitements. Une partie du vignoble est en agriculture biologique et l’autre partie en conversion vers le label Vignerons en Développement Durable.</v>
      </c>
      <c r="E1989" s="4">
        <v>7.9</v>
      </c>
      <c r="F1989" s="2" t="s">
        <v>2289</v>
      </c>
      <c r="G1989" s="19">
        <f>VLOOKUP(F1989,frs!$A$2:$B$45,2,FALSE)</f>
        <v>2</v>
      </c>
      <c r="H1989" s="2" t="b">
        <v>1</v>
      </c>
      <c r="I1989" s="2" t="s">
        <v>4709</v>
      </c>
      <c r="J1989" s="19">
        <f>VLOOKUP(I1989,Families!$A$2:$B$11,2,FALSE)</f>
        <v>2</v>
      </c>
      <c r="K1989" s="2" t="s">
        <v>4957</v>
      </c>
      <c r="L1989" s="19">
        <f>IFERROR(VLOOKUP(K1989,Appellations!$A$2:$B$80,2,FALSE),"0")</f>
        <v>30</v>
      </c>
      <c r="M1989" s="2" t="s">
        <v>4755</v>
      </c>
      <c r="N1989" s="19">
        <f>IFERROR(VLOOKUP(M1989,Regions!$A$2:$B$44,2,FALSE),"0")</f>
        <v>35</v>
      </c>
      <c r="O1989" s="2" t="s">
        <v>4689</v>
      </c>
      <c r="P1989" s="19">
        <f>IFERROR(VLOOKUP(O1989,Colors!$A$2:$B$11,2,FALSE),"0")</f>
        <v>2</v>
      </c>
      <c r="Q1989" s="2" t="s">
        <v>4688</v>
      </c>
      <c r="R1989" s="19">
        <f>IFERROR(VLOOKUP(Q1989,Contenants!$A$2:$B$21,2,FALSE),"0")</f>
        <v>16</v>
      </c>
      <c r="S1989" s="2" t="s">
        <v>5802</v>
      </c>
      <c r="T1989" s="50" t="s">
        <v>6344</v>
      </c>
      <c r="U1989" s="19" t="str">
        <f t="shared" si="737"/>
        <v>arnaud_de_villeneuve_cotes_du_roussillon_153_blanc.png</v>
      </c>
      <c r="V1989" s="19">
        <f t="shared" si="738"/>
        <v>1</v>
      </c>
      <c r="W1989" s="20" t="str">
        <f t="shared" si="739"/>
        <v>("02001", "N°153 ADV Blanc", "Un Côtes du Roussillon blanc sec, léger et fruité pour accompagner vos apéritifs ou un cabillaud en sauce.&lt;br&gt;&lt;br&gt;Encépagement : Grenache, Vermentino, Macabeu.&lt;br&gt;&lt;br&gt;Dégustation : Robe or pâle ; Nez complexe de poire, fruits blancs et notes anisées ; Bouche ronde et fraîche aux notes fruitée et minérale.&lt;br&gt;Accord mets/vin : fromages, viande blanche et poissons en sauce.&lt;br&gt;&lt;br&gt;Créée en 1909, la maison Arnaud de Villeneuve est profondément ancrée dans l’histoire viticole du Roussillon. Réunis autour d’une équipe de vignerons, tous partagent les valeurs qui guident notre évolution, fondée sur les paliers du développement durable.&lt;br&gt;Le vignoble s’étend sur 1800 hectares et bénéficie d’une mosaïque de terroirs variés. Les vignes sont implantées des plaines proches de la mer jusqu’aux coteaux de l’arrière-pays, jusqu’à 200 mètres d’altitudes.&lt;br&gt;&lt;br&gt;Soucieux de préserver l’environnement qui nous entoure et sa biodiversité, ils privilégient les pratiques culturales raisonnées et incitent les vignerons à limiter les traitements. Une partie du vignoble est en agriculture biologique et l’autre partie en conversion vers le label Vignerons en Développement Durable.", "2", "2", "30", "35","2", "16", "arnaud_de_villeneuve_cotes_du_roussillon_153_blanc.png", "1"),</v>
      </c>
    </row>
    <row r="1990" spans="1:23" ht="409.5" x14ac:dyDescent="0.25">
      <c r="A1990" s="2" t="s">
        <v>544</v>
      </c>
      <c r="B1990" s="2" t="s">
        <v>545</v>
      </c>
      <c r="C1990" s="3" t="s">
        <v>5232</v>
      </c>
      <c r="D1990" s="23" t="str">
        <f t="shared" si="733"/>
        <v>Un Côtes du Roussillon villages rouge charnue et fruité. Idéal sur une bonne entrecôte grillée au feu de bois.&lt;br&gt;&lt;br&gt;Encépagement : Syrah, Grenache.&lt;br&gt;&lt;br&gt;Dégustation : Robe rouge pourpre ; Nez de fruits noirs et de poivre noir ; Bouche ample et puissante sur le cassis et le poivre noir avec des tanins fermes.&lt;br&gt;Accord mets/vin : viande grillé, gibier.&lt;br&gt;&lt;br&gt;Créée en 1909, la maison Arnaud de Villeneuve est profondément ancrée dans l’histoire viticole du Roussillon. Réunis autour d’une équipe de vignerons, tous partagent les valeurs qui guident notre évolution, fondée sur les paliers du développement durable.&lt;br&gt;Le vignoble s’étend sur 1800 hectares et bénéficie d’une mosaïque de terroirs variés. Les vignes sont implantées des plaines proches de la mer jusqu’aux coteaux de l’arrière-pays, jusqu’à 200 mètres d’altitudes.&lt;br&gt;&lt;br&gt;Soucieux de préserver l’environnement qui nous entoure et sa biodiversité, ils privilégient les pratiques culturales raisonnées et incitent les vignerons à limiter les traitements. Une partie du vignoble est en agriculture biologique et l’autre partie en conversion vers le label Vignerons en Développement Durable.</v>
      </c>
      <c r="E1990" s="4">
        <v>11.2</v>
      </c>
      <c r="F1990" s="2" t="s">
        <v>2289</v>
      </c>
      <c r="G1990" s="19">
        <f>VLOOKUP(F1990,frs!$A$2:$B$45,2,FALSE)</f>
        <v>2</v>
      </c>
      <c r="H1990" s="2" t="b">
        <v>1</v>
      </c>
      <c r="I1990" s="2" t="s">
        <v>4716</v>
      </c>
      <c r="J1990" s="19">
        <f>VLOOKUP(I1990,Families!$A$2:$B$11,2,FALSE)</f>
        <v>1</v>
      </c>
      <c r="K1990" s="2" t="s">
        <v>4957</v>
      </c>
      <c r="L1990" s="19">
        <f>IFERROR(VLOOKUP(K1990,Appellations!$A$2:$B$80,2,FALSE),"0")</f>
        <v>30</v>
      </c>
      <c r="M1990" s="2" t="s">
        <v>4755</v>
      </c>
      <c r="N1990" s="19">
        <f>IFERROR(VLOOKUP(M1990,Regions!$A$2:$B$44,2,FALSE),"0")</f>
        <v>35</v>
      </c>
      <c r="O1990" s="2" t="s">
        <v>4719</v>
      </c>
      <c r="P1990" s="19">
        <f>IFERROR(VLOOKUP(O1990,Colors!$A$2:$B$11,2,FALSE),"0")</f>
        <v>8</v>
      </c>
      <c r="Q1990" s="2" t="s">
        <v>4688</v>
      </c>
      <c r="R1990" s="19">
        <f>IFERROR(VLOOKUP(Q1990,Contenants!$A$2:$B$21,2,FALSE),"0")</f>
        <v>16</v>
      </c>
      <c r="S1990" s="2" t="s">
        <v>5803</v>
      </c>
      <c r="T1990" s="50" t="s">
        <v>6345</v>
      </c>
      <c r="U1990" s="19" t="str">
        <f t="shared" si="737"/>
        <v>arnaud_de_villeneuve_cotes_du_roussillon_rd_900_rouge.png</v>
      </c>
      <c r="V1990" s="19">
        <f t="shared" si="738"/>
        <v>1</v>
      </c>
      <c r="W1990" s="20" t="str">
        <f t="shared" si="739"/>
        <v>("02002", "RD 900 ADV Rouge", "Un Côtes du Roussillon villages rouge charnue et fruité. Idéal sur une bonne entrecôte grillée au feu de bois.&lt;br&gt;&lt;br&gt;Encépagement : Syrah, Grenache.&lt;br&gt;&lt;br&gt;Dégustation : Robe rouge pourpre ; Nez de fruits noirs et de poivre noir ; Bouche ample et puissante sur le cassis et le poivre noir avec des tanins fermes.&lt;br&gt;Accord mets/vin : viande grillé, gibier.&lt;br&gt;&lt;br&gt;Créée en 1909, la maison Arnaud de Villeneuve est profondément ancrée dans l’histoire viticole du Roussillon. Réunis autour d’une équipe de vignerons, tous partagent les valeurs qui guident notre évolution, fondée sur les paliers du développement durable.&lt;br&gt;Le vignoble s’étend sur 1800 hectares et bénéficie d’une mosaïque de terroirs variés. Les vignes sont implantées des plaines proches de la mer jusqu’aux coteaux de l’arrière-pays, jusqu’à 200 mètres d’altitudes.&lt;br&gt;&lt;br&gt;Soucieux de préserver l’environnement qui nous entoure et sa biodiversité, ils privilégient les pratiques culturales raisonnées et incitent les vignerons à limiter les traitements. Une partie du vignoble est en agriculture biologique et l’autre partie en conversion vers le label Vignerons en Développement Durable.", "2", "1", "30", "35","8", "16", "arnaud_de_villeneuve_cotes_du_roussillon_rd_900_rouge.png", "1"),</v>
      </c>
    </row>
    <row r="1991" spans="1:23" ht="409.5" x14ac:dyDescent="0.25">
      <c r="A1991" s="2" t="s">
        <v>546</v>
      </c>
      <c r="B1991" s="2" t="s">
        <v>547</v>
      </c>
      <c r="C1991" s="3" t="s">
        <v>5233</v>
      </c>
      <c r="D1991" s="23" t="str">
        <f t="shared" si="733"/>
        <v>Un Côtes du Roussillon villages rouge puissant et boisé. Idéal sur une daube provençale.&lt;br&gt;&lt;br&gt;Encépagement : Syrah, Grenache vieillit en fût.&lt;br&gt;&lt;br&gt;Dégustation : Robe rubis intense profond ; Nez de fruits noirs et d’épices ; Bouche ample, complexe sur des notes de cerises et de pruneaux, finale réglissée et toastée.&lt;br&gt;Accord mets/vin : viande grillé, gibier.&lt;br&gt;&lt;br&gt;Créée en 1909, la maison Arnaud de Villeneuve est profondément ancrée dans l’histoire viticole du Roussillon. Réunis autour d’une équipe de vignerons, tous partagent les valeurs qui guident notre évolution, fondée sur les paliers du développement durable.&lt;br&gt;Le vignoble s’étend sur 1800 hectares et bénéficie d’une mosaïque de terroirs variés. Les vignes sont implantées des plaines proches de la mer jusqu’aux coteaux de l’arrière-pays, jusqu’à 200 mètres d’altitudes.&lt;br&gt;&lt;br&gt;Soucieux de préserver l’environnement qui nous entoure et sa biodiversité, ils privilégient les pratiques culturales raisonnées et incitent les vignerons à limiter les traitements. Une partie du vignoble est en agriculture biologique et l’autre partie en conversion vers le label Vignerons en Développement Durable.</v>
      </c>
      <c r="E1991" s="4">
        <v>17.7</v>
      </c>
      <c r="F1991" s="2" t="s">
        <v>2289</v>
      </c>
      <c r="G1991" s="19">
        <f>VLOOKUP(F1991,frs!$A$2:$B$45,2,FALSE)</f>
        <v>2</v>
      </c>
      <c r="H1991" s="2" t="b">
        <v>1</v>
      </c>
      <c r="I1991" s="2" t="s">
        <v>4716</v>
      </c>
      <c r="J1991" s="19">
        <f>VLOOKUP(I1991,Families!$A$2:$B$11,2,FALSE)</f>
        <v>1</v>
      </c>
      <c r="K1991" s="2" t="s">
        <v>4957</v>
      </c>
      <c r="L1991" s="19">
        <f>IFERROR(VLOOKUP(K1991,Appellations!$A$2:$B$80,2,FALSE),"0")</f>
        <v>30</v>
      </c>
      <c r="M1991" s="2" t="s">
        <v>4755</v>
      </c>
      <c r="N1991" s="19">
        <f>IFERROR(VLOOKUP(M1991,Regions!$A$2:$B$44,2,FALSE),"0")</f>
        <v>35</v>
      </c>
      <c r="O1991" s="2" t="s">
        <v>4719</v>
      </c>
      <c r="P1991" s="19">
        <f>IFERROR(VLOOKUP(O1991,Colors!$A$2:$B$11,2,FALSE),"0")</f>
        <v>8</v>
      </c>
      <c r="Q1991" s="2" t="s">
        <v>4688</v>
      </c>
      <c r="R1991" s="19">
        <f>IFERROR(VLOOKUP(Q1991,Contenants!$A$2:$B$21,2,FALSE),"0")</f>
        <v>16</v>
      </c>
      <c r="S1991" s="2" t="s">
        <v>5804</v>
      </c>
      <c r="T1991" s="50" t="s">
        <v>6346</v>
      </c>
      <c r="U1991" s="19" t="str">
        <f t="shared" si="737"/>
        <v>arnaud_de_villeneuve_cotes_du_roussillon_altatura_rouge.png</v>
      </c>
      <c r="V1991" s="19">
        <f t="shared" si="738"/>
        <v>1</v>
      </c>
      <c r="W1991" s="20" t="str">
        <f t="shared" si="739"/>
        <v>("02003", "Altatura ADV Rouge", "Un Côtes du Roussillon villages rouge puissant et boisé. Idéal sur une daube provençale.&lt;br&gt;&lt;br&gt;Encépagement : Syrah, Grenache vieillit en fût.&lt;br&gt;&lt;br&gt;Dégustation : Robe rubis intense profond ; Nez de fruits noirs et d’épices ; Bouche ample, complexe sur des notes de cerises et de pruneaux, finale réglissée et toastée.&lt;br&gt;Accord mets/vin : viande grillé, gibier.&lt;br&gt;&lt;br&gt;Créée en 1909, la maison Arnaud de Villeneuve est profondément ancrée dans l’histoire viticole du Roussillon. Réunis autour d’une équipe de vignerons, tous partagent les valeurs qui guident notre évolution, fondée sur les paliers du développement durable.&lt;br&gt;Le vignoble s’étend sur 1800 hectares et bénéficie d’une mosaïque de terroirs variés. Les vignes sont implantées des plaines proches de la mer jusqu’aux coteaux de l’arrière-pays, jusqu’à 200 mètres d’altitudes.&lt;br&gt;&lt;br&gt;Soucieux de préserver l’environnement qui nous entoure et sa biodiversité, ils privilégient les pratiques culturales raisonnées et incitent les vignerons à limiter les traitements. Une partie du vignoble est en agriculture biologique et l’autre partie en conversion vers le label Vignerons en Développement Durable.", "2", "1", "30", "35","8", "16", "arnaud_de_villeneuve_cotes_du_roussillon_altatura_rouge.png", "1"),</v>
      </c>
    </row>
    <row r="1992" spans="1:23" ht="409.5" x14ac:dyDescent="0.25">
      <c r="A1992" s="2" t="s">
        <v>548</v>
      </c>
      <c r="B1992" s="2" t="s">
        <v>549</v>
      </c>
      <c r="C1992" s="3" t="s">
        <v>5234</v>
      </c>
      <c r="D1992" s="23" t="str">
        <f t="shared" si="733"/>
        <v>Un Côtes du Roussillon villages rouge charnue et élégant, parfait sur des cotelettes d'agneau grillées.&lt;br&gt;&lt;br&gt;Encépagement : Syrah, Grenache.&lt;br&gt;&lt;br&gt;Dégustation : Robe grenat violine ; Nez puissant sur la griotte et la fraîcheur ; Bouche ample, gourmande et veloutée sur des notes de fruits noir confits et de cacao.&lt;br&gt;Accord mets/vin : viande grillé, gibier.&lt;br&gt;&lt;br&gt;Créée en 1909, la maison Arnaud de Villeneuve est profondément ancrée dans l’histoire viticole du Roussillon. Réunis autour d’une équipe de vignerons, tous partagent les valeurs qui guident notre évolution, fondée sur les paliers du développement durable.&lt;br&gt;Le vignoble s’étend sur 1800 hectares et bénéficie d’une mosaïque de terroirs variés. Les vignes sont implantées des plaines proches de la mer jusqu’aux coteaux de l’arrière-pays, jusqu’à 200 mètres d’altitudes.&lt;br&gt;&lt;br&gt;Soucieux de préserver l’environnement qui nous entoure et sa biodiversité, ils privilégient les pratiques culturales raisonnées et incitent les vignerons à limiter les traitements. Une partie du vignoble est en agriculture biologique et l’autre partie en conversion vers le label Vignerons en Développement Durable</v>
      </c>
      <c r="E1992" s="4">
        <v>19.45</v>
      </c>
      <c r="F1992" s="2" t="s">
        <v>2289</v>
      </c>
      <c r="G1992" s="19">
        <f>VLOOKUP(F1992,frs!$A$2:$B$45,2,FALSE)</f>
        <v>2</v>
      </c>
      <c r="H1992" s="2" t="b">
        <v>1</v>
      </c>
      <c r="I1992" s="2" t="s">
        <v>4716</v>
      </c>
      <c r="J1992" s="19">
        <f>VLOOKUP(I1992,Families!$A$2:$B$11,2,FALSE)</f>
        <v>1</v>
      </c>
      <c r="K1992" s="2" t="s">
        <v>4957</v>
      </c>
      <c r="L1992" s="19">
        <f>IFERROR(VLOOKUP(K1992,Appellations!$A$2:$B$80,2,FALSE),"0")</f>
        <v>30</v>
      </c>
      <c r="M1992" s="2" t="s">
        <v>4755</v>
      </c>
      <c r="N1992" s="19">
        <f>IFERROR(VLOOKUP(M1992,Regions!$A$2:$B$44,2,FALSE),"0")</f>
        <v>35</v>
      </c>
      <c r="O1992" s="2" t="s">
        <v>4719</v>
      </c>
      <c r="P1992" s="19">
        <f>IFERROR(VLOOKUP(O1992,Colors!$A$2:$B$11,2,FALSE),"0")</f>
        <v>8</v>
      </c>
      <c r="Q1992" s="2" t="s">
        <v>4688</v>
      </c>
      <c r="R1992" s="19">
        <f>IFERROR(VLOOKUP(Q1992,Contenants!$A$2:$B$21,2,FALSE),"0")</f>
        <v>16</v>
      </c>
      <c r="S1992" s="2" t="s">
        <v>5805</v>
      </c>
      <c r="T1992" s="50" t="s">
        <v>6347</v>
      </c>
      <c r="U1992" s="19" t="str">
        <f t="shared" si="737"/>
        <v>arnaud_de_villeneuve_cotes_du_roussillon_oppulum_rouge.png</v>
      </c>
      <c r="V1992" s="19">
        <f t="shared" si="738"/>
        <v>1</v>
      </c>
      <c r="W1992" s="20" t="str">
        <f t="shared" si="739"/>
        <v>("02004", "Oppulum ADV Rouge", "Un Côtes du Roussillon villages rouge charnue et élégant, parfait sur des cotelettes d'agneau grillées.&lt;br&gt;&lt;br&gt;Encépagement : Syrah, Grenache.&lt;br&gt;&lt;br&gt;Dégustation : Robe grenat violine ; Nez puissant sur la griotte et la fraîcheur ; Bouche ample, gourmande et veloutée sur des notes de fruits noir confits et de cacao.&lt;br&gt;Accord mets/vin : viande grillé, gibier.&lt;br&gt;&lt;br&gt;Créée en 1909, la maison Arnaud de Villeneuve est profondément ancrée dans l’histoire viticole du Roussillon. Réunis autour d’une équipe de vignerons, tous partagent les valeurs qui guident notre évolution, fondée sur les paliers du développement durable.&lt;br&gt;Le vignoble s’étend sur 1800 hectares et bénéficie d’une mosaïque de terroirs variés. Les vignes sont implantées des plaines proches de la mer jusqu’aux coteaux de l’arrière-pays, jusqu’à 200 mètres d’altitudes.&lt;br&gt;&lt;br&gt;Soucieux de préserver l’environnement qui nous entoure et sa biodiversité, ils privilégient les pratiques culturales raisonnées et incitent les vignerons à limiter les traitements. Une partie du vignoble est en agriculture biologique et l’autre partie en conversion vers le label Vignerons en Développement Durable", "2", "1", "30", "35","8", "16", "arnaud_de_villeneuve_cotes_du_roussillon_oppulum_rouge.png", "1"),</v>
      </c>
    </row>
    <row r="1993" spans="1:23" hidden="1" x14ac:dyDescent="0.25">
      <c r="A1993" s="2" t="s">
        <v>520</v>
      </c>
      <c r="B1993" s="2" t="s">
        <v>521</v>
      </c>
      <c r="C1993" s="3"/>
      <c r="D1993" s="23" t="str">
        <f t="shared" si="733"/>
        <v/>
      </c>
      <c r="E1993" s="4">
        <v>9.9499999999999993</v>
      </c>
      <c r="F1993" s="2" t="s">
        <v>2289</v>
      </c>
      <c r="G1993" s="19">
        <f>VLOOKUP(F1993,frs!$A$2:$E$41,2,FALSE)</f>
        <v>2</v>
      </c>
      <c r="H1993" s="2" t="b">
        <v>1</v>
      </c>
      <c r="I1993" s="2" t="s">
        <v>2308</v>
      </c>
      <c r="J1993" s="19">
        <f>VLOOKUP(I1993,Families!$A$2:$B$11,2,FALSE)</f>
        <v>3</v>
      </c>
      <c r="K1993" s="2" t="s">
        <v>4879</v>
      </c>
      <c r="L1993" s="19">
        <f>IFERROR(VLOOKUP(K1993,Appellations!$A$2:$B$77,2,FALSE),"0")</f>
        <v>24</v>
      </c>
      <c r="M1993" s="2" t="s">
        <v>4755</v>
      </c>
      <c r="N1993" s="19">
        <f>IFERROR(VLOOKUP(M1993,Regions!$A$2:$B$41,2,FALSE),"0")</f>
        <v>35</v>
      </c>
      <c r="O1993" s="2" t="s">
        <v>2306</v>
      </c>
      <c r="P1993" s="19">
        <f>IFERROR(VLOOKUP(O1993,Colors!$A$2:$B$11,2,FALSE),"0")</f>
        <v>7</v>
      </c>
      <c r="Q1993" s="2" t="s">
        <v>4688</v>
      </c>
      <c r="R1993" s="19">
        <f>IFERROR(VLOOKUP(Q1993,Contenants!$A$2:$B$21,2,FALSE),"0")</f>
        <v>16</v>
      </c>
      <c r="S1993" s="2"/>
      <c r="T1993" s="50" t="str">
        <f t="shared" si="736"/>
        <v>C/Catalanes Grenache Stellaire Adv Rose</v>
      </c>
      <c r="U1993" s="19" t="str">
        <f>SUBSTITUTE(SUBSTITUTE(SUBSTITUTE(SUBSTITUTE(SUBSTITUTE(SUBSTITUTE(SUBSTITUTE(SUBSTITUTE(SUBSTITUTE(SUBSTITUTE(SUBSTITUTE(SUBSTITUTE(S1993,"C:\Users\Admin\OneDrive\Site Internet\",""),"BAG-IN-BOX\",""),"BOURGOGNE\",""),"BEAUJOLAIS\",""),"CHAMPAGNE ET EFFERVESCENTS\",""),"LANGUEDOC\",""),"LOIRE\",""),"PROVENCE\",""),"RHONE NORD\",""),"RHONE SUD\",""),"SPIRITUEUX\",""),"SUD OUEST\","")</f>
        <v/>
      </c>
      <c r="V1993" s="19">
        <f t="shared" si="738"/>
        <v>0</v>
      </c>
      <c r="W1993" s="20" t="e">
        <f>$X$1&amp;A1993&amp;$Y$1&amp;T1993&amp;$Z$1&amp;D1993&amp;$AA$1&amp;E1993&amp;#REF!&amp;G1993&amp;$AB$1&amp;J1993&amp;$AC$1&amp;L1993&amp;$AD$1&amp;N1993&amp;$AE$1&amp;P1993&amp;$AF$1&amp;R1993&amp;$AG$1&amp;#REF!&amp;$AI$1</f>
        <v>#REF!</v>
      </c>
    </row>
    <row r="1994" spans="1:23" ht="409.5" x14ac:dyDescent="0.25">
      <c r="A1994" s="2" t="s">
        <v>518</v>
      </c>
      <c r="B1994" s="2" t="s">
        <v>519</v>
      </c>
      <c r="C1994" s="3" t="s">
        <v>5230</v>
      </c>
      <c r="D1994" s="23" t="str">
        <f t="shared" si="733"/>
        <v>Un Côtes Catalane blanc sec, beurré et brioché. Idéal sur une blanquette de veau.&lt;br&gt;&lt;br&gt;Encépagement : Chardonnay vieillit en fût.&lt;br&gt;&lt;br&gt;Dégustation : Robe or pâle ; Nez fin et gourmand d’agrumes ; Bouche ronde aux notes d’agrume, d’ananas et de fleurs blanches. Légèrement vanillé et boisé/toasté/grillé.&lt;br&gt;Accord mets/vin : viande blanche et crustacé à chair grasse.&lt;br&gt;&lt;br&gt;Créée en 1909, la maison Arnaud de Villeneuve est profondément ancrée dans l’histoire viticole du Roussillon. Réunis autour d’une équipe de vignerons, tous partagent les valeurs qui guident notre évolution, fondée sur les paliers du développement durable.&lt;br&gt;Le vignoble s’étend sur 1800 hectares et bénéficie d’une mosaïque de terroirs variés. Les vignes sont implantées des plaines proches de la mer jusqu’aux coteaux de l’arrière-pays, jusqu’à 200 mètres d’altitudes.&lt;br&gt;&lt;br&gt;Soucieux de préserver l’environnement qui nous entoure et sa biodiversité, ils privilégient les pratiques culturales raisonnées et incitent les vignerons à limiter les traitements. Une partie du vignoble est en agriculture biologique et l’autre partie en conversion vers le label Vignerons en Développement Durable.</v>
      </c>
      <c r="E1994" s="4">
        <v>9.1</v>
      </c>
      <c r="F1994" s="2" t="s">
        <v>2289</v>
      </c>
      <c r="G1994" s="19">
        <f>VLOOKUP(F1994,frs!$A$2:$B$45,2,FALSE)</f>
        <v>2</v>
      </c>
      <c r="H1994" s="2" t="b">
        <v>1</v>
      </c>
      <c r="I1994" s="2" t="s">
        <v>4709</v>
      </c>
      <c r="J1994" s="19">
        <f>VLOOKUP(I1994,Families!$A$2:$B$11,2,FALSE)</f>
        <v>2</v>
      </c>
      <c r="K1994" s="2" t="s">
        <v>4879</v>
      </c>
      <c r="L1994" s="19">
        <f>IFERROR(VLOOKUP(K1994,Appellations!$A$2:$B$80,2,FALSE),"0")</f>
        <v>24</v>
      </c>
      <c r="M1994" s="2" t="s">
        <v>4755</v>
      </c>
      <c r="N1994" s="19">
        <f>IFERROR(VLOOKUP(M1994,Regions!$A$2:$B$44,2,FALSE),"0")</f>
        <v>35</v>
      </c>
      <c r="O1994" s="2" t="s">
        <v>4689</v>
      </c>
      <c r="P1994" s="19">
        <f>IFERROR(VLOOKUP(O1994,Colors!$A$2:$B$11,2,FALSE),"0")</f>
        <v>2</v>
      </c>
      <c r="Q1994" s="2" t="s">
        <v>4688</v>
      </c>
      <c r="R1994" s="19">
        <f>IFERROR(VLOOKUP(Q1994,Contenants!$A$2:$B$21,2,FALSE),"0")</f>
        <v>16</v>
      </c>
      <c r="S1994" s="2" t="s">
        <v>5806</v>
      </c>
      <c r="T1994" s="50" t="s">
        <v>6348</v>
      </c>
      <c r="U1994" s="19" t="str">
        <f t="shared" ref="U1994:U1995" si="740">SUBSTITUTE(S1994,"C:\Users\Admin\OneDrive\Site Internet\","")</f>
        <v>arnaud_de_villeneuve_cotes_du_roussillon_chardonnay_reserve_blanc.png</v>
      </c>
      <c r="V1994" s="19">
        <f t="shared" si="738"/>
        <v>1</v>
      </c>
      <c r="W1994" s="20" t="str">
        <f t="shared" ref="W1994:W1995" si="741">$X$1&amp;A1994&amp;$Y$1&amp;T1994&amp;$Z$1&amp;D1994&amp;$AA$1&amp;G1994&amp;$AB$1&amp;J1994&amp;$AC$1&amp;L1994&amp;$AD$1&amp;N1994&amp;$AE$1&amp;P1994&amp;$AF$1&amp;R1994&amp;$AG$1&amp;U1994&amp;$AH$1&amp;V1994&amp;$AI$1</f>
        <v>("02006", "Chardonnay Réserve ADV Blanc", "Un Côtes Catalane blanc sec, beurré et brioché. Idéal sur une blanquette de veau.&lt;br&gt;&lt;br&gt;Encépagement : Chardonnay vieillit en fût.&lt;br&gt;&lt;br&gt;Dégustation : Robe or pâle ; Nez fin et gourmand d’agrumes ; Bouche ronde aux notes d’agrume, d’ananas et de fleurs blanches. Légèrement vanillé et boisé/toasté/grillé.&lt;br&gt;Accord mets/vin : viande blanche et crustacé à chair grasse.&lt;br&gt;&lt;br&gt;Créée en 1909, la maison Arnaud de Villeneuve est profondément ancrée dans l’histoire viticole du Roussillon. Réunis autour d’une équipe de vignerons, tous partagent les valeurs qui guident notre évolution, fondée sur les paliers du développement durable.&lt;br&gt;Le vignoble s’étend sur 1800 hectares et bénéficie d’une mosaïque de terroirs variés. Les vignes sont implantées des plaines proches de la mer jusqu’aux coteaux de l’arrière-pays, jusqu’à 200 mètres d’altitudes.&lt;br&gt;&lt;br&gt;Soucieux de préserver l’environnement qui nous entoure et sa biodiversité, ils privilégient les pratiques culturales raisonnées et incitent les vignerons à limiter les traitements. Une partie du vignoble est en agriculture biologique et l’autre partie en conversion vers le label Vignerons en Développement Durable.", "2", "2", "24", "35","2", "16", "arnaud_de_villeneuve_cotes_du_roussillon_chardonnay_reserve_blanc.png", "1"),</v>
      </c>
    </row>
    <row r="1995" spans="1:23" ht="409.5" x14ac:dyDescent="0.25">
      <c r="A1995" s="2" t="s">
        <v>522</v>
      </c>
      <c r="B1995" s="2" t="s">
        <v>523</v>
      </c>
      <c r="C1995" s="3" t="s">
        <v>5231</v>
      </c>
      <c r="D1995" s="23" t="str">
        <f t="shared" si="733"/>
        <v>Un Côtes Catalanes blanc sec et fruité, parfait pour vos apéritifs ou un poulet curry.&lt;br&gt;&lt;br&gt;Encépagement : Viognier.&lt;br&gt;&lt;br&gt;Dégustation : Robe or pâle ; Nez complexe defruits blancs et fleur de citron ; Bouche ronde aux notes de fruits blanc et de poire.&lt;br&gt;Accord mets/vin : saumon fumé, poisson en sauce.&lt;br&gt;&lt;br&gt;Créée en 1909, la maison Arnaud de Villeneuve est profondément ancrée dans l’histoire viticole du Roussillon. Réunis autour d’une équipe de vignerons, tous partagent les valeurs qui guident notre évolution, fondée sur les paliers du développement durable.&lt;br&gt;Le vignoble s’étend sur 1800 hectares et bénéficie d’une mosaïque de terroirs variés. Les vignes sont implantées des plaines proches de la mer jusqu’aux coteaux de l’arrière-pays, jusqu’à 200 mètres d’altitudes.&lt;br&gt;&lt;br&gt;Soucieux de préserver l’environnement qui nous entoure et sa biodiversité, ils privilégient les pratiques culturales raisonnées et incitent les vignerons à limiter les traitements. Une partie du vignoble est en agriculture biologique et l’autre partie en conversion vers le label Vignerons en Développement Durable.</v>
      </c>
      <c r="E1995" s="4">
        <v>7.9</v>
      </c>
      <c r="F1995" s="2" t="s">
        <v>2289</v>
      </c>
      <c r="G1995" s="19">
        <f>VLOOKUP(F1995,frs!$A$2:$B$45,2,FALSE)</f>
        <v>2</v>
      </c>
      <c r="H1995" s="2" t="b">
        <v>1</v>
      </c>
      <c r="I1995" s="2" t="s">
        <v>4709</v>
      </c>
      <c r="J1995" s="19">
        <f>VLOOKUP(I1995,Families!$A$2:$B$11,2,FALSE)</f>
        <v>2</v>
      </c>
      <c r="K1995" s="2" t="s">
        <v>4879</v>
      </c>
      <c r="L1995" s="19">
        <f>IFERROR(VLOOKUP(K1995,Appellations!$A$2:$B$80,2,FALSE),"0")</f>
        <v>24</v>
      </c>
      <c r="M1995" s="2" t="s">
        <v>4755</v>
      </c>
      <c r="N1995" s="19">
        <f>IFERROR(VLOOKUP(M1995,Regions!$A$2:$B$44,2,FALSE),"0")</f>
        <v>35</v>
      </c>
      <c r="O1995" s="2" t="s">
        <v>4689</v>
      </c>
      <c r="P1995" s="19">
        <f>IFERROR(VLOOKUP(O1995,Colors!$A$2:$B$11,2,FALSE),"0")</f>
        <v>2</v>
      </c>
      <c r="Q1995" s="2" t="s">
        <v>4688</v>
      </c>
      <c r="R1995" s="19">
        <f>IFERROR(VLOOKUP(Q1995,Contenants!$A$2:$B$21,2,FALSE),"0")</f>
        <v>16</v>
      </c>
      <c r="S1995" s="2" t="s">
        <v>5807</v>
      </c>
      <c r="T1995" s="50" t="s">
        <v>6349</v>
      </c>
      <c r="U1995" s="19" t="str">
        <f t="shared" si="740"/>
        <v>arnaud_de_villeneuve_cotes_du_roussillon_viognier_blanc.png</v>
      </c>
      <c r="V1995" s="19">
        <f t="shared" si="738"/>
        <v>1</v>
      </c>
      <c r="W1995" s="20" t="str">
        <f t="shared" si="741"/>
        <v>("02007", "Viognier Classic ADV Blanc", "Un Côtes Catalanes blanc sec et fruité, parfait pour vos apéritifs ou un poulet curry.&lt;br&gt;&lt;br&gt;Encépagement : Viognier.&lt;br&gt;&lt;br&gt;Dégustation : Robe or pâle ; Nez complexe defruits blancs et fleur de citron ; Bouche ronde aux notes de fruits blanc et de poire.&lt;br&gt;Accord mets/vin : saumon fumé, poisson en sauce.&lt;br&gt;&lt;br&gt;Créée en 1909, la maison Arnaud de Villeneuve est profondément ancrée dans l’histoire viticole du Roussillon. Réunis autour d’une équipe de vignerons, tous partagent les valeurs qui guident notre évolution, fondée sur les paliers du développement durable.&lt;br&gt;Le vignoble s’étend sur 1800 hectares et bénéficie d’une mosaïque de terroirs variés. Les vignes sont implantées des plaines proches de la mer jusqu’aux coteaux de l’arrière-pays, jusqu’à 200 mètres d’altitudes.&lt;br&gt;&lt;br&gt;Soucieux de préserver l’environnement qui nous entoure et sa biodiversité, ils privilégient les pratiques culturales raisonnées et incitent les vignerons à limiter les traitements. Une partie du vignoble est en agriculture biologique et l’autre partie en conversion vers le label Vignerons en Développement Durable.", "2", "2", "24", "35","2", "16", "arnaud_de_villeneuve_cotes_du_roussillon_viognier_blanc.png", "1"),</v>
      </c>
    </row>
    <row r="1996" spans="1:23" hidden="1" x14ac:dyDescent="0.25">
      <c r="A1996" s="2" t="s">
        <v>1576</v>
      </c>
      <c r="B1996" s="2" t="s">
        <v>1577</v>
      </c>
      <c r="C1996" s="3"/>
      <c r="D1996" s="23" t="str">
        <f t="shared" si="733"/>
        <v/>
      </c>
      <c r="E1996" s="4">
        <v>12.95</v>
      </c>
      <c r="F1996" s="2" t="s">
        <v>2289</v>
      </c>
      <c r="G1996" s="19">
        <f>VLOOKUP(F1996,frs!$A$2:$E$41,2,FALSE)</f>
        <v>2</v>
      </c>
      <c r="H1996" s="2" t="b">
        <v>1</v>
      </c>
      <c r="I1996" s="2" t="s">
        <v>4862</v>
      </c>
      <c r="J1996" s="19" t="e">
        <f>VLOOKUP(I1996,Families!$A$2:$B$11,2,FALSE)</f>
        <v>#N/A</v>
      </c>
      <c r="K1996" s="2" t="s">
        <v>4754</v>
      </c>
      <c r="L1996" s="19" t="str">
        <f>IFERROR(VLOOKUP(K1996,Appellations!$A$2:$B$77,2,FALSE),"0")</f>
        <v>0</v>
      </c>
      <c r="M1996" s="2" t="s">
        <v>4743</v>
      </c>
      <c r="N1996" s="19">
        <f>IFERROR(VLOOKUP(M1996,Regions!$A$2:$B$41,2,FALSE),"0")</f>
        <v>24</v>
      </c>
      <c r="O1996" s="2" t="s">
        <v>4689</v>
      </c>
      <c r="P1996" s="19">
        <f>IFERROR(VLOOKUP(O1996,Colors!$A$2:$B$11,2,FALSE),"0")</f>
        <v>2</v>
      </c>
      <c r="Q1996" s="2" t="s">
        <v>4688</v>
      </c>
      <c r="R1996" s="19">
        <f>IFERROR(VLOOKUP(Q1996,Contenants!$A$2:$B$21,2,FALSE),"0")</f>
        <v>16</v>
      </c>
      <c r="S1996" s="2"/>
      <c r="T1996" s="50" t="str">
        <f t="shared" si="736"/>
        <v>Muscat De Rivesaltes Tradition Adv Blanc</v>
      </c>
      <c r="U1996" s="19" t="str">
        <f>SUBSTITUTE(SUBSTITUTE(SUBSTITUTE(SUBSTITUTE(SUBSTITUTE(SUBSTITUTE(SUBSTITUTE(SUBSTITUTE(SUBSTITUTE(SUBSTITUTE(SUBSTITUTE(SUBSTITUTE(S1996,"C:\Users\Admin\OneDrive\Site Internet\",""),"BAG-IN-BOX\",""),"BOURGOGNE\",""),"BEAUJOLAIS\",""),"CHAMPAGNE ET EFFERVESCENTS\",""),"LANGUEDOC\",""),"LOIRE\",""),"PROVENCE\",""),"RHONE NORD\",""),"RHONE SUD\",""),"SPIRITUEUX\",""),"SUD OUEST\","")</f>
        <v/>
      </c>
      <c r="V1996" s="19">
        <f t="shared" si="738"/>
        <v>0</v>
      </c>
      <c r="W1996" s="20" t="e">
        <f>$X$1&amp;A1996&amp;$Y$1&amp;T1996&amp;$Z$1&amp;D1996&amp;$AA$1&amp;E1996&amp;#REF!&amp;G1996&amp;$AB$1&amp;J1996&amp;$AC$1&amp;L1996&amp;$AD$1&amp;N1996&amp;$AE$1&amp;P1996&amp;$AF$1&amp;R1996&amp;$AG$1&amp;#REF!&amp;$AI$1</f>
        <v>#REF!</v>
      </c>
    </row>
    <row r="1997" spans="1:23" hidden="1" x14ac:dyDescent="0.25">
      <c r="A1997" s="2" t="s">
        <v>1821</v>
      </c>
      <c r="B1997" s="2" t="s">
        <v>1822</v>
      </c>
      <c r="C1997" s="3"/>
      <c r="D1997" s="23" t="str">
        <f t="shared" si="733"/>
        <v/>
      </c>
      <c r="E1997" s="4">
        <v>13</v>
      </c>
      <c r="F1997" s="2" t="s">
        <v>2289</v>
      </c>
      <c r="G1997" s="19">
        <f>VLOOKUP(F1997,frs!$A$2:$E$41,2,FALSE)</f>
        <v>2</v>
      </c>
      <c r="H1997" s="2" t="b">
        <v>1</v>
      </c>
      <c r="I1997" s="2" t="s">
        <v>4862</v>
      </c>
      <c r="J1997" s="19" t="e">
        <f>VLOOKUP(I1997,Families!$A$2:$B$11,2,FALSE)</f>
        <v>#N/A</v>
      </c>
      <c r="K1997" s="2" t="s">
        <v>5060</v>
      </c>
      <c r="L1997" s="19" t="str">
        <f>IFERROR(VLOOKUP(K1997,Appellations!$A$2:$B$77,2,FALSE),"0")</f>
        <v>0</v>
      </c>
      <c r="M1997" s="2" t="s">
        <v>4743</v>
      </c>
      <c r="N1997" s="19">
        <f>IFERROR(VLOOKUP(M1997,Regions!$A$2:$B$41,2,FALSE),"0")</f>
        <v>24</v>
      </c>
      <c r="O1997" s="2"/>
      <c r="P1997" s="19" t="str">
        <f>IFERROR(VLOOKUP(O1997,Colors!$A$2:$B$11,2,FALSE),"0")</f>
        <v>0</v>
      </c>
      <c r="Q1997" s="2" t="s">
        <v>4688</v>
      </c>
      <c r="R1997" s="19">
        <f>IFERROR(VLOOKUP(Q1997,Contenants!$A$2:$B$21,2,FALSE),"0")</f>
        <v>16</v>
      </c>
      <c r="S1997" s="2"/>
      <c r="T1997" s="50" t="str">
        <f t="shared" si="736"/>
        <v>Rivesaltes Ambre Tradition Adv 5 Ans</v>
      </c>
      <c r="U1997" s="19" t="str">
        <f>SUBSTITUTE(SUBSTITUTE(SUBSTITUTE(SUBSTITUTE(SUBSTITUTE(SUBSTITUTE(SUBSTITUTE(SUBSTITUTE(SUBSTITUTE(SUBSTITUTE(SUBSTITUTE(SUBSTITUTE(S1997,"C:\Users\Admin\OneDrive\Site Internet\",""),"BAG-IN-BOX\",""),"BOURGOGNE\",""),"BEAUJOLAIS\",""),"CHAMPAGNE ET EFFERVESCENTS\",""),"LANGUEDOC\",""),"LOIRE\",""),"PROVENCE\",""),"RHONE NORD\",""),"RHONE SUD\",""),"SPIRITUEUX\",""),"SUD OUEST\","")</f>
        <v/>
      </c>
      <c r="V1997" s="19">
        <f t="shared" si="738"/>
        <v>0</v>
      </c>
      <c r="W1997" s="20" t="e">
        <f>$X$1&amp;A1997&amp;$Y$1&amp;T1997&amp;$Z$1&amp;D1997&amp;$AA$1&amp;E1997&amp;#REF!&amp;G1997&amp;$AB$1&amp;J1997&amp;$AC$1&amp;L1997&amp;$AD$1&amp;N1997&amp;$AE$1&amp;P1997&amp;$AF$1&amp;R1997&amp;$AG$1&amp;#REF!&amp;$AI$1</f>
        <v>#REF!</v>
      </c>
    </row>
    <row r="1998" spans="1:23" hidden="1" x14ac:dyDescent="0.25">
      <c r="A1998" s="2" t="s">
        <v>1815</v>
      </c>
      <c r="B1998" s="2" t="s">
        <v>1816</v>
      </c>
      <c r="C1998" s="3"/>
      <c r="D1998" s="23" t="str">
        <f t="shared" si="733"/>
        <v/>
      </c>
      <c r="E1998" s="4">
        <v>17.899999999999999</v>
      </c>
      <c r="F1998" s="2" t="s">
        <v>2289</v>
      </c>
      <c r="G1998" s="19">
        <f>VLOOKUP(F1998,frs!$A$2:$E$41,2,FALSE)</f>
        <v>2</v>
      </c>
      <c r="H1998" s="2" t="b">
        <v>1</v>
      </c>
      <c r="I1998" s="2" t="s">
        <v>4862</v>
      </c>
      <c r="J1998" s="19" t="e">
        <f>VLOOKUP(I1998,Families!$A$2:$B$11,2,FALSE)</f>
        <v>#N/A</v>
      </c>
      <c r="K1998" s="2" t="s">
        <v>5060</v>
      </c>
      <c r="L1998" s="19" t="str">
        <f>IFERROR(VLOOKUP(K1998,Appellations!$A$2:$B$77,2,FALSE),"0")</f>
        <v>0</v>
      </c>
      <c r="M1998" s="2" t="s">
        <v>4743</v>
      </c>
      <c r="N1998" s="19">
        <f>IFERROR(VLOOKUP(M1998,Regions!$A$2:$B$41,2,FALSE),"0")</f>
        <v>24</v>
      </c>
      <c r="O1998" s="2"/>
      <c r="P1998" s="19" t="str">
        <f>IFERROR(VLOOKUP(O1998,Colors!$A$2:$B$11,2,FALSE),"0")</f>
        <v>0</v>
      </c>
      <c r="Q1998" s="2" t="s">
        <v>4688</v>
      </c>
      <c r="R1998" s="19">
        <f>IFERROR(VLOOKUP(Q1998,Contenants!$A$2:$B$21,2,FALSE),"0")</f>
        <v>16</v>
      </c>
      <c r="S1998" s="2"/>
      <c r="T1998" s="50" t="str">
        <f t="shared" si="736"/>
        <v>Rivesaltes Ambre Grde Reserve Adv 10 Ans</v>
      </c>
      <c r="U1998" s="19" t="str">
        <f>SUBSTITUTE(SUBSTITUTE(SUBSTITUTE(SUBSTITUTE(SUBSTITUTE(SUBSTITUTE(SUBSTITUTE(SUBSTITUTE(SUBSTITUTE(SUBSTITUTE(SUBSTITUTE(SUBSTITUTE(S1998,"C:\Users\Admin\OneDrive\Site Internet\",""),"BAG-IN-BOX\",""),"BOURGOGNE\",""),"BEAUJOLAIS\",""),"CHAMPAGNE ET EFFERVESCENTS\",""),"LANGUEDOC\",""),"LOIRE\",""),"PROVENCE\",""),"RHONE NORD\",""),"RHONE SUD\",""),"SPIRITUEUX\",""),"SUD OUEST\","")</f>
        <v/>
      </c>
      <c r="V1998" s="19">
        <f t="shared" si="738"/>
        <v>0</v>
      </c>
      <c r="W1998" s="20" t="e">
        <f>$X$1&amp;A1998&amp;$Y$1&amp;T1998&amp;$Z$1&amp;D1998&amp;$AA$1&amp;E1998&amp;#REF!&amp;G1998&amp;$AB$1&amp;J1998&amp;$AC$1&amp;L1998&amp;$AD$1&amp;N1998&amp;$AE$1&amp;P1998&amp;$AF$1&amp;R1998&amp;$AG$1&amp;#REF!&amp;$AI$1</f>
        <v>#REF!</v>
      </c>
    </row>
    <row r="1999" spans="1:23" hidden="1" x14ac:dyDescent="0.25">
      <c r="A1999" s="2" t="s">
        <v>1817</v>
      </c>
      <c r="B1999" s="2" t="s">
        <v>1818</v>
      </c>
      <c r="C1999" s="3"/>
      <c r="D1999" s="23" t="str">
        <f t="shared" si="733"/>
        <v/>
      </c>
      <c r="E1999" s="4">
        <v>25.1</v>
      </c>
      <c r="F1999" s="2" t="s">
        <v>2289</v>
      </c>
      <c r="G1999" s="19">
        <f>VLOOKUP(F1999,frs!$A$2:$E$41,2,FALSE)</f>
        <v>2</v>
      </c>
      <c r="H1999" s="2" t="b">
        <v>1</v>
      </c>
      <c r="I1999" s="2" t="s">
        <v>4862</v>
      </c>
      <c r="J1999" s="19" t="e">
        <f>VLOOKUP(I1999,Families!$A$2:$B$11,2,FALSE)</f>
        <v>#N/A</v>
      </c>
      <c r="K1999" s="2" t="s">
        <v>5060</v>
      </c>
      <c r="L1999" s="19" t="str">
        <f>IFERROR(VLOOKUP(K1999,Appellations!$A$2:$B$77,2,FALSE),"0")</f>
        <v>0</v>
      </c>
      <c r="M1999" s="2" t="s">
        <v>4743</v>
      </c>
      <c r="N1999" s="19">
        <f>IFERROR(VLOOKUP(M1999,Regions!$A$2:$B$41,2,FALSE),"0")</f>
        <v>24</v>
      </c>
      <c r="O1999" s="2"/>
      <c r="P1999" s="19" t="str">
        <f>IFERROR(VLOOKUP(O1999,Colors!$A$2:$B$11,2,FALSE),"0")</f>
        <v>0</v>
      </c>
      <c r="Q1999" s="2" t="s">
        <v>4688</v>
      </c>
      <c r="R1999" s="19">
        <f>IFERROR(VLOOKUP(Q1999,Contenants!$A$2:$B$21,2,FALSE),"0")</f>
        <v>16</v>
      </c>
      <c r="S1999" s="2"/>
      <c r="T1999" s="50" t="str">
        <f t="shared" si="736"/>
        <v>Rivesaltes Ambre Grde Reserve Adv 20 Ans</v>
      </c>
      <c r="U1999" s="19" t="str">
        <f>SUBSTITUTE(SUBSTITUTE(SUBSTITUTE(SUBSTITUTE(SUBSTITUTE(SUBSTITUTE(SUBSTITUTE(SUBSTITUTE(SUBSTITUTE(SUBSTITUTE(SUBSTITUTE(SUBSTITUTE(S1999,"C:\Users\Admin\OneDrive\Site Internet\",""),"BAG-IN-BOX\",""),"BOURGOGNE\",""),"BEAUJOLAIS\",""),"CHAMPAGNE ET EFFERVESCENTS\",""),"LANGUEDOC\",""),"LOIRE\",""),"PROVENCE\",""),"RHONE NORD\",""),"RHONE SUD\",""),"SPIRITUEUX\",""),"SUD OUEST\","")</f>
        <v/>
      </c>
      <c r="V1999" s="19">
        <f t="shared" si="738"/>
        <v>0</v>
      </c>
      <c r="W1999" s="20" t="e">
        <f>$X$1&amp;A1999&amp;$Y$1&amp;T1999&amp;$Z$1&amp;D1999&amp;$AA$1&amp;E1999&amp;#REF!&amp;G1999&amp;$AB$1&amp;J1999&amp;$AC$1&amp;L1999&amp;$AD$1&amp;N1999&amp;$AE$1&amp;P1999&amp;$AF$1&amp;R1999&amp;$AG$1&amp;#REF!&amp;$AI$1</f>
        <v>#REF!</v>
      </c>
    </row>
    <row r="2000" spans="1:23" hidden="1" x14ac:dyDescent="0.25">
      <c r="A2000" s="2" t="s">
        <v>1819</v>
      </c>
      <c r="B2000" s="2" t="s">
        <v>1820</v>
      </c>
      <c r="C2000" s="3"/>
      <c r="D2000" s="23" t="str">
        <f t="shared" si="733"/>
        <v/>
      </c>
      <c r="E2000" s="4">
        <v>44.3</v>
      </c>
      <c r="F2000" s="2" t="s">
        <v>2289</v>
      </c>
      <c r="G2000" s="19">
        <f>VLOOKUP(F2000,frs!$A$2:$E$41,2,FALSE)</f>
        <v>2</v>
      </c>
      <c r="H2000" s="2" t="b">
        <v>1</v>
      </c>
      <c r="I2000" s="2" t="s">
        <v>4862</v>
      </c>
      <c r="J2000" s="19" t="e">
        <f>VLOOKUP(I2000,Families!$A$2:$B$11,2,FALSE)</f>
        <v>#N/A</v>
      </c>
      <c r="K2000" s="2" t="s">
        <v>5060</v>
      </c>
      <c r="L2000" s="19" t="str">
        <f>IFERROR(VLOOKUP(K2000,Appellations!$A$2:$B$77,2,FALSE),"0")</f>
        <v>0</v>
      </c>
      <c r="M2000" s="2" t="s">
        <v>4743</v>
      </c>
      <c r="N2000" s="19">
        <f>IFERROR(VLOOKUP(M2000,Regions!$A$2:$B$41,2,FALSE),"0")</f>
        <v>24</v>
      </c>
      <c r="O2000" s="2"/>
      <c r="P2000" s="19" t="str">
        <f>IFERROR(VLOOKUP(O2000,Colors!$A$2:$B$11,2,FALSE),"0")</f>
        <v>0</v>
      </c>
      <c r="Q2000" s="2" t="s">
        <v>4688</v>
      </c>
      <c r="R2000" s="19">
        <f>IFERROR(VLOOKUP(Q2000,Contenants!$A$2:$B$21,2,FALSE),"0")</f>
        <v>16</v>
      </c>
      <c r="S2000" s="2"/>
      <c r="T2000" s="50" t="str">
        <f t="shared" si="736"/>
        <v>Rivesaltes Ambre Prestige Adv 2002</v>
      </c>
      <c r="U2000" s="19" t="str">
        <f>SUBSTITUTE(SUBSTITUTE(SUBSTITUTE(SUBSTITUTE(SUBSTITUTE(SUBSTITUTE(SUBSTITUTE(SUBSTITUTE(SUBSTITUTE(SUBSTITUTE(SUBSTITUTE(SUBSTITUTE(S2000,"C:\Users\Admin\OneDrive\Site Internet\",""),"BAG-IN-BOX\",""),"BOURGOGNE\",""),"BEAUJOLAIS\",""),"CHAMPAGNE ET EFFERVESCENTS\",""),"LANGUEDOC\",""),"LOIRE\",""),"PROVENCE\",""),"RHONE NORD\",""),"RHONE SUD\",""),"SPIRITUEUX\",""),"SUD OUEST\","")</f>
        <v/>
      </c>
      <c r="V2000" s="19">
        <f t="shared" si="738"/>
        <v>0</v>
      </c>
      <c r="W2000" s="20" t="e">
        <f>$X$1&amp;A2000&amp;$Y$1&amp;T2000&amp;$Z$1&amp;D2000&amp;$AA$1&amp;E2000&amp;#REF!&amp;G2000&amp;$AB$1&amp;J2000&amp;$AC$1&amp;L2000&amp;$AD$1&amp;N2000&amp;$AE$1&amp;P2000&amp;$AF$1&amp;R2000&amp;$AG$1&amp;#REF!&amp;$AI$1</f>
        <v>#REF!</v>
      </c>
    </row>
    <row r="2001" spans="1:23" s="29" customFormat="1" hidden="1" x14ac:dyDescent="0.25">
      <c r="A2001" s="2" t="s">
        <v>1813</v>
      </c>
      <c r="B2001" s="2" t="s">
        <v>1814</v>
      </c>
      <c r="C2001" s="3"/>
      <c r="D2001" s="27" t="str">
        <f t="shared" ref="D2001:D2027" si="742">SUBSTITUTE(SUBSTITUTE(C2001,CHAR(13),""),CHAR(10),"&lt;br&gt;")</f>
        <v/>
      </c>
      <c r="E2001" s="4">
        <v>45.5</v>
      </c>
      <c r="F2001" s="2" t="s">
        <v>2289</v>
      </c>
      <c r="H2001" s="2" t="b">
        <v>1</v>
      </c>
      <c r="I2001" s="2" t="s">
        <v>4862</v>
      </c>
      <c r="K2001" s="2" t="s">
        <v>5060</v>
      </c>
      <c r="M2001" s="2" t="s">
        <v>4743</v>
      </c>
      <c r="O2001" s="2"/>
      <c r="Q2001" s="2" t="s">
        <v>4688</v>
      </c>
      <c r="S2001" s="2"/>
      <c r="V2001" s="19">
        <f t="shared" si="738"/>
        <v>0</v>
      </c>
    </row>
    <row r="2002" spans="1:23" s="20" customFormat="1" hidden="1" x14ac:dyDescent="0.25">
      <c r="A2002" s="2" t="s">
        <v>1811</v>
      </c>
      <c r="B2002" s="2" t="s">
        <v>1812</v>
      </c>
      <c r="C2002" s="3"/>
      <c r="D2002" s="40" t="str">
        <f t="shared" si="742"/>
        <v/>
      </c>
      <c r="E2002" s="4">
        <v>65.5</v>
      </c>
      <c r="F2002" s="2" t="s">
        <v>2289</v>
      </c>
      <c r="G2002" s="42"/>
      <c r="H2002" s="2" t="b">
        <v>1</v>
      </c>
      <c r="I2002" s="2" t="s">
        <v>4862</v>
      </c>
      <c r="J2002" s="42"/>
      <c r="K2002" s="2" t="s">
        <v>5060</v>
      </c>
      <c r="L2002" s="42"/>
      <c r="M2002" s="2" t="s">
        <v>4743</v>
      </c>
      <c r="N2002" s="42"/>
      <c r="O2002" s="2"/>
      <c r="P2002" s="42"/>
      <c r="Q2002" s="2" t="s">
        <v>4688</v>
      </c>
      <c r="R2002" s="42"/>
      <c r="S2002" s="2"/>
      <c r="T2002" s="42"/>
      <c r="U2002" s="42"/>
      <c r="V2002" s="19">
        <f t="shared" si="738"/>
        <v>0</v>
      </c>
      <c r="W2002" s="42"/>
    </row>
    <row r="2003" spans="1:23" hidden="1" x14ac:dyDescent="0.25">
      <c r="A2003" s="2" t="s">
        <v>1809</v>
      </c>
      <c r="B2003" s="2" t="s">
        <v>1810</v>
      </c>
      <c r="C2003" s="3"/>
      <c r="D2003" s="23" t="str">
        <f t="shared" ref="D2003:D2007" si="743">SUBSTITUTE(SUBSTITUTE(SUBSTITUTE(C2003,CHAR(13),""),CHAR(10),"&lt;br&gt;"),". &amp;car(10)",".")</f>
        <v/>
      </c>
      <c r="E2003" s="4">
        <v>59.9</v>
      </c>
      <c r="F2003" s="2" t="s">
        <v>2289</v>
      </c>
      <c r="G2003" s="19">
        <f>VLOOKUP(F2003,frs!$A$2:$E$41,2,FALSE)</f>
        <v>2</v>
      </c>
      <c r="H2003" s="2" t="b">
        <v>1</v>
      </c>
      <c r="I2003" s="2" t="s">
        <v>4862</v>
      </c>
      <c r="J2003" s="19" t="e">
        <f>VLOOKUP(I2003,Families!$A$2:$B$11,2,FALSE)</f>
        <v>#N/A</v>
      </c>
      <c r="K2003" s="2" t="s">
        <v>5060</v>
      </c>
      <c r="L2003" s="19" t="str">
        <f>IFERROR(VLOOKUP(K2003,Appellations!$A$2:$B$77,2,FALSE),"0")</f>
        <v>0</v>
      </c>
      <c r="M2003" s="2" t="s">
        <v>4743</v>
      </c>
      <c r="N2003" s="19">
        <f>IFERROR(VLOOKUP(M2003,Regions!$A$2:$B$41,2,FALSE),"0")</f>
        <v>24</v>
      </c>
      <c r="O2003" s="2"/>
      <c r="P2003" s="19" t="str">
        <f>IFERROR(VLOOKUP(O2003,Colors!$A$2:$B$11,2,FALSE),"0")</f>
        <v>0</v>
      </c>
      <c r="Q2003" s="2" t="s">
        <v>4688</v>
      </c>
      <c r="R2003" s="19">
        <f>IFERROR(VLOOKUP(Q2003,Contenants!$A$2:$B$21,2,FALSE),"0")</f>
        <v>16</v>
      </c>
      <c r="S2003" s="2"/>
      <c r="T2003" s="50" t="str">
        <f t="shared" ref="T2003:T2007" si="744">PROPER(B2003)</f>
        <v>Rivesaltes Ambre Collection Adv 1976</v>
      </c>
      <c r="U2003" s="19" t="str">
        <f>SUBSTITUTE(SUBSTITUTE(SUBSTITUTE(SUBSTITUTE(SUBSTITUTE(SUBSTITUTE(SUBSTITUTE(SUBSTITUTE(SUBSTITUTE(SUBSTITUTE(SUBSTITUTE(SUBSTITUTE(S2003,"C:\Users\Admin\OneDrive\Site Internet\",""),"BAG-IN-BOX\",""),"BOURGOGNE\",""),"BEAUJOLAIS\",""),"CHAMPAGNE ET EFFERVESCENTS\",""),"LANGUEDOC\",""),"LOIRE\",""),"PROVENCE\",""),"RHONE NORD\",""),"RHONE SUD\",""),"SPIRITUEUX\",""),"SUD OUEST\","")</f>
        <v/>
      </c>
      <c r="V2003" s="19">
        <f t="shared" si="738"/>
        <v>0</v>
      </c>
      <c r="W2003" s="20" t="e">
        <f>$X$1&amp;A2003&amp;$Y$1&amp;T2003&amp;$Z$1&amp;D2003&amp;$AA$1&amp;E2003&amp;#REF!&amp;G2003&amp;$AB$1&amp;J2003&amp;$AC$1&amp;L2003&amp;$AD$1&amp;N2003&amp;$AE$1&amp;P2003&amp;$AF$1&amp;R2003&amp;$AG$1&amp;#REF!&amp;$AI$1</f>
        <v>#REF!</v>
      </c>
    </row>
    <row r="2004" spans="1:23" hidden="1" x14ac:dyDescent="0.25">
      <c r="A2004" s="2" t="s">
        <v>1807</v>
      </c>
      <c r="B2004" s="2" t="s">
        <v>1808</v>
      </c>
      <c r="C2004" s="3"/>
      <c r="D2004" s="23" t="str">
        <f t="shared" si="743"/>
        <v/>
      </c>
      <c r="E2004" s="4">
        <v>89.9</v>
      </c>
      <c r="F2004" s="2" t="s">
        <v>2289</v>
      </c>
      <c r="G2004" s="19">
        <f>VLOOKUP(F2004,frs!$A$2:$E$41,2,FALSE)</f>
        <v>2</v>
      </c>
      <c r="H2004" s="2" t="b">
        <v>1</v>
      </c>
      <c r="I2004" s="2" t="s">
        <v>4862</v>
      </c>
      <c r="J2004" s="19" t="e">
        <f>VLOOKUP(I2004,Families!$A$2:$B$11,2,FALSE)</f>
        <v>#N/A</v>
      </c>
      <c r="K2004" s="2" t="s">
        <v>5060</v>
      </c>
      <c r="L2004" s="19" t="str">
        <f>IFERROR(VLOOKUP(K2004,Appellations!$A$2:$B$77,2,FALSE),"0")</f>
        <v>0</v>
      </c>
      <c r="M2004" s="2" t="s">
        <v>4743</v>
      </c>
      <c r="N2004" s="19">
        <f>IFERROR(VLOOKUP(M2004,Regions!$A$2:$B$41,2,FALSE),"0")</f>
        <v>24</v>
      </c>
      <c r="O2004" s="2"/>
      <c r="P2004" s="19" t="str">
        <f>IFERROR(VLOOKUP(O2004,Colors!$A$2:$B$11,2,FALSE),"0")</f>
        <v>0</v>
      </c>
      <c r="Q2004" s="2" t="s">
        <v>4688</v>
      </c>
      <c r="R2004" s="19">
        <f>IFERROR(VLOOKUP(Q2004,Contenants!$A$2:$B$21,2,FALSE),"0")</f>
        <v>16</v>
      </c>
      <c r="S2004" s="2"/>
      <c r="T2004" s="50" t="str">
        <f t="shared" si="744"/>
        <v>Rivesaltes Ambre Collection Adv 1970</v>
      </c>
      <c r="U2004" s="19" t="str">
        <f>SUBSTITUTE(SUBSTITUTE(SUBSTITUTE(SUBSTITUTE(SUBSTITUTE(SUBSTITUTE(SUBSTITUTE(SUBSTITUTE(SUBSTITUTE(SUBSTITUTE(SUBSTITUTE(SUBSTITUTE(S2004,"C:\Users\Admin\OneDrive\Site Internet\",""),"BAG-IN-BOX\",""),"BOURGOGNE\",""),"BEAUJOLAIS\",""),"CHAMPAGNE ET EFFERVESCENTS\",""),"LANGUEDOC\",""),"LOIRE\",""),"PROVENCE\",""),"RHONE NORD\",""),"RHONE SUD\",""),"SPIRITUEUX\",""),"SUD OUEST\","")</f>
        <v/>
      </c>
      <c r="V2004" s="19">
        <f t="shared" si="738"/>
        <v>0</v>
      </c>
      <c r="W2004" s="20" t="e">
        <f>$X$1&amp;A2004&amp;$Y$1&amp;T2004&amp;$Z$1&amp;D2004&amp;$AA$1&amp;E2004&amp;#REF!&amp;G2004&amp;$AB$1&amp;J2004&amp;$AC$1&amp;L2004&amp;$AD$1&amp;N2004&amp;$AE$1&amp;P2004&amp;$AF$1&amp;R2004&amp;$AG$1&amp;#REF!&amp;$AI$1</f>
        <v>#REF!</v>
      </c>
    </row>
    <row r="2005" spans="1:23" hidden="1" x14ac:dyDescent="0.25">
      <c r="A2005" s="2" t="s">
        <v>1805</v>
      </c>
      <c r="B2005" s="2" t="s">
        <v>1806</v>
      </c>
      <c r="C2005" s="3"/>
      <c r="D2005" s="23" t="str">
        <f t="shared" si="743"/>
        <v/>
      </c>
      <c r="E2005" s="4">
        <v>110</v>
      </c>
      <c r="F2005" s="2" t="s">
        <v>2289</v>
      </c>
      <c r="G2005" s="19">
        <f>VLOOKUP(F2005,frs!$A$2:$E$41,2,FALSE)</f>
        <v>2</v>
      </c>
      <c r="H2005" s="2" t="b">
        <v>1</v>
      </c>
      <c r="I2005" s="2" t="s">
        <v>4862</v>
      </c>
      <c r="J2005" s="19" t="e">
        <f>VLOOKUP(I2005,Families!$A$2:$B$11,2,FALSE)</f>
        <v>#N/A</v>
      </c>
      <c r="K2005" s="2" t="s">
        <v>5060</v>
      </c>
      <c r="L2005" s="19" t="str">
        <f>IFERROR(VLOOKUP(K2005,Appellations!$A$2:$B$77,2,FALSE),"0")</f>
        <v>0</v>
      </c>
      <c r="M2005" s="2" t="s">
        <v>4743</v>
      </c>
      <c r="N2005" s="19">
        <f>IFERROR(VLOOKUP(M2005,Regions!$A$2:$B$41,2,FALSE),"0")</f>
        <v>24</v>
      </c>
      <c r="O2005" s="2"/>
      <c r="P2005" s="19" t="str">
        <f>IFERROR(VLOOKUP(O2005,Colors!$A$2:$B$11,2,FALSE),"0")</f>
        <v>0</v>
      </c>
      <c r="Q2005" s="2" t="s">
        <v>4688</v>
      </c>
      <c r="R2005" s="19">
        <f>IFERROR(VLOOKUP(Q2005,Contenants!$A$2:$B$21,2,FALSE),"0")</f>
        <v>16</v>
      </c>
      <c r="S2005" s="2"/>
      <c r="T2005" s="50" t="str">
        <f t="shared" si="744"/>
        <v>Rivesaltes Ambre Collection Adv 1965</v>
      </c>
      <c r="U2005" s="19" t="str">
        <f>SUBSTITUTE(SUBSTITUTE(SUBSTITUTE(SUBSTITUTE(SUBSTITUTE(SUBSTITUTE(SUBSTITUTE(SUBSTITUTE(SUBSTITUTE(SUBSTITUTE(SUBSTITUTE(SUBSTITUTE(S2005,"C:\Users\Admin\OneDrive\Site Internet\",""),"BAG-IN-BOX\",""),"BOURGOGNE\",""),"BEAUJOLAIS\",""),"CHAMPAGNE ET EFFERVESCENTS\",""),"LANGUEDOC\",""),"LOIRE\",""),"PROVENCE\",""),"RHONE NORD\",""),"RHONE SUD\",""),"SPIRITUEUX\",""),"SUD OUEST\","")</f>
        <v/>
      </c>
      <c r="V2005" s="19">
        <f t="shared" si="738"/>
        <v>0</v>
      </c>
      <c r="W2005" s="20" t="e">
        <f>$X$1&amp;A2005&amp;$Y$1&amp;T2005&amp;$Z$1&amp;D2005&amp;$AA$1&amp;E2005&amp;#REF!&amp;G2005&amp;$AB$1&amp;J2005&amp;$AC$1&amp;L2005&amp;$AD$1&amp;N2005&amp;$AE$1&amp;P2005&amp;$AF$1&amp;R2005&amp;$AG$1&amp;#REF!&amp;$AI$1</f>
        <v>#REF!</v>
      </c>
    </row>
    <row r="2006" spans="1:23" hidden="1" x14ac:dyDescent="0.25">
      <c r="A2006" s="2" t="s">
        <v>4661</v>
      </c>
      <c r="B2006" s="2" t="s">
        <v>4662</v>
      </c>
      <c r="C2006" s="3"/>
      <c r="D2006" s="23" t="str">
        <f t="shared" si="743"/>
        <v/>
      </c>
      <c r="E2006" s="4">
        <v>43.9</v>
      </c>
      <c r="F2006" s="2" t="s">
        <v>464</v>
      </c>
      <c r="G2006" s="19" t="e">
        <f>VLOOKUP(F2006,frs!$A$2:$E$41,2,FALSE)</f>
        <v>#N/A</v>
      </c>
      <c r="H2006" s="2" t="b">
        <v>0</v>
      </c>
      <c r="I2006" s="2" t="s">
        <v>4693</v>
      </c>
      <c r="J2006" s="19">
        <f>VLOOKUP(I2006,Families!$A$2:$B$11,2,FALSE)</f>
        <v>7</v>
      </c>
      <c r="K2006" s="2"/>
      <c r="L2006" s="19" t="str">
        <f>IFERROR(VLOOKUP(K2006,Appellations!$A$2:$B$77,2,FALSE),"0")</f>
        <v>0</v>
      </c>
      <c r="M2006" s="2" t="s">
        <v>4698</v>
      </c>
      <c r="N2006" s="19" t="str">
        <f>IFERROR(VLOOKUP(M2006,Regions!$A$2:$B$41,2,FALSE),"0")</f>
        <v>0</v>
      </c>
      <c r="O2006" s="2"/>
      <c r="P2006" s="19" t="str">
        <f>IFERROR(VLOOKUP(O2006,Colors!$A$2:$B$11,2,FALSE),"0")</f>
        <v>0</v>
      </c>
      <c r="Q2006" s="2" t="s">
        <v>4696</v>
      </c>
      <c r="R2006" s="19">
        <f>IFERROR(VLOOKUP(Q2006,Contenants!$A$2:$B$21,2,FALSE),"0")</f>
        <v>15</v>
      </c>
      <c r="S2006" s="2"/>
      <c r="T2006" s="50" t="str">
        <f t="shared" si="744"/>
        <v>Whisky The Irishman The Harvest</v>
      </c>
      <c r="U2006" s="19" t="str">
        <f>SUBSTITUTE(SUBSTITUTE(SUBSTITUTE(SUBSTITUTE(SUBSTITUTE(SUBSTITUTE(SUBSTITUTE(SUBSTITUTE(SUBSTITUTE(SUBSTITUTE(SUBSTITUTE(SUBSTITUTE(S2006,"C:\Users\Admin\OneDrive\Site Internet\",""),"BAG-IN-BOX\",""),"BOURGOGNE\",""),"BEAUJOLAIS\",""),"CHAMPAGNE ET EFFERVESCENTS\",""),"LANGUEDOC\",""),"LOIRE\",""),"PROVENCE\",""),"RHONE NORD\",""),"RHONE SUD\",""),"SPIRITUEUX\",""),"SUD OUEST\","")</f>
        <v/>
      </c>
      <c r="V2006" s="19" t="e">
        <f>IF(#REF!="",0,1)</f>
        <v>#REF!</v>
      </c>
      <c r="W2006" s="20" t="e">
        <f>$X$1&amp;A2006&amp;$Y$1&amp;T2006&amp;$Z$1&amp;D2006&amp;$AA$1&amp;E2006&amp;#REF!&amp;G2006&amp;$AB$1&amp;J2006&amp;$AC$1&amp;L2006&amp;$AD$1&amp;N2006&amp;$AE$1&amp;P2006&amp;$AF$1&amp;R2006&amp;$AG$1&amp;#REF!&amp;$AI$1</f>
        <v>#REF!</v>
      </c>
    </row>
    <row r="2007" spans="1:23" hidden="1" x14ac:dyDescent="0.25">
      <c r="A2007" s="2" t="s">
        <v>3332</v>
      </c>
      <c r="B2007" s="2" t="s">
        <v>3333</v>
      </c>
      <c r="C2007" s="3"/>
      <c r="D2007" s="23" t="str">
        <f t="shared" si="743"/>
        <v/>
      </c>
      <c r="E2007" s="4">
        <v>43.1</v>
      </c>
      <c r="F2007" s="2" t="s">
        <v>953</v>
      </c>
      <c r="G2007" s="19">
        <f>VLOOKUP(F2007,frs!$A$2:$E$41,2,FALSE)</f>
        <v>30</v>
      </c>
      <c r="H2007" s="2" t="b">
        <v>0</v>
      </c>
      <c r="I2007" s="2" t="s">
        <v>4709</v>
      </c>
      <c r="J2007" s="19">
        <f>VLOOKUP(I2007,Families!$A$2:$B$11,2,FALSE)</f>
        <v>2</v>
      </c>
      <c r="K2007" s="2" t="s">
        <v>4842</v>
      </c>
      <c r="L2007" s="19">
        <f>IFERROR(VLOOKUP(K2007,Appellations!$A$2:$B$77,2,FALSE),"0")</f>
        <v>20</v>
      </c>
      <c r="M2007" s="2" t="s">
        <v>4745</v>
      </c>
      <c r="N2007" s="19">
        <f>IFERROR(VLOOKUP(M2007,Regions!$A$2:$B$41,2,FALSE),"0")</f>
        <v>33</v>
      </c>
      <c r="O2007" s="2" t="s">
        <v>4689</v>
      </c>
      <c r="P2007" s="19">
        <f>IFERROR(VLOOKUP(O2007,Colors!$A$2:$B$11,2,FALSE),"0")</f>
        <v>2</v>
      </c>
      <c r="Q2007" s="2" t="s">
        <v>4688</v>
      </c>
      <c r="R2007" s="19">
        <f>IFERROR(VLOOKUP(Q2007,Contenants!$A$2:$B$21,2,FALSE),"0")</f>
        <v>16</v>
      </c>
      <c r="S2007" s="2"/>
      <c r="T2007" s="50" t="str">
        <f t="shared" si="744"/>
        <v>Condrieu La Berne V.V Lionel Faury Blanc</v>
      </c>
      <c r="U2007" s="19" t="str">
        <f>SUBSTITUTE(SUBSTITUTE(SUBSTITUTE(SUBSTITUTE(SUBSTITUTE(SUBSTITUTE(SUBSTITUTE(SUBSTITUTE(SUBSTITUTE(SUBSTITUTE(SUBSTITUTE(SUBSTITUTE(S2007,"C:\Users\Admin\OneDrive\Site Internet\",""),"BAG-IN-BOX\",""),"BOURGOGNE\",""),"BEAUJOLAIS\",""),"CHAMPAGNE ET EFFERVESCENTS\",""),"LANGUEDOC\",""),"LOIRE\",""),"PROVENCE\",""),"RHONE NORD\",""),"RHONE SUD\",""),"SPIRITUEUX\",""),"SUD OUEST\","")</f>
        <v/>
      </c>
      <c r="V2007" s="19" t="e">
        <f>IF(#REF!="",0,1)</f>
        <v>#REF!</v>
      </c>
      <c r="W2007" s="20" t="e">
        <f>$X$1&amp;A2007&amp;$Y$1&amp;T2007&amp;$Z$1&amp;D2007&amp;$AA$1&amp;E2007&amp;#REF!&amp;G2007&amp;$AB$1&amp;J2007&amp;$AC$1&amp;L2007&amp;$AD$1&amp;N2007&amp;$AE$1&amp;P2007&amp;$AF$1&amp;R2007&amp;$AG$1&amp;#REF!&amp;$AI$1</f>
        <v>#REF!</v>
      </c>
    </row>
    <row r="2008" spans="1:23" s="29" customFormat="1" ht="243" hidden="1" x14ac:dyDescent="0.25">
      <c r="A2008" s="2" t="s">
        <v>652</v>
      </c>
      <c r="B2008" s="2" t="s">
        <v>653</v>
      </c>
      <c r="C2008" s="3" t="s">
        <v>5061</v>
      </c>
      <c r="D2008" s="36" t="str">
        <f t="shared" si="742"/>
        <v>Un Côte de Provence rouge puissant et gourmand qui pourra accompagner une entrecôte sauce au cèpes.&lt;br&gt;&lt;br&gt;Encépagement : Syrah, mourvèdre élevé en fût de chêne.&lt;br&gt;&lt;br&gt;Dégustation : Nez aux notes de fruits noirs. La bouche est ample aux saveurs de cassis, de mûre avec des tanins fins et une finale longue.&lt;br&gt;Accord mets/vin : gibier ou des viandes rouges grillées.&lt;br&gt;&lt;br&gt;Le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v>
      </c>
      <c r="E2008" s="4">
        <v>17.600000000000001</v>
      </c>
      <c r="F2008" s="2" t="s">
        <v>2263</v>
      </c>
      <c r="G2008" s="38"/>
      <c r="H2008" s="2" t="b">
        <v>1</v>
      </c>
      <c r="I2008" s="2" t="s">
        <v>4716</v>
      </c>
      <c r="J2008" s="38"/>
      <c r="K2008" s="2" t="s">
        <v>4740</v>
      </c>
      <c r="L2008" s="38"/>
      <c r="M2008" s="2" t="s">
        <v>4741</v>
      </c>
      <c r="N2008" s="38"/>
      <c r="O2008" s="2" t="s">
        <v>4719</v>
      </c>
      <c r="P2008" s="38"/>
      <c r="Q2008" s="2" t="s">
        <v>4688</v>
      </c>
      <c r="R2008" s="38"/>
      <c r="S2008" s="2" t="s">
        <v>6547</v>
      </c>
      <c r="T2008" s="38"/>
      <c r="U2008" s="38"/>
      <c r="V2008" s="19">
        <f t="shared" ref="V2008:V2012" si="745">IF(U2008="",0,1)</f>
        <v>0</v>
      </c>
      <c r="W2008" s="38"/>
    </row>
    <row r="2009" spans="1:23" ht="409.5" x14ac:dyDescent="0.25">
      <c r="A2009" s="2" t="s">
        <v>1643</v>
      </c>
      <c r="B2009" s="2" t="s">
        <v>1644</v>
      </c>
      <c r="C2009" s="3" t="s">
        <v>6173</v>
      </c>
      <c r="D2009" s="23" t="str">
        <f t="shared" ref="D2009:D2024" si="746">SUBSTITUTE(SUBSTITUTE(SUBSTITUTE(C2009,CHAR(13),""),CHAR(10),"&lt;br&gt;"),". &amp;car(10)",".")</f>
        <v>Une Piperade au Chorizo préparée avec des tomates, du poivron et du chorizo doux. En sauce, en tartinable ou en condiment.&lt;br&gt;&lt;br&gt;Des Tartinables fait maison, idéal pour vos apéritifs en toute saison.&lt;br&gt;&lt;br&gt;Tartinables : tapenade verte et noir, piperade au chorizo, sardinade, anchoïade, asperge verte et pleins d’autres saveurs à découvrir.&lt;br&gt;&lt;br&gt;Depuis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v>
      </c>
      <c r="E2009" s="4">
        <v>4.5999999999999996</v>
      </c>
      <c r="F2009" s="2" t="s">
        <v>2254</v>
      </c>
      <c r="G2009" s="19">
        <f>VLOOKUP(F2009,frs!$A$2:$B$45,2,FALSE)</f>
        <v>4</v>
      </c>
      <c r="H2009" s="2" t="b">
        <v>1</v>
      </c>
      <c r="I2009" s="2" t="s">
        <v>4686</v>
      </c>
      <c r="J2009" s="19">
        <f>VLOOKUP(I2009,Families!$A$2:$B$11,2,FALSE)</f>
        <v>9</v>
      </c>
      <c r="K2009" s="2"/>
      <c r="L2009" s="19" t="str">
        <f>IFERROR(VLOOKUP(K2009,Appellations!$A$2:$B$80,2,FALSE),"0")</f>
        <v>0</v>
      </c>
      <c r="M2009" s="2" t="s">
        <v>4944</v>
      </c>
      <c r="N2009" s="19">
        <f>IFERROR(VLOOKUP(M2009,Regions!$A$2:$B$44,2,FALSE),"0")</f>
        <v>37</v>
      </c>
      <c r="O2009" s="2"/>
      <c r="P2009" s="19" t="str">
        <f>IFERROR(VLOOKUP(O2009,Colors!$A$2:$B$11,2,FALSE),"0")</f>
        <v>0</v>
      </c>
      <c r="Q2009" s="2" t="s">
        <v>4945</v>
      </c>
      <c r="R2009" s="19">
        <f>IFERROR(VLOOKUP(Q2009,Contenants!$A$2:$B$21,2,FALSE),"0")</f>
        <v>17</v>
      </c>
      <c r="S2009" s="2" t="s">
        <v>5670</v>
      </c>
      <c r="T2009" s="50" t="s">
        <v>6350</v>
      </c>
      <c r="U2009" s="19" t="str">
        <f t="shared" ref="U2009:U2012" si="747">SUBSTITUTE(S2009,"C:\Users\Admin\OneDrive\Site Internet\","")</f>
        <v>catrice_gourmet_tartinables_huile_olive_vinaigre.png</v>
      </c>
      <c r="V2009" s="19">
        <f t="shared" si="745"/>
        <v>1</v>
      </c>
      <c r="W2009" s="20" t="str">
        <f t="shared" ref="W2009:W2012" si="748">$X$1&amp;A2009&amp;$Y$1&amp;T2009&amp;$Z$1&amp;D2009&amp;$AA$1&amp;G2009&amp;$AB$1&amp;J2009&amp;$AC$1&amp;L2009&amp;$AD$1&amp;N2009&amp;$AE$1&amp;P2009&amp;$AF$1&amp;R2009&amp;$AG$1&amp;U2009&amp;$AH$1&amp;V2009&amp;$AI$1</f>
        <v>("02021", "Piperade au Chorizo", "Une Piperade au Chorizo préparée avec des tomates, du poivron et du chorizo doux. En sauce, en tartinable ou en condiment.&lt;br&gt;&lt;br&gt;Des Tartinables fait maison, idéal pour vos apéritifs en toute saison.&lt;br&gt;&lt;br&gt;Tartinables : tapenade verte et noir, piperade au chorizo, sardinade, anchoïade, asperge verte et pleins d’autres saveurs à découvrir.&lt;br&gt;&lt;br&gt;Depuis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 "4", "9", "0", "37","0", "17", "catrice_gourmet_tartinables_huile_olive_vinaigre.png", "1"),</v>
      </c>
    </row>
    <row r="2010" spans="1:23" ht="409.5" x14ac:dyDescent="0.25">
      <c r="A2010" s="2" t="s">
        <v>1606</v>
      </c>
      <c r="B2010" s="2" t="s">
        <v>1607</v>
      </c>
      <c r="C2010" s="3" t="s">
        <v>6170</v>
      </c>
      <c r="D2010" s="23" t="str">
        <f t="shared" si="746"/>
        <v>Tartinable originale à la patate douceau lait de coco et au curry. Sur toast ou pour agrémenter un poisson ou des grillades.&lt;br&gt;&lt;br&gt;Des Tartinables fait maison, idéal pour vos apéritifs en toute saison.&lt;br&gt;&lt;br&gt;Tartinables : tapenade verte et noir, piperade au chorizo, sardinade, anchoïade, asperge verte et pleins d’autres saveurs à découvrir.&lt;br&gt;&lt;br&gt;Depuis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v>
      </c>
      <c r="E2010" s="4">
        <v>4.7</v>
      </c>
      <c r="F2010" s="2" t="s">
        <v>2254</v>
      </c>
      <c r="G2010" s="19">
        <f>VLOOKUP(F2010,frs!$A$2:$B$45,2,FALSE)</f>
        <v>4</v>
      </c>
      <c r="H2010" s="2" t="b">
        <v>1</v>
      </c>
      <c r="I2010" s="2" t="s">
        <v>4686</v>
      </c>
      <c r="J2010" s="19">
        <f>VLOOKUP(I2010,Families!$A$2:$B$11,2,FALSE)</f>
        <v>9</v>
      </c>
      <c r="K2010" s="2"/>
      <c r="L2010" s="19" t="str">
        <f>IFERROR(VLOOKUP(K2010,Appellations!$A$2:$B$80,2,FALSE),"0")</f>
        <v>0</v>
      </c>
      <c r="M2010" s="2" t="s">
        <v>4944</v>
      </c>
      <c r="N2010" s="19">
        <f>IFERROR(VLOOKUP(M2010,Regions!$A$2:$B$44,2,FALSE),"0")</f>
        <v>37</v>
      </c>
      <c r="O2010" s="2"/>
      <c r="P2010" s="19" t="str">
        <f>IFERROR(VLOOKUP(O2010,Colors!$A$2:$B$11,2,FALSE),"0")</f>
        <v>0</v>
      </c>
      <c r="Q2010" s="2" t="s">
        <v>4945</v>
      </c>
      <c r="R2010" s="19">
        <f>IFERROR(VLOOKUP(Q2010,Contenants!$A$2:$B$21,2,FALSE),"0")</f>
        <v>17</v>
      </c>
      <c r="S2010" s="2" t="s">
        <v>5670</v>
      </c>
      <c r="T2010" s="50" t="s">
        <v>6351</v>
      </c>
      <c r="U2010" s="19" t="str">
        <f t="shared" si="747"/>
        <v>catrice_gourmet_tartinables_huile_olive_vinaigre.png</v>
      </c>
      <c r="V2010" s="19">
        <f t="shared" si="745"/>
        <v>1</v>
      </c>
      <c r="W2010" s="20" t="str">
        <f t="shared" si="748"/>
        <v>("02022", "Patate Douce Coco et Curry ", "Tartinable originale à la patate douceau lait de coco et au curry. Sur toast ou pour agrémenter un poisson ou des grillades.&lt;br&gt;&lt;br&gt;Des Tartinables fait maison, idéal pour vos apéritifs en toute saison.&lt;br&gt;&lt;br&gt;Tartinables : tapenade verte et noir, piperade au chorizo, sardinade, anchoïade, asperge verte et pleins d’autres saveurs à découvrir.&lt;br&gt;&lt;br&gt;Depuis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 "4", "9", "0", "37","0", "17", "catrice_gourmet_tartinables_huile_olive_vinaigre.png", "1"),</v>
      </c>
    </row>
    <row r="2011" spans="1:23" ht="409.5" x14ac:dyDescent="0.25">
      <c r="A2011" s="2" t="s">
        <v>1123</v>
      </c>
      <c r="B2011" s="2" t="s">
        <v>1124</v>
      </c>
      <c r="C2011" s="3" t="s">
        <v>5248</v>
      </c>
      <c r="D2011" s="23" t="str">
        <f t="shared" si="746"/>
        <v>Des Tartinables fait maison, idéal pour vos apéritifs en toute saison.&lt;br&gt;&lt;br&gt;Tartinables : tapenade verte et noir, piperade au chorizo, sardinade, anchoïade, asperge verte et pleins d’autres saveurs à découvrir.&lt;br&gt;&lt;br&gt;Depuis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v>
      </c>
      <c r="E2011" s="4">
        <v>4.9000000000000004</v>
      </c>
      <c r="F2011" s="2" t="s">
        <v>2254</v>
      </c>
      <c r="G2011" s="19">
        <f>VLOOKUP(F2011,frs!$A$2:$B$45,2,FALSE)</f>
        <v>4</v>
      </c>
      <c r="H2011" s="2" t="b">
        <v>1</v>
      </c>
      <c r="I2011" s="2" t="s">
        <v>4686</v>
      </c>
      <c r="J2011" s="19">
        <f>VLOOKUP(I2011,Families!$A$2:$B$11,2,FALSE)</f>
        <v>9</v>
      </c>
      <c r="K2011" s="2"/>
      <c r="L2011" s="19" t="str">
        <f>IFERROR(VLOOKUP(K2011,Appellations!$A$2:$B$80,2,FALSE),"0")</f>
        <v>0</v>
      </c>
      <c r="M2011" s="2" t="s">
        <v>4944</v>
      </c>
      <c r="N2011" s="19">
        <f>IFERROR(VLOOKUP(M2011,Regions!$A$2:$B$44,2,FALSE),"0")</f>
        <v>37</v>
      </c>
      <c r="O2011" s="2"/>
      <c r="P2011" s="19" t="str">
        <f>IFERROR(VLOOKUP(O2011,Colors!$A$2:$B$11,2,FALSE),"0")</f>
        <v>0</v>
      </c>
      <c r="Q2011" s="2" t="s">
        <v>4945</v>
      </c>
      <c r="R2011" s="19">
        <f>IFERROR(VLOOKUP(Q2011,Contenants!$A$2:$B$21,2,FALSE),"0")</f>
        <v>17</v>
      </c>
      <c r="S2011" s="2" t="s">
        <v>5670</v>
      </c>
      <c r="T2011" s="50" t="s">
        <v>6352</v>
      </c>
      <c r="U2011" s="19" t="str">
        <f t="shared" si="747"/>
        <v>catrice_gourmet_tartinables_huile_olive_vinaigre.png</v>
      </c>
      <c r="V2011" s="19">
        <f t="shared" si="745"/>
        <v>1</v>
      </c>
      <c r="W2011" s="20" t="str">
        <f t="shared" si="748"/>
        <v>("02023", "Délice de Roquefort aux Noix", "Des Tartinables fait maison, idéal pour vos apéritifs en toute saison.&lt;br&gt;&lt;br&gt;Tartinables : tapenade verte et noir, piperade au chorizo, sardinade, anchoïade, asperge verte et pleins d’autres saveurs à découvrir.&lt;br&gt;&lt;br&gt;Depuis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 "4", "9", "0", "37","0", "17", "catrice_gourmet_tartinables_huile_olive_vinaigre.png", "1"),</v>
      </c>
    </row>
    <row r="2012" spans="1:23" ht="409.5" x14ac:dyDescent="0.25">
      <c r="A2012" s="2" t="s">
        <v>1929</v>
      </c>
      <c r="B2012" s="2" t="s">
        <v>1930</v>
      </c>
      <c r="C2012" s="3" t="s">
        <v>5458</v>
      </c>
      <c r="D2012" s="23" t="str">
        <f t="shared" si="746"/>
        <v>Les terrines à base de porc aromatisées au lapin à la sarriette, à la farigoule, au pastis de Provence, au faisan champignons et pleins d’autres saveurs à découvrir. &lt;br&gt;Parfait pour vos apéritifs entre amis ou en entrée sur toast. &lt;br&gt;&lt;br&gt;Depuis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v>
      </c>
      <c r="E2012" s="4">
        <v>7.5</v>
      </c>
      <c r="F2012" s="2" t="s">
        <v>2254</v>
      </c>
      <c r="G2012" s="19">
        <f>VLOOKUP(F2012,frs!$A$2:$B$45,2,FALSE)</f>
        <v>4</v>
      </c>
      <c r="H2012" s="2" t="b">
        <v>1</v>
      </c>
      <c r="I2012" s="2" t="s">
        <v>4686</v>
      </c>
      <c r="J2012" s="19">
        <f>VLOOKUP(I2012,Families!$A$2:$B$11,2,FALSE)</f>
        <v>9</v>
      </c>
      <c r="K2012" s="2"/>
      <c r="L2012" s="19" t="str">
        <f>IFERROR(VLOOKUP(K2012,Appellations!$A$2:$B$80,2,FALSE),"0")</f>
        <v>0</v>
      </c>
      <c r="M2012" s="2" t="s">
        <v>4944</v>
      </c>
      <c r="N2012" s="19">
        <f>IFERROR(VLOOKUP(M2012,Regions!$A$2:$B$44,2,FALSE),"0")</f>
        <v>37</v>
      </c>
      <c r="O2012" s="2"/>
      <c r="P2012" s="19" t="str">
        <f>IFERROR(VLOOKUP(O2012,Colors!$A$2:$B$11,2,FALSE),"0")</f>
        <v>0</v>
      </c>
      <c r="Q2012" s="2"/>
      <c r="R2012" s="19" t="str">
        <f>IFERROR(VLOOKUP(Q2012,Contenants!$A$2:$B$21,2,FALSE),"0")</f>
        <v>0</v>
      </c>
      <c r="S2012" s="2" t="s">
        <v>5672</v>
      </c>
      <c r="T2012" s="50" t="s">
        <v>6353</v>
      </c>
      <c r="U2012" s="19" t="str">
        <f t="shared" si="747"/>
        <v>catrice_gourmet_terrines.png</v>
      </c>
      <c r="V2012" s="19">
        <f t="shared" si="745"/>
        <v>1</v>
      </c>
      <c r="W2012" s="20" t="str">
        <f t="shared" si="748"/>
        <v>("02024", "Terrine Pastis de Provence", "Les terrines à base de porc aromatisées au lapin à la sarriette, à la farigoule, au pastis de Provence, au faisan champignons et pleins d’autres saveurs à découvrir. &lt;br&gt;Parfait pour vos apéritifs entre amis ou en entrée sur toast. &lt;br&gt;&lt;br&gt;Depuis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 "4", "9", "0", "37","0", "0", "catrice_gourmet_terrines.png", "1"),</v>
      </c>
    </row>
    <row r="2013" spans="1:23" hidden="1" x14ac:dyDescent="0.25">
      <c r="A2013" s="2" t="s">
        <v>2808</v>
      </c>
      <c r="B2013" s="2" t="s">
        <v>2809</v>
      </c>
      <c r="C2013" s="3"/>
      <c r="D2013" s="23" t="str">
        <f t="shared" si="746"/>
        <v/>
      </c>
      <c r="E2013" s="4">
        <v>8.3000000000000007</v>
      </c>
      <c r="F2013" s="2" t="s">
        <v>2254</v>
      </c>
      <c r="G2013" s="19">
        <f>VLOOKUP(F2013,frs!$A$2:$E$41,2,FALSE)</f>
        <v>4</v>
      </c>
      <c r="H2013" s="2" t="b">
        <v>0</v>
      </c>
      <c r="I2013" s="2" t="s">
        <v>4686</v>
      </c>
      <c r="J2013" s="19">
        <f>VLOOKUP(I2013,Families!$A$2:$B$11,2,FALSE)</f>
        <v>9</v>
      </c>
      <c r="K2013" s="2"/>
      <c r="L2013" s="19" t="str">
        <f>IFERROR(VLOOKUP(K2013,Appellations!$A$2:$B$77,2,FALSE),"0")</f>
        <v>0</v>
      </c>
      <c r="M2013" s="2"/>
      <c r="N2013" s="19" t="str">
        <f>IFERROR(VLOOKUP(M2013,Regions!$A$2:$B$41,2,FALSE),"0")</f>
        <v>0</v>
      </c>
      <c r="O2013" s="2"/>
      <c r="P2013" s="19" t="str">
        <f>IFERROR(VLOOKUP(O2013,Colors!$A$2:$B$11,2,FALSE),"0")</f>
        <v>0</v>
      </c>
      <c r="Q2013" s="2" t="s">
        <v>4945</v>
      </c>
      <c r="R2013" s="19">
        <f>IFERROR(VLOOKUP(Q2013,Contenants!$A$2:$B$21,2,FALSE),"0")</f>
        <v>17</v>
      </c>
      <c r="S2013" s="2"/>
      <c r="T2013" s="50" t="str">
        <f t="shared" ref="T2013:T2020" si="749">PROPER(B2013)</f>
        <v>Bloc De Foie Gras De Canard 80 G</v>
      </c>
      <c r="U2013" s="19" t="str">
        <f t="shared" ref="U2013:U2020" si="750">SUBSTITUTE(SUBSTITUTE(SUBSTITUTE(SUBSTITUTE(SUBSTITUTE(SUBSTITUTE(SUBSTITUTE(SUBSTITUTE(SUBSTITUTE(SUBSTITUTE(SUBSTITUTE(SUBSTITUTE(S2013,"C:\Users\Admin\OneDrive\Site Internet\",""),"BAG-IN-BOX\",""),"BOURGOGNE\",""),"BEAUJOLAIS\",""),"CHAMPAGNE ET EFFERVESCENTS\",""),"LANGUEDOC\",""),"LOIRE\",""),"PROVENCE\",""),"RHONE NORD\",""),"RHONE SUD\",""),"SPIRITUEUX\",""),"SUD OUEST\","")</f>
        <v/>
      </c>
      <c r="V2013" s="19" t="e">
        <f>IF(#REF!="",0,1)</f>
        <v>#REF!</v>
      </c>
      <c r="W2013" s="20" t="e">
        <f>$X$1&amp;A2013&amp;$Y$1&amp;T2013&amp;$Z$1&amp;D2013&amp;$AA$1&amp;E2013&amp;#REF!&amp;G2013&amp;$AB$1&amp;J2013&amp;$AC$1&amp;L2013&amp;$AD$1&amp;N2013&amp;$AE$1&amp;P2013&amp;$AF$1&amp;R2013&amp;$AG$1&amp;#REF!&amp;$AI$1</f>
        <v>#REF!</v>
      </c>
    </row>
    <row r="2014" spans="1:23" hidden="1" x14ac:dyDescent="0.25">
      <c r="A2014" s="2" t="s">
        <v>692</v>
      </c>
      <c r="B2014" s="2" t="s">
        <v>693</v>
      </c>
      <c r="C2014" s="3"/>
      <c r="D2014" s="23" t="str">
        <f t="shared" si="746"/>
        <v/>
      </c>
      <c r="E2014" s="4">
        <v>16.2</v>
      </c>
      <c r="F2014" s="2" t="s">
        <v>2290</v>
      </c>
      <c r="G2014" s="19" t="e">
        <f>VLOOKUP(F2014,frs!$A$2:$E$41,2,FALSE)</f>
        <v>#N/A</v>
      </c>
      <c r="H2014" s="2" t="b">
        <v>1</v>
      </c>
      <c r="I2014" s="2" t="s">
        <v>4716</v>
      </c>
      <c r="J2014" s="19">
        <f>VLOOKUP(I2014,Families!$A$2:$B$11,2,FALSE)</f>
        <v>1</v>
      </c>
      <c r="K2014" s="2" t="s">
        <v>4740</v>
      </c>
      <c r="L2014" s="19">
        <f>IFERROR(VLOOKUP(K2014,Appellations!$A$2:$B$77,2,FALSE),"0")</f>
        <v>25</v>
      </c>
      <c r="M2014" s="2" t="s">
        <v>4741</v>
      </c>
      <c r="N2014" s="19">
        <f>IFERROR(VLOOKUP(M2014,Regions!$A$2:$B$41,2,FALSE),"0")</f>
        <v>32</v>
      </c>
      <c r="O2014" s="2" t="s">
        <v>4719</v>
      </c>
      <c r="P2014" s="19">
        <f>IFERROR(VLOOKUP(O2014,Colors!$A$2:$B$11,2,FALSE),"0")</f>
        <v>8</v>
      </c>
      <c r="Q2014" s="2" t="s">
        <v>4688</v>
      </c>
      <c r="R2014" s="19">
        <f>IFERROR(VLOOKUP(Q2014,Contenants!$A$2:$B$21,2,FALSE),"0")</f>
        <v>16</v>
      </c>
      <c r="S2014" s="2"/>
      <c r="T2014" s="50" t="str">
        <f t="shared" si="749"/>
        <v>Cdp Ste Victoire Cuvee Pacouline Rouge</v>
      </c>
      <c r="U2014" s="19" t="str">
        <f t="shared" si="750"/>
        <v/>
      </c>
      <c r="V2014" s="19">
        <f t="shared" ref="V2014:V2029" si="751">IF(U2014="",0,1)</f>
        <v>0</v>
      </c>
      <c r="W2014" s="20" t="e">
        <f>$X$1&amp;A2014&amp;$Y$1&amp;T2014&amp;$Z$1&amp;D2014&amp;$AA$1&amp;E2014&amp;#REF!&amp;G2014&amp;$AB$1&amp;J2014&amp;$AC$1&amp;L2014&amp;$AD$1&amp;N2014&amp;$AE$1&amp;P2014&amp;$AF$1&amp;R2014&amp;$AG$1&amp;#REF!&amp;$AI$1</f>
        <v>#REF!</v>
      </c>
    </row>
    <row r="2015" spans="1:23" hidden="1" x14ac:dyDescent="0.25">
      <c r="A2015" s="2" t="s">
        <v>415</v>
      </c>
      <c r="B2015" s="2" t="s">
        <v>416</v>
      </c>
      <c r="C2015" s="3"/>
      <c r="D2015" s="23" t="str">
        <f t="shared" si="746"/>
        <v/>
      </c>
      <c r="E2015" s="4">
        <v>3.9</v>
      </c>
      <c r="F2015" s="2" t="s">
        <v>2291</v>
      </c>
      <c r="G2015" s="19" t="e">
        <f>VLOOKUP(F2015,frs!$A$2:$E$41,2,FALSE)</f>
        <v>#N/A</v>
      </c>
      <c r="H2015" s="2" t="b">
        <v>1</v>
      </c>
      <c r="I2015" s="2" t="s">
        <v>2307</v>
      </c>
      <c r="J2015" s="19">
        <f>VLOOKUP(I2015,Families!$A$2:$B$11,2,FALSE)</f>
        <v>8</v>
      </c>
      <c r="K2015" s="2"/>
      <c r="L2015" s="19" t="str">
        <f>IFERROR(VLOOKUP(K2015,Appellations!$A$2:$B$77,2,FALSE),"0")</f>
        <v>0</v>
      </c>
      <c r="M2015" s="2" t="s">
        <v>2307</v>
      </c>
      <c r="N2015" s="19">
        <f>IFERROR(VLOOKUP(M2015,Regions!$A$2:$B$41,2,FALSE),"0")</f>
        <v>7</v>
      </c>
      <c r="O2015" s="2" t="s">
        <v>4877</v>
      </c>
      <c r="P2015" s="19">
        <f>IFERROR(VLOOKUP(O2015,Colors!$A$2:$B$11,2,FALSE),"0")</f>
        <v>3</v>
      </c>
      <c r="Q2015" s="2" t="s">
        <v>4804</v>
      </c>
      <c r="R2015" s="19">
        <f>IFERROR(VLOOKUP(Q2015,Contenants!$A$2:$B$21,2,FALSE),"0")</f>
        <v>8</v>
      </c>
      <c r="S2015" s="2"/>
      <c r="T2015" s="50" t="str">
        <f t="shared" si="749"/>
        <v>Biere Pepiole Blanche 33 Cl</v>
      </c>
      <c r="U2015" s="19" t="str">
        <f t="shared" si="750"/>
        <v/>
      </c>
      <c r="V2015" s="19">
        <f t="shared" si="751"/>
        <v>0</v>
      </c>
      <c r="W2015" s="20" t="e">
        <f>$X$1&amp;A2015&amp;$Y$1&amp;T2015&amp;$Z$1&amp;D2015&amp;$AA$1&amp;E2015&amp;#REF!&amp;G2015&amp;$AB$1&amp;J2015&amp;$AC$1&amp;L2015&amp;$AD$1&amp;N2015&amp;$AE$1&amp;P2015&amp;$AF$1&amp;R2015&amp;$AG$1&amp;#REF!&amp;$AI$1</f>
        <v>#REF!</v>
      </c>
    </row>
    <row r="2016" spans="1:23" hidden="1" x14ac:dyDescent="0.25">
      <c r="A2016" s="2" t="s">
        <v>419</v>
      </c>
      <c r="B2016" s="2" t="s">
        <v>420</v>
      </c>
      <c r="C2016" s="3"/>
      <c r="D2016" s="23" t="str">
        <f t="shared" si="746"/>
        <v/>
      </c>
      <c r="E2016" s="4">
        <v>3.8</v>
      </c>
      <c r="F2016" s="2" t="s">
        <v>2291</v>
      </c>
      <c r="G2016" s="19" t="e">
        <f>VLOOKUP(F2016,frs!$A$2:$E$41,2,FALSE)</f>
        <v>#N/A</v>
      </c>
      <c r="H2016" s="2" t="b">
        <v>1</v>
      </c>
      <c r="I2016" s="2" t="s">
        <v>2307</v>
      </c>
      <c r="J2016" s="19">
        <f>VLOOKUP(I2016,Families!$A$2:$B$11,2,FALSE)</f>
        <v>8</v>
      </c>
      <c r="K2016" s="2"/>
      <c r="L2016" s="19" t="str">
        <f>IFERROR(VLOOKUP(K2016,Appellations!$A$2:$B$77,2,FALSE),"0")</f>
        <v>0</v>
      </c>
      <c r="M2016" s="2" t="s">
        <v>2307</v>
      </c>
      <c r="N2016" s="19">
        <f>IFERROR(VLOOKUP(M2016,Regions!$A$2:$B$41,2,FALSE),"0")</f>
        <v>7</v>
      </c>
      <c r="O2016" s="2" t="s">
        <v>4803</v>
      </c>
      <c r="P2016" s="19">
        <f>IFERROR(VLOOKUP(O2016,Colors!$A$2:$B$11,2,FALSE),"0")</f>
        <v>4</v>
      </c>
      <c r="Q2016" s="2" t="s">
        <v>4804</v>
      </c>
      <c r="R2016" s="19">
        <f>IFERROR(VLOOKUP(Q2016,Contenants!$A$2:$B$21,2,FALSE),"0")</f>
        <v>8</v>
      </c>
      <c r="S2016" s="2"/>
      <c r="T2016" s="50" t="str">
        <f t="shared" si="749"/>
        <v>Biere Pepiole Blonde 33 Cl</v>
      </c>
      <c r="U2016" s="19" t="str">
        <f t="shared" si="750"/>
        <v/>
      </c>
      <c r="V2016" s="19">
        <f t="shared" si="751"/>
        <v>0</v>
      </c>
      <c r="W2016" s="20" t="e">
        <f>$X$1&amp;A2016&amp;$Y$1&amp;T2016&amp;$Z$1&amp;D2016&amp;$AA$1&amp;E2016&amp;#REF!&amp;G2016&amp;$AB$1&amp;J2016&amp;$AC$1&amp;L2016&amp;$AD$1&amp;N2016&amp;$AE$1&amp;P2016&amp;$AF$1&amp;R2016&amp;$AG$1&amp;#REF!&amp;$AI$1</f>
        <v>#REF!</v>
      </c>
    </row>
    <row r="2017" spans="1:23" hidden="1" x14ac:dyDescent="0.25">
      <c r="A2017" s="2" t="s">
        <v>423</v>
      </c>
      <c r="B2017" s="2" t="s">
        <v>424</v>
      </c>
      <c r="C2017" s="3"/>
      <c r="D2017" s="23" t="str">
        <f t="shared" si="746"/>
        <v/>
      </c>
      <c r="E2017" s="4">
        <v>3.8</v>
      </c>
      <c r="F2017" s="2" t="s">
        <v>2291</v>
      </c>
      <c r="G2017" s="19" t="e">
        <f>VLOOKUP(F2017,frs!$A$2:$E$41,2,FALSE)</f>
        <v>#N/A</v>
      </c>
      <c r="H2017" s="2" t="b">
        <v>1</v>
      </c>
      <c r="I2017" s="2" t="s">
        <v>2307</v>
      </c>
      <c r="J2017" s="19">
        <f>VLOOKUP(I2017,Families!$A$2:$B$11,2,FALSE)</f>
        <v>8</v>
      </c>
      <c r="K2017" s="2"/>
      <c r="L2017" s="19" t="str">
        <f>IFERROR(VLOOKUP(K2017,Appellations!$A$2:$B$77,2,FALSE),"0")</f>
        <v>0</v>
      </c>
      <c r="M2017" s="2" t="s">
        <v>2307</v>
      </c>
      <c r="N2017" s="19">
        <f>IFERROR(VLOOKUP(M2017,Regions!$A$2:$B$41,2,FALSE),"0")</f>
        <v>7</v>
      </c>
      <c r="O2017" s="2" t="s">
        <v>314</v>
      </c>
      <c r="P2017" s="19">
        <f>IFERROR(VLOOKUP(O2017,Colors!$A$2:$B$11,2,FALSE),"0")</f>
        <v>6</v>
      </c>
      <c r="Q2017" s="2" t="s">
        <v>4804</v>
      </c>
      <c r="R2017" s="19">
        <f>IFERROR(VLOOKUP(Q2017,Contenants!$A$2:$B$21,2,FALSE),"0")</f>
        <v>8</v>
      </c>
      <c r="S2017" s="2"/>
      <c r="T2017" s="50" t="str">
        <f t="shared" si="749"/>
        <v>Biere Pepiole Ipa 33 Cl</v>
      </c>
      <c r="U2017" s="19" t="str">
        <f t="shared" si="750"/>
        <v/>
      </c>
      <c r="V2017" s="19">
        <f t="shared" si="751"/>
        <v>0</v>
      </c>
      <c r="W2017" s="20" t="e">
        <f>$X$1&amp;A2017&amp;$Y$1&amp;T2017&amp;$Z$1&amp;D2017&amp;$AA$1&amp;E2017&amp;#REF!&amp;G2017&amp;$AB$1&amp;J2017&amp;$AC$1&amp;L2017&amp;$AD$1&amp;N2017&amp;$AE$1&amp;P2017&amp;$AF$1&amp;R2017&amp;$AG$1&amp;#REF!&amp;$AI$1</f>
        <v>#REF!</v>
      </c>
    </row>
    <row r="2018" spans="1:23" hidden="1" x14ac:dyDescent="0.25">
      <c r="A2018" s="2" t="s">
        <v>417</v>
      </c>
      <c r="B2018" s="2" t="s">
        <v>418</v>
      </c>
      <c r="C2018" s="3"/>
      <c r="D2018" s="23" t="str">
        <f t="shared" si="746"/>
        <v/>
      </c>
      <c r="E2018" s="4">
        <v>8</v>
      </c>
      <c r="F2018" s="2" t="s">
        <v>2291</v>
      </c>
      <c r="G2018" s="19" t="e">
        <f>VLOOKUP(F2018,frs!$A$2:$E$41,2,FALSE)</f>
        <v>#N/A</v>
      </c>
      <c r="H2018" s="2" t="b">
        <v>1</v>
      </c>
      <c r="I2018" s="2" t="s">
        <v>2307</v>
      </c>
      <c r="J2018" s="19">
        <f>VLOOKUP(I2018,Families!$A$2:$B$11,2,FALSE)</f>
        <v>8</v>
      </c>
      <c r="K2018" s="2"/>
      <c r="L2018" s="19" t="str">
        <f>IFERROR(VLOOKUP(K2018,Appellations!$A$2:$B$77,2,FALSE),"0")</f>
        <v>0</v>
      </c>
      <c r="M2018" s="2" t="s">
        <v>2307</v>
      </c>
      <c r="N2018" s="19">
        <f>IFERROR(VLOOKUP(M2018,Regions!$A$2:$B$41,2,FALSE),"0")</f>
        <v>7</v>
      </c>
      <c r="O2018" s="2" t="s">
        <v>4877</v>
      </c>
      <c r="P2018" s="19">
        <f>IFERROR(VLOOKUP(O2018,Colors!$A$2:$B$11,2,FALSE),"0")</f>
        <v>3</v>
      </c>
      <c r="Q2018" s="2" t="s">
        <v>4688</v>
      </c>
      <c r="R2018" s="19">
        <f>IFERROR(VLOOKUP(Q2018,Contenants!$A$2:$B$21,2,FALSE),"0")</f>
        <v>16</v>
      </c>
      <c r="S2018" s="2"/>
      <c r="T2018" s="50" t="str">
        <f t="shared" si="749"/>
        <v>Biere Pepiole Blanche 75 Cl</v>
      </c>
      <c r="U2018" s="19" t="str">
        <f t="shared" si="750"/>
        <v/>
      </c>
      <c r="V2018" s="19">
        <f t="shared" si="751"/>
        <v>0</v>
      </c>
      <c r="W2018" s="20" t="e">
        <f>$X$1&amp;A2018&amp;$Y$1&amp;T2018&amp;$Z$1&amp;D2018&amp;$AA$1&amp;E2018&amp;#REF!&amp;G2018&amp;$AB$1&amp;J2018&amp;$AC$1&amp;L2018&amp;$AD$1&amp;N2018&amp;$AE$1&amp;P2018&amp;$AF$1&amp;R2018&amp;$AG$1&amp;#REF!&amp;$AI$1</f>
        <v>#REF!</v>
      </c>
    </row>
    <row r="2019" spans="1:23" hidden="1" x14ac:dyDescent="0.25">
      <c r="A2019" s="2" t="s">
        <v>421</v>
      </c>
      <c r="B2019" s="2" t="s">
        <v>422</v>
      </c>
      <c r="C2019" s="3"/>
      <c r="D2019" s="23" t="str">
        <f t="shared" si="746"/>
        <v/>
      </c>
      <c r="E2019" s="4">
        <v>7.8</v>
      </c>
      <c r="F2019" s="2" t="s">
        <v>2291</v>
      </c>
      <c r="G2019" s="19" t="e">
        <f>VLOOKUP(F2019,frs!$A$2:$E$41,2,FALSE)</f>
        <v>#N/A</v>
      </c>
      <c r="H2019" s="2" t="b">
        <v>1</v>
      </c>
      <c r="I2019" s="2" t="s">
        <v>2307</v>
      </c>
      <c r="J2019" s="19">
        <f>VLOOKUP(I2019,Families!$A$2:$B$11,2,FALSE)</f>
        <v>8</v>
      </c>
      <c r="K2019" s="2"/>
      <c r="L2019" s="19" t="str">
        <f>IFERROR(VLOOKUP(K2019,Appellations!$A$2:$B$77,2,FALSE),"0")</f>
        <v>0</v>
      </c>
      <c r="M2019" s="2" t="s">
        <v>2307</v>
      </c>
      <c r="N2019" s="19">
        <f>IFERROR(VLOOKUP(M2019,Regions!$A$2:$B$41,2,FALSE),"0")</f>
        <v>7</v>
      </c>
      <c r="O2019" s="2" t="s">
        <v>4803</v>
      </c>
      <c r="P2019" s="19">
        <f>IFERROR(VLOOKUP(O2019,Colors!$A$2:$B$11,2,FALSE),"0")</f>
        <v>4</v>
      </c>
      <c r="Q2019" s="2" t="s">
        <v>4688</v>
      </c>
      <c r="R2019" s="19">
        <f>IFERROR(VLOOKUP(Q2019,Contenants!$A$2:$B$21,2,FALSE),"0")</f>
        <v>16</v>
      </c>
      <c r="S2019" s="2"/>
      <c r="T2019" s="50" t="str">
        <f t="shared" si="749"/>
        <v>Biere Pepiole Blonde 75 Cl</v>
      </c>
      <c r="U2019" s="19" t="str">
        <f t="shared" si="750"/>
        <v/>
      </c>
      <c r="V2019" s="19">
        <f t="shared" si="751"/>
        <v>0</v>
      </c>
      <c r="W2019" s="20" t="e">
        <f>$X$1&amp;A2019&amp;$Y$1&amp;T2019&amp;$Z$1&amp;D2019&amp;$AA$1&amp;E2019&amp;#REF!&amp;G2019&amp;$AB$1&amp;J2019&amp;$AC$1&amp;L2019&amp;$AD$1&amp;N2019&amp;$AE$1&amp;P2019&amp;$AF$1&amp;R2019&amp;$AG$1&amp;#REF!&amp;$AI$1</f>
        <v>#REF!</v>
      </c>
    </row>
    <row r="2020" spans="1:23" hidden="1" x14ac:dyDescent="0.25">
      <c r="A2020" s="2" t="s">
        <v>425</v>
      </c>
      <c r="B2020" s="2" t="s">
        <v>426</v>
      </c>
      <c r="C2020" s="3"/>
      <c r="D2020" s="23" t="str">
        <f t="shared" si="746"/>
        <v/>
      </c>
      <c r="E2020" s="4">
        <v>7.8</v>
      </c>
      <c r="F2020" s="2" t="s">
        <v>2291</v>
      </c>
      <c r="G2020" s="19" t="e">
        <f>VLOOKUP(F2020,frs!$A$2:$E$41,2,FALSE)</f>
        <v>#N/A</v>
      </c>
      <c r="H2020" s="2" t="b">
        <v>1</v>
      </c>
      <c r="I2020" s="2" t="s">
        <v>2307</v>
      </c>
      <c r="J2020" s="19">
        <f>VLOOKUP(I2020,Families!$A$2:$B$11,2,FALSE)</f>
        <v>8</v>
      </c>
      <c r="K2020" s="2"/>
      <c r="L2020" s="19" t="str">
        <f>IFERROR(VLOOKUP(K2020,Appellations!$A$2:$B$77,2,FALSE),"0")</f>
        <v>0</v>
      </c>
      <c r="M2020" s="2" t="s">
        <v>2307</v>
      </c>
      <c r="N2020" s="19">
        <f>IFERROR(VLOOKUP(M2020,Regions!$A$2:$B$41,2,FALSE),"0")</f>
        <v>7</v>
      </c>
      <c r="O2020" s="2" t="s">
        <v>314</v>
      </c>
      <c r="P2020" s="19">
        <f>IFERROR(VLOOKUP(O2020,Colors!$A$2:$B$11,2,FALSE),"0")</f>
        <v>6</v>
      </c>
      <c r="Q2020" s="2" t="s">
        <v>4688</v>
      </c>
      <c r="R2020" s="19">
        <f>IFERROR(VLOOKUP(Q2020,Contenants!$A$2:$B$21,2,FALSE),"0")</f>
        <v>16</v>
      </c>
      <c r="S2020" s="2"/>
      <c r="T2020" s="50" t="str">
        <f t="shared" si="749"/>
        <v>Biere Pepiole Ipa 75 Cl</v>
      </c>
      <c r="U2020" s="19" t="str">
        <f t="shared" si="750"/>
        <v/>
      </c>
      <c r="V2020" s="19">
        <f t="shared" si="751"/>
        <v>0</v>
      </c>
      <c r="W2020" s="20" t="e">
        <f>$X$1&amp;A2020&amp;$Y$1&amp;T2020&amp;$Z$1&amp;D2020&amp;$AA$1&amp;E2020&amp;#REF!&amp;G2020&amp;$AB$1&amp;J2020&amp;$AC$1&amp;L2020&amp;$AD$1&amp;N2020&amp;$AE$1&amp;P2020&amp;$AF$1&amp;R2020&amp;$AG$1&amp;#REF!&amp;$AI$1</f>
        <v>#REF!</v>
      </c>
    </row>
    <row r="2021" spans="1:23" ht="409.5" x14ac:dyDescent="0.25">
      <c r="A2021" s="2" t="s">
        <v>920</v>
      </c>
      <c r="B2021" s="2" t="s">
        <v>921</v>
      </c>
      <c r="C2021" s="3" t="s">
        <v>5276</v>
      </c>
      <c r="D2021" s="23" t="str">
        <f t="shared" si="746"/>
        <v>Un vien rouge italien intense et gourmand. Idéal sur une daube provençale.&lt;br&gt;&lt;br&gt;Encépagement : Sangiovese&lt;br&gt;&lt;br&gt;Dégustation : Robe rouge rubis ; Nez boisé et aux notes de fruits rouges ; Boucheveloutée, gourmandes aux saveur de congiture de mûre, de cerises et d’épices.&lt;br&gt;Accord mets/vin : viande blanche et rouge, fromage frais ou affiné.&lt;br&gt;&lt;br&gt;La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v>
      </c>
      <c r="E2021" s="4">
        <v>16.5</v>
      </c>
      <c r="F2021" s="2" t="s">
        <v>23</v>
      </c>
      <c r="G2021" s="19">
        <f>VLOOKUP(F2021,frs!$A$2:$B$45,2,FALSE)</f>
        <v>42</v>
      </c>
      <c r="H2021" s="2" t="b">
        <v>1</v>
      </c>
      <c r="I2021" s="2" t="s">
        <v>4716</v>
      </c>
      <c r="J2021" s="19">
        <f>VLOOKUP(I2021,Families!$A$2:$B$11,2,FALSE)</f>
        <v>1</v>
      </c>
      <c r="K2021" s="2"/>
      <c r="L2021" s="19" t="str">
        <f>IFERROR(VLOOKUP(K2021,Appellations!$A$2:$B$80,2,FALSE),"0")</f>
        <v>0</v>
      </c>
      <c r="M2021" s="2" t="s">
        <v>4819</v>
      </c>
      <c r="N2021" s="19">
        <f>IFERROR(VLOOKUP(M2021,Regions!$A$2:$B$44,2,FALSE),"0")</f>
        <v>23</v>
      </c>
      <c r="O2021" s="2" t="s">
        <v>4719</v>
      </c>
      <c r="P2021" s="19">
        <f>IFERROR(VLOOKUP(O2021,Colors!$A$2:$B$11,2,FALSE),"0")</f>
        <v>8</v>
      </c>
      <c r="Q2021" s="2" t="s">
        <v>4688</v>
      </c>
      <c r="R2021" s="19">
        <f>IFERROR(VLOOKUP(Q2021,Contenants!$A$2:$B$21,2,FALSE),"0")</f>
        <v>16</v>
      </c>
      <c r="S2021" s="2" t="s">
        <v>5646</v>
      </c>
      <c r="T2021" s="50" t="s">
        <v>6354</v>
      </c>
      <c r="U2021" s="19" t="str">
        <f t="shared" ref="U2021:U2024" si="752">SUBSTITUTE(S2021,"C:\Users\Admin\OneDrive\Site Internet\","")</f>
        <v>italie_chianti_rouge.png</v>
      </c>
      <c r="V2021" s="19">
        <f t="shared" si="751"/>
        <v>1</v>
      </c>
      <c r="W2021" s="20" t="str">
        <f t="shared" ref="W2021:W2024" si="753">$X$1&amp;A2021&amp;$Y$1&amp;T2021&amp;$Z$1&amp;D2021&amp;$AA$1&amp;G2021&amp;$AB$1&amp;J2021&amp;$AC$1&amp;L2021&amp;$AD$1&amp;N2021&amp;$AE$1&amp;P2021&amp;$AF$1&amp;R2021&amp;$AG$1&amp;U2021&amp;$AH$1&amp;V2021&amp;$AI$1</f>
        <v>("02033", "Chianti Poggio Rouge", "Un vien rouge italien intense et gourmand. Idéal sur une daube provençale.&lt;br&gt;&lt;br&gt;Encépagement : Sangiovese&lt;br&gt;&lt;br&gt;Dégustation : Robe rouge rubis ; Nez boisé et aux notes de fruits rouges ; Boucheveloutée, gourmandes aux saveur de congiture de mûre, de cerises et d’épices.&lt;br&gt;Accord mets/vin : viande blanche et rouge, fromage frais ou affiné.&lt;br&gt;&lt;br&gt;La cave Bourvence vous propose les vins de Vinho Sélection qui est importateur de vins du monde. &lt;br&gt;Fruit d'un travail de référencement passionnant, qui se déroule parfois sur plusieurs saisons, la sélection vous permettra de découvrir des vins étonnants, issus de cépages autochtones peu connus, comme le Zinfandel aux USA, le Torrontes en Argentine, le Furmint en Hongrie, le Carménère au Chili et bien d'autres encore. Une invitation à partager de nouvelles notes gustatives.", "42", "1", "0", "23","8", "16", "italie_chianti_rouge.png", "1"),</v>
      </c>
    </row>
    <row r="2022" spans="1:23" ht="327.75" x14ac:dyDescent="0.25">
      <c r="A2022" s="2" t="s">
        <v>2037</v>
      </c>
      <c r="B2022" s="2" t="s">
        <v>2038</v>
      </c>
      <c r="C2022" s="3" t="s">
        <v>5469</v>
      </c>
      <c r="D2022" s="23" t="str">
        <f t="shared" si="746"/>
        <v>Verre à bière d’une capacité de 25 cl.&lt;br&gt;&lt;br&gt;Sa forme élancée et légèrement renflée favorise une bonne préhension. Il mettra parfaitement en valeur les tons blands, cuivrés ou caramel des bières servies à la bouteille.&lt;br&gt;&lt;br&gt;Vendu par 6.</v>
      </c>
      <c r="E2022" s="4">
        <v>3.1</v>
      </c>
      <c r="F2022" s="2" t="s">
        <v>2213</v>
      </c>
      <c r="G2022" s="19">
        <f>VLOOKUP(F2022,frs!$A$2:$B$45,2,FALSE)</f>
        <v>12</v>
      </c>
      <c r="H2022" s="2" t="b">
        <v>1</v>
      </c>
      <c r="I2022" s="2" t="s">
        <v>4691</v>
      </c>
      <c r="J2022" s="19">
        <f>VLOOKUP(I2022,Families!$A$2:$B$11,2,FALSE)</f>
        <v>10</v>
      </c>
      <c r="K2022" s="2"/>
      <c r="L2022" s="19" t="str">
        <f>IFERROR(VLOOKUP(K2022,Appellations!$A$2:$B$80,2,FALSE),"0")</f>
        <v>0</v>
      </c>
      <c r="M2022" s="2" t="s">
        <v>4692</v>
      </c>
      <c r="N2022" s="19">
        <f>IFERROR(VLOOKUP(M2022,Regions!$A$2:$B$44,2,FALSE),"0")</f>
        <v>39</v>
      </c>
      <c r="O2022" s="2"/>
      <c r="P2022" s="19" t="str">
        <f>IFERROR(VLOOKUP(O2022,Colors!$A$2:$B$11,2,FALSE),"0")</f>
        <v>0</v>
      </c>
      <c r="Q2022" s="2" t="s">
        <v>4935</v>
      </c>
      <c r="R2022" s="19">
        <f>IFERROR(VLOOKUP(Q2022,Contenants!$A$2:$B$21,2,FALSE),"0")</f>
        <v>4</v>
      </c>
      <c r="S2022" s="2" t="s">
        <v>5580</v>
      </c>
      <c r="T2022" s="50" t="s">
        <v>6355</v>
      </c>
      <c r="U2022" s="19" t="str">
        <f t="shared" si="752"/>
        <v>verre_a_biere_roma_25_cl.png</v>
      </c>
      <c r="V2022" s="19">
        <f t="shared" si="751"/>
        <v>1</v>
      </c>
      <c r="W2022" s="20" t="str">
        <f t="shared" si="753"/>
        <v>("02034", "Verre à bière Roma 25 cl", "Verre à bière d’une capacité de 25 cl.&lt;br&gt;&lt;br&gt;Sa forme élancée et légèrement renflée favorise une bonne préhension. Il mettra parfaitement en valeur les tons blands, cuivrés ou caramel des bières servies à la bouteille.&lt;br&gt;&lt;br&gt;Vendu par 6.", "12", "10", "0", "39","0", "4", "verre_a_biere_roma_25_cl.png", "1"),</v>
      </c>
    </row>
    <row r="2023" spans="1:23" ht="409.5" x14ac:dyDescent="0.25">
      <c r="A2023" s="2" t="s">
        <v>1511</v>
      </c>
      <c r="B2023" s="2" t="s">
        <v>1512</v>
      </c>
      <c r="C2023" s="3" t="s">
        <v>3797</v>
      </c>
      <c r="D2023" s="23" t="str">
        <f t="shared" si="746"/>
        <v>Le château est situé sur la commune de La Roche Vineuse, dans le Mâconnais, au sud de la Bourgogne.&lt;br&gt;En 1924, la famille Greuzard acquiert le domaine et depuis le restaure en permanence. Voilà 4 générations que la famille produit du vin dans le Mâconnais au Château de la Greffière offrant une singulière palette d’arômes et une richesse d’expression.&lt;br&gt;&lt;br&gt;Encépagement : Chardonnay&lt;br&gt;&lt;br&gt;Dégustation : robe jaune dorée ; Nez aux notes de miel et de compote de fruits blancs ; Bouche structurée, ronde avec des nuances vanillées et mentholées.&lt;br&gt;Accord mets/vin : viande blanche en sauce, poisson à chair grasse.&lt;br&gt;&lt;br&gt;Existe en Magnum.</v>
      </c>
      <c r="E2023" s="4">
        <v>22.45</v>
      </c>
      <c r="F2023" s="2" t="s">
        <v>2282</v>
      </c>
      <c r="G2023" s="19">
        <f>VLOOKUP(F2023,frs!$A$2:$B$45,2,FALSE)</f>
        <v>18</v>
      </c>
      <c r="H2023" s="2" t="b">
        <v>1</v>
      </c>
      <c r="I2023" s="2" t="s">
        <v>4709</v>
      </c>
      <c r="J2023" s="19">
        <f>VLOOKUP(I2023,Families!$A$2:$B$11,2,FALSE)</f>
        <v>2</v>
      </c>
      <c r="K2023" s="2" t="s">
        <v>5034</v>
      </c>
      <c r="L2023" s="19">
        <f>IFERROR(VLOOKUP(K2023,Appellations!$A$2:$B$80,2,FALSE),"0")</f>
        <v>47</v>
      </c>
      <c r="M2023" s="2" t="s">
        <v>4762</v>
      </c>
      <c r="N2023" s="19">
        <f>IFERROR(VLOOKUP(M2023,Regions!$A$2:$B$44,2,FALSE),"0")</f>
        <v>10</v>
      </c>
      <c r="O2023" s="2" t="s">
        <v>4689</v>
      </c>
      <c r="P2023" s="19">
        <f>IFERROR(VLOOKUP(O2023,Colors!$A$2:$B$11,2,FALSE),"0")</f>
        <v>2</v>
      </c>
      <c r="Q2023" s="2" t="s">
        <v>4688</v>
      </c>
      <c r="R2023" s="19">
        <f>IFERROR(VLOOKUP(Q2023,Contenants!$A$2:$B$21,2,FALSE),"0")</f>
        <v>16</v>
      </c>
      <c r="S2023" s="2" t="s">
        <v>5678</v>
      </c>
      <c r="T2023" s="50" t="s">
        <v>6356</v>
      </c>
      <c r="U2023" s="19" t="str">
        <f t="shared" si="752"/>
        <v>chateau_de_la_greffiere_macon_milly_lamartine_alphonse_blanc.png</v>
      </c>
      <c r="V2023" s="19">
        <f t="shared" si="751"/>
        <v>1</v>
      </c>
      <c r="W2023" s="20" t="str">
        <f t="shared" si="753"/>
        <v>("02035", "Alphonse Greffière Blanc", "Le château est situé sur la commune de La Roche Vineuse, dans le Mâconnais, au sud de la Bourgogne.&lt;br&gt;En 1924, la famille Greuzard acquiert le domaine et depuis le restaure en permanence. Voilà 4 générations que la famille produit du vin dans le Mâconnais au Château de la Greffière offrant une singulière palette d’arômes et une richesse d’expression.&lt;br&gt;&lt;br&gt;Encépagement : Chardonnay&lt;br&gt;&lt;br&gt;Dégustation : robe jaune dorée ; Nez aux notes de miel et de compote de fruits blancs ; Bouche structurée, ronde avec des nuances vanillées et mentholées.&lt;br&gt;Accord mets/vin : viande blanche en sauce, poisson à chair grasse.&lt;br&gt;&lt;br&gt;Existe en Magnum.", "18", "2", "47", "10","2", "16", "chateau_de_la_greffiere_macon_milly_lamartine_alphonse_blanc.png", "1"),</v>
      </c>
    </row>
    <row r="2024" spans="1:23" ht="409.5" x14ac:dyDescent="0.25">
      <c r="A2024" s="2" t="s">
        <v>1513</v>
      </c>
      <c r="B2024" s="2" t="s">
        <v>1514</v>
      </c>
      <c r="C2024" s="3" t="s">
        <v>3798</v>
      </c>
      <c r="D2024" s="23" t="str">
        <f t="shared" si="746"/>
        <v>Le château est situé sur la commune de La Roche Vineuse, dans le Mâconnais, au sud de la Bourgogne.&lt;br&gt;En 1924, la famille Greuzard acquiert le domaine et depuis le restaure en permanence. Voilà 4 générations que la famille produit du vin dans le Mâconnais au Château de la Greffière offrant une singulière palette d’arômes et une richesse d’expression.&lt;br&gt;&lt;br&gt;Encépagement : Chardonnay&lt;br&gt;&lt;br&gt;Dégustation : robe jaune dorée ; Nez aux notes de miel et de compote de fruits blancs ; Bouche structurée, ronde avec des nuances vanillées et mentholées.&lt;br&gt;Accord mets/vin : viande blanche en sauce, poisson à chair grasse.&lt;br&gt;&lt;br&gt;Existe en 75cl.&lt;br&gt;</v>
      </c>
      <c r="E2024" s="4">
        <v>41.7</v>
      </c>
      <c r="F2024" s="2" t="s">
        <v>2282</v>
      </c>
      <c r="G2024" s="19">
        <f>VLOOKUP(F2024,frs!$A$2:$B$45,2,FALSE)</f>
        <v>18</v>
      </c>
      <c r="H2024" s="2" t="b">
        <v>1</v>
      </c>
      <c r="I2024" s="2" t="s">
        <v>4709</v>
      </c>
      <c r="J2024" s="19">
        <f>VLOOKUP(I2024,Families!$A$2:$B$11,2,FALSE)</f>
        <v>2</v>
      </c>
      <c r="K2024" s="2" t="s">
        <v>5034</v>
      </c>
      <c r="L2024" s="19">
        <f>IFERROR(VLOOKUP(K2024,Appellations!$A$2:$B$80,2,FALSE),"0")</f>
        <v>47</v>
      </c>
      <c r="M2024" s="2" t="s">
        <v>4762</v>
      </c>
      <c r="N2024" s="19">
        <f>IFERROR(VLOOKUP(M2024,Regions!$A$2:$B$44,2,FALSE),"0")</f>
        <v>10</v>
      </c>
      <c r="O2024" s="2" t="s">
        <v>4689</v>
      </c>
      <c r="P2024" s="19">
        <f>IFERROR(VLOOKUP(O2024,Colors!$A$2:$B$11,2,FALSE),"0")</f>
        <v>2</v>
      </c>
      <c r="Q2024" s="2" t="s">
        <v>2303</v>
      </c>
      <c r="R2024" s="19">
        <f>IFERROR(VLOOKUP(Q2024,Contenants!$A$2:$B$21,2,FALSE),"0")</f>
        <v>19</v>
      </c>
      <c r="S2024" s="2" t="s">
        <v>5678</v>
      </c>
      <c r="T2024" s="50" t="s">
        <v>6357</v>
      </c>
      <c r="U2024" s="19" t="str">
        <f t="shared" si="752"/>
        <v>chateau_de_la_greffiere_macon_milly_lamartine_alphonse_blanc.png</v>
      </c>
      <c r="V2024" s="19">
        <f t="shared" si="751"/>
        <v>1</v>
      </c>
      <c r="W2024" s="20" t="str">
        <f t="shared" si="753"/>
        <v>("02036", "Alphonse Greffière Blanc magnum", "Le château est situé sur la commune de La Roche Vineuse, dans le Mâconnais, au sud de la Bourgogne.&lt;br&gt;En 1924, la famille Greuzard acquiert le domaine et depuis le restaure en permanence. Voilà 4 générations que la famille produit du vin dans le Mâconnais au Château de la Greffière offrant une singulière palette d’arômes et une richesse d’expression.&lt;br&gt;&lt;br&gt;Encépagement : Chardonnay&lt;br&gt;&lt;br&gt;Dégustation : robe jaune dorée ; Nez aux notes de miel et de compote de fruits blancs ; Bouche structurée, ronde avec des nuances vanillées et mentholées.&lt;br&gt;Accord mets/vin : viande blanche en sauce, poisson à chair grasse.&lt;br&gt;&lt;br&gt;Existe en 75cl.&lt;br&gt;", "18", "2", "47", "10","2", "19", "chateau_de_la_greffiere_macon_milly_lamartine_alphonse_blanc.png", "1"),</v>
      </c>
    </row>
    <row r="2025" spans="1:23" s="29" customFormat="1" hidden="1" x14ac:dyDescent="0.25">
      <c r="A2025" s="2" t="s">
        <v>1507</v>
      </c>
      <c r="B2025" s="2" t="s">
        <v>1508</v>
      </c>
      <c r="C2025" s="3"/>
      <c r="D2025" s="27" t="str">
        <f t="shared" si="742"/>
        <v/>
      </c>
      <c r="E2025" s="4">
        <v>48.5</v>
      </c>
      <c r="F2025" s="2" t="s">
        <v>2282</v>
      </c>
      <c r="H2025" s="2" t="b">
        <v>1</v>
      </c>
      <c r="I2025" s="2" t="s">
        <v>4709</v>
      </c>
      <c r="K2025" s="2" t="s">
        <v>5035</v>
      </c>
      <c r="M2025" s="2" t="s">
        <v>4762</v>
      </c>
      <c r="O2025" s="2" t="s">
        <v>4689</v>
      </c>
      <c r="Q2025" s="2" t="s">
        <v>2303</v>
      </c>
      <c r="S2025" s="2"/>
      <c r="V2025" s="19">
        <f t="shared" si="751"/>
        <v>0</v>
      </c>
    </row>
    <row r="2026" spans="1:23" s="20" customFormat="1" hidden="1" x14ac:dyDescent="0.25">
      <c r="A2026" s="2" t="s">
        <v>1897</v>
      </c>
      <c r="B2026" s="2" t="s">
        <v>1898</v>
      </c>
      <c r="C2026" s="3"/>
      <c r="D2026" s="18" t="str">
        <f t="shared" si="742"/>
        <v/>
      </c>
      <c r="E2026" s="4">
        <v>57.6</v>
      </c>
      <c r="F2026" s="2" t="s">
        <v>2282</v>
      </c>
      <c r="H2026" s="2" t="b">
        <v>1</v>
      </c>
      <c r="I2026" s="2" t="s">
        <v>4709</v>
      </c>
      <c r="K2026" s="2" t="s">
        <v>4978</v>
      </c>
      <c r="M2026" s="2" t="s">
        <v>4762</v>
      </c>
      <c r="O2026" s="2" t="s">
        <v>4689</v>
      </c>
      <c r="Q2026" s="2" t="s">
        <v>2303</v>
      </c>
      <c r="S2026" s="2"/>
      <c r="V2026" s="19">
        <f t="shared" si="751"/>
        <v>0</v>
      </c>
    </row>
    <row r="2027" spans="1:23" s="20" customFormat="1" hidden="1" x14ac:dyDescent="0.25">
      <c r="A2027" s="2" t="s">
        <v>716</v>
      </c>
      <c r="B2027" s="2" t="s">
        <v>717</v>
      </c>
      <c r="C2027" s="3"/>
      <c r="D2027" s="40" t="str">
        <f t="shared" si="742"/>
        <v/>
      </c>
      <c r="E2027" s="4">
        <v>23.95</v>
      </c>
      <c r="F2027" s="2" t="s">
        <v>2264</v>
      </c>
      <c r="G2027" s="42"/>
      <c r="H2027" s="2" t="b">
        <v>1</v>
      </c>
      <c r="I2027" s="2" t="s">
        <v>4716</v>
      </c>
      <c r="J2027" s="42"/>
      <c r="K2027" s="2" t="s">
        <v>4744</v>
      </c>
      <c r="L2027" s="42"/>
      <c r="M2027" s="2" t="s">
        <v>4745</v>
      </c>
      <c r="N2027" s="42"/>
      <c r="O2027" s="2" t="s">
        <v>4719</v>
      </c>
      <c r="P2027" s="42"/>
      <c r="Q2027" s="2" t="s">
        <v>4696</v>
      </c>
      <c r="R2027" s="42"/>
      <c r="S2027" s="2"/>
      <c r="T2027" s="42"/>
      <c r="U2027" s="42"/>
      <c r="V2027" s="19">
        <f t="shared" si="751"/>
        <v>0</v>
      </c>
      <c r="W2027" s="42"/>
    </row>
    <row r="2028" spans="1:23" ht="409.5" x14ac:dyDescent="0.25">
      <c r="A2028" s="2" t="s">
        <v>1232</v>
      </c>
      <c r="B2028" s="2" t="s">
        <v>1233</v>
      </c>
      <c r="C2028" s="3" t="s">
        <v>5330</v>
      </c>
      <c r="D2028" s="23" t="str">
        <f t="shared" ref="D2028:D2064" si="754">SUBSTITUTE(SUBSTITUTE(SUBSTITUTE(C2028,CHAR(13),""),CHAR(10),"&lt;br&gt;"),". &amp;car(10)",".")</f>
        <v>Une Eau de Vie de poire williams où le fruit est enprisonné dans la bouteille. Fraîcheur et persistance. Idéal en digestif.&lt;br&gt;&lt;br&gt;Provenance : France (Alsace)&lt;br&gt;&lt;br&gt;Dégustation : Robe incolore ; Nez persistant sur la poire mûre ; Bouche aromatique aux notes de poire williams, de raisin et de poivre blanc. Finale pleine de fraicheur.&lt;br&gt;&lt;br&gt;UBERACH, village situé dans le Bas-Rhin à 30 km au nord de Strasbourg. Dans cette commune et ses environs, les fruits poussent à merveille et en abondance.&lt;br&gt;La famille HEPP perpétue son savoir-faire des eaux-de-vie.&lt;br&gt;L’histoire débuta au début du siècle. A cette époque, la famille distillait pour les habitants d’Uberach les fruits de leur verger, et cela jusqu’en 1972.&lt;br&gt;A cette date, M. Hepp décida de créer une distillerie de commercialisation tout en s’approvisionnant avec les fruits de la commune et de ses environs (traditions toujours respectées).</v>
      </c>
      <c r="E2028" s="4">
        <v>78.7</v>
      </c>
      <c r="F2028" s="2" t="s">
        <v>66</v>
      </c>
      <c r="G2028" s="19">
        <f>VLOOKUP(F2028,frs!$A$2:$B$45,2,FALSE)</f>
        <v>28</v>
      </c>
      <c r="H2028" s="2" t="b">
        <v>1</v>
      </c>
      <c r="I2028" s="2" t="s">
        <v>4693</v>
      </c>
      <c r="J2028" s="19">
        <f>VLOOKUP(I2028,Families!$A$2:$B$11,2,FALSE)</f>
        <v>7</v>
      </c>
      <c r="K2028" s="2"/>
      <c r="L2028" s="19" t="str">
        <f>IFERROR(VLOOKUP(K2028,Appellations!$A$2:$B$80,2,FALSE),"0")</f>
        <v>0</v>
      </c>
      <c r="M2028" s="2" t="s">
        <v>4702</v>
      </c>
      <c r="N2028" s="19">
        <f>IFERROR(VLOOKUP(M2028,Regions!$A$2:$B$44,2,FALSE),"0")</f>
        <v>17</v>
      </c>
      <c r="O2028" s="2"/>
      <c r="P2028" s="19" t="str">
        <f>IFERROR(VLOOKUP(O2028,Colors!$A$2:$B$11,2,FALSE),"0")</f>
        <v>0</v>
      </c>
      <c r="Q2028" s="2" t="s">
        <v>4696</v>
      </c>
      <c r="R2028" s="19">
        <f>IFERROR(VLOOKUP(Q2028,Contenants!$A$2:$B$21,2,FALSE),"0")</f>
        <v>15</v>
      </c>
      <c r="S2028" s="2" t="s">
        <v>5919</v>
      </c>
      <c r="T2028" s="50" t="s">
        <v>6358</v>
      </c>
      <c r="U2028" s="19" t="str">
        <f>SUBSTITUTE(S2028,"C:\Users\Admin\OneDrive\Site Internet\","")</f>
        <v>eau_de_vie_hepp_poire_williams_prisonniere.png</v>
      </c>
      <c r="V2028" s="19">
        <f t="shared" si="751"/>
        <v>1</v>
      </c>
      <c r="W2028" s="20" t="str">
        <f t="shared" ref="W2028" si="755">$X$1&amp;A2028&amp;$Y$1&amp;T2028&amp;$Z$1&amp;D2028&amp;$AA$1&amp;G2028&amp;$AB$1&amp;J2028&amp;$AC$1&amp;L2028&amp;$AD$1&amp;N2028&amp;$AE$1&amp;P2028&amp;$AF$1&amp;R2028&amp;$AG$1&amp;U2028&amp;$AH$1&amp;V2028&amp;$AI$1</f>
        <v>("02040", "Eau de Vie Poire Prisonnière Hepp Leda", "Une Eau de Vie de poire williams où le fruit est enprisonné dans la bouteille. Fraîcheur et persistance. Idéal en digestif.&lt;br&gt;&lt;br&gt;Provenance : France (Alsace)&lt;br&gt;&lt;br&gt;Dégustation : Robe incolore ; Nez persistant sur la poire mûre ; Bouche aromatique aux notes de poire williams, de raisin et de poivre blanc. Finale pleine de fraicheur.&lt;br&gt;&lt;br&gt;UBERACH, village situé dans le Bas-Rhin à 30 km au nord de Strasbourg. Dans cette commune et ses environs, les fruits poussent à merveille et en abondance.&lt;br&gt;La famille HEPP perpétue son savoir-faire des eaux-de-vie.&lt;br&gt;L’histoire débuta au début du siècle. A cette époque, la famille distillait pour les habitants d’Uberach les fruits de leur verger, et cela jusqu’en 1972.&lt;br&gt;A cette date, M. Hepp décida de créer une distillerie de commercialisation tout en s’approvisionnant avec les fruits de la commune et de ses environs (traditions toujours respectées).", "28", "7", "0", "17","0", "15", "eau_de_vie_hepp_poire_williams_prisonniere.png", "1"),</v>
      </c>
    </row>
    <row r="2029" spans="1:23" hidden="1" x14ac:dyDescent="0.25">
      <c r="A2029" s="2" t="s">
        <v>816</v>
      </c>
      <c r="B2029" s="2" t="s">
        <v>817</v>
      </c>
      <c r="C2029" s="3"/>
      <c r="D2029" s="23" t="str">
        <f t="shared" si="754"/>
        <v/>
      </c>
      <c r="E2029" s="4">
        <v>86.4</v>
      </c>
      <c r="F2029" s="2" t="s">
        <v>2257</v>
      </c>
      <c r="G2029" s="19" t="e">
        <f>VLOOKUP(F2029,frs!$A$2:$E$41,2,FALSE)</f>
        <v>#N/A</v>
      </c>
      <c r="H2029" s="2" t="b">
        <v>1</v>
      </c>
      <c r="I2029" s="2" t="s">
        <v>4716</v>
      </c>
      <c r="J2029" s="19">
        <f>VLOOKUP(I2029,Families!$A$2:$B$11,2,FALSE)</f>
        <v>1</v>
      </c>
      <c r="K2029" s="2" t="s">
        <v>4841</v>
      </c>
      <c r="L2029" s="19">
        <f>IFERROR(VLOOKUP(K2029,Appellations!$A$2:$B$77,2,FALSE),"0")</f>
        <v>17</v>
      </c>
      <c r="M2029" s="2" t="s">
        <v>4745</v>
      </c>
      <c r="N2029" s="19">
        <f>IFERROR(VLOOKUP(M2029,Regions!$A$2:$B$41,2,FALSE),"0")</f>
        <v>33</v>
      </c>
      <c r="O2029" s="2" t="s">
        <v>4719</v>
      </c>
      <c r="P2029" s="19">
        <f>IFERROR(VLOOKUP(O2029,Colors!$A$2:$B$11,2,FALSE),"0")</f>
        <v>8</v>
      </c>
      <c r="Q2029" s="2" t="s">
        <v>4688</v>
      </c>
      <c r="R2029" s="19">
        <f>IFERROR(VLOOKUP(Q2029,Contenants!$A$2:$B$21,2,FALSE),"0")</f>
        <v>16</v>
      </c>
      <c r="S2029" s="2"/>
      <c r="T2029" s="50" t="str">
        <f t="shared" ref="T2029:T2064" si="756">PROPER(B2029)</f>
        <v>Ch9 Vieux Telegraphe 2020 Rouge</v>
      </c>
      <c r="U2029" s="19" t="str">
        <f>SUBSTITUTE(SUBSTITUTE(SUBSTITUTE(SUBSTITUTE(SUBSTITUTE(SUBSTITUTE(SUBSTITUTE(SUBSTITUTE(SUBSTITUTE(SUBSTITUTE(SUBSTITUTE(SUBSTITUTE(S2029,"C:\Users\Admin\OneDrive\Site Internet\",""),"BAG-IN-BOX\",""),"BOURGOGNE\",""),"BEAUJOLAIS\",""),"CHAMPAGNE ET EFFERVESCENTS\",""),"LANGUEDOC\",""),"LOIRE\",""),"PROVENCE\",""),"RHONE NORD\",""),"RHONE SUD\",""),"SPIRITUEUX\",""),"SUD OUEST\","")</f>
        <v/>
      </c>
      <c r="V2029" s="19">
        <f t="shared" si="751"/>
        <v>0</v>
      </c>
      <c r="W2029" s="20" t="e">
        <f>$X$1&amp;A2029&amp;$Y$1&amp;T2029&amp;$Z$1&amp;D2029&amp;$AA$1&amp;E2029&amp;#REF!&amp;G2029&amp;$AB$1&amp;J2029&amp;$AC$1&amp;L2029&amp;$AD$1&amp;N2029&amp;$AE$1&amp;P2029&amp;$AF$1&amp;R2029&amp;$AG$1&amp;#REF!&amp;$AI$1</f>
        <v>#REF!</v>
      </c>
    </row>
    <row r="2030" spans="1:23" hidden="1" x14ac:dyDescent="0.25">
      <c r="A2030" s="2" t="s">
        <v>2424</v>
      </c>
      <c r="B2030" s="2" t="s">
        <v>2425</v>
      </c>
      <c r="C2030" s="3"/>
      <c r="D2030" s="23" t="str">
        <f t="shared" si="754"/>
        <v/>
      </c>
      <c r="E2030" s="4">
        <v>19.75</v>
      </c>
      <c r="F2030" s="2" t="s">
        <v>2421</v>
      </c>
      <c r="G2030" s="19" t="e">
        <f>VLOOKUP(F2030,frs!$A$2:$E$41,2,FALSE)</f>
        <v>#N/A</v>
      </c>
      <c r="H2030" s="2" t="b">
        <v>0</v>
      </c>
      <c r="I2030" s="2" t="s">
        <v>4716</v>
      </c>
      <c r="J2030" s="19">
        <f>VLOOKUP(I2030,Families!$A$2:$B$11,2,FALSE)</f>
        <v>1</v>
      </c>
      <c r="K2030" s="2" t="s">
        <v>5062</v>
      </c>
      <c r="L2030" s="19" t="str">
        <f>IFERROR(VLOOKUP(K2030,Appellations!$A$2:$B$77,2,FALSE),"0")</f>
        <v>0</v>
      </c>
      <c r="M2030" s="2" t="s">
        <v>4741</v>
      </c>
      <c r="N2030" s="19">
        <f>IFERROR(VLOOKUP(M2030,Regions!$A$2:$B$41,2,FALSE),"0")</f>
        <v>32</v>
      </c>
      <c r="O2030" s="2" t="s">
        <v>4719</v>
      </c>
      <c r="P2030" s="19">
        <f>IFERROR(VLOOKUP(O2030,Colors!$A$2:$B$11,2,FALSE),"0")</f>
        <v>8</v>
      </c>
      <c r="Q2030" s="2" t="s">
        <v>4688</v>
      </c>
      <c r="R2030" s="19">
        <f>IFERROR(VLOOKUP(Q2030,Contenants!$A$2:$B$21,2,FALSE),"0")</f>
        <v>16</v>
      </c>
      <c r="S2030" s="2"/>
      <c r="T2030" s="50" t="str">
        <f t="shared" si="756"/>
        <v>Baux De Provence Terres Blanches Rouge</v>
      </c>
      <c r="U2030" s="19" t="str">
        <f>SUBSTITUTE(SUBSTITUTE(SUBSTITUTE(SUBSTITUTE(SUBSTITUTE(SUBSTITUTE(SUBSTITUTE(SUBSTITUTE(SUBSTITUTE(SUBSTITUTE(SUBSTITUTE(SUBSTITUTE(S2030,"C:\Users\Admin\OneDrive\Site Internet\",""),"BAG-IN-BOX\",""),"BOURGOGNE\",""),"BEAUJOLAIS\",""),"CHAMPAGNE ET EFFERVESCENTS\",""),"LANGUEDOC\",""),"LOIRE\",""),"PROVENCE\",""),"RHONE NORD\",""),"RHONE SUD\",""),"SPIRITUEUX\",""),"SUD OUEST\","")</f>
        <v/>
      </c>
      <c r="V2030" s="19" t="e">
        <f>IF(#REF!="",0,1)</f>
        <v>#REF!</v>
      </c>
      <c r="W2030" s="20" t="e">
        <f>$X$1&amp;A2030&amp;$Y$1&amp;T2030&amp;$Z$1&amp;D2030&amp;$AA$1&amp;E2030&amp;#REF!&amp;G2030&amp;$AB$1&amp;J2030&amp;$AC$1&amp;L2030&amp;$AD$1&amp;N2030&amp;$AE$1&amp;P2030&amp;$AF$1&amp;R2030&amp;$AG$1&amp;#REF!&amp;$AI$1</f>
        <v>#REF!</v>
      </c>
    </row>
    <row r="2031" spans="1:23" hidden="1" x14ac:dyDescent="0.25">
      <c r="A2031" s="2" t="s">
        <v>2422</v>
      </c>
      <c r="B2031" s="2" t="s">
        <v>2423</v>
      </c>
      <c r="C2031" s="3"/>
      <c r="D2031" s="23" t="str">
        <f t="shared" si="754"/>
        <v/>
      </c>
      <c r="E2031" s="4">
        <v>48.6</v>
      </c>
      <c r="F2031" s="2" t="s">
        <v>2421</v>
      </c>
      <c r="G2031" s="19" t="e">
        <f>VLOOKUP(F2031,frs!$A$2:$E$41,2,FALSE)</f>
        <v>#N/A</v>
      </c>
      <c r="H2031" s="2" t="b">
        <v>0</v>
      </c>
      <c r="I2031" s="2" t="s">
        <v>4716</v>
      </c>
      <c r="J2031" s="19">
        <f>VLOOKUP(I2031,Families!$A$2:$B$11,2,FALSE)</f>
        <v>1</v>
      </c>
      <c r="K2031" s="2" t="s">
        <v>5062</v>
      </c>
      <c r="L2031" s="19" t="str">
        <f>IFERROR(VLOOKUP(K2031,Appellations!$A$2:$B$77,2,FALSE),"0")</f>
        <v>0</v>
      </c>
      <c r="M2031" s="2" t="s">
        <v>4741</v>
      </c>
      <c r="N2031" s="19">
        <f>IFERROR(VLOOKUP(M2031,Regions!$A$2:$B$41,2,FALSE),"0")</f>
        <v>32</v>
      </c>
      <c r="O2031" s="2" t="s">
        <v>4719</v>
      </c>
      <c r="P2031" s="19">
        <f>IFERROR(VLOOKUP(O2031,Colors!$A$2:$B$11,2,FALSE),"0")</f>
        <v>8</v>
      </c>
      <c r="Q2031" s="2" t="s">
        <v>2303</v>
      </c>
      <c r="R2031" s="19">
        <f>IFERROR(VLOOKUP(Q2031,Contenants!$A$2:$B$21,2,FALSE),"0")</f>
        <v>19</v>
      </c>
      <c r="S2031" s="2"/>
      <c r="T2031" s="50" t="str">
        <f t="shared" si="756"/>
        <v>Baux De Pce Terres Blanches Rouge Magnum</v>
      </c>
      <c r="U2031" s="19" t="str">
        <f>SUBSTITUTE(SUBSTITUTE(SUBSTITUTE(SUBSTITUTE(SUBSTITUTE(SUBSTITUTE(SUBSTITUTE(SUBSTITUTE(SUBSTITUTE(SUBSTITUTE(SUBSTITUTE(SUBSTITUTE(S2031,"C:\Users\Admin\OneDrive\Site Internet\",""),"BAG-IN-BOX\",""),"BOURGOGNE\",""),"BEAUJOLAIS\",""),"CHAMPAGNE ET EFFERVESCENTS\",""),"LANGUEDOC\",""),"LOIRE\",""),"PROVENCE\",""),"RHONE NORD\",""),"RHONE SUD\",""),"SPIRITUEUX\",""),"SUD OUEST\","")</f>
        <v/>
      </c>
      <c r="V2031" s="19" t="e">
        <f>IF(#REF!="",0,1)</f>
        <v>#REF!</v>
      </c>
      <c r="W2031" s="20" t="e">
        <f>$X$1&amp;A2031&amp;$Y$1&amp;T2031&amp;$Z$1&amp;D2031&amp;$AA$1&amp;E2031&amp;#REF!&amp;G2031&amp;$AB$1&amp;J2031&amp;$AC$1&amp;L2031&amp;$AD$1&amp;N2031&amp;$AE$1&amp;P2031&amp;$AF$1&amp;R2031&amp;$AG$1&amp;#REF!&amp;$AI$1</f>
        <v>#REF!</v>
      </c>
    </row>
    <row r="2032" spans="1:23" hidden="1" x14ac:dyDescent="0.25">
      <c r="A2032" s="2" t="s">
        <v>2419</v>
      </c>
      <c r="B2032" s="2" t="s">
        <v>2420</v>
      </c>
      <c r="C2032" s="3"/>
      <c r="D2032" s="23" t="str">
        <f t="shared" si="754"/>
        <v/>
      </c>
      <c r="E2032" s="4">
        <v>26.35</v>
      </c>
      <c r="F2032" s="2" t="s">
        <v>2421</v>
      </c>
      <c r="G2032" s="19" t="e">
        <f>VLOOKUP(F2032,frs!$A$2:$E$41,2,FALSE)</f>
        <v>#N/A</v>
      </c>
      <c r="H2032" s="2" t="b">
        <v>0</v>
      </c>
      <c r="I2032" s="2" t="s">
        <v>4716</v>
      </c>
      <c r="J2032" s="19">
        <f>VLOOKUP(I2032,Families!$A$2:$B$11,2,FALSE)</f>
        <v>1</v>
      </c>
      <c r="K2032" s="2" t="s">
        <v>5062</v>
      </c>
      <c r="L2032" s="19" t="str">
        <f>IFERROR(VLOOKUP(K2032,Appellations!$A$2:$B$77,2,FALSE),"0")</f>
        <v>0</v>
      </c>
      <c r="M2032" s="2" t="s">
        <v>4741</v>
      </c>
      <c r="N2032" s="19">
        <f>IFERROR(VLOOKUP(M2032,Regions!$A$2:$B$41,2,FALSE),"0")</f>
        <v>32</v>
      </c>
      <c r="O2032" s="2" t="s">
        <v>4719</v>
      </c>
      <c r="P2032" s="19">
        <f>IFERROR(VLOOKUP(O2032,Colors!$A$2:$B$11,2,FALSE),"0")</f>
        <v>8</v>
      </c>
      <c r="Q2032" s="2" t="s">
        <v>4688</v>
      </c>
      <c r="R2032" s="19">
        <f>IFERROR(VLOOKUP(Q2032,Contenants!$A$2:$B$21,2,FALSE),"0")</f>
        <v>16</v>
      </c>
      <c r="S2032" s="2"/>
      <c r="T2032" s="50" t="str">
        <f t="shared" si="756"/>
        <v>Baux De Pce Terres Blanches Aurelia Rge</v>
      </c>
      <c r="U2032" s="19" t="str">
        <f>SUBSTITUTE(SUBSTITUTE(SUBSTITUTE(SUBSTITUTE(SUBSTITUTE(SUBSTITUTE(SUBSTITUTE(SUBSTITUTE(SUBSTITUTE(SUBSTITUTE(SUBSTITUTE(SUBSTITUTE(S2032,"C:\Users\Admin\OneDrive\Site Internet\",""),"BAG-IN-BOX\",""),"BOURGOGNE\",""),"BEAUJOLAIS\",""),"CHAMPAGNE ET EFFERVESCENTS\",""),"LANGUEDOC\",""),"LOIRE\",""),"PROVENCE\",""),"RHONE NORD\",""),"RHONE SUD\",""),"SPIRITUEUX\",""),"SUD OUEST\","")</f>
        <v/>
      </c>
      <c r="V2032" s="19" t="e">
        <f>IF(#REF!="",0,1)</f>
        <v>#REF!</v>
      </c>
      <c r="W2032" s="20" t="e">
        <f>$X$1&amp;A2032&amp;$Y$1&amp;T2032&amp;$Z$1&amp;D2032&amp;$AA$1&amp;E2032&amp;#REF!&amp;G2032&amp;$AB$1&amp;J2032&amp;$AC$1&amp;L2032&amp;$AD$1&amp;N2032&amp;$AE$1&amp;P2032&amp;$AF$1&amp;R2032&amp;$AG$1&amp;#REF!&amp;$AI$1</f>
        <v>#REF!</v>
      </c>
    </row>
    <row r="2033" spans="1:23" ht="409.5" x14ac:dyDescent="0.25">
      <c r="A2033" s="2" t="s">
        <v>2121</v>
      </c>
      <c r="B2033" s="2" t="s">
        <v>2122</v>
      </c>
      <c r="C2033" s="3" t="s">
        <v>5491</v>
      </c>
      <c r="D2033" s="23" t="str">
        <f t="shared" si="754"/>
        <v>Un Whisky français single malt fin et élégant. Parfait en apéritif ou sur un dessert aux fruits rouges.&lt;br&gt;&lt;br&gt;Provenance : France (Alsace)&lt;br&gt;&lt;br&gt;Vieillissement : 8 ans en fûts de Xérès Olorosso.&lt;br&gt;&lt;br&gt;Dégustation : Robe ambrée acajou ; Nez fruité sur des notes de fruits rouges et noirs ; Bouche chocolatée, ample et gourmande aux saveurs de sirop de poire, de clou de girofle, et de réglisse. Finale longue, salivaire et boisée.&lt;br&gt;&lt;br&gt;La Distillerie de Yannick Hepp est situé à Uberach, au cœur de cette partie de l'Alsace où les arbres fruitiers prospèrent. Et c’est depuis toujours qu’elle s’impose comme l’un des leaders de la production Française. Forte de son succès sur le réseau traditionnel, elle franchit un nouveau cap en 2022 avec le lancement de single malts de 8ans et de 11ans.</v>
      </c>
      <c r="E2033" s="4">
        <v>69.400000000000006</v>
      </c>
      <c r="F2033" s="2" t="s">
        <v>66</v>
      </c>
      <c r="G2033" s="19">
        <f>VLOOKUP(F2033,frs!$A$2:$B$45,2,FALSE)</f>
        <v>28</v>
      </c>
      <c r="H2033" s="2" t="b">
        <v>1</v>
      </c>
      <c r="I2033" s="2" t="s">
        <v>4693</v>
      </c>
      <c r="J2033" s="19">
        <f>VLOOKUP(I2033,Families!$A$2:$B$11,2,FALSE)</f>
        <v>7</v>
      </c>
      <c r="K2033" s="2"/>
      <c r="L2033" s="19" t="str">
        <f>IFERROR(VLOOKUP(K2033,Appellations!$A$2:$B$80,2,FALSE),"0")</f>
        <v>0</v>
      </c>
      <c r="M2033" s="2" t="s">
        <v>4698</v>
      </c>
      <c r="N2033" s="19">
        <f>IFERROR(VLOOKUP(M2033,Regions!$A$2:$B$44,2,FALSE),"0")</f>
        <v>42</v>
      </c>
      <c r="O2033" s="2"/>
      <c r="P2033" s="19" t="str">
        <f>IFERROR(VLOOKUP(O2033,Colors!$A$2:$B$11,2,FALSE),"0")</f>
        <v>0</v>
      </c>
      <c r="Q2033" s="2" t="s">
        <v>4696</v>
      </c>
      <c r="R2033" s="19">
        <f>IFERROR(VLOOKUP(Q2033,Contenants!$A$2:$B$21,2,FALSE),"0")</f>
        <v>15</v>
      </c>
      <c r="S2033" s="2" t="s">
        <v>5822</v>
      </c>
      <c r="T2033" s="50" t="s">
        <v>6359</v>
      </c>
      <c r="U2033" s="19" t="str">
        <f t="shared" ref="U2033:U2039" si="757">SUBSTITUTE(S2033,"C:\Users\Admin\OneDrive\Site Internet\","")</f>
        <v>whisky_hepp_tharcis_8_ans.png</v>
      </c>
      <c r="V2033" s="19">
        <f t="shared" ref="V2033:V2069" si="758">IF(U2033="",0,1)</f>
        <v>1</v>
      </c>
      <c r="W2033" s="20" t="str">
        <f t="shared" ref="W2033:W2039" si="759">$X$1&amp;A2033&amp;$Y$1&amp;T2033&amp;$Z$1&amp;D2033&amp;$AA$1&amp;G2033&amp;$AB$1&amp;J2033&amp;$AC$1&amp;L2033&amp;$AD$1&amp;N2033&amp;$AE$1&amp;P2033&amp;$AF$1&amp;R2033&amp;$AG$1&amp;U2033&amp;$AH$1&amp;V2033&amp;$AI$1</f>
        <v>("02045", "Whisky Tharcis 8 ans Hepp Leda", "Un Whisky français single malt fin et élégant. Parfait en apéritif ou sur un dessert aux fruits rouges.&lt;br&gt;&lt;br&gt;Provenance : France (Alsace)&lt;br&gt;&lt;br&gt;Vieillissement : 8 ans en fûts de Xérès Olorosso.&lt;br&gt;&lt;br&gt;Dégustation : Robe ambrée acajou ; Nez fruité sur des notes de fruits rouges et noirs ; Bouche chocolatée, ample et gourmande aux saveurs de sirop de poire, de clou de girofle, et de réglisse. Finale longue, salivaire et boisée.&lt;br&gt;&lt;br&gt;La Distillerie de Yannick Hepp est situé à Uberach, au cœur de cette partie de l'Alsace où les arbres fruitiers prospèrent. Et c’est depuis toujours qu’elle s’impose comme l’un des leaders de la production Française. Forte de son succès sur le réseau traditionnel, elle franchit un nouveau cap en 2022 avec le lancement de single malts de 8ans et de 11ans.", "28", "7", "0", "42","0", "15", "whisky_hepp_tharcis_8_ans.png", "1"),</v>
      </c>
    </row>
    <row r="2034" spans="1:23" ht="409.5" x14ac:dyDescent="0.25">
      <c r="A2034" s="2" t="s">
        <v>2119</v>
      </c>
      <c r="B2034" s="2" t="s">
        <v>2120</v>
      </c>
      <c r="C2034" s="3" t="s">
        <v>5490</v>
      </c>
      <c r="D2034" s="23" t="str">
        <f t="shared" si="754"/>
        <v>Un Whisky français single malt 11 ans gourmand, d’une rare intensité aromatique. Idéal en digestif ou sur une tarte aux framboises.&lt;br&gt;&lt;br&gt;Provenance : France (Alsace)&lt;br&gt;&lt;br&gt;Vieillissement : 11 ans en fûts de Xérès Olorosso.&lt;br&gt;&lt;br&gt;Dégustation : Robe ambrée acajou ; Nez épicé sur des notes de mirabelle , de quetsche et  de framboise ; Bouche ample et gourmande amenants sur la vanille, le miel, les fruits mûrs. Finale noble, élégante et fraîche.&lt;br&gt;&lt;br&gt;La Distillerie de Yannick Hepp est situé à Uberach, au cœur de cette partie de l'Alsace où les arbres fruitiers prospèrent. Et c’est depuis toujours qu’elle s’impose comme l’un des leaders de la production Française. Forte de son succès sur le réseau traditionnel, elle franchit un nouveau cap en 2022 avec le lancement de single malts de 8ans et de 11ans.</v>
      </c>
      <c r="E2034" s="4">
        <v>81.7</v>
      </c>
      <c r="F2034" s="2" t="s">
        <v>66</v>
      </c>
      <c r="G2034" s="19">
        <f>VLOOKUP(F2034,frs!$A$2:$B$45,2,FALSE)</f>
        <v>28</v>
      </c>
      <c r="H2034" s="2" t="b">
        <v>1</v>
      </c>
      <c r="I2034" s="2" t="s">
        <v>4693</v>
      </c>
      <c r="J2034" s="19">
        <f>VLOOKUP(I2034,Families!$A$2:$B$11,2,FALSE)</f>
        <v>7</v>
      </c>
      <c r="K2034" s="2"/>
      <c r="L2034" s="19" t="str">
        <f>IFERROR(VLOOKUP(K2034,Appellations!$A$2:$B$80,2,FALSE),"0")</f>
        <v>0</v>
      </c>
      <c r="M2034" s="2" t="s">
        <v>4698</v>
      </c>
      <c r="N2034" s="19">
        <f>IFERROR(VLOOKUP(M2034,Regions!$A$2:$B$44,2,FALSE),"0")</f>
        <v>42</v>
      </c>
      <c r="O2034" s="2"/>
      <c r="P2034" s="19" t="str">
        <f>IFERROR(VLOOKUP(O2034,Colors!$A$2:$B$11,2,FALSE),"0")</f>
        <v>0</v>
      </c>
      <c r="Q2034" s="2" t="s">
        <v>4696</v>
      </c>
      <c r="R2034" s="19">
        <f>IFERROR(VLOOKUP(Q2034,Contenants!$A$2:$B$21,2,FALSE),"0")</f>
        <v>15</v>
      </c>
      <c r="S2034" s="2" t="s">
        <v>5823</v>
      </c>
      <c r="T2034" s="50" t="s">
        <v>6360</v>
      </c>
      <c r="U2034" s="19" t="str">
        <f t="shared" si="757"/>
        <v>whisky_hepp_tharcis_11_ans.png</v>
      </c>
      <c r="V2034" s="19">
        <f t="shared" si="758"/>
        <v>1</v>
      </c>
      <c r="W2034" s="20" t="str">
        <f t="shared" si="759"/>
        <v>("02046", "Whisky Tharcis 11 ans Hepp Leda", "Un Whisky français single malt 11 ans gourmand, d’une rare intensité aromatique. Idéal en digestif ou sur une tarte aux framboises.&lt;br&gt;&lt;br&gt;Provenance : France (Alsace)&lt;br&gt;&lt;br&gt;Vieillissement : 11 ans en fûts de Xérès Olorosso.&lt;br&gt;&lt;br&gt;Dégustation : Robe ambrée acajou ; Nez épicé sur des notes de mirabelle , de quetsche et  de framboise ; Bouche ample et gourmande amenants sur la vanille, le miel, les fruits mûrs. Finale noble, élégante et fraîche.&lt;br&gt;&lt;br&gt;La Distillerie de Yannick Hepp est situé à Uberach, au cœur de cette partie de l'Alsace où les arbres fruitiers prospèrent. Et c’est depuis toujours qu’elle s’impose comme l’un des leaders de la production Française. Forte de son succès sur le réseau traditionnel, elle franchit un nouveau cap en 2022 avec le lancement de single malts de 8ans et de 11ans.", "28", "7", "0", "42","0", "15", "whisky_hepp_tharcis_11_ans.png", "1"),</v>
      </c>
    </row>
    <row r="2035" spans="1:23" ht="409.5" x14ac:dyDescent="0.25">
      <c r="A2035" s="2" t="s">
        <v>2141</v>
      </c>
      <c r="B2035" s="2" t="s">
        <v>2142</v>
      </c>
      <c r="C2035" s="3" t="s">
        <v>5499</v>
      </c>
      <c r="D2035" s="23" t="str">
        <f t="shared" si="754"/>
        <v xml:space="preserve">Un Whisky écossais blended tourbé et généreux. Il s’accordera à merveille sur une mousse au chocolat ou à la fin d’un repas entre amis.&lt;br&gt;&lt;br&gt;Provenance : Ecosse (Islay)&lt;br&gt;&lt;br&gt;Vieillissement : Assemblage de Single malt des Islay vieillit en fût de Bourbon. Tourbé.&lt;br&gt;&lt;br&gt;Dégustation : Robe jaune or ; Nez tourbé, iodé sur des notes de fruits rouges et de vanille ; Bouche gourmande, vanillée, chocolatée et tourbée.&lt;br&gt;&lt;br&gt;Hunter Laing est une société indépendante créée en 2013 et dirigée par Stewart Laing et ses deux fils Andrew et Scott. &lt;br&gt;Journey Series est une série de whisky inovente provenant des différentes régions écossaises. </v>
      </c>
      <c r="E2035" s="4">
        <v>50.95</v>
      </c>
      <c r="F2035" s="2" t="s">
        <v>66</v>
      </c>
      <c r="G2035" s="19">
        <f>VLOOKUP(F2035,frs!$A$2:$B$45,2,FALSE)</f>
        <v>28</v>
      </c>
      <c r="H2035" s="2" t="b">
        <v>1</v>
      </c>
      <c r="I2035" s="2" t="s">
        <v>4693</v>
      </c>
      <c r="J2035" s="19">
        <f>VLOOKUP(I2035,Families!$A$2:$B$11,2,FALSE)</f>
        <v>7</v>
      </c>
      <c r="K2035" s="2"/>
      <c r="L2035" s="19" t="str">
        <f>IFERROR(VLOOKUP(K2035,Appellations!$A$2:$B$80,2,FALSE),"0")</f>
        <v>0</v>
      </c>
      <c r="M2035" s="2" t="s">
        <v>4698</v>
      </c>
      <c r="N2035" s="19">
        <f>IFERROR(VLOOKUP(M2035,Regions!$A$2:$B$44,2,FALSE),"0")</f>
        <v>42</v>
      </c>
      <c r="O2035" s="2"/>
      <c r="P2035" s="19" t="str">
        <f>IFERROR(VLOOKUP(O2035,Colors!$A$2:$B$11,2,FALSE),"0")</f>
        <v>0</v>
      </c>
      <c r="Q2035" s="2" t="s">
        <v>4696</v>
      </c>
      <c r="R2035" s="19">
        <f>IFERROR(VLOOKUP(Q2035,Contenants!$A$2:$B$21,2,FALSE),"0")</f>
        <v>15</v>
      </c>
      <c r="S2035" s="2" t="s">
        <v>5824</v>
      </c>
      <c r="T2035" s="50" t="s">
        <v>6470</v>
      </c>
      <c r="U2035" s="19" t="str">
        <f t="shared" si="757"/>
        <v>whisky_journey_series_islay.png</v>
      </c>
      <c r="V2035" s="19">
        <f t="shared" si="758"/>
        <v>1</v>
      </c>
      <c r="W2035" s="20" t="str">
        <f t="shared" si="759"/>
        <v>("02047", "Whisky Hunter Laing Islay Journey", "Un Whisky écossais blended tourbé et généreux. Il s’accordera à merveille sur une mousse au chocolat ou à la fin d’un repas entre amis.&lt;br&gt;&lt;br&gt;Provenance : Ecosse (Islay)&lt;br&gt;&lt;br&gt;Vieillissement : Assemblage de Single malt des Islay vieillit en fût de Bourbon. Tourbé.&lt;br&gt;&lt;br&gt;Dégustation : Robe jaune or ; Nez tourbé, iodé sur des notes de fruits rouges et de vanille ; Bouche gourmande, vanillée, chocolatée et tourbée.&lt;br&gt;&lt;br&gt;Hunter Laing est une société indépendante créée en 2013 et dirigée par Stewart Laing et ses deux fils Andrew et Scott. &lt;br&gt;Journey Series est une série de whisky inovente provenant des différentes régions écossaises. ", "28", "7", "0", "42","0", "15", "whisky_journey_series_islay.png", "1"),</v>
      </c>
    </row>
    <row r="2036" spans="1:23" ht="409.5" x14ac:dyDescent="0.25">
      <c r="A2036" s="2" t="s">
        <v>2168</v>
      </c>
      <c r="B2036" s="2" t="s">
        <v>2169</v>
      </c>
      <c r="C2036" s="3" t="s">
        <v>5505</v>
      </c>
      <c r="D2036" s="23" t="str">
        <f t="shared" si="754"/>
        <v>Un Whisky écossais single malt très tourbé et très puissant. Avis aux amateurs de tourbe. Il s’accordera parfaitement sur une entrée à base de saumon fumé ou une mousse au chocolat.&lt;br&gt;&lt;br&gt;Provenance : Ecosse (Islay)&lt;br&gt;&lt;br&gt;Vieillissement : en fût de Bourbon avec finition en fût de chêne neuf américain. Très tourbé.&lt;br&gt;&lt;br&gt;Dégustation : Robe jaune or ; Nez fumé aux arômes de poire, de pomme verte ; Bouche tourbée, vanillée aux notes de rhubarbe cuite et de cendres. Finale riche et persistante sur le caramel salé.&lt;br&gt;&lt;br&gt;Hunter Laing est une société indépendante créée en 2013 et dirigée par Stewart Laing et ses deux fils Andrew et Scott. Scarabus signifie «endroit rocheux» en vieux norrois, du nom d'une zone mystique d'Islay.</v>
      </c>
      <c r="E2036" s="4">
        <v>66.7</v>
      </c>
      <c r="F2036" s="2" t="s">
        <v>66</v>
      </c>
      <c r="G2036" s="19">
        <f>VLOOKUP(F2036,frs!$A$2:$B$45,2,FALSE)</f>
        <v>28</v>
      </c>
      <c r="H2036" s="2" t="b">
        <v>1</v>
      </c>
      <c r="I2036" s="2" t="s">
        <v>4693</v>
      </c>
      <c r="J2036" s="19">
        <f>VLOOKUP(I2036,Families!$A$2:$B$11,2,FALSE)</f>
        <v>7</v>
      </c>
      <c r="K2036" s="2"/>
      <c r="L2036" s="19" t="str">
        <f>IFERROR(VLOOKUP(K2036,Appellations!$A$2:$B$80,2,FALSE),"0")</f>
        <v>0</v>
      </c>
      <c r="M2036" s="2" t="s">
        <v>4698</v>
      </c>
      <c r="N2036" s="19">
        <f>IFERROR(VLOOKUP(M2036,Regions!$A$2:$B$44,2,FALSE),"0")</f>
        <v>42</v>
      </c>
      <c r="O2036" s="2"/>
      <c r="P2036" s="19" t="str">
        <f>IFERROR(VLOOKUP(O2036,Colors!$A$2:$B$11,2,FALSE),"0")</f>
        <v>0</v>
      </c>
      <c r="Q2036" s="2" t="s">
        <v>4696</v>
      </c>
      <c r="R2036" s="19">
        <f>IFERROR(VLOOKUP(Q2036,Contenants!$A$2:$B$21,2,FALSE),"0")</f>
        <v>15</v>
      </c>
      <c r="S2036" s="2" t="s">
        <v>5825</v>
      </c>
      <c r="T2036" s="50" t="s">
        <v>6361</v>
      </c>
      <c r="U2036" s="19" t="str">
        <f t="shared" si="757"/>
        <v>whisky_scarabus_batch_strength.png</v>
      </c>
      <c r="V2036" s="19">
        <f t="shared" si="758"/>
        <v>1</v>
      </c>
      <c r="W2036" s="20" t="str">
        <f t="shared" si="759"/>
        <v>("02048", "Whisky Scarabus Batch Strengh", "Un Whisky écossais single malt très tourbé et très puissant. Avis aux amateurs de tourbe. Il s’accordera parfaitement sur une entrée à base de saumon fumé ou une mousse au chocolat.&lt;br&gt;&lt;br&gt;Provenance : Ecosse (Islay)&lt;br&gt;&lt;br&gt;Vieillissement : en fût de Bourbon avec finition en fût de chêne neuf américain. Très tourbé.&lt;br&gt;&lt;br&gt;Dégustation : Robe jaune or ; Nez fumé aux arômes de poire, de pomme verte ; Bouche tourbée, vanillée aux notes de rhubarbe cuite et de cendres. Finale riche et persistante sur le caramel salé.&lt;br&gt;&lt;br&gt;Hunter Laing est une société indépendante créée en 2013 et dirigée par Stewart Laing et ses deux fils Andrew et Scott. Scarabus signifie «endroit rocheux» en vieux norrois, du nom d'une zone mystique d'Islay.", "28", "7", "0", "42","0", "15", "whisky_scarabus_batch_strength.png", "1"),</v>
      </c>
    </row>
    <row r="2037" spans="1:23" ht="409.5" x14ac:dyDescent="0.25">
      <c r="A2037" s="2" t="s">
        <v>2143</v>
      </c>
      <c r="B2037" s="2" t="s">
        <v>2144</v>
      </c>
      <c r="C2037" s="3" t="s">
        <v>5500</v>
      </c>
      <c r="D2037" s="23" t="str">
        <f t="shared" si="754"/>
        <v>Un Whisky écossais 7 ans single malt salin et aromatique. Parfait sur un plateau de fruits mer.&lt;br&gt;&lt;br&gt;Provenance : Ecosse (Highland)&lt;br&gt;&lt;br&gt;Vieillissement : 7 ans en fûts de Bourbon.&lt;br&gt;&lt;br&gt;Dégustation : Robe dorée ; Nez tendre, salin et doux avec des notes de vanille et de caramel  ; Bouche maltée, équilibrée et de vanille douce. Finale saline et longue.&lt;br&gt;&lt;br&gt;Hunter Laing est une société indépendante créée en 2013 et dirigée par Stewart Laing et ses deux fils Andrew et Scott. &lt;br&gt;La gamme Hepburn’s Choice permet de rentrer dans l’univers des grands whiskies : uniquement des single malts et des petits lots de deux ou plus rarement trois fûts. Chaque fût fait également l’objet d’un finish particulier en ex-fûts de vins, sherry ou bourbon, ou en quater casks.</v>
      </c>
      <c r="E2037" s="4">
        <v>66.5</v>
      </c>
      <c r="F2037" s="2" t="s">
        <v>66</v>
      </c>
      <c r="G2037" s="19">
        <f>VLOOKUP(F2037,frs!$A$2:$B$45,2,FALSE)</f>
        <v>28</v>
      </c>
      <c r="H2037" s="2" t="b">
        <v>1</v>
      </c>
      <c r="I2037" s="2" t="s">
        <v>4693</v>
      </c>
      <c r="J2037" s="19">
        <f>VLOOKUP(I2037,Families!$A$2:$B$11,2,FALSE)</f>
        <v>7</v>
      </c>
      <c r="K2037" s="2"/>
      <c r="L2037" s="19" t="str">
        <f>IFERROR(VLOOKUP(K2037,Appellations!$A$2:$B$80,2,FALSE),"0")</f>
        <v>0</v>
      </c>
      <c r="M2037" s="2" t="s">
        <v>4698</v>
      </c>
      <c r="N2037" s="19">
        <f>IFERROR(VLOOKUP(M2037,Regions!$A$2:$B$44,2,FALSE),"0")</f>
        <v>42</v>
      </c>
      <c r="O2037" s="2"/>
      <c r="P2037" s="19" t="str">
        <f>IFERROR(VLOOKUP(O2037,Colors!$A$2:$B$11,2,FALSE),"0")</f>
        <v>0</v>
      </c>
      <c r="Q2037" s="2" t="s">
        <v>4696</v>
      </c>
      <c r="R2037" s="19">
        <f>IFERROR(VLOOKUP(Q2037,Contenants!$A$2:$B$21,2,FALSE),"0")</f>
        <v>15</v>
      </c>
      <c r="S2037" s="2" t="s">
        <v>5826</v>
      </c>
      <c r="T2037" s="50" t="s">
        <v>6471</v>
      </c>
      <c r="U2037" s="19" t="str">
        <f t="shared" si="757"/>
        <v>whisky_hepburns_choice_jura_7.png</v>
      </c>
      <c r="V2037" s="19">
        <f t="shared" si="758"/>
        <v>1</v>
      </c>
      <c r="W2037" s="20" t="str">
        <f t="shared" si="759"/>
        <v>("02049", "Whisky Hunter Laing Jura 7 ans", "Un Whisky écossais 7 ans single malt salin et aromatique. Parfait sur un plateau de fruits mer.&lt;br&gt;&lt;br&gt;Provenance : Ecosse (Highland)&lt;br&gt;&lt;br&gt;Vieillissement : 7 ans en fûts de Bourbon.&lt;br&gt;&lt;br&gt;Dégustation : Robe dorée ; Nez tendre, salin et doux avec des notes de vanille et de caramel  ; Bouche maltée, équilibrée et de vanille douce. Finale saline et longue.&lt;br&gt;&lt;br&gt;Hunter Laing est une société indépendante créée en 2013 et dirigée par Stewart Laing et ses deux fils Andrew et Scott. &lt;br&gt;La gamme Hepburn’s Choice permet de rentrer dans l’univers des grands whiskies : uniquement des single malts et des petits lots de deux ou plus rarement trois fûts. Chaque fût fait également l’objet d’un finish particulier en ex-fûts de vins, sherry ou bourbon, ou en quater casks.", "28", "7", "0", "42","0", "15", "whisky_hepburns_choice_jura_7.png", "1"),</v>
      </c>
    </row>
    <row r="2038" spans="1:23" ht="409.5" x14ac:dyDescent="0.25">
      <c r="A2038" s="2" t="s">
        <v>2129</v>
      </c>
      <c r="B2038" s="2" t="s">
        <v>2130</v>
      </c>
      <c r="C2038" s="3" t="s">
        <v>5493</v>
      </c>
      <c r="D2038" s="23" t="str">
        <f t="shared" si="754"/>
        <v>Un Whisky écossais 9 ans single malt d’une belle complexité aromatique. Parfait sur une tarte aux fruits frais.&lt;br&gt;&lt;br&gt;Provenance : Ecosse (Speyside)&lt;br&gt;&lt;br&gt;Vieillissement : 9 ans en fût de Bourbon.&lt;br&gt;&lt;br&gt;Dégustation : Robe ambrée ; Nez riche de compote de pommes, de caramel mou  ; Bouche gourmande et dense avec une finale longue sur un boisé délicat.&lt;br&gt;&lt;br&gt;Hunter Laing est une société indépendante créée en 2013 et dirigée par Stewart Laing et ses deux fils Andrew et Scott. &lt;br&gt;La gamme Hepburn’s Choice permet de rentrer dans l’univers des grands whiskies : uniquement des single malts et des petits lots de deux ou plus rarement trois fûts. Chaque fût fait également l’objet d’un finish particulier en ex-fûts de vins, sherry ou bourbon, ou en quater casks.</v>
      </c>
      <c r="E2038" s="4">
        <v>72.2</v>
      </c>
      <c r="F2038" s="2" t="s">
        <v>66</v>
      </c>
      <c r="G2038" s="19">
        <f>VLOOKUP(F2038,frs!$A$2:$B$45,2,FALSE)</f>
        <v>28</v>
      </c>
      <c r="H2038" s="2" t="b">
        <v>1</v>
      </c>
      <c r="I2038" s="2" t="s">
        <v>4693</v>
      </c>
      <c r="J2038" s="19">
        <f>VLOOKUP(I2038,Families!$A$2:$B$11,2,FALSE)</f>
        <v>7</v>
      </c>
      <c r="K2038" s="2"/>
      <c r="L2038" s="19" t="str">
        <f>IFERROR(VLOOKUP(K2038,Appellations!$A$2:$B$80,2,FALSE),"0")</f>
        <v>0</v>
      </c>
      <c r="M2038" s="2" t="s">
        <v>4698</v>
      </c>
      <c r="N2038" s="19">
        <f>IFERROR(VLOOKUP(M2038,Regions!$A$2:$B$44,2,FALSE),"0")</f>
        <v>42</v>
      </c>
      <c r="O2038" s="2"/>
      <c r="P2038" s="19" t="str">
        <f>IFERROR(VLOOKUP(O2038,Colors!$A$2:$B$11,2,FALSE),"0")</f>
        <v>0</v>
      </c>
      <c r="Q2038" s="2" t="s">
        <v>4696</v>
      </c>
      <c r="R2038" s="19">
        <f>IFERROR(VLOOKUP(Q2038,Contenants!$A$2:$B$21,2,FALSE),"0")</f>
        <v>15</v>
      </c>
      <c r="S2038" s="2" t="s">
        <v>5827</v>
      </c>
      <c r="T2038" s="50" t="s">
        <v>6472</v>
      </c>
      <c r="U2038" s="19" t="str">
        <f t="shared" si="757"/>
        <v>whisky_hepburns_choice_auchroisk_9.png</v>
      </c>
      <c r="V2038" s="19">
        <f t="shared" si="758"/>
        <v>1</v>
      </c>
      <c r="W2038" s="20" t="str">
        <f t="shared" si="759"/>
        <v>("02050", "Whisky Hunter Laing Auchroisk 9 ans", "Un Whisky écossais 9 ans single malt d’une belle complexité aromatique. Parfait sur une tarte aux fruits frais.&lt;br&gt;&lt;br&gt;Provenance : Ecosse (Speyside)&lt;br&gt;&lt;br&gt;Vieillissement : 9 ans en fût de Bourbon.&lt;br&gt;&lt;br&gt;Dégustation : Robe ambrée ; Nez riche de compote de pommes, de caramel mou  ; Bouche gourmande et dense avec une finale longue sur un boisé délicat.&lt;br&gt;&lt;br&gt;Hunter Laing est une société indépendante créée en 2013 et dirigée par Stewart Laing et ses deux fils Andrew et Scott. &lt;br&gt;La gamme Hepburn’s Choice permet de rentrer dans l’univers des grands whiskies : uniquement des single malts et des petits lots de deux ou plus rarement trois fûts. Chaque fût fait également l’objet d’un finish particulier en ex-fûts de vins, sherry ou bourbon, ou en quater casks.", "28", "7", "0", "42","0", "15", "whisky_hepburns_choice_auchroisk_9.png", "1"),</v>
      </c>
    </row>
    <row r="2039" spans="1:23" ht="409.5" x14ac:dyDescent="0.25">
      <c r="A2039" s="2" t="s">
        <v>2135</v>
      </c>
      <c r="B2039" s="2" t="s">
        <v>2136</v>
      </c>
      <c r="C2039" s="3" t="s">
        <v>5496</v>
      </c>
      <c r="D2039" s="23" t="str">
        <f t="shared" si="754"/>
        <v>Un Whisky écossais 11 ans single malt fruité et plein de finesse. Il s’accordera à merveille sur une tarte aux fraises ou en digestif.&lt;br&gt;&lt;br&gt;Provenance : Ecosse (Speyside)&lt;br&gt;&lt;br&gt;Vieillissement : 11 ans en fûts de vin blanc.&lt;br&gt;&lt;br&gt;Dégustation : Robe ambrée ; Nez de petits fruits rouges et de vanille ; Bouche onctueuse sur des notes de groseilles, de canneberges et de poivre noir. Finale riche et longue.&lt;br&gt;&lt;br&gt;Hunter Laing est une société indépendante créée en 2013 et dirigée par Stewart Laing et ses deux fils Andrew et Scott. &lt;br&gt;La gamme Hepburn’s Choice permet de rentrer dans l’univers des grands whiskies : uniquement des single malts et des petits lots de deux ou plus rarement trois fûts. Chaque fût fait également l’objet d’un finish particulier en ex-fûts de vins, sherry ou bourbon, ou en quater casks.</v>
      </c>
      <c r="E2039" s="4">
        <v>77.900000000000006</v>
      </c>
      <c r="F2039" s="2" t="s">
        <v>66</v>
      </c>
      <c r="G2039" s="19">
        <f>VLOOKUP(F2039,frs!$A$2:$B$45,2,FALSE)</f>
        <v>28</v>
      </c>
      <c r="H2039" s="2" t="b">
        <v>1</v>
      </c>
      <c r="I2039" s="2" t="s">
        <v>4693</v>
      </c>
      <c r="J2039" s="19">
        <f>VLOOKUP(I2039,Families!$A$2:$B$11,2,FALSE)</f>
        <v>7</v>
      </c>
      <c r="K2039" s="2"/>
      <c r="L2039" s="19" t="str">
        <f>IFERROR(VLOOKUP(K2039,Appellations!$A$2:$B$80,2,FALSE),"0")</f>
        <v>0</v>
      </c>
      <c r="M2039" s="2" t="s">
        <v>4698</v>
      </c>
      <c r="N2039" s="19">
        <f>IFERROR(VLOOKUP(M2039,Regions!$A$2:$B$44,2,FALSE),"0")</f>
        <v>42</v>
      </c>
      <c r="O2039" s="2"/>
      <c r="P2039" s="19" t="str">
        <f>IFERROR(VLOOKUP(O2039,Colors!$A$2:$B$11,2,FALSE),"0")</f>
        <v>0</v>
      </c>
      <c r="Q2039" s="2" t="s">
        <v>4696</v>
      </c>
      <c r="R2039" s="19">
        <f>IFERROR(VLOOKUP(Q2039,Contenants!$A$2:$B$21,2,FALSE),"0")</f>
        <v>15</v>
      </c>
      <c r="S2039" s="2" t="s">
        <v>5828</v>
      </c>
      <c r="T2039" s="50" t="s">
        <v>6473</v>
      </c>
      <c r="U2039" s="19" t="str">
        <f t="shared" si="757"/>
        <v>whisky_hepburns_choice_craigellachie_11.png</v>
      </c>
      <c r="V2039" s="19">
        <f t="shared" si="758"/>
        <v>1</v>
      </c>
      <c r="W2039" s="20" t="str">
        <f t="shared" si="759"/>
        <v>("02051", "Whisky Hunter Laing Craigellachie 11 ans", "Un Whisky écossais 11 ans single malt fruité et plein de finesse. Il s’accordera à merveille sur une tarte aux fraises ou en digestif.&lt;br&gt;&lt;br&gt;Provenance : Ecosse (Speyside)&lt;br&gt;&lt;br&gt;Vieillissement : 11 ans en fûts de vin blanc.&lt;br&gt;&lt;br&gt;Dégustation : Robe ambrée ; Nez de petits fruits rouges et de vanille ; Bouche onctueuse sur des notes de groseilles, de canneberges et de poivre noir. Finale riche et longue.&lt;br&gt;&lt;br&gt;Hunter Laing est une société indépendante créée en 2013 et dirigée par Stewart Laing et ses deux fils Andrew et Scott. &lt;br&gt;La gamme Hepburn’s Choice permet de rentrer dans l’univers des grands whiskies : uniquement des single malts et des petits lots de deux ou plus rarement trois fûts. Chaque fût fait également l’objet d’un finish particulier en ex-fûts de vins, sherry ou bourbon, ou en quater casks.", "28", "7", "0", "42","0", "15", "whisky_hepburns_choice_craigellachie_11.png", "1"),</v>
      </c>
    </row>
    <row r="2040" spans="1:23" hidden="1" x14ac:dyDescent="0.25">
      <c r="A2040" s="2" t="s">
        <v>2099</v>
      </c>
      <c r="B2040" s="2" t="s">
        <v>2100</v>
      </c>
      <c r="C2040" s="3"/>
      <c r="D2040" s="23" t="str">
        <f t="shared" si="754"/>
        <v/>
      </c>
      <c r="E2040" s="4">
        <v>166.25</v>
      </c>
      <c r="F2040" s="2" t="s">
        <v>66</v>
      </c>
      <c r="G2040" s="19">
        <f>VLOOKUP(F2040,frs!$A$2:$E$41,2,FALSE)</f>
        <v>28</v>
      </c>
      <c r="H2040" s="2" t="b">
        <v>1</v>
      </c>
      <c r="I2040" s="2" t="s">
        <v>4693</v>
      </c>
      <c r="J2040" s="19">
        <f>VLOOKUP(I2040,Families!$A$2:$B$11,2,FALSE)</f>
        <v>7</v>
      </c>
      <c r="K2040" s="2"/>
      <c r="L2040" s="19" t="str">
        <f>IFERROR(VLOOKUP(K2040,Appellations!$A$2:$B$77,2,FALSE),"0")</f>
        <v>0</v>
      </c>
      <c r="M2040" s="2" t="s">
        <v>4698</v>
      </c>
      <c r="N2040" s="19" t="str">
        <f>IFERROR(VLOOKUP(M2040,Regions!$A$2:$B$41,2,FALSE),"0")</f>
        <v>0</v>
      </c>
      <c r="O2040" s="2"/>
      <c r="P2040" s="19" t="str">
        <f>IFERROR(VLOOKUP(O2040,Colors!$A$2:$B$11,2,FALSE),"0")</f>
        <v>0</v>
      </c>
      <c r="Q2040" s="2" t="s">
        <v>4696</v>
      </c>
      <c r="R2040" s="19">
        <f>IFERROR(VLOOKUP(Q2040,Contenants!$A$2:$B$21,2,FALSE),"0")</f>
        <v>15</v>
      </c>
      <c r="S2040" s="2"/>
      <c r="T2040" s="50" t="str">
        <f t="shared" si="756"/>
        <v>Whisky First Edition Orkney 15 Ans</v>
      </c>
      <c r="U2040" s="19" t="str">
        <f t="shared" ref="U2040:U2052" si="760">SUBSTITUTE(SUBSTITUTE(SUBSTITUTE(SUBSTITUTE(SUBSTITUTE(SUBSTITUTE(SUBSTITUTE(SUBSTITUTE(SUBSTITUTE(SUBSTITUTE(SUBSTITUTE(SUBSTITUTE(S2040,"C:\Users\Admin\OneDrive\Site Internet\",""),"BAG-IN-BOX\",""),"BOURGOGNE\",""),"BEAUJOLAIS\",""),"CHAMPAGNE ET EFFERVESCENTS\",""),"LANGUEDOC\",""),"LOIRE\",""),"PROVENCE\",""),"RHONE NORD\",""),"RHONE SUD\",""),"SPIRITUEUX\",""),"SUD OUEST\","")</f>
        <v/>
      </c>
      <c r="V2040" s="19">
        <f t="shared" si="758"/>
        <v>0</v>
      </c>
      <c r="W2040" s="20" t="e">
        <f>$X$1&amp;A2040&amp;$Y$1&amp;T2040&amp;$Z$1&amp;D2040&amp;$AA$1&amp;E2040&amp;#REF!&amp;G2040&amp;$AB$1&amp;J2040&amp;$AC$1&amp;L2040&amp;$AD$1&amp;N2040&amp;$AE$1&amp;P2040&amp;$AF$1&amp;R2040&amp;$AG$1&amp;#REF!&amp;$AI$1</f>
        <v>#REF!</v>
      </c>
    </row>
    <row r="2041" spans="1:23" hidden="1" x14ac:dyDescent="0.25">
      <c r="A2041" s="2" t="s">
        <v>2101</v>
      </c>
      <c r="B2041" s="2" t="s">
        <v>2102</v>
      </c>
      <c r="C2041" s="3"/>
      <c r="D2041" s="23" t="str">
        <f t="shared" si="754"/>
        <v/>
      </c>
      <c r="E2041" s="4">
        <v>289.5</v>
      </c>
      <c r="F2041" s="2" t="s">
        <v>66</v>
      </c>
      <c r="G2041" s="19">
        <f>VLOOKUP(F2041,frs!$A$2:$E$41,2,FALSE)</f>
        <v>28</v>
      </c>
      <c r="H2041" s="2" t="b">
        <v>1</v>
      </c>
      <c r="I2041" s="2" t="s">
        <v>4693</v>
      </c>
      <c r="J2041" s="19">
        <f>VLOOKUP(I2041,Families!$A$2:$B$11,2,FALSE)</f>
        <v>7</v>
      </c>
      <c r="K2041" s="2"/>
      <c r="L2041" s="19" t="str">
        <f>IFERROR(VLOOKUP(K2041,Appellations!$A$2:$B$77,2,FALSE),"0")</f>
        <v>0</v>
      </c>
      <c r="M2041" s="2" t="s">
        <v>4698</v>
      </c>
      <c r="N2041" s="19" t="str">
        <f>IFERROR(VLOOKUP(M2041,Regions!$A$2:$B$41,2,FALSE),"0")</f>
        <v>0</v>
      </c>
      <c r="O2041" s="2"/>
      <c r="P2041" s="19" t="str">
        <f>IFERROR(VLOOKUP(O2041,Colors!$A$2:$B$11,2,FALSE),"0")</f>
        <v>0</v>
      </c>
      <c r="Q2041" s="2" t="s">
        <v>4696</v>
      </c>
      <c r="R2041" s="19">
        <f>IFERROR(VLOOKUP(Q2041,Contenants!$A$2:$B$21,2,FALSE),"0")</f>
        <v>15</v>
      </c>
      <c r="S2041" s="2"/>
      <c r="T2041" s="50" t="str">
        <f t="shared" si="756"/>
        <v>Whisky First Edition Tormore 26 Ans</v>
      </c>
      <c r="U2041" s="19" t="str">
        <f t="shared" si="760"/>
        <v/>
      </c>
      <c r="V2041" s="19">
        <f t="shared" si="758"/>
        <v>0</v>
      </c>
      <c r="W2041" s="20" t="e">
        <f>$X$1&amp;A2041&amp;$Y$1&amp;T2041&amp;$Z$1&amp;D2041&amp;$AA$1&amp;E2041&amp;#REF!&amp;G2041&amp;$AB$1&amp;J2041&amp;$AC$1&amp;L2041&amp;$AD$1&amp;N2041&amp;$AE$1&amp;P2041&amp;$AF$1&amp;R2041&amp;$AG$1&amp;#REF!&amp;$AI$1</f>
        <v>#REF!</v>
      </c>
    </row>
    <row r="2042" spans="1:23" hidden="1" x14ac:dyDescent="0.25">
      <c r="A2042" s="2" t="s">
        <v>2160</v>
      </c>
      <c r="B2042" s="2" t="s">
        <v>2161</v>
      </c>
      <c r="C2042" s="3"/>
      <c r="D2042" s="23" t="str">
        <f t="shared" si="754"/>
        <v/>
      </c>
      <c r="E2042" s="4">
        <v>525</v>
      </c>
      <c r="F2042" s="2" t="s">
        <v>66</v>
      </c>
      <c r="G2042" s="19">
        <f>VLOOKUP(F2042,frs!$A$2:$E$41,2,FALSE)</f>
        <v>28</v>
      </c>
      <c r="H2042" s="2" t="b">
        <v>1</v>
      </c>
      <c r="I2042" s="2" t="s">
        <v>4693</v>
      </c>
      <c r="J2042" s="19">
        <f>VLOOKUP(I2042,Families!$A$2:$B$11,2,FALSE)</f>
        <v>7</v>
      </c>
      <c r="K2042" s="2"/>
      <c r="L2042" s="19" t="str">
        <f>IFERROR(VLOOKUP(K2042,Appellations!$A$2:$B$77,2,FALSE),"0")</f>
        <v>0</v>
      </c>
      <c r="M2042" s="2" t="s">
        <v>4698</v>
      </c>
      <c r="N2042" s="19" t="str">
        <f>IFERROR(VLOOKUP(M2042,Regions!$A$2:$B$41,2,FALSE),"0")</f>
        <v>0</v>
      </c>
      <c r="O2042" s="2"/>
      <c r="P2042" s="19" t="str">
        <f>IFERROR(VLOOKUP(O2042,Colors!$A$2:$B$11,2,FALSE),"0")</f>
        <v>0</v>
      </c>
      <c r="Q2042" s="2" t="s">
        <v>4696</v>
      </c>
      <c r="R2042" s="19">
        <f>IFERROR(VLOOKUP(Q2042,Contenants!$A$2:$B$21,2,FALSE),"0")</f>
        <v>15</v>
      </c>
      <c r="S2042" s="2"/>
      <c r="T2042" s="50" t="str">
        <f t="shared" si="756"/>
        <v>Whisky Old&amp;Rare Cragganmore 25 Ans</v>
      </c>
      <c r="U2042" s="19" t="str">
        <f t="shared" si="760"/>
        <v/>
      </c>
      <c r="V2042" s="19">
        <f t="shared" si="758"/>
        <v>0</v>
      </c>
      <c r="W2042" s="20" t="e">
        <f>$X$1&amp;A2042&amp;$Y$1&amp;T2042&amp;$Z$1&amp;D2042&amp;$AA$1&amp;E2042&amp;#REF!&amp;G2042&amp;$AB$1&amp;J2042&amp;$AC$1&amp;L2042&amp;$AD$1&amp;N2042&amp;$AE$1&amp;P2042&amp;$AF$1&amp;R2042&amp;$AG$1&amp;#REF!&amp;$AI$1</f>
        <v>#REF!</v>
      </c>
    </row>
    <row r="2043" spans="1:23" hidden="1" x14ac:dyDescent="0.25">
      <c r="A2043" s="2" t="s">
        <v>2031</v>
      </c>
      <c r="B2043" s="2" t="s">
        <v>2032</v>
      </c>
      <c r="C2043" s="3"/>
      <c r="D2043" s="23" t="str">
        <f t="shared" si="754"/>
        <v/>
      </c>
      <c r="E2043" s="4">
        <v>10.8</v>
      </c>
      <c r="F2043" s="2" t="s">
        <v>2292</v>
      </c>
      <c r="G2043" s="19" t="e">
        <f>VLOOKUP(F2043,frs!$A$2:$E$41,2,FALSE)</f>
        <v>#N/A</v>
      </c>
      <c r="H2043" s="2" t="b">
        <v>1</v>
      </c>
      <c r="I2043" s="2" t="s">
        <v>4716</v>
      </c>
      <c r="J2043" s="19">
        <f>VLOOKUP(I2043,Families!$A$2:$B$11,2,FALSE)</f>
        <v>1</v>
      </c>
      <c r="K2043" s="2" t="s">
        <v>4899</v>
      </c>
      <c r="L2043" s="19" t="str">
        <f>IFERROR(VLOOKUP(K2043,Appellations!$A$2:$B$77,2,FALSE),"0")</f>
        <v>0</v>
      </c>
      <c r="M2043" s="2" t="s">
        <v>4745</v>
      </c>
      <c r="N2043" s="19">
        <f>IFERROR(VLOOKUP(M2043,Regions!$A$2:$B$41,2,FALSE),"0")</f>
        <v>33</v>
      </c>
      <c r="O2043" s="2" t="s">
        <v>4719</v>
      </c>
      <c r="P2043" s="19">
        <f>IFERROR(VLOOKUP(O2043,Colors!$A$2:$B$11,2,FALSE),"0")</f>
        <v>8</v>
      </c>
      <c r="Q2043" s="2" t="s">
        <v>4688</v>
      </c>
      <c r="R2043" s="19">
        <f>IFERROR(VLOOKUP(Q2043,Contenants!$A$2:$B$21,2,FALSE),"0")</f>
        <v>16</v>
      </c>
      <c r="S2043" s="2"/>
      <c r="T2043" s="50" t="str">
        <f t="shared" si="756"/>
        <v>Ventoux Tradition Font Alba Rouge</v>
      </c>
      <c r="U2043" s="19" t="str">
        <f t="shared" si="760"/>
        <v/>
      </c>
      <c r="V2043" s="19">
        <f t="shared" si="758"/>
        <v>0</v>
      </c>
      <c r="W2043" s="20" t="e">
        <f>$X$1&amp;A2043&amp;$Y$1&amp;T2043&amp;$Z$1&amp;D2043&amp;$AA$1&amp;E2043&amp;#REF!&amp;G2043&amp;$AB$1&amp;J2043&amp;$AC$1&amp;L2043&amp;$AD$1&amp;N2043&amp;$AE$1&amp;P2043&amp;$AF$1&amp;R2043&amp;$AG$1&amp;#REF!&amp;$AI$1</f>
        <v>#REF!</v>
      </c>
    </row>
    <row r="2044" spans="1:23" hidden="1" x14ac:dyDescent="0.25">
      <c r="A2044" s="2" t="s">
        <v>2027</v>
      </c>
      <c r="B2044" s="2" t="s">
        <v>2028</v>
      </c>
      <c r="C2044" s="3"/>
      <c r="D2044" s="23" t="str">
        <f t="shared" si="754"/>
        <v/>
      </c>
      <c r="E2044" s="4">
        <v>10.8</v>
      </c>
      <c r="F2044" s="2" t="s">
        <v>2292</v>
      </c>
      <c r="G2044" s="19" t="e">
        <f>VLOOKUP(F2044,frs!$A$2:$E$41,2,FALSE)</f>
        <v>#N/A</v>
      </c>
      <c r="H2044" s="2" t="b">
        <v>1</v>
      </c>
      <c r="I2044" s="2" t="s">
        <v>4709</v>
      </c>
      <c r="J2044" s="19">
        <f>VLOOKUP(I2044,Families!$A$2:$B$11,2,FALSE)</f>
        <v>2</v>
      </c>
      <c r="K2044" s="2" t="s">
        <v>4899</v>
      </c>
      <c r="L2044" s="19" t="str">
        <f>IFERROR(VLOOKUP(K2044,Appellations!$A$2:$B$77,2,FALSE),"0")</f>
        <v>0</v>
      </c>
      <c r="M2044" s="2" t="s">
        <v>4745</v>
      </c>
      <c r="N2044" s="19">
        <f>IFERROR(VLOOKUP(M2044,Regions!$A$2:$B$41,2,FALSE),"0")</f>
        <v>33</v>
      </c>
      <c r="O2044" s="2" t="s">
        <v>4689</v>
      </c>
      <c r="P2044" s="19">
        <f>IFERROR(VLOOKUP(O2044,Colors!$A$2:$B$11,2,FALSE),"0")</f>
        <v>2</v>
      </c>
      <c r="Q2044" s="2" t="s">
        <v>4688</v>
      </c>
      <c r="R2044" s="19">
        <f>IFERROR(VLOOKUP(Q2044,Contenants!$A$2:$B$21,2,FALSE),"0")</f>
        <v>16</v>
      </c>
      <c r="S2044" s="2"/>
      <c r="T2044" s="50" t="str">
        <f t="shared" si="756"/>
        <v>Ventoux Tradition Font Alba Blanc</v>
      </c>
      <c r="U2044" s="19" t="str">
        <f t="shared" si="760"/>
        <v/>
      </c>
      <c r="V2044" s="19">
        <f t="shared" si="758"/>
        <v>0</v>
      </c>
      <c r="W2044" s="20" t="e">
        <f>$X$1&amp;A2044&amp;$Y$1&amp;T2044&amp;$Z$1&amp;D2044&amp;$AA$1&amp;E2044&amp;#REF!&amp;G2044&amp;$AB$1&amp;J2044&amp;$AC$1&amp;L2044&amp;$AD$1&amp;N2044&amp;$AE$1&amp;P2044&amp;$AF$1&amp;R2044&amp;$AG$1&amp;#REF!&amp;$AI$1</f>
        <v>#REF!</v>
      </c>
    </row>
    <row r="2045" spans="1:23" hidden="1" x14ac:dyDescent="0.25">
      <c r="A2045" s="2" t="s">
        <v>2023</v>
      </c>
      <c r="B2045" s="2" t="s">
        <v>2024</v>
      </c>
      <c r="C2045" s="3"/>
      <c r="D2045" s="23" t="str">
        <f t="shared" si="754"/>
        <v/>
      </c>
      <c r="E2045" s="4">
        <v>14.3</v>
      </c>
      <c r="F2045" s="2" t="s">
        <v>2292</v>
      </c>
      <c r="G2045" s="19" t="e">
        <f>VLOOKUP(F2045,frs!$A$2:$E$41,2,FALSE)</f>
        <v>#N/A</v>
      </c>
      <c r="H2045" s="2" t="b">
        <v>1</v>
      </c>
      <c r="I2045" s="2" t="s">
        <v>4716</v>
      </c>
      <c r="J2045" s="19">
        <f>VLOOKUP(I2045,Families!$A$2:$B$11,2,FALSE)</f>
        <v>1</v>
      </c>
      <c r="K2045" s="2" t="s">
        <v>4899</v>
      </c>
      <c r="L2045" s="19" t="str">
        <f>IFERROR(VLOOKUP(K2045,Appellations!$A$2:$B$77,2,FALSE),"0")</f>
        <v>0</v>
      </c>
      <c r="M2045" s="2" t="s">
        <v>4745</v>
      </c>
      <c r="N2045" s="19">
        <f>IFERROR(VLOOKUP(M2045,Regions!$A$2:$B$41,2,FALSE),"0")</f>
        <v>33</v>
      </c>
      <c r="O2045" s="2" t="s">
        <v>4719</v>
      </c>
      <c r="P2045" s="19">
        <f>IFERROR(VLOOKUP(O2045,Colors!$A$2:$B$11,2,FALSE),"0")</f>
        <v>8</v>
      </c>
      <c r="Q2045" s="2" t="s">
        <v>4688</v>
      </c>
      <c r="R2045" s="19">
        <f>IFERROR(VLOOKUP(Q2045,Contenants!$A$2:$B$21,2,FALSE),"0")</f>
        <v>16</v>
      </c>
      <c r="S2045" s="2"/>
      <c r="T2045" s="50" t="str">
        <f t="shared" si="756"/>
        <v>Ventoux Stella Nostra Font Alba Rouge</v>
      </c>
      <c r="U2045" s="19" t="str">
        <f t="shared" si="760"/>
        <v/>
      </c>
      <c r="V2045" s="19">
        <f t="shared" si="758"/>
        <v>0</v>
      </c>
      <c r="W2045" s="20" t="e">
        <f>$X$1&amp;A2045&amp;$Y$1&amp;T2045&amp;$Z$1&amp;D2045&amp;$AA$1&amp;E2045&amp;#REF!&amp;G2045&amp;$AB$1&amp;J2045&amp;$AC$1&amp;L2045&amp;$AD$1&amp;N2045&amp;$AE$1&amp;P2045&amp;$AF$1&amp;R2045&amp;$AG$1&amp;#REF!&amp;$AI$1</f>
        <v>#REF!</v>
      </c>
    </row>
    <row r="2046" spans="1:23" hidden="1" x14ac:dyDescent="0.25">
      <c r="A2046" s="2" t="s">
        <v>2019</v>
      </c>
      <c r="B2046" s="2" t="s">
        <v>2020</v>
      </c>
      <c r="C2046" s="3"/>
      <c r="D2046" s="23" t="str">
        <f t="shared" si="754"/>
        <v/>
      </c>
      <c r="E2046" s="4">
        <v>14.3</v>
      </c>
      <c r="F2046" s="2" t="s">
        <v>2292</v>
      </c>
      <c r="G2046" s="19" t="e">
        <f>VLOOKUP(F2046,frs!$A$2:$E$41,2,FALSE)</f>
        <v>#N/A</v>
      </c>
      <c r="H2046" s="2" t="b">
        <v>1</v>
      </c>
      <c r="I2046" s="2" t="s">
        <v>4709</v>
      </c>
      <c r="J2046" s="19">
        <f>VLOOKUP(I2046,Families!$A$2:$B$11,2,FALSE)</f>
        <v>2</v>
      </c>
      <c r="K2046" s="2" t="s">
        <v>4899</v>
      </c>
      <c r="L2046" s="19" t="str">
        <f>IFERROR(VLOOKUP(K2046,Appellations!$A$2:$B$77,2,FALSE),"0")</f>
        <v>0</v>
      </c>
      <c r="M2046" s="2" t="s">
        <v>4745</v>
      </c>
      <c r="N2046" s="19">
        <f>IFERROR(VLOOKUP(M2046,Regions!$A$2:$B$41,2,FALSE),"0")</f>
        <v>33</v>
      </c>
      <c r="O2046" s="2" t="s">
        <v>4689</v>
      </c>
      <c r="P2046" s="19">
        <f>IFERROR(VLOOKUP(O2046,Colors!$A$2:$B$11,2,FALSE),"0")</f>
        <v>2</v>
      </c>
      <c r="Q2046" s="2" t="s">
        <v>4688</v>
      </c>
      <c r="R2046" s="19">
        <f>IFERROR(VLOOKUP(Q2046,Contenants!$A$2:$B$21,2,FALSE),"0")</f>
        <v>16</v>
      </c>
      <c r="S2046" s="2"/>
      <c r="T2046" s="50" t="str">
        <f t="shared" si="756"/>
        <v>Ventoux Stella Nostra Font Alba Blanc</v>
      </c>
      <c r="U2046" s="19" t="str">
        <f t="shared" si="760"/>
        <v/>
      </c>
      <c r="V2046" s="19">
        <f t="shared" si="758"/>
        <v>0</v>
      </c>
      <c r="W2046" s="20" t="e">
        <f>$X$1&amp;A2046&amp;$Y$1&amp;T2046&amp;$Z$1&amp;D2046&amp;$AA$1&amp;E2046&amp;#REF!&amp;G2046&amp;$AB$1&amp;J2046&amp;$AC$1&amp;L2046&amp;$AD$1&amp;N2046&amp;$AE$1&amp;P2046&amp;$AF$1&amp;R2046&amp;$AG$1&amp;#REF!&amp;$AI$1</f>
        <v>#REF!</v>
      </c>
    </row>
    <row r="2047" spans="1:23" hidden="1" x14ac:dyDescent="0.25">
      <c r="A2047" s="2" t="s">
        <v>161</v>
      </c>
      <c r="B2047" s="2" t="s">
        <v>162</v>
      </c>
      <c r="C2047" s="3"/>
      <c r="D2047" s="23" t="str">
        <f t="shared" si="754"/>
        <v/>
      </c>
      <c r="E2047" s="4">
        <v>9.5</v>
      </c>
      <c r="F2047" s="2" t="s">
        <v>2284</v>
      </c>
      <c r="G2047" s="19">
        <f>VLOOKUP(F2047,frs!$A$2:$E$41,2,FALSE)</f>
        <v>16</v>
      </c>
      <c r="H2047" s="2" t="b">
        <v>1</v>
      </c>
      <c r="I2047" s="2" t="s">
        <v>4716</v>
      </c>
      <c r="J2047" s="19">
        <f>VLOOKUP(I2047,Families!$A$2:$B$11,2,FALSE)</f>
        <v>1</v>
      </c>
      <c r="K2047" s="2" t="s">
        <v>4758</v>
      </c>
      <c r="L2047" s="19" t="str">
        <f>IFERROR(VLOOKUP(K2047,Appellations!$A$2:$B$77,2,FALSE),"0")</f>
        <v>0</v>
      </c>
      <c r="M2047" s="2" t="s">
        <v>4757</v>
      </c>
      <c r="N2047" s="19">
        <f>IFERROR(VLOOKUP(M2047,Regions!$A$2:$B$41,2,FALSE),"0")</f>
        <v>6</v>
      </c>
      <c r="O2047" s="2" t="s">
        <v>4719</v>
      </c>
      <c r="P2047" s="19">
        <f>IFERROR(VLOOKUP(O2047,Colors!$A$2:$B$11,2,FALSE),"0")</f>
        <v>8</v>
      </c>
      <c r="Q2047" s="2" t="s">
        <v>4688</v>
      </c>
      <c r="R2047" s="19">
        <f>IFERROR(VLOOKUP(Q2047,Contenants!$A$2:$B$21,2,FALSE),"0")</f>
        <v>16</v>
      </c>
      <c r="S2047" s="2"/>
      <c r="T2047" s="50" t="str">
        <f t="shared" si="756"/>
        <v>Beauj Vill Nouv. V.V. Dubost Rge</v>
      </c>
      <c r="U2047" s="19" t="str">
        <f t="shared" si="760"/>
        <v/>
      </c>
      <c r="V2047" s="19">
        <f t="shared" si="758"/>
        <v>0</v>
      </c>
      <c r="W2047" s="20" t="e">
        <f>$X$1&amp;A2047&amp;$Y$1&amp;T2047&amp;$Z$1&amp;D2047&amp;$AA$1&amp;E2047&amp;#REF!&amp;G2047&amp;$AB$1&amp;J2047&amp;$AC$1&amp;L2047&amp;$AD$1&amp;N2047&amp;$AE$1&amp;P2047&amp;$AF$1&amp;R2047&amp;$AG$1&amp;#REF!&amp;$AI$1</f>
        <v>#REF!</v>
      </c>
    </row>
    <row r="2048" spans="1:23" hidden="1" x14ac:dyDescent="0.25">
      <c r="A2048" s="2" t="s">
        <v>1803</v>
      </c>
      <c r="B2048" s="2" t="s">
        <v>1804</v>
      </c>
      <c r="C2048" s="3"/>
      <c r="D2048" s="23" t="str">
        <f t="shared" si="754"/>
        <v/>
      </c>
      <c r="E2048" s="4">
        <v>19.05</v>
      </c>
      <c r="F2048" s="2" t="s">
        <v>2293</v>
      </c>
      <c r="G2048" s="19" t="e">
        <f>VLOOKUP(F2048,frs!$A$2:$E$41,2,FALSE)</f>
        <v>#N/A</v>
      </c>
      <c r="H2048" s="2" t="b">
        <v>1</v>
      </c>
      <c r="I2048" s="2" t="s">
        <v>4709</v>
      </c>
      <c r="J2048" s="19">
        <f>VLOOKUP(I2048,Families!$A$2:$B$11,2,FALSE)</f>
        <v>2</v>
      </c>
      <c r="K2048" s="2" t="s">
        <v>4714</v>
      </c>
      <c r="L2048" s="19" t="str">
        <f>IFERROR(VLOOKUP(K2048,Appellations!$A$2:$B$77,2,FALSE),"0")</f>
        <v>0</v>
      </c>
      <c r="M2048" s="2" t="s">
        <v>4710</v>
      </c>
      <c r="N2048" s="19" t="str">
        <f>IFERROR(VLOOKUP(M2048,Regions!$A$2:$B$41,2,FALSE),"0")</f>
        <v>0</v>
      </c>
      <c r="O2048" s="2" t="s">
        <v>4689</v>
      </c>
      <c r="P2048" s="19">
        <f>IFERROR(VLOOKUP(O2048,Colors!$A$2:$B$11,2,FALSE),"0")</f>
        <v>2</v>
      </c>
      <c r="Q2048" s="2" t="s">
        <v>4688</v>
      </c>
      <c r="R2048" s="19">
        <f>IFERROR(VLOOKUP(Q2048,Contenants!$A$2:$B$21,2,FALSE),"0")</f>
        <v>16</v>
      </c>
      <c r="S2048" s="2"/>
      <c r="T2048" s="50" t="str">
        <f t="shared" si="756"/>
        <v>Riesling Les Elements Bott-Geyl Blanc</v>
      </c>
      <c r="U2048" s="19" t="str">
        <f t="shared" si="760"/>
        <v/>
      </c>
      <c r="V2048" s="19">
        <f t="shared" si="758"/>
        <v>0</v>
      </c>
      <c r="W2048" s="20" t="e">
        <f>$X$1&amp;A2048&amp;$Y$1&amp;T2048&amp;$Z$1&amp;D2048&amp;$AA$1&amp;E2048&amp;#REF!&amp;G2048&amp;$AB$1&amp;J2048&amp;$AC$1&amp;L2048&amp;$AD$1&amp;N2048&amp;$AE$1&amp;P2048&amp;$AF$1&amp;R2048&amp;$AG$1&amp;#REF!&amp;$AI$1</f>
        <v>#REF!</v>
      </c>
    </row>
    <row r="2049" spans="1:23" hidden="1" x14ac:dyDescent="0.25">
      <c r="A2049" s="2" t="s">
        <v>1641</v>
      </c>
      <c r="B2049" s="2" t="s">
        <v>1642</v>
      </c>
      <c r="C2049" s="3"/>
      <c r="D2049" s="23" t="str">
        <f t="shared" si="754"/>
        <v/>
      </c>
      <c r="E2049" s="4">
        <v>20.8</v>
      </c>
      <c r="F2049" s="2" t="s">
        <v>2293</v>
      </c>
      <c r="G2049" s="19" t="e">
        <f>VLOOKUP(F2049,frs!$A$2:$E$41,2,FALSE)</f>
        <v>#N/A</v>
      </c>
      <c r="H2049" s="2" t="b">
        <v>1</v>
      </c>
      <c r="I2049" s="2" t="s">
        <v>4709</v>
      </c>
      <c r="J2049" s="19">
        <f>VLOOKUP(I2049,Families!$A$2:$B$11,2,FALSE)</f>
        <v>2</v>
      </c>
      <c r="K2049" s="2" t="s">
        <v>4712</v>
      </c>
      <c r="L2049" s="19" t="str">
        <f>IFERROR(VLOOKUP(K2049,Appellations!$A$2:$B$77,2,FALSE),"0")</f>
        <v>0</v>
      </c>
      <c r="M2049" s="2" t="s">
        <v>4710</v>
      </c>
      <c r="N2049" s="19" t="str">
        <f>IFERROR(VLOOKUP(M2049,Regions!$A$2:$B$41,2,FALSE),"0")</f>
        <v>0</v>
      </c>
      <c r="O2049" s="2" t="s">
        <v>4689</v>
      </c>
      <c r="P2049" s="19">
        <f>IFERROR(VLOOKUP(O2049,Colors!$A$2:$B$11,2,FALSE),"0")</f>
        <v>2</v>
      </c>
      <c r="Q2049" s="2" t="s">
        <v>4688</v>
      </c>
      <c r="R2049" s="19">
        <f>IFERROR(VLOOKUP(Q2049,Contenants!$A$2:$B$21,2,FALSE),"0")</f>
        <v>16</v>
      </c>
      <c r="S2049" s="2"/>
      <c r="T2049" s="50" t="str">
        <f t="shared" si="756"/>
        <v>Pinot Gris Les Elements Bott-Geyl Blanc</v>
      </c>
      <c r="U2049" s="19" t="str">
        <f t="shared" si="760"/>
        <v/>
      </c>
      <c r="V2049" s="19">
        <f t="shared" si="758"/>
        <v>0</v>
      </c>
      <c r="W2049" s="20" t="e">
        <f>$X$1&amp;A2049&amp;$Y$1&amp;T2049&amp;$Z$1&amp;D2049&amp;$AA$1&amp;E2049&amp;#REF!&amp;G2049&amp;$AB$1&amp;J2049&amp;$AC$1&amp;L2049&amp;$AD$1&amp;N2049&amp;$AE$1&amp;P2049&amp;$AF$1&amp;R2049&amp;$AG$1&amp;#REF!&amp;$AI$1</f>
        <v>#REF!</v>
      </c>
    </row>
    <row r="2050" spans="1:23" hidden="1" x14ac:dyDescent="0.25">
      <c r="A2050" s="2" t="s">
        <v>1580</v>
      </c>
      <c r="B2050" s="2" t="s">
        <v>1581</v>
      </c>
      <c r="C2050" s="3"/>
      <c r="D2050" s="23" t="str">
        <f t="shared" si="754"/>
        <v/>
      </c>
      <c r="E2050" s="4">
        <v>19.05</v>
      </c>
      <c r="F2050" s="2" t="s">
        <v>2293</v>
      </c>
      <c r="G2050" s="19" t="e">
        <f>VLOOKUP(F2050,frs!$A$2:$E$41,2,FALSE)</f>
        <v>#N/A</v>
      </c>
      <c r="H2050" s="2" t="b">
        <v>1</v>
      </c>
      <c r="I2050" s="2" t="s">
        <v>4709</v>
      </c>
      <c r="J2050" s="19">
        <f>VLOOKUP(I2050,Families!$A$2:$B$11,2,FALSE)</f>
        <v>2</v>
      </c>
      <c r="K2050" s="2" t="s">
        <v>4710</v>
      </c>
      <c r="L2050" s="19" t="str">
        <f>IFERROR(VLOOKUP(K2050,Appellations!$A$2:$B$77,2,FALSE),"0")</f>
        <v>0</v>
      </c>
      <c r="M2050" s="2" t="s">
        <v>4710</v>
      </c>
      <c r="N2050" s="19" t="str">
        <f>IFERROR(VLOOKUP(M2050,Regions!$A$2:$B$41,2,FALSE),"0")</f>
        <v>0</v>
      </c>
      <c r="O2050" s="2" t="s">
        <v>4689</v>
      </c>
      <c r="P2050" s="19">
        <f>IFERROR(VLOOKUP(O2050,Colors!$A$2:$B$11,2,FALSE),"0")</f>
        <v>2</v>
      </c>
      <c r="Q2050" s="2" t="s">
        <v>4688</v>
      </c>
      <c r="R2050" s="19">
        <f>IFERROR(VLOOKUP(Q2050,Contenants!$A$2:$B$21,2,FALSE),"0")</f>
        <v>16</v>
      </c>
      <c r="S2050" s="2"/>
      <c r="T2050" s="50" t="str">
        <f t="shared" si="756"/>
        <v>Muscat Les Elements Bott-Geyl Blanc</v>
      </c>
      <c r="U2050" s="19" t="str">
        <f t="shared" si="760"/>
        <v/>
      </c>
      <c r="V2050" s="19">
        <f t="shared" si="758"/>
        <v>0</v>
      </c>
      <c r="W2050" s="20" t="e">
        <f>$X$1&amp;A2050&amp;$Y$1&amp;T2050&amp;$Z$1&amp;D2050&amp;$AA$1&amp;E2050&amp;#REF!&amp;G2050&amp;$AB$1&amp;J2050&amp;$AC$1&amp;L2050&amp;$AD$1&amp;N2050&amp;$AE$1&amp;P2050&amp;$AF$1&amp;R2050&amp;$AG$1&amp;#REF!&amp;$AI$1</f>
        <v>#REF!</v>
      </c>
    </row>
    <row r="2051" spans="1:23" hidden="1" x14ac:dyDescent="0.25">
      <c r="A2051" s="2" t="s">
        <v>1188</v>
      </c>
      <c r="B2051" s="2" t="s">
        <v>1189</v>
      </c>
      <c r="C2051" s="3"/>
      <c r="D2051" s="23" t="str">
        <f t="shared" si="754"/>
        <v/>
      </c>
      <c r="E2051" s="4">
        <v>22.65</v>
      </c>
      <c r="F2051" s="2" t="s">
        <v>2293</v>
      </c>
      <c r="G2051" s="19" t="e">
        <f>VLOOKUP(F2051,frs!$A$2:$E$41,2,FALSE)</f>
        <v>#N/A</v>
      </c>
      <c r="H2051" s="2" t="b">
        <v>1</v>
      </c>
      <c r="I2051" s="2" t="s">
        <v>4709</v>
      </c>
      <c r="J2051" s="19">
        <f>VLOOKUP(I2051,Families!$A$2:$B$11,2,FALSE)</f>
        <v>2</v>
      </c>
      <c r="K2051" s="2" t="s">
        <v>4910</v>
      </c>
      <c r="L2051" s="19" t="str">
        <f>IFERROR(VLOOKUP(K2051,Appellations!$A$2:$B$77,2,FALSE),"0")</f>
        <v>0</v>
      </c>
      <c r="M2051" s="2" t="s">
        <v>4710</v>
      </c>
      <c r="N2051" s="19" t="str">
        <f>IFERROR(VLOOKUP(M2051,Regions!$A$2:$B$41,2,FALSE),"0")</f>
        <v>0</v>
      </c>
      <c r="O2051" s="2" t="s">
        <v>4689</v>
      </c>
      <c r="P2051" s="19">
        <f>IFERROR(VLOOKUP(O2051,Colors!$A$2:$B$11,2,FALSE),"0")</f>
        <v>2</v>
      </c>
      <c r="Q2051" s="2" t="s">
        <v>4688</v>
      </c>
      <c r="R2051" s="19">
        <f>IFERROR(VLOOKUP(Q2051,Contenants!$A$2:$B$21,2,FALSE),"0")</f>
        <v>16</v>
      </c>
      <c r="S2051" s="2"/>
      <c r="T2051" s="50" t="str">
        <f t="shared" si="756"/>
        <v xml:space="preserve">Gewurztramin Les Elements Bott-Geyl Blc </v>
      </c>
      <c r="U2051" s="19" t="str">
        <f t="shared" si="760"/>
        <v/>
      </c>
      <c r="V2051" s="19">
        <f t="shared" si="758"/>
        <v>0</v>
      </c>
      <c r="W2051" s="20" t="e">
        <f>$X$1&amp;A2051&amp;$Y$1&amp;T2051&amp;$Z$1&amp;D2051&amp;$AA$1&amp;E2051&amp;#REF!&amp;G2051&amp;$AB$1&amp;J2051&amp;$AC$1&amp;L2051&amp;$AD$1&amp;N2051&amp;$AE$1&amp;P2051&amp;$AF$1&amp;R2051&amp;$AG$1&amp;#REF!&amp;$AI$1</f>
        <v>#REF!</v>
      </c>
    </row>
    <row r="2052" spans="1:23" hidden="1" x14ac:dyDescent="0.25">
      <c r="A2052" s="2" t="s">
        <v>1789</v>
      </c>
      <c r="B2052" s="2" t="s">
        <v>1790</v>
      </c>
      <c r="C2052" s="3"/>
      <c r="D2052" s="23" t="str">
        <f t="shared" si="754"/>
        <v/>
      </c>
      <c r="E2052" s="4">
        <v>81.2</v>
      </c>
      <c r="F2052" s="2" t="s">
        <v>464</v>
      </c>
      <c r="G2052" s="19" t="e">
        <f>VLOOKUP(F2052,frs!$A$2:$E$41,2,FALSE)</f>
        <v>#N/A</v>
      </c>
      <c r="H2052" s="2" t="b">
        <v>1</v>
      </c>
      <c r="I2052" s="2" t="s">
        <v>4693</v>
      </c>
      <c r="J2052" s="19">
        <f>VLOOKUP(I2052,Families!$A$2:$B$11,2,FALSE)</f>
        <v>7</v>
      </c>
      <c r="K2052" s="2"/>
      <c r="L2052" s="19" t="str">
        <f>IFERROR(VLOOKUP(K2052,Appellations!$A$2:$B$77,2,FALSE),"0")</f>
        <v>0</v>
      </c>
      <c r="M2052" s="2" t="s">
        <v>4703</v>
      </c>
      <c r="N2052" s="19">
        <f>IFERROR(VLOOKUP(M2052,Regions!$A$2:$B$41,2,FALSE),"0")</f>
        <v>34</v>
      </c>
      <c r="O2052" s="2"/>
      <c r="P2052" s="19" t="str">
        <f>IFERROR(VLOOKUP(O2052,Colors!$A$2:$B$11,2,FALSE),"0")</f>
        <v>0</v>
      </c>
      <c r="Q2052" s="2" t="s">
        <v>4696</v>
      </c>
      <c r="R2052" s="19">
        <f>IFERROR(VLOOKUP(Q2052,Contenants!$A$2:$B$21,2,FALSE),"0")</f>
        <v>15</v>
      </c>
      <c r="S2052" s="2"/>
      <c r="T2052" s="50" t="str">
        <f t="shared" si="756"/>
        <v>Rhum Paraguay Maison Du Rhum</v>
      </c>
      <c r="U2052" s="19" t="str">
        <f t="shared" si="760"/>
        <v/>
      </c>
      <c r="V2052" s="19">
        <f t="shared" si="758"/>
        <v>0</v>
      </c>
      <c r="W2052" s="20" t="e">
        <f>$X$1&amp;A2052&amp;$Y$1&amp;T2052&amp;$Z$1&amp;D2052&amp;$AA$1&amp;E2052&amp;#REF!&amp;G2052&amp;$AB$1&amp;J2052&amp;$AC$1&amp;L2052&amp;$AD$1&amp;N2052&amp;$AE$1&amp;P2052&amp;$AF$1&amp;R2052&amp;$AG$1&amp;#REF!&amp;$AI$1</f>
        <v>#REF!</v>
      </c>
    </row>
    <row r="2053" spans="1:23" ht="409.5" x14ac:dyDescent="0.25">
      <c r="A2053" s="2" t="s">
        <v>484</v>
      </c>
      <c r="B2053" s="2" t="s">
        <v>485</v>
      </c>
      <c r="C2053" s="3" t="s">
        <v>5227</v>
      </c>
      <c r="D2053" s="23" t="str">
        <f t="shared" si="754"/>
        <v>Un Bourbon américain élégant et gourmand. Parfait sur un dessert à base de chocolat et de vanille.&lt;br&gt;&lt;br&gt;Provenance : USA (Kentucky)&lt;br&gt;&lt;br&gt;Vieillissement : en fûts de chêne blanc neuf américain.&lt;br&gt;&lt;br&gt;Dégustation : Robe ambrée ; Nez gourmand aux notes d’écorces confites, de caramel et de raisins secs ; Bouche épicée, de fruits cuits, de caramel et de céréales beurées. Finale épaisse et crémeuse sur les épices piquantes.&lt;br&gt;&lt;br&gt;Willet Distillery est une distillerie famiaile depuis 1684 qui sièfe dans l’Etat du Kentucky aux USA.&lt;br&gt;C’est en 1990 que la collection Kentucky Vintage est créée. Il est assemblé à partir de deux mashbills : le premier étant en proportion de 60% (72% de maïs, 13% de seigle, 15% d'orge maltée), et le second à 40% ( 79% de maïs, 7% de seigle et 14% d'orge maltée).</v>
      </c>
      <c r="E2053" s="4">
        <v>59.45</v>
      </c>
      <c r="F2053" s="2" t="s">
        <v>2288</v>
      </c>
      <c r="G2053" s="19">
        <f>VLOOKUP(F2053,frs!$A$2:$B$45,2,FALSE)</f>
        <v>27</v>
      </c>
      <c r="H2053" s="2" t="b">
        <v>1</v>
      </c>
      <c r="I2053" s="2" t="s">
        <v>4693</v>
      </c>
      <c r="J2053" s="19">
        <f>VLOOKUP(I2053,Families!$A$2:$B$11,2,FALSE)</f>
        <v>7</v>
      </c>
      <c r="K2053" s="2"/>
      <c r="L2053" s="19" t="str">
        <f>IFERROR(VLOOKUP(K2053,Appellations!$A$2:$B$80,2,FALSE),"0")</f>
        <v>0</v>
      </c>
      <c r="M2053" s="2" t="s">
        <v>4698</v>
      </c>
      <c r="N2053" s="19">
        <f>IFERROR(VLOOKUP(M2053,Regions!$A$2:$B$44,2,FALSE),"0")</f>
        <v>42</v>
      </c>
      <c r="O2053" s="2"/>
      <c r="P2053" s="19" t="str">
        <f>IFERROR(VLOOKUP(O2053,Colors!$A$2:$B$11,2,FALSE),"0")</f>
        <v>0</v>
      </c>
      <c r="Q2053" s="2" t="s">
        <v>4696</v>
      </c>
      <c r="R2053" s="19">
        <f>IFERROR(VLOOKUP(Q2053,Contenants!$A$2:$B$21,2,FALSE),"0")</f>
        <v>15</v>
      </c>
      <c r="S2053" s="2" t="s">
        <v>5818</v>
      </c>
      <c r="T2053" s="50" t="s">
        <v>6474</v>
      </c>
      <c r="U2053" s="19" t="str">
        <f t="shared" ref="U2053:U2058" si="761">SUBSTITUTE(S2053,"C:\Users\Admin\OneDrive\Site Internet\","")</f>
        <v>whisky_bourbon_les_grandes_eaux_kentucky_vintage.png</v>
      </c>
      <c r="V2053" s="19">
        <f t="shared" si="758"/>
        <v>1</v>
      </c>
      <c r="W2053" s="20" t="str">
        <f t="shared" ref="W2053:W2058" si="762">$X$1&amp;A2053&amp;$Y$1&amp;T2053&amp;$Z$1&amp;D2053&amp;$AA$1&amp;G2053&amp;$AB$1&amp;J2053&amp;$AC$1&amp;L2053&amp;$AD$1&amp;N2053&amp;$AE$1&amp;P2053&amp;$AF$1&amp;R2053&amp;$AG$1&amp;U2053&amp;$AH$1&amp;V2053&amp;$AI$1</f>
        <v>("02065", "Bourbon Kentucky Vintage", "Un Bourbon américain élégant et gourmand. Parfait sur un dessert à base de chocolat et de vanille.&lt;br&gt;&lt;br&gt;Provenance : USA (Kentucky)&lt;br&gt;&lt;br&gt;Vieillissement : en fûts de chêne blanc neuf américain.&lt;br&gt;&lt;br&gt;Dégustation : Robe ambrée ; Nez gourmand aux notes d’écorces confites, de caramel et de raisins secs ; Bouche épicée, de fruits cuits, de caramel et de céréales beurées. Finale épaisse et crémeuse sur les épices piquantes.&lt;br&gt;&lt;br&gt;Willet Distillery est une distillerie famiaile depuis 1684 qui sièfe dans l’Etat du Kentucky aux USA.&lt;br&gt;C’est en 1990 que la collection Kentucky Vintage est créée. Il est assemblé à partir de deux mashbills : le premier étant en proportion de 60% (72% de maïs, 13% de seigle, 15% d'orge maltée), et le second à 40% ( 79% de maïs, 7% de seigle et 14% d'orge maltée).", "27", "7", "0", "42","0", "15", "whisky_bourbon_les_grandes_eaux_kentucky_vintage.png", "1"),</v>
      </c>
    </row>
    <row r="2054" spans="1:23" ht="409.5" x14ac:dyDescent="0.25">
      <c r="A2054" s="2" t="s">
        <v>943</v>
      </c>
      <c r="B2054" s="2" t="s">
        <v>944</v>
      </c>
      <c r="C2054" s="3" t="s">
        <v>5278</v>
      </c>
      <c r="D2054" s="23" t="str">
        <f t="shared" si="754"/>
        <v>Un Cognac VS délicat et gourmand. Parfait en apéritif, digestif ou en cocktail.&lt;br&gt;&lt;br&gt;Provenance : France (Nouvelle-Aquitaine)&lt;br&gt;&lt;br&gt;Cépage : Ugni blanc&lt;br&gt;&lt;br&gt;Vieillissement : 2 ans en fût de chêne.&lt;br&gt;&lt;br&gt;Dégustation : Robe cuivrée ; Nez gourmand, toasté aux notes de fruits frais ; Bouche généreuse, ample, délicate sur des saveurs de raisin, prune, caramel. Finale légèrement fumée, épicée et patissière.&lt;br&gt;&lt;br&gt;Planat produit ses cognacs à partir de vins et d’eaux-de-vie approvisionnés dans les quatre principaux crus du territoire du cognac. Il est le premier opérateur en Viticulture Biologique de la région de Cognac.&lt;br&gt;Planat recherche dans leurs distillats, de la vinosité (notes fermentaires), du fruit (notamment la poire) et un certain niveau de complexité aromatique.&lt;br&gt;Le vieillissement des eaux-de-vie est au cœur du savoir-faire de Planat, clé de son authenticité, de sa différenciation et de son succès.</v>
      </c>
      <c r="E2054" s="4">
        <v>43.65</v>
      </c>
      <c r="F2054" s="2" t="s">
        <v>2288</v>
      </c>
      <c r="G2054" s="19">
        <f>VLOOKUP(F2054,frs!$A$2:$B$45,2,FALSE)</f>
        <v>27</v>
      </c>
      <c r="H2054" s="2" t="b">
        <v>1</v>
      </c>
      <c r="I2054" s="2" t="s">
        <v>4693</v>
      </c>
      <c r="J2054" s="19">
        <f>VLOOKUP(I2054,Families!$A$2:$B$11,2,FALSE)</f>
        <v>7</v>
      </c>
      <c r="K2054" s="2"/>
      <c r="L2054" s="19" t="str">
        <f>IFERROR(VLOOKUP(K2054,Appellations!$A$2:$B$80,2,FALSE),"0")</f>
        <v>0</v>
      </c>
      <c r="M2054" s="2" t="s">
        <v>5926</v>
      </c>
      <c r="N2054" s="19">
        <f>IFERROR(VLOOKUP(M2054,Regions!$A$2:$B$44,2,FALSE),"0")</f>
        <v>14</v>
      </c>
      <c r="O2054" s="2"/>
      <c r="P2054" s="19" t="str">
        <f>IFERROR(VLOOKUP(O2054,Colors!$A$2:$B$11,2,FALSE),"0")</f>
        <v>0</v>
      </c>
      <c r="Q2054" s="2" t="s">
        <v>4696</v>
      </c>
      <c r="R2054" s="19">
        <f>IFERROR(VLOOKUP(Q2054,Contenants!$A$2:$B$21,2,FALSE),"0")</f>
        <v>15</v>
      </c>
      <c r="S2054" s="2" t="s">
        <v>5768</v>
      </c>
      <c r="T2054" s="50" t="s">
        <v>6362</v>
      </c>
      <c r="U2054" s="19" t="str">
        <f t="shared" si="761"/>
        <v>cognac_planat_vs.png</v>
      </c>
      <c r="V2054" s="19">
        <f t="shared" si="758"/>
        <v>1</v>
      </c>
      <c r="W2054" s="20" t="str">
        <f t="shared" si="762"/>
        <v>("02066", "Cognac Planat VS", "Un Cognac VS délicat et gourmand. Parfait en apéritif, digestif ou en cocktail.&lt;br&gt;&lt;br&gt;Provenance : France (Nouvelle-Aquitaine)&lt;br&gt;&lt;br&gt;Cépage : Ugni blanc&lt;br&gt;&lt;br&gt;Vieillissement : 2 ans en fût de chêne.&lt;br&gt;&lt;br&gt;Dégustation : Robe cuivrée ; Nez gourmand, toasté aux notes de fruits frais ; Bouche généreuse, ample, délicate sur des saveurs de raisin, prune, caramel. Finale légèrement fumée, épicée et patissière.&lt;br&gt;&lt;br&gt;Planat produit ses cognacs à partir de vins et d’eaux-de-vie approvisionnés dans les quatre principaux crus du territoire du cognac. Il est le premier opérateur en Viticulture Biologique de la région de Cognac.&lt;br&gt;Planat recherche dans leurs distillats, de la vinosité (notes fermentaires), du fruit (notamment la poire) et un certain niveau de complexité aromatique.&lt;br&gt;Le vieillissement des eaux-de-vie est au cœur du savoir-faire de Planat, clé de son authenticité, de sa différenciation et de son succès.", "27", "7", "0", "14","0", "15", "cognac_planat_vs.png", "1"),</v>
      </c>
    </row>
    <row r="2055" spans="1:23" ht="409.5" x14ac:dyDescent="0.25">
      <c r="A2055" s="2" t="s">
        <v>945</v>
      </c>
      <c r="B2055" s="2" t="s">
        <v>946</v>
      </c>
      <c r="C2055" s="3" t="s">
        <v>5279</v>
      </c>
      <c r="D2055" s="23" t="str">
        <f t="shared" si="754"/>
        <v>Un Cognac VSOP élégant d’une belle complexité aromatique. Idéal en apéritif ou en digestif.&lt;br&gt;&lt;br&gt;Provenance : France (Nouvelle-Aquitaine)&lt;br&gt;&lt;br&gt;Cépage : Ugni blanc&lt;br&gt;&lt;br&gt;Vieillissement : 5 ans en fût de chêne.&lt;br&gt;&lt;br&gt;Dégustation : Robe ambrée ; Nez de fruits exotiques confits, délicate minéralité ; Bouche intense, gourmande aux notes de mangue confite, finement boisée. Finale longue et équilibrée.&lt;br&gt;&lt;br&gt;Planat produit ses cognacs à partir de vins et d’eaux-de-vie approvisionnés dans les quatre principaux crus du territoire du cognac. Il est le premier opérateur en Viticulture Biologique de la région de Cognac.&lt;br&gt;Planat recherche dans leurs distillats, de la vinosité (notes fermentaires), du fruit (notamment la poire) et un certain niveau de complexité aromatique.&lt;br&gt;Le vieillissement des eaux-de-vie est au cœur du savoir-faire de Planat, clé de son authenticité, de sa différenciation et de son succès.</v>
      </c>
      <c r="E2055" s="4">
        <v>54.85</v>
      </c>
      <c r="F2055" s="2" t="s">
        <v>2288</v>
      </c>
      <c r="G2055" s="19">
        <f>VLOOKUP(F2055,frs!$A$2:$B$45,2,FALSE)</f>
        <v>27</v>
      </c>
      <c r="H2055" s="2" t="b">
        <v>1</v>
      </c>
      <c r="I2055" s="2" t="s">
        <v>4693</v>
      </c>
      <c r="J2055" s="19">
        <f>VLOOKUP(I2055,Families!$A$2:$B$11,2,FALSE)</f>
        <v>7</v>
      </c>
      <c r="K2055" s="2"/>
      <c r="L2055" s="19" t="str">
        <f>IFERROR(VLOOKUP(K2055,Appellations!$A$2:$B$80,2,FALSE),"0")</f>
        <v>0</v>
      </c>
      <c r="M2055" s="2" t="s">
        <v>5926</v>
      </c>
      <c r="N2055" s="19">
        <f>IFERROR(VLOOKUP(M2055,Regions!$A$2:$B$44,2,FALSE),"0")</f>
        <v>14</v>
      </c>
      <c r="O2055" s="2"/>
      <c r="P2055" s="19" t="str">
        <f>IFERROR(VLOOKUP(O2055,Colors!$A$2:$B$11,2,FALSE),"0")</f>
        <v>0</v>
      </c>
      <c r="Q2055" s="2" t="s">
        <v>4696</v>
      </c>
      <c r="R2055" s="19">
        <f>IFERROR(VLOOKUP(Q2055,Contenants!$A$2:$B$21,2,FALSE),"0")</f>
        <v>15</v>
      </c>
      <c r="S2055" s="2" t="s">
        <v>5769</v>
      </c>
      <c r="T2055" s="50" t="s">
        <v>6363</v>
      </c>
      <c r="U2055" s="19" t="str">
        <f t="shared" si="761"/>
        <v>cognac_planat_vsop.png</v>
      </c>
      <c r="V2055" s="19">
        <f t="shared" si="758"/>
        <v>1</v>
      </c>
      <c r="W2055" s="20" t="str">
        <f t="shared" si="762"/>
        <v>("02067", "Cognac Planat VSOP", "Un Cognac VSOP élégant d’une belle complexité aromatique. Idéal en apéritif ou en digestif.&lt;br&gt;&lt;br&gt;Provenance : France (Nouvelle-Aquitaine)&lt;br&gt;&lt;br&gt;Cépage : Ugni blanc&lt;br&gt;&lt;br&gt;Vieillissement : 5 ans en fût de chêne.&lt;br&gt;&lt;br&gt;Dégustation : Robe ambrée ; Nez de fruits exotiques confits, délicate minéralité ; Bouche intense, gourmande aux notes de mangue confite, finement boisée. Finale longue et équilibrée.&lt;br&gt;&lt;br&gt;Planat produit ses cognacs à partir de vins et d’eaux-de-vie approvisionnés dans les quatre principaux crus du territoire du cognac. Il est le premier opérateur en Viticulture Biologique de la région de Cognac.&lt;br&gt;Planat recherche dans leurs distillats, de la vinosité (notes fermentaires), du fruit (notamment la poire) et un certain niveau de complexité aromatique.&lt;br&gt;Le vieillissement des eaux-de-vie est au cœur du savoir-faire de Planat, clé de son authenticité, de sa différenciation et de son succès.", "27", "7", "0", "14","0", "15", "cognac_planat_vsop.png", "1"),</v>
      </c>
    </row>
    <row r="2056" spans="1:23" ht="409.5" x14ac:dyDescent="0.25">
      <c r="A2056" s="2" t="s">
        <v>1711</v>
      </c>
      <c r="B2056" s="2" t="s">
        <v>1712</v>
      </c>
      <c r="C2056" s="3" t="s">
        <v>5415</v>
      </c>
      <c r="D2056" s="23" t="str">
        <f t="shared" si="754"/>
        <v xml:space="preserve">Un Rhum Arrangé mauritien plein de fraîcheur et de douceur. A déguster en apéritif ou digestif.&lt;br&gt;&lt;br&gt;Provenance : Île Maurice&lt;br&gt;&lt;br&gt;Dégustation : Robe acajou ; Nez intense et complexe vanille et de caramel ; Bouche gourmande et douce. A servir frais.&lt;br&gt;&lt;br&gt;Arcane est une marque de rhum dédiée à la création de produits originaux, frais et gourmands en jouant avec l’extrême richesse de la palette aromatique offerte par les cannes à sucre de l’Île Maurice et de son terroir. Associés à des techniques de distillation, d’assemblage et de vieillissement innovantes, les arômes de la canne à sucre mauricienne s’expriment d’une manière unique à travers nos rhums. &lt;br&gt;L’idée derrière Arcane est d’explorer les mystères du rhum. Pour ce faire, Arcane a pris racine à l’Île Maurice, terre de rhums : une canne à sucre de qualité, une culture aussi riche que diversifiée, l’hospitalité et le luxe Mauritien. </v>
      </c>
      <c r="E2056" s="4">
        <v>30.9</v>
      </c>
      <c r="F2056" s="2" t="s">
        <v>469</v>
      </c>
      <c r="G2056" s="19">
        <f>VLOOKUP(F2056,frs!$A$2:$B$45,2,FALSE)</f>
        <v>24</v>
      </c>
      <c r="H2056" s="2" t="b">
        <v>1</v>
      </c>
      <c r="I2056" s="2" t="s">
        <v>4693</v>
      </c>
      <c r="J2056" s="19">
        <f>VLOOKUP(I2056,Families!$A$2:$B$11,2,FALSE)</f>
        <v>7</v>
      </c>
      <c r="K2056" s="2"/>
      <c r="L2056" s="19" t="str">
        <f>IFERROR(VLOOKUP(K2056,Appellations!$A$2:$B$80,2,FALSE),"0")</f>
        <v>0</v>
      </c>
      <c r="M2056" s="2" t="s">
        <v>4703</v>
      </c>
      <c r="N2056" s="19">
        <f>IFERROR(VLOOKUP(M2056,Regions!$A$2:$B$44,2,FALSE),"0")</f>
        <v>34</v>
      </c>
      <c r="O2056" s="2"/>
      <c r="P2056" s="19" t="str">
        <f>IFERROR(VLOOKUP(O2056,Colors!$A$2:$B$11,2,FALSE),"0")</f>
        <v>0</v>
      </c>
      <c r="Q2056" s="2" t="s">
        <v>4696</v>
      </c>
      <c r="R2056" s="19">
        <f>IFERROR(VLOOKUP(Q2056,Contenants!$A$2:$B$21,2,FALSE),"0")</f>
        <v>15</v>
      </c>
      <c r="S2056" s="2" t="s">
        <v>5842</v>
      </c>
      <c r="T2056" s="50" t="s">
        <v>6364</v>
      </c>
      <c r="U2056" s="19" t="str">
        <f t="shared" si="761"/>
        <v>rhum_arcane_arrange_vanille_des_iles.png</v>
      </c>
      <c r="V2056" s="19">
        <f t="shared" si="758"/>
        <v>1</v>
      </c>
      <c r="W2056" s="20" t="str">
        <f t="shared" si="762"/>
        <v>("02068", "Rhum Arcane Arrangé Vanille", "Un Rhum Arrangé mauritien plein de fraîcheur et de douceur. A déguster en apéritif ou digestif.&lt;br&gt;&lt;br&gt;Provenance : Île Maurice&lt;br&gt;&lt;br&gt;Dégustation : Robe acajou ; Nez intense et complexe vanille et de caramel ; Bouche gourmande et douce. A servir frais.&lt;br&gt;&lt;br&gt;Arcane est une marque de rhum dédiée à la création de produits originaux, frais et gourmands en jouant avec l’extrême richesse de la palette aromatique offerte par les cannes à sucre de l’Île Maurice et de son terroir. Associés à des techniques de distillation, d’assemblage et de vieillissement innovantes, les arômes de la canne à sucre mauricienne s’expriment d’une manière unique à travers nos rhums. &lt;br&gt;L’idée derrière Arcane est d’explorer les mystères du rhum. Pour ce faire, Arcane a pris racine à l’Île Maurice, terre de rhums : une canne à sucre de qualité, une culture aussi riche que diversifiée, l’hospitalité et le luxe Mauritien. ", "24", "7", "0", "34","0", "15", "rhum_arcane_arrange_vanille_des_iles.png", "1"),</v>
      </c>
    </row>
    <row r="2057" spans="1:23" ht="409.5" x14ac:dyDescent="0.25">
      <c r="A2057" s="2" t="s">
        <v>1709</v>
      </c>
      <c r="B2057" s="2" t="s">
        <v>1710</v>
      </c>
      <c r="C2057" s="3" t="s">
        <v>5414</v>
      </c>
      <c r="D2057" s="23" t="str">
        <f t="shared" si="754"/>
        <v xml:space="preserve">Un Rhum Arrangé mauritien chaleureux et doux. A déguster en apéritif ou en digestif.&lt;br&gt;&lt;br&gt;Provenance : Île Maurice&lt;br&gt;&lt;br&gt;Dégustation : Robe acajou ; Nez intense et complexe banane et de caramel ; Bouche gourmande et douce. A servir frais.&lt;br&gt;&lt;br&gt;Arcane est une marque de rhum dédiée à la création de produits originaux, frais et gourmands en jouant avec l’extrême richesse de la palette aromatique offerte par les cannes à sucre de l’Île Maurice et de son terroir. Associés à des techniques de distillation, d’assemblage et de vieillissement innovantes, les arômes de la canne à sucre mauricienne s’expriment d’une manière unique à travers nos rhums. &lt;br&gt;L’idée derrière Arcane est d’explorer les mystères du rhum. Pour ce faire, Arcane a pris racine à l’Île Maurice, terre de rhums : une canne à sucre de qualité, une culture aussi riche que diversifiée, l’hospitalité et le luxe Mauritien. </v>
      </c>
      <c r="E2057" s="4">
        <v>30.9</v>
      </c>
      <c r="F2057" s="2" t="s">
        <v>469</v>
      </c>
      <c r="G2057" s="19">
        <f>VLOOKUP(F2057,frs!$A$2:$B$45,2,FALSE)</f>
        <v>24</v>
      </c>
      <c r="H2057" s="2" t="b">
        <v>1</v>
      </c>
      <c r="I2057" s="2" t="s">
        <v>4693</v>
      </c>
      <c r="J2057" s="19">
        <f>VLOOKUP(I2057,Families!$A$2:$B$11,2,FALSE)</f>
        <v>7</v>
      </c>
      <c r="K2057" s="2"/>
      <c r="L2057" s="19" t="str">
        <f>IFERROR(VLOOKUP(K2057,Appellations!$A$2:$B$80,2,FALSE),"0")</f>
        <v>0</v>
      </c>
      <c r="M2057" s="2" t="s">
        <v>4703</v>
      </c>
      <c r="N2057" s="19">
        <f>IFERROR(VLOOKUP(M2057,Regions!$A$2:$B$44,2,FALSE),"0")</f>
        <v>34</v>
      </c>
      <c r="O2057" s="2"/>
      <c r="P2057" s="19" t="str">
        <f>IFERROR(VLOOKUP(O2057,Colors!$A$2:$B$11,2,FALSE),"0")</f>
        <v>0</v>
      </c>
      <c r="Q2057" s="2" t="s">
        <v>4696</v>
      </c>
      <c r="R2057" s="19">
        <f>IFERROR(VLOOKUP(Q2057,Contenants!$A$2:$B$21,2,FALSE),"0")</f>
        <v>15</v>
      </c>
      <c r="S2057" s="2" t="s">
        <v>5843</v>
      </c>
      <c r="T2057" s="50" t="s">
        <v>6365</v>
      </c>
      <c r="U2057" s="19" t="str">
        <f t="shared" si="761"/>
        <v>rhum_arcane_arrange_banane_flambee.png</v>
      </c>
      <c r="V2057" s="19">
        <f t="shared" si="758"/>
        <v>1</v>
      </c>
      <c r="W2057" s="20" t="str">
        <f t="shared" si="762"/>
        <v>("02069", "Rhum Arcane Arrangé Banane Flambée", "Un Rhum Arrangé mauritien chaleureux et doux. A déguster en apéritif ou en digestif.&lt;br&gt;&lt;br&gt;Provenance : Île Maurice&lt;br&gt;&lt;br&gt;Dégustation : Robe acajou ; Nez intense et complexe banane et de caramel ; Bouche gourmande et douce. A servir frais.&lt;br&gt;&lt;br&gt;Arcane est une marque de rhum dédiée à la création de produits originaux, frais et gourmands en jouant avec l’extrême richesse de la palette aromatique offerte par les cannes à sucre de l’Île Maurice et de son terroir. Associés à des techniques de distillation, d’assemblage et de vieillissement innovantes, les arômes de la canne à sucre mauricienne s’expriment d’une manière unique à travers nos rhums. &lt;br&gt;L’idée derrière Arcane est d’explorer les mystères du rhum. Pour ce faire, Arcane a pris racine à l’Île Maurice, terre de rhums : une canne à sucre de qualité, une culture aussi riche que diversifiée, l’hospitalité et le luxe Mauritien. ", "24", "7", "0", "34","0", "15", "rhum_arcane_arrange_banane_flambee.png", "1"),</v>
      </c>
    </row>
    <row r="2058" spans="1:23" ht="409.5" x14ac:dyDescent="0.25">
      <c r="A2058" s="2" t="s">
        <v>1707</v>
      </c>
      <c r="B2058" s="2" t="s">
        <v>1708</v>
      </c>
      <c r="C2058" s="3" t="s">
        <v>5413</v>
      </c>
      <c r="D2058" s="23" t="str">
        <f t="shared" si="754"/>
        <v xml:space="preserve">Un Rhum Arrangé mauritien qui exprime au mieux les saveurs de l’ananas rôti. A déguster en apéritif ou en digestif.&lt;br&gt;&lt;br&gt;Provenance : Île Maurice&lt;br&gt;&lt;br&gt;Dégustation : Robe acajou ; Nez intense et complexe ananas et de caramel ; Bouche gourmande et fruitée. A servir frais.&lt;br&gt;&lt;br&gt;Arcane est une marque de rhum dédiée à la création de produits originaux, frais et gourmands en jouant avec l’extrême richesse de la palette aromatique offerte par les cannes à sucre de l’Île Maurice et de son terroir. Associés à des techniques de distillation, d’assemblage et de vieillissement innovantes, les arômes de la canne à sucre mauricienne s’expriment d’une manière unique à travers nos rhums. &lt;br&gt;L’idée derrière Arcane est d’explorer les mystères du rhum. Pour ce faire, Arcane a pris racine à l’Île Maurice, terre de rhums : une canne à sucre de qualité, une culture aussi riche que diversifiée, l’hospitalité et le luxe Mauritien. </v>
      </c>
      <c r="E2058" s="4">
        <v>30.9</v>
      </c>
      <c r="F2058" s="2" t="s">
        <v>469</v>
      </c>
      <c r="G2058" s="19">
        <f>VLOOKUP(F2058,frs!$A$2:$B$45,2,FALSE)</f>
        <v>24</v>
      </c>
      <c r="H2058" s="2" t="b">
        <v>1</v>
      </c>
      <c r="I2058" s="2" t="s">
        <v>4693</v>
      </c>
      <c r="J2058" s="19">
        <f>VLOOKUP(I2058,Families!$A$2:$B$11,2,FALSE)</f>
        <v>7</v>
      </c>
      <c r="K2058" s="2"/>
      <c r="L2058" s="19" t="str">
        <f>IFERROR(VLOOKUP(K2058,Appellations!$A$2:$B$80,2,FALSE),"0")</f>
        <v>0</v>
      </c>
      <c r="M2058" s="2" t="s">
        <v>4703</v>
      </c>
      <c r="N2058" s="19">
        <f>IFERROR(VLOOKUP(M2058,Regions!$A$2:$B$44,2,FALSE),"0")</f>
        <v>34</v>
      </c>
      <c r="O2058" s="2"/>
      <c r="P2058" s="19" t="str">
        <f>IFERROR(VLOOKUP(O2058,Colors!$A$2:$B$11,2,FALSE),"0")</f>
        <v>0</v>
      </c>
      <c r="Q2058" s="2" t="s">
        <v>4696</v>
      </c>
      <c r="R2058" s="19">
        <f>IFERROR(VLOOKUP(Q2058,Contenants!$A$2:$B$21,2,FALSE),"0")</f>
        <v>15</v>
      </c>
      <c r="S2058" s="2" t="s">
        <v>5844</v>
      </c>
      <c r="T2058" s="50" t="s">
        <v>6366</v>
      </c>
      <c r="U2058" s="19" t="str">
        <f t="shared" si="761"/>
        <v>rhum_arcane_arrange_ananas_roti.png</v>
      </c>
      <c r="V2058" s="19">
        <f t="shared" si="758"/>
        <v>1</v>
      </c>
      <c r="W2058" s="20" t="str">
        <f t="shared" si="762"/>
        <v>("02070", "Rhum Arcane Arrangé Ananas Rôti", "Un Rhum Arrangé mauritien qui exprime au mieux les saveurs de l’ananas rôti. A déguster en apéritif ou en digestif.&lt;br&gt;&lt;br&gt;Provenance : Île Maurice&lt;br&gt;&lt;br&gt;Dégustation : Robe acajou ; Nez intense et complexe ananas et de caramel ; Bouche gourmande et fruitée. A servir frais.&lt;br&gt;&lt;br&gt;Arcane est une marque de rhum dédiée à la création de produits originaux, frais et gourmands en jouant avec l’extrême richesse de la palette aromatique offerte par les cannes à sucre de l’Île Maurice et de son terroir. Associés à des techniques de distillation, d’assemblage et de vieillissement innovantes, les arômes de la canne à sucre mauricienne s’expriment d’une manière unique à travers nos rhums. &lt;br&gt;L’idée derrière Arcane est d’explorer les mystères du rhum. Pour ce faire, Arcane a pris racine à l’Île Maurice, terre de rhums : une canne à sucre de qualité, une culture aussi riche que diversifiée, l’hospitalité et le luxe Mauritien. ", "24", "7", "0", "34","0", "15", "rhum_arcane_arrange_ananas_roti.png", "1"),</v>
      </c>
    </row>
    <row r="2059" spans="1:23" hidden="1" x14ac:dyDescent="0.25">
      <c r="A2059" s="2" t="s">
        <v>486</v>
      </c>
      <c r="B2059" s="2" t="s">
        <v>487</v>
      </c>
      <c r="C2059" s="3"/>
      <c r="D2059" s="23" t="str">
        <f t="shared" si="754"/>
        <v/>
      </c>
      <c r="E2059" s="4">
        <v>97.9</v>
      </c>
      <c r="F2059" s="2" t="s">
        <v>2288</v>
      </c>
      <c r="G2059" s="19">
        <f>VLOOKUP(F2059,frs!$A$2:$E$41,2,FALSE)</f>
        <v>27</v>
      </c>
      <c r="H2059" s="2" t="b">
        <v>1</v>
      </c>
      <c r="I2059" s="2" t="s">
        <v>4693</v>
      </c>
      <c r="J2059" s="19">
        <f>VLOOKUP(I2059,Families!$A$2:$B$11,2,FALSE)</f>
        <v>7</v>
      </c>
      <c r="K2059" s="2"/>
      <c r="L2059" s="19" t="str">
        <f>IFERROR(VLOOKUP(K2059,Appellations!$A$2:$B$77,2,FALSE),"0")</f>
        <v>0</v>
      </c>
      <c r="M2059" s="2" t="s">
        <v>5063</v>
      </c>
      <c r="N2059" s="19" t="str">
        <f>IFERROR(VLOOKUP(M2059,Regions!$A$2:$B$41,2,FALSE),"0")</f>
        <v>0</v>
      </c>
      <c r="O2059" s="2"/>
      <c r="P2059" s="19" t="str">
        <f>IFERROR(VLOOKUP(O2059,Colors!$A$2:$B$11,2,FALSE),"0")</f>
        <v>0</v>
      </c>
      <c r="Q2059" s="2" t="s">
        <v>4696</v>
      </c>
      <c r="R2059" s="19">
        <f>IFERROR(VLOOKUP(Q2059,Contenants!$A$2:$B$21,2,FALSE),"0")</f>
        <v>15</v>
      </c>
      <c r="S2059" s="2"/>
      <c r="T2059" s="50" t="str">
        <f t="shared" si="756"/>
        <v>Bourbon Willett Pot Still Reserve</v>
      </c>
      <c r="U2059" s="19" t="str">
        <f>SUBSTITUTE(SUBSTITUTE(SUBSTITUTE(SUBSTITUTE(SUBSTITUTE(SUBSTITUTE(SUBSTITUTE(SUBSTITUTE(SUBSTITUTE(SUBSTITUTE(SUBSTITUTE(SUBSTITUTE(S2059,"C:\Users\Admin\OneDrive\Site Internet\",""),"BAG-IN-BOX\",""),"BOURGOGNE\",""),"BEAUJOLAIS\",""),"CHAMPAGNE ET EFFERVESCENTS\",""),"LANGUEDOC\",""),"LOIRE\",""),"PROVENCE\",""),"RHONE NORD\",""),"RHONE SUD\",""),"SPIRITUEUX\",""),"SUD OUEST\","")</f>
        <v/>
      </c>
      <c r="V2059" s="19">
        <f t="shared" si="758"/>
        <v>0</v>
      </c>
      <c r="W2059" s="20" t="e">
        <f>$X$1&amp;A2059&amp;$Y$1&amp;T2059&amp;$Z$1&amp;D2059&amp;$AA$1&amp;E2059&amp;#REF!&amp;G2059&amp;$AB$1&amp;J2059&amp;$AC$1&amp;L2059&amp;$AD$1&amp;N2059&amp;$AE$1&amp;P2059&amp;$AF$1&amp;R2059&amp;$AG$1&amp;#REF!&amp;$AI$1</f>
        <v>#REF!</v>
      </c>
    </row>
    <row r="2060" spans="1:23" ht="409.5" x14ac:dyDescent="0.25">
      <c r="A2060" s="2" t="s">
        <v>215</v>
      </c>
      <c r="B2060" s="2" t="s">
        <v>216</v>
      </c>
      <c r="C2060" s="3" t="s">
        <v>2499</v>
      </c>
      <c r="D2060" s="23" t="str">
        <f t="shared" si="754"/>
        <v>Le château est situé sur la commune de La Roche Vineuse, dans le Mâconnais, au sud de la Bourgogne.&lt;br&gt;En 1924, la famille Greuzard acquiert le domaine et depuis le restaure en permanence. Voilà 4 générations que la famille produit du vin dans le Mâconnais au Château de la Greffière offrant une singulière palette d’arômes et une richesse d’expression.&lt;br&gt;&lt;br&gt;Encépagement : Pinot noir&lt;br&gt;&lt;br&gt;Dégustation : robe rouge clair ; Nez de griottes et de cerises ; Bouche structurée souple, ronde et bien fruitée.&lt;br&gt;Accord mets/vin : viande rouge, charcuterie/fromage.&lt;br&gt;&lt;br&gt;Existe aussi en Magnum.</v>
      </c>
      <c r="E2060" s="4">
        <v>17.5</v>
      </c>
      <c r="F2060" s="2" t="s">
        <v>2282</v>
      </c>
      <c r="G2060" s="19">
        <f>VLOOKUP(F2060,frs!$A$2:$B$45,2,FALSE)</f>
        <v>18</v>
      </c>
      <c r="H2060" s="2" t="b">
        <v>1</v>
      </c>
      <c r="I2060" s="2" t="s">
        <v>4716</v>
      </c>
      <c r="J2060" s="19">
        <f>VLOOKUP(I2060,Families!$A$2:$B$11,2,FALSE)</f>
        <v>1</v>
      </c>
      <c r="K2060" s="2" t="s">
        <v>4768</v>
      </c>
      <c r="L2060" s="19">
        <f>IFERROR(VLOOKUP(K2060,Appellations!$A$2:$B$80,2,FALSE),"0")</f>
        <v>11</v>
      </c>
      <c r="M2060" s="2" t="s">
        <v>4762</v>
      </c>
      <c r="N2060" s="19">
        <f>IFERROR(VLOOKUP(M2060,Regions!$A$2:$B$44,2,FALSE),"0")</f>
        <v>10</v>
      </c>
      <c r="O2060" s="2" t="s">
        <v>4719</v>
      </c>
      <c r="P2060" s="19">
        <f>IFERROR(VLOOKUP(O2060,Colors!$A$2:$B$11,2,FALSE),"0")</f>
        <v>8</v>
      </c>
      <c r="Q2060" s="2" t="s">
        <v>4688</v>
      </c>
      <c r="R2060" s="19">
        <f>IFERROR(VLOOKUP(Q2060,Contenants!$A$2:$B$21,2,FALSE),"0")</f>
        <v>16</v>
      </c>
      <c r="S2060" s="2" t="s">
        <v>5679</v>
      </c>
      <c r="T2060" s="50" t="s">
        <v>6612</v>
      </c>
      <c r="U2060" s="19" t="str">
        <f t="shared" ref="U2060:U2062" si="763">SUBSTITUTE(S2060,"C:\Users\Admin\OneDrive\Site Internet\","")</f>
        <v>chateau_de_la_greffiere_bourgogne_pinot_noir_rouge.png</v>
      </c>
      <c r="V2060" s="19">
        <f t="shared" si="758"/>
        <v>1</v>
      </c>
      <c r="W2060" s="20" t="str">
        <f t="shared" ref="W2060:W2062" si="764">$X$1&amp;A2060&amp;$Y$1&amp;T2060&amp;$Z$1&amp;D2060&amp;$AA$1&amp;G2060&amp;$AB$1&amp;J2060&amp;$AC$1&amp;L2060&amp;$AD$1&amp;N2060&amp;$AE$1&amp;P2060&amp;$AF$1&amp;R2060&amp;$AG$1&amp;U2060&amp;$AH$1&amp;V2060&amp;$AI$1</f>
        <v>("02072", "Bourgogne Pinot Noir Signature Rouge", "Le château est situé sur la commune de La Roche Vineuse, dans le Mâconnais, au sud de la Bourgogne.&lt;br&gt;En 1924, la famille Greuzard acquiert le domaine et depuis le restaure en permanence. Voilà 4 générations que la famille produit du vin dans le Mâconnais au Château de la Greffière offrant une singulière palette d’arômes et une richesse d’expression.&lt;br&gt;&lt;br&gt;Encépagement : Pinot noir&lt;br&gt;&lt;br&gt;Dégustation : robe rouge clair ; Nez de griottes et de cerises ; Bouche structurée souple, ronde et bien fruitée.&lt;br&gt;Accord mets/vin : viande rouge, charcuterie/fromage.&lt;br&gt;&lt;br&gt;Existe aussi en Magnum.", "18", "1", "11", "10","8", "16", "chateau_de_la_greffiere_bourgogne_pinot_noir_rouge.png", "1"),</v>
      </c>
    </row>
    <row r="2061" spans="1:23" ht="409.5" x14ac:dyDescent="0.25">
      <c r="A2061" s="2" t="s">
        <v>217</v>
      </c>
      <c r="B2061" s="2" t="s">
        <v>218</v>
      </c>
      <c r="C2061" s="3" t="s">
        <v>2500</v>
      </c>
      <c r="D2061" s="23" t="str">
        <f t="shared" si="754"/>
        <v>Le château est situé sur la commune de La Roche Vineuse, dans le Mâconnais, au sud de la Bourgogne.&lt;br&gt;En 1924, la famille Greuzard acquiert le domaine et depuis le restaure en permanence. Voilà 4 générations que la famille produit du vin dans le Mâconnais au Château de la Greffière offrant une singulière palette d’arômes et une richesse d’expression.&lt;br&gt;&lt;br&gt;Encépagement : Pinot noir&lt;br&gt;&lt;br&gt;Dégustation : robe rouge clair ; Nez de griottes et de cerises ; Bouche structurée souple, ronde et bien fruitée.&lt;br&gt;Accord mets/vin : viande rouge, charcuterie/fromage.&lt;br&gt;&lt;br&gt;Existe aussi en 75cl.</v>
      </c>
      <c r="E2061" s="4">
        <v>37.35</v>
      </c>
      <c r="F2061" s="2" t="s">
        <v>2282</v>
      </c>
      <c r="G2061" s="19">
        <f>VLOOKUP(F2061,frs!$A$2:$B$45,2,FALSE)</f>
        <v>18</v>
      </c>
      <c r="H2061" s="2" t="b">
        <v>1</v>
      </c>
      <c r="I2061" s="2" t="s">
        <v>4716</v>
      </c>
      <c r="J2061" s="19">
        <f>VLOOKUP(I2061,Families!$A$2:$B$11,2,FALSE)</f>
        <v>1</v>
      </c>
      <c r="K2061" s="2" t="s">
        <v>4768</v>
      </c>
      <c r="L2061" s="19">
        <f>IFERROR(VLOOKUP(K2061,Appellations!$A$2:$B$80,2,FALSE),"0")</f>
        <v>11</v>
      </c>
      <c r="M2061" s="2" t="s">
        <v>4762</v>
      </c>
      <c r="N2061" s="19">
        <f>IFERROR(VLOOKUP(M2061,Regions!$A$2:$B$44,2,FALSE),"0")</f>
        <v>10</v>
      </c>
      <c r="O2061" s="2" t="s">
        <v>4719</v>
      </c>
      <c r="P2061" s="19">
        <f>IFERROR(VLOOKUP(O2061,Colors!$A$2:$B$11,2,FALSE),"0")</f>
        <v>8</v>
      </c>
      <c r="Q2061" s="2" t="s">
        <v>2303</v>
      </c>
      <c r="R2061" s="19">
        <f>IFERROR(VLOOKUP(Q2061,Contenants!$A$2:$B$21,2,FALSE),"0")</f>
        <v>19</v>
      </c>
      <c r="S2061" s="2" t="s">
        <v>5679</v>
      </c>
      <c r="T2061" s="50" t="s">
        <v>6611</v>
      </c>
      <c r="U2061" s="19" t="str">
        <f t="shared" si="763"/>
        <v>chateau_de_la_greffiere_bourgogne_pinot_noir_rouge.png</v>
      </c>
      <c r="V2061" s="19">
        <f t="shared" si="758"/>
        <v>1</v>
      </c>
      <c r="W2061" s="20" t="str">
        <f t="shared" si="764"/>
        <v>("02073", "Bourgogne Pinot Noir Signature Rouge Magnum", "Le château est situé sur la commune de La Roche Vineuse, dans le Mâconnais, au sud de la Bourgogne.&lt;br&gt;En 1924, la famille Greuzard acquiert le domaine et depuis le restaure en permanence. Voilà 4 générations que la famille produit du vin dans le Mâconnais au Château de la Greffière offrant une singulière palette d’arômes et une richesse d’expression.&lt;br&gt;&lt;br&gt;Encépagement : Pinot noir&lt;br&gt;&lt;br&gt;Dégustation : robe rouge clair ; Nez de griottes et de cerises ; Bouche structurée souple, ronde et bien fruitée.&lt;br&gt;Accord mets/vin : viande rouge, charcuterie/fromage.&lt;br&gt;&lt;br&gt;Existe aussi en 75cl.", "18", "1", "11", "10","8", "19", "chateau_de_la_greffiere_bourgogne_pinot_noir_rouge.png", "1"),</v>
      </c>
    </row>
    <row r="2062" spans="1:23" ht="409.5" x14ac:dyDescent="0.25">
      <c r="A2062" s="2" t="s">
        <v>1437</v>
      </c>
      <c r="B2062" s="2" t="s">
        <v>1438</v>
      </c>
      <c r="C2062" s="3" t="s">
        <v>5365</v>
      </c>
      <c r="D2062" s="23" t="str">
        <f t="shared" si="754"/>
        <v>Une liqueur de chataigne gourmande et élégante. Idéal sur glace, en kir ou en cocktail.&lt;br&gt;&lt;br&gt;Provenance : France (Bourgogne)&lt;br&gt;&lt;br&gt;Dégustation : Robe chêne ; Nez frais, végétal aux notes de beurre frais et de chataigne ; Bouche rafraîchissante d’une sucrosité discrète, ronde aux saveurs patissières et de marron glacé.&lt;br&gt;&lt;br&gt;La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v>
      </c>
      <c r="E2062" s="4">
        <v>15.35</v>
      </c>
      <c r="F2062" s="2" t="s">
        <v>469</v>
      </c>
      <c r="G2062" s="19">
        <f>VLOOKUP(F2062,frs!$A$2:$B$45,2,FALSE)</f>
        <v>24</v>
      </c>
      <c r="H2062" s="2" t="b">
        <v>1</v>
      </c>
      <c r="I2062" s="2" t="s">
        <v>4693</v>
      </c>
      <c r="J2062" s="19">
        <f>VLOOKUP(I2062,Families!$A$2:$B$11,2,FALSE)</f>
        <v>7</v>
      </c>
      <c r="K2062" s="2"/>
      <c r="L2062" s="19" t="str">
        <f>IFERROR(VLOOKUP(K2062,Appellations!$A$2:$B$80,2,FALSE),"0")</f>
        <v>0</v>
      </c>
      <c r="M2062" s="2" t="s">
        <v>4694</v>
      </c>
      <c r="N2062" s="19">
        <f>IFERROR(VLOOKUP(M2062,Regions!$A$2:$B$44,2,FALSE),"0")</f>
        <v>26</v>
      </c>
      <c r="O2062" s="2"/>
      <c r="P2062" s="19" t="str">
        <f>IFERROR(VLOOKUP(O2062,Colors!$A$2:$B$11,2,FALSE),"0")</f>
        <v>0</v>
      </c>
      <c r="Q2062" s="2" t="s">
        <v>4695</v>
      </c>
      <c r="R2062" s="19">
        <f>IFERROR(VLOOKUP(Q2062,Contenants!$A$2:$B$21,2,FALSE),"0")</f>
        <v>13</v>
      </c>
      <c r="S2062" s="2" t="s">
        <v>5770</v>
      </c>
      <c r="T2062" s="50" t="s">
        <v>6367</v>
      </c>
      <c r="U2062" s="19" t="str">
        <f t="shared" si="763"/>
        <v>joseph_cartron_liqueur_chataigne.png</v>
      </c>
      <c r="V2062" s="19">
        <f t="shared" si="758"/>
        <v>1</v>
      </c>
      <c r="W2062" s="20" t="str">
        <f t="shared" si="764"/>
        <v>("02074", "Liqueur de Chataigne 18° Joseph Cartron", "Une liqueur de chataigne gourmande et élégante. Idéal sur glace, en kir ou en cocktail.&lt;br&gt;&lt;br&gt;Provenance : France (Bourgogne)&lt;br&gt;&lt;br&gt;Dégustation : Robe chêne ; Nez frais, végétal aux notes de beurre frais et de chataigne ; Bouche rafraîchissante d’une sucrosité discrète, ronde aux saveurs patissières et de marron glacé.&lt;br&gt;&lt;br&gt;La Bourgogne fait partie intégrante de l’histoire de la famille Cartron depuis plus de deux siècles.&lt;br&gt;En effet, Jean Cartron s’installe en Bourgogne, à Argilly, à quelques kilomètres de Nuits-Saint-Georges. Il devient rapidement propriétaire terrien grâce à son mariage avec une Bourguignonne.&lt;br&gt;Par la suite, son petit-fils, Pierre Cartron, le père de Joseph, s’installe à Nuits-Saint-Georges au début des années 1870. C’est dans cette ville que Joseph créera la société éponyme en 1882 où elle est toujours ancrée.", "24", "7", "0", "26","0", "13", "joseph_cartron_liqueur_chataigne.png", "1"),</v>
      </c>
    </row>
    <row r="2063" spans="1:23" hidden="1" x14ac:dyDescent="0.25">
      <c r="A2063" s="2" t="s">
        <v>255</v>
      </c>
      <c r="B2063" s="2" t="s">
        <v>256</v>
      </c>
      <c r="C2063" s="3"/>
      <c r="D2063" s="23" t="str">
        <f t="shared" si="754"/>
        <v/>
      </c>
      <c r="E2063" s="4">
        <v>19.95</v>
      </c>
      <c r="F2063" s="2" t="s">
        <v>2224</v>
      </c>
      <c r="G2063" s="19">
        <f>VLOOKUP(F2063,frs!$A$2:$E$41,2,FALSE)</f>
        <v>39</v>
      </c>
      <c r="H2063" s="2" t="b">
        <v>1</v>
      </c>
      <c r="I2063" s="2" t="s">
        <v>2301</v>
      </c>
      <c r="J2063" s="19">
        <f>VLOOKUP(I2063,Families!$A$2:$B$11,2,FALSE)</f>
        <v>4</v>
      </c>
      <c r="K2063" s="2" t="s">
        <v>4749</v>
      </c>
      <c r="L2063" s="19">
        <f>IFERROR(VLOOKUP(K2063,Appellations!$A$2:$B$77,2,FALSE),"0")</f>
        <v>38</v>
      </c>
      <c r="M2063" s="2" t="s">
        <v>4745</v>
      </c>
      <c r="N2063" s="19">
        <f>IFERROR(VLOOKUP(M2063,Regions!$A$2:$B$41,2,FALSE),"0")</f>
        <v>33</v>
      </c>
      <c r="O2063" s="2" t="s">
        <v>4719</v>
      </c>
      <c r="P2063" s="19">
        <f>IFERROR(VLOOKUP(O2063,Colors!$A$2:$B$11,2,FALSE),"0")</f>
        <v>8</v>
      </c>
      <c r="Q2063" s="2"/>
      <c r="R2063" s="19" t="str">
        <f>IFERROR(VLOOKUP(Q2063,Contenants!$A$2:$B$21,2,FALSE),"0")</f>
        <v>0</v>
      </c>
      <c r="S2063" s="2"/>
      <c r="T2063" s="50" t="str">
        <f t="shared" si="756"/>
        <v>Bib Igp Gard Substance Chartreux Rge 5 L</v>
      </c>
      <c r="U2063" s="19" t="str">
        <f>SUBSTITUTE(SUBSTITUTE(SUBSTITUTE(SUBSTITUTE(SUBSTITUTE(SUBSTITUTE(SUBSTITUTE(SUBSTITUTE(SUBSTITUTE(SUBSTITUTE(SUBSTITUTE(SUBSTITUTE(S2063,"C:\Users\Admin\OneDrive\Site Internet\",""),"BAG-IN-BOX\",""),"BOURGOGNE\",""),"BEAUJOLAIS\",""),"CHAMPAGNE ET EFFERVESCENTS\",""),"LANGUEDOC\",""),"LOIRE\",""),"PROVENCE\",""),"RHONE NORD\",""),"RHONE SUD\",""),"SPIRITUEUX\",""),"SUD OUEST\","")</f>
        <v/>
      </c>
      <c r="V2063" s="19">
        <f t="shared" si="758"/>
        <v>0</v>
      </c>
      <c r="W2063" s="20" t="e">
        <f>$X$1&amp;A2063&amp;$Y$1&amp;T2063&amp;$Z$1&amp;D2063&amp;$AA$1&amp;E2063&amp;#REF!&amp;G2063&amp;$AB$1&amp;J2063&amp;$AC$1&amp;L2063&amp;$AD$1&amp;N2063&amp;$AE$1&amp;P2063&amp;$AF$1&amp;R2063&amp;$AG$1&amp;#REF!&amp;$AI$1</f>
        <v>#REF!</v>
      </c>
    </row>
    <row r="2064" spans="1:23" hidden="1" x14ac:dyDescent="0.25">
      <c r="A2064" s="2" t="s">
        <v>1276</v>
      </c>
      <c r="B2064" s="2" t="s">
        <v>1277</v>
      </c>
      <c r="C2064" s="3"/>
      <c r="D2064" s="23" t="str">
        <f t="shared" si="754"/>
        <v/>
      </c>
      <c r="E2064" s="4">
        <v>6.9</v>
      </c>
      <c r="F2064" s="2" t="s">
        <v>2224</v>
      </c>
      <c r="G2064" s="19">
        <f>VLOOKUP(F2064,frs!$A$2:$E$41,2,FALSE)</f>
        <v>39</v>
      </c>
      <c r="H2064" s="2" t="b">
        <v>1</v>
      </c>
      <c r="I2064" s="2" t="s">
        <v>4716</v>
      </c>
      <c r="J2064" s="19">
        <f>VLOOKUP(I2064,Families!$A$2:$B$11,2,FALSE)</f>
        <v>1</v>
      </c>
      <c r="K2064" s="2" t="s">
        <v>4749</v>
      </c>
      <c r="L2064" s="19">
        <f>IFERROR(VLOOKUP(K2064,Appellations!$A$2:$B$77,2,FALSE),"0")</f>
        <v>38</v>
      </c>
      <c r="M2064" s="2" t="s">
        <v>4745</v>
      </c>
      <c r="N2064" s="19">
        <f>IFERROR(VLOOKUP(M2064,Regions!$A$2:$B$41,2,FALSE),"0")</f>
        <v>33</v>
      </c>
      <c r="O2064" s="2" t="s">
        <v>4719</v>
      </c>
      <c r="P2064" s="19">
        <f>IFERROR(VLOOKUP(O2064,Colors!$A$2:$B$11,2,FALSE),"0")</f>
        <v>8</v>
      </c>
      <c r="Q2064" s="2" t="s">
        <v>4688</v>
      </c>
      <c r="R2064" s="19">
        <f>IFERROR(VLOOKUP(Q2064,Contenants!$A$2:$B$21,2,FALSE),"0")</f>
        <v>16</v>
      </c>
      <c r="S2064" s="2"/>
      <c r="T2064" s="50" t="str">
        <f t="shared" si="756"/>
        <v>Igp Gard Substance Chartreux Rouge</v>
      </c>
      <c r="U2064" s="19" t="str">
        <f>SUBSTITUTE(SUBSTITUTE(SUBSTITUTE(SUBSTITUTE(SUBSTITUTE(SUBSTITUTE(SUBSTITUTE(SUBSTITUTE(SUBSTITUTE(SUBSTITUTE(SUBSTITUTE(SUBSTITUTE(S2064,"C:\Users\Admin\OneDrive\Site Internet\",""),"BAG-IN-BOX\",""),"BOURGOGNE\",""),"BEAUJOLAIS\",""),"CHAMPAGNE ET EFFERVESCENTS\",""),"LANGUEDOC\",""),"LOIRE\",""),"PROVENCE\",""),"RHONE NORD\",""),"RHONE SUD\",""),"SPIRITUEUX\",""),"SUD OUEST\","")</f>
        <v/>
      </c>
      <c r="V2064" s="19">
        <f t="shared" si="758"/>
        <v>0</v>
      </c>
      <c r="W2064" s="20" t="e">
        <f>$X$1&amp;A2064&amp;$Y$1&amp;T2064&amp;$Z$1&amp;D2064&amp;$AA$1&amp;E2064&amp;#REF!&amp;G2064&amp;$AB$1&amp;J2064&amp;$AC$1&amp;L2064&amp;$AD$1&amp;N2064&amp;$AE$1&amp;P2064&amp;$AF$1&amp;R2064&amp;$AG$1&amp;#REF!&amp;$AI$1</f>
        <v>#REF!</v>
      </c>
    </row>
    <row r="2065" spans="1:23" s="29" customFormat="1" hidden="1" x14ac:dyDescent="0.25">
      <c r="A2065" s="2" t="s">
        <v>449</v>
      </c>
      <c r="B2065" s="2" t="s">
        <v>450</v>
      </c>
      <c r="C2065" s="3"/>
      <c r="D2065" s="27" t="str">
        <f t="shared" ref="D2065:D2068" si="765">SUBSTITUTE(SUBSTITUTE(C2065,CHAR(13),""),CHAR(10),"&lt;br&gt;")</f>
        <v/>
      </c>
      <c r="E2065" s="4">
        <v>5.75</v>
      </c>
      <c r="F2065" s="2" t="s">
        <v>2246</v>
      </c>
      <c r="H2065" s="2" t="b">
        <v>1</v>
      </c>
      <c r="I2065" s="2" t="s">
        <v>2307</v>
      </c>
      <c r="K2065" s="2"/>
      <c r="M2065" s="2" t="s">
        <v>2307</v>
      </c>
      <c r="O2065" s="2" t="s">
        <v>4803</v>
      </c>
      <c r="Q2065" s="2" t="s">
        <v>4695</v>
      </c>
      <c r="S2065" s="2"/>
      <c r="V2065" s="19">
        <f t="shared" si="758"/>
        <v>0</v>
      </c>
    </row>
    <row r="2066" spans="1:23" s="20" customFormat="1" hidden="1" x14ac:dyDescent="0.25">
      <c r="A2066" s="2" t="s">
        <v>447</v>
      </c>
      <c r="B2066" s="2" t="s">
        <v>448</v>
      </c>
      <c r="C2066" s="3"/>
      <c r="D2066" s="40" t="str">
        <f t="shared" si="765"/>
        <v/>
      </c>
      <c r="E2066" s="4">
        <v>5.2</v>
      </c>
      <c r="F2066" s="2" t="s">
        <v>2246</v>
      </c>
      <c r="G2066" s="42"/>
      <c r="H2066" s="2" t="b">
        <v>1</v>
      </c>
      <c r="I2066" s="2" t="s">
        <v>2307</v>
      </c>
      <c r="J2066" s="42"/>
      <c r="K2066" s="2"/>
      <c r="L2066" s="42"/>
      <c r="M2066" s="2" t="s">
        <v>2307</v>
      </c>
      <c r="N2066" s="42"/>
      <c r="O2066" s="2" t="s">
        <v>4803</v>
      </c>
      <c r="P2066" s="42"/>
      <c r="Q2066" s="2" t="s">
        <v>4695</v>
      </c>
      <c r="R2066" s="42"/>
      <c r="S2066" s="2"/>
      <c r="T2066" s="42"/>
      <c r="U2066" s="42"/>
      <c r="V2066" s="19">
        <f t="shared" si="758"/>
        <v>0</v>
      </c>
      <c r="W2066" s="42"/>
    </row>
    <row r="2067" spans="1:23" ht="409.5" x14ac:dyDescent="0.25">
      <c r="A2067" s="2" t="s">
        <v>453</v>
      </c>
      <c r="B2067" s="2" t="s">
        <v>454</v>
      </c>
      <c r="C2067" s="3" t="s">
        <v>5552</v>
      </c>
      <c r="D2067" s="23" t="str">
        <f>SUBSTITUTE(SUBSTITUTE(SUBSTITUTE(C2067,CHAR(13),""),CHAR(10),"&lt;br&gt;"),". &amp;car(10)",".")</f>
        <v>Cuvée 'Brune, Black Stout' : Robe noire ; Nez gourmand et torréfié  ; Bouche puissante, désaltérante sur une bel amer.&lt;br&gt;Degré : 4,2%&lt;br&gt;&lt;br&gt;Pays : Irlande&lt;br&gt;&lt;br&gt;La brasserie Whitewater.&lt;br&gt;Whitewater a été fondé en 1996. Cette micro-brasserie d'Irlande du Nord produit une gamme de bières régulièrement récompensées.</v>
      </c>
      <c r="E2067" s="4">
        <v>5.5</v>
      </c>
      <c r="F2067" s="2" t="s">
        <v>2246</v>
      </c>
      <c r="G2067" s="19">
        <f>VLOOKUP(F2067,frs!$A$2:$B$45,2,FALSE)</f>
        <v>22</v>
      </c>
      <c r="H2067" s="2" t="b">
        <v>1</v>
      </c>
      <c r="I2067" s="2" t="s">
        <v>2307</v>
      </c>
      <c r="J2067" s="19">
        <f>VLOOKUP(I2067,Families!$A$2:$B$11,2,FALSE)</f>
        <v>8</v>
      </c>
      <c r="K2067" s="2"/>
      <c r="L2067" s="19" t="str">
        <f>IFERROR(VLOOKUP(K2067,Appellations!$A$2:$B$80,2,FALSE),"0")</f>
        <v>0</v>
      </c>
      <c r="M2067" s="2" t="s">
        <v>2307</v>
      </c>
      <c r="N2067" s="19">
        <f>IFERROR(VLOOKUP(M2067,Regions!$A$2:$B$44,2,FALSE),"0")</f>
        <v>7</v>
      </c>
      <c r="O2067" s="2" t="s">
        <v>5007</v>
      </c>
      <c r="P2067" s="19">
        <f>IFERROR(VLOOKUP(O2067,Colors!$A$2:$B$11,2,FALSE),"0")</f>
        <v>5</v>
      </c>
      <c r="Q2067" s="2" t="s">
        <v>4695</v>
      </c>
      <c r="R2067" s="19">
        <f>IFERROR(VLOOKUP(Q2067,Contenants!$A$2:$B$21,2,FALSE),"0")</f>
        <v>13</v>
      </c>
      <c r="S2067" s="2" t="s">
        <v>5669</v>
      </c>
      <c r="T2067" s="50" t="s">
        <v>6368</v>
      </c>
      <c r="U2067" s="19" t="str">
        <f>SUBSTITUTE(S2067,"C:\Users\Admin\OneDrive\Site Internet\","")</f>
        <v>bieres_artisanales_white_water_belfast.png</v>
      </c>
      <c r="V2067" s="19">
        <f t="shared" si="758"/>
        <v>1</v>
      </c>
      <c r="W2067" s="20" t="str">
        <f t="shared" ref="W2067" si="766">$X$1&amp;A2067&amp;$Y$1&amp;T2067&amp;$Z$1&amp;D2067&amp;$AA$1&amp;G2067&amp;$AB$1&amp;J2067&amp;$AC$1&amp;L2067&amp;$AD$1&amp;N2067&amp;$AE$1&amp;P2067&amp;$AF$1&amp;R2067&amp;$AG$1&amp;U2067&amp;$AH$1&amp;V2067&amp;$AI$1</f>
        <v>("02079", "Bière Belfast Black 50 cl", "Cuvée 'Brune, Black Stout' : Robe noire ; Nez gourmand et torréfié  ; Bouche puissante, désaltérante sur une bel amer.&lt;br&gt;Degré : 4,2%&lt;br&gt;&lt;br&gt;Pays : Irlande&lt;br&gt;&lt;br&gt;La brasserie Whitewater.&lt;br&gt;Whitewater a été fondé en 1996. Cette micro-brasserie d'Irlande du Nord produit une gamme de bières régulièrement récompensées.", "22", "8", "0", "7","5", "13", "bieres_artisanales_white_water_belfast.png", "1"),</v>
      </c>
    </row>
    <row r="2068" spans="1:23" s="29" customFormat="1" ht="128.25" hidden="1" x14ac:dyDescent="0.25">
      <c r="A2068" s="2" t="s">
        <v>455</v>
      </c>
      <c r="B2068" s="2" t="s">
        <v>456</v>
      </c>
      <c r="C2068" s="3" t="s">
        <v>5223</v>
      </c>
      <c r="D2068" s="36" t="str">
        <f t="shared" si="765"/>
        <v>Cuvée"Blanche, Lager" : Robe dorée; Nez d’agrumes et de pain frais ; Bouche légère, citronnée avec une belle mousse. &lt;br&gt;Degré : 4,5%&lt;br&gt;&lt;br&gt;Pays : Irlande&lt;br&gt;&lt;br&gt;La brasserie Whitewater.&lt;br&gt;Whitewater a été fondé en 1996. Cette micro-brasserie d'Irlande du Nord produit une gamme de bières régulièrement récompensées.</v>
      </c>
      <c r="E2068" s="4">
        <v>5.85</v>
      </c>
      <c r="F2068" s="2" t="s">
        <v>2246</v>
      </c>
      <c r="G2068" s="38"/>
      <c r="H2068" s="2" t="b">
        <v>1</v>
      </c>
      <c r="I2068" s="2" t="s">
        <v>2307</v>
      </c>
      <c r="J2068" s="38"/>
      <c r="K2068" s="2"/>
      <c r="L2068" s="38"/>
      <c r="M2068" s="2" t="s">
        <v>2307</v>
      </c>
      <c r="N2068" s="38"/>
      <c r="O2068" s="2" t="s">
        <v>4877</v>
      </c>
      <c r="P2068" s="38"/>
      <c r="Q2068" s="2" t="s">
        <v>4695</v>
      </c>
      <c r="R2068" s="38"/>
      <c r="S2068" s="2" t="s">
        <v>5669</v>
      </c>
      <c r="T2068" s="38"/>
      <c r="U2068" s="38"/>
      <c r="V2068" s="19">
        <f t="shared" si="758"/>
        <v>0</v>
      </c>
      <c r="W2068" s="38"/>
    </row>
    <row r="2069" spans="1:23" ht="409.5" x14ac:dyDescent="0.25">
      <c r="A2069" s="2" t="s">
        <v>451</v>
      </c>
      <c r="B2069" s="2" t="s">
        <v>452</v>
      </c>
      <c r="C2069" s="3" t="s">
        <v>5553</v>
      </c>
      <c r="D2069" s="23" t="str">
        <f t="shared" ref="D2069:D2129" si="767">SUBSTITUTE(SUBSTITUTE(SUBSTITUTE(C2069,CHAR(13),""),CHAR(10),"&lt;br&gt;"),". &amp;car(10)",".")</f>
        <v>Cuvée 'Ambrée, Amber Ale' : Robe dorée ; Nez complexe sur des notes caramélisées ; Bouche fruitée et acidulée.&lt;br&gt;Degré : 4,5%&lt;br&gt;&lt;br&gt;Pays : Irlande&lt;br&gt;&lt;br&gt;La brasserie Whitewater.&lt;br&gt;Whitewater a été fondé en 1996. Cette micro-brasserie d'Irlande du Nord produit une gamme de bières régulièrement récompensées.</v>
      </c>
      <c r="E2069" s="4">
        <v>5.85</v>
      </c>
      <c r="F2069" s="2" t="s">
        <v>2246</v>
      </c>
      <c r="G2069" s="19">
        <f>VLOOKUP(F2069,frs!$A$2:$B$45,2,FALSE)</f>
        <v>22</v>
      </c>
      <c r="H2069" s="2" t="b">
        <v>1</v>
      </c>
      <c r="I2069" s="2" t="s">
        <v>2307</v>
      </c>
      <c r="J2069" s="19">
        <f>VLOOKUP(I2069,Families!$A$2:$B$11,2,FALSE)</f>
        <v>8</v>
      </c>
      <c r="K2069" s="2"/>
      <c r="L2069" s="19" t="str">
        <f>IFERROR(VLOOKUP(K2069,Appellations!$A$2:$B$80,2,FALSE),"0")</f>
        <v>0</v>
      </c>
      <c r="M2069" s="2" t="s">
        <v>2307</v>
      </c>
      <c r="N2069" s="19">
        <f>IFERROR(VLOOKUP(M2069,Regions!$A$2:$B$44,2,FALSE),"0")</f>
        <v>7</v>
      </c>
      <c r="O2069" s="2" t="s">
        <v>2305</v>
      </c>
      <c r="P2069" s="19">
        <f>IFERROR(VLOOKUP(O2069,Colors!$A$2:$B$11,2,FALSE),"0")</f>
        <v>1</v>
      </c>
      <c r="Q2069" s="2" t="s">
        <v>4695</v>
      </c>
      <c r="R2069" s="19">
        <f>IFERROR(VLOOKUP(Q2069,Contenants!$A$2:$B$21,2,FALSE),"0")</f>
        <v>13</v>
      </c>
      <c r="S2069" s="2" t="s">
        <v>5669</v>
      </c>
      <c r="T2069" s="50" t="s">
        <v>6369</v>
      </c>
      <c r="U2069" s="19" t="str">
        <f>SUBSTITUTE(S2069,"C:\Users\Admin\OneDrive\Site Internet\","")</f>
        <v>bieres_artisanales_white_water_belfast.png</v>
      </c>
      <c r="V2069" s="19">
        <f t="shared" si="758"/>
        <v>1</v>
      </c>
      <c r="W2069" s="20" t="str">
        <f t="shared" ref="W2069" si="768">$X$1&amp;A2069&amp;$Y$1&amp;T2069&amp;$Z$1&amp;D2069&amp;$AA$1&amp;G2069&amp;$AB$1&amp;J2069&amp;$AC$1&amp;L2069&amp;$AD$1&amp;N2069&amp;$AE$1&amp;P2069&amp;$AF$1&amp;R2069&amp;$AG$1&amp;U2069&amp;$AH$1&amp;V2069&amp;$AI$1</f>
        <v>("02081", "Bière Belfast Ale 50 cl", "Cuvée 'Ambrée, Amber Ale' : Robe dorée ; Nez complexe sur des notes caramélisées ; Bouche fruitée et acidulée.&lt;br&gt;Degré : 4,5%&lt;br&gt;&lt;br&gt;Pays : Irlande&lt;br&gt;&lt;br&gt;La brasserie Whitewater.&lt;br&gt;Whitewater a été fondé en 1996. Cette micro-brasserie d'Irlande du Nord produit une gamme de bières régulièrement récompensées.", "22", "8", "0", "7","1", "13", "bieres_artisanales_white_water_belfast.png", "1"),</v>
      </c>
    </row>
    <row r="2070" spans="1:23" hidden="1" x14ac:dyDescent="0.25">
      <c r="A2070" s="2" t="s">
        <v>2795</v>
      </c>
      <c r="B2070" s="2" t="s">
        <v>2796</v>
      </c>
      <c r="C2070" s="3"/>
      <c r="D2070" s="23" t="str">
        <f t="shared" si="767"/>
        <v/>
      </c>
      <c r="E2070" s="4">
        <v>5.85</v>
      </c>
      <c r="F2070" s="2" t="s">
        <v>2246</v>
      </c>
      <c r="G2070" s="19">
        <f>VLOOKUP(F2070,frs!$A$2:$E$41,2,FALSE)</f>
        <v>22</v>
      </c>
      <c r="H2070" s="2" t="b">
        <v>0</v>
      </c>
      <c r="I2070" s="2" t="s">
        <v>2307</v>
      </c>
      <c r="J2070" s="19">
        <f>VLOOKUP(I2070,Families!$A$2:$B$11,2,FALSE)</f>
        <v>8</v>
      </c>
      <c r="K2070" s="2"/>
      <c r="L2070" s="19" t="str">
        <f>IFERROR(VLOOKUP(K2070,Appellations!$A$2:$B$77,2,FALSE),"0")</f>
        <v>0</v>
      </c>
      <c r="M2070" s="2" t="s">
        <v>2307</v>
      </c>
      <c r="N2070" s="19">
        <f>IFERROR(VLOOKUP(M2070,Regions!$A$2:$B$41,2,FALSE),"0")</f>
        <v>7</v>
      </c>
      <c r="O2070" s="2" t="s">
        <v>314</v>
      </c>
      <c r="P2070" s="19">
        <f>IFERROR(VLOOKUP(O2070,Colors!$A$2:$B$11,2,FALSE),"0")</f>
        <v>6</v>
      </c>
      <c r="Q2070" s="2" t="s">
        <v>4695</v>
      </c>
      <c r="R2070" s="19">
        <f>IFERROR(VLOOKUP(Q2070,Contenants!$A$2:$B$21,2,FALSE),"0")</f>
        <v>13</v>
      </c>
      <c r="S2070" s="2"/>
      <c r="T2070" s="50" t="str">
        <f t="shared" ref="T2070:T2129" si="769">PROPER(B2070)</f>
        <v>Biere Whitewater Ewe Rebel Ipa 50Cl</v>
      </c>
      <c r="U2070" s="19" t="str">
        <f t="shared" ref="U2070:U2092" si="770">SUBSTITUTE(SUBSTITUTE(SUBSTITUTE(SUBSTITUTE(SUBSTITUTE(SUBSTITUTE(SUBSTITUTE(SUBSTITUTE(SUBSTITUTE(SUBSTITUTE(SUBSTITUTE(SUBSTITUTE(S2070,"C:\Users\Admin\OneDrive\Site Internet\",""),"BAG-IN-BOX\",""),"BOURGOGNE\",""),"BEAUJOLAIS\",""),"CHAMPAGNE ET EFFERVESCENTS\",""),"LANGUEDOC\",""),"LOIRE\",""),"PROVENCE\",""),"RHONE NORD\",""),"RHONE SUD\",""),"SPIRITUEUX\",""),"SUD OUEST\","")</f>
        <v/>
      </c>
      <c r="V2070" s="19" t="e">
        <f>IF(#REF!="",0,1)</f>
        <v>#REF!</v>
      </c>
      <c r="W2070" s="20" t="e">
        <f>$X$1&amp;A2070&amp;$Y$1&amp;T2070&amp;$Z$1&amp;D2070&amp;$AA$1&amp;E2070&amp;#REF!&amp;G2070&amp;$AB$1&amp;J2070&amp;$AC$1&amp;L2070&amp;$AD$1&amp;N2070&amp;$AE$1&amp;P2070&amp;$AF$1&amp;R2070&amp;$AG$1&amp;#REF!&amp;$AI$1</f>
        <v>#REF!</v>
      </c>
    </row>
    <row r="2071" spans="1:23" hidden="1" x14ac:dyDescent="0.25">
      <c r="A2071" s="2" t="s">
        <v>4567</v>
      </c>
      <c r="B2071" s="2" t="s">
        <v>4568</v>
      </c>
      <c r="C2071" s="3"/>
      <c r="D2071" s="23" t="str">
        <f t="shared" si="767"/>
        <v/>
      </c>
      <c r="E2071" s="4">
        <v>50.4</v>
      </c>
      <c r="F2071" s="2" t="s">
        <v>2279</v>
      </c>
      <c r="G2071" s="19" t="e">
        <f>VLOOKUP(F2071,frs!$A$2:$E$41,2,FALSE)</f>
        <v>#N/A</v>
      </c>
      <c r="H2071" s="2" t="b">
        <v>0</v>
      </c>
      <c r="I2071" s="2" t="s">
        <v>4693</v>
      </c>
      <c r="J2071" s="19">
        <f>VLOOKUP(I2071,Families!$A$2:$B$11,2,FALSE)</f>
        <v>7</v>
      </c>
      <c r="K2071" s="2"/>
      <c r="L2071" s="19" t="str">
        <f>IFERROR(VLOOKUP(K2071,Appellations!$A$2:$B$77,2,FALSE),"0")</f>
        <v>0</v>
      </c>
      <c r="M2071" s="2" t="s">
        <v>4698</v>
      </c>
      <c r="N2071" s="19" t="str">
        <f>IFERROR(VLOOKUP(M2071,Regions!$A$2:$B$41,2,FALSE),"0")</f>
        <v>0</v>
      </c>
      <c r="O2071" s="2"/>
      <c r="P2071" s="19" t="str">
        <f>IFERROR(VLOOKUP(O2071,Colors!$A$2:$B$11,2,FALSE),"0")</f>
        <v>0</v>
      </c>
      <c r="Q2071" s="2" t="s">
        <v>4696</v>
      </c>
      <c r="R2071" s="19">
        <f>IFERROR(VLOOKUP(Q2071,Contenants!$A$2:$B$21,2,FALSE),"0")</f>
        <v>15</v>
      </c>
      <c r="S2071" s="2"/>
      <c r="T2071" s="50" t="str">
        <f t="shared" si="769"/>
        <v>Whisky Fitzwilliam Imperial Stout</v>
      </c>
      <c r="U2071" s="19" t="str">
        <f t="shared" si="770"/>
        <v/>
      </c>
      <c r="V2071" s="19" t="e">
        <f>IF(#REF!="",0,1)</f>
        <v>#REF!</v>
      </c>
      <c r="W2071" s="20" t="e">
        <f>$X$1&amp;A2071&amp;$Y$1&amp;T2071&amp;$Z$1&amp;D2071&amp;$AA$1&amp;E2071&amp;#REF!&amp;G2071&amp;$AB$1&amp;J2071&amp;$AC$1&amp;L2071&amp;$AD$1&amp;N2071&amp;$AE$1&amp;P2071&amp;$AF$1&amp;R2071&amp;$AG$1&amp;#REF!&amp;$AI$1</f>
        <v>#REF!</v>
      </c>
    </row>
    <row r="2072" spans="1:23" hidden="1" x14ac:dyDescent="0.25">
      <c r="A2072" s="2" t="s">
        <v>2180</v>
      </c>
      <c r="B2072" s="2" t="s">
        <v>2181</v>
      </c>
      <c r="C2072" s="3"/>
      <c r="D2072" s="23" t="str">
        <f t="shared" si="767"/>
        <v/>
      </c>
      <c r="E2072" s="4">
        <v>93.5</v>
      </c>
      <c r="F2072" s="2" t="s">
        <v>2279</v>
      </c>
      <c r="G2072" s="19" t="e">
        <f>VLOOKUP(F2072,frs!$A$2:$E$41,2,FALSE)</f>
        <v>#N/A</v>
      </c>
      <c r="H2072" s="2" t="b">
        <v>1</v>
      </c>
      <c r="I2072" s="2" t="s">
        <v>4693</v>
      </c>
      <c r="J2072" s="19">
        <f>VLOOKUP(I2072,Families!$A$2:$B$11,2,FALSE)</f>
        <v>7</v>
      </c>
      <c r="K2072" s="2"/>
      <c r="L2072" s="19" t="str">
        <f>IFERROR(VLOOKUP(K2072,Appellations!$A$2:$B$77,2,FALSE),"0")</f>
        <v>0</v>
      </c>
      <c r="M2072" s="2" t="s">
        <v>4698</v>
      </c>
      <c r="N2072" s="19" t="str">
        <f>IFERROR(VLOOKUP(M2072,Regions!$A$2:$B$41,2,FALSE),"0")</f>
        <v>0</v>
      </c>
      <c r="O2072" s="2"/>
      <c r="P2072" s="19" t="str">
        <f>IFERROR(VLOOKUP(O2072,Colors!$A$2:$B$11,2,FALSE),"0")</f>
        <v>0</v>
      </c>
      <c r="Q2072" s="2" t="s">
        <v>4696</v>
      </c>
      <c r="R2072" s="19">
        <f>IFERROR(VLOOKUP(Q2072,Contenants!$A$2:$B$21,2,FALSE),"0")</f>
        <v>15</v>
      </c>
      <c r="S2072" s="2"/>
      <c r="T2072" s="50" t="str">
        <f t="shared" si="769"/>
        <v>Whisky The Kurayoshi Pure Malt Japon</v>
      </c>
      <c r="U2072" s="19" t="str">
        <f t="shared" si="770"/>
        <v/>
      </c>
      <c r="V2072" s="19">
        <f>IF(U2072="",0,1)</f>
        <v>0</v>
      </c>
      <c r="W2072" s="20" t="e">
        <f>$X$1&amp;A2072&amp;$Y$1&amp;T2072&amp;$Z$1&amp;D2072&amp;$AA$1&amp;E2072&amp;#REF!&amp;G2072&amp;$AB$1&amp;J2072&amp;$AC$1&amp;L2072&amp;$AD$1&amp;N2072&amp;$AE$1&amp;P2072&amp;$AF$1&amp;R2072&amp;$AG$1&amp;#REF!&amp;$AI$1</f>
        <v>#REF!</v>
      </c>
    </row>
    <row r="2073" spans="1:23" hidden="1" x14ac:dyDescent="0.25">
      <c r="A2073" s="2" t="s">
        <v>4530</v>
      </c>
      <c r="B2073" s="2" t="s">
        <v>4531</v>
      </c>
      <c r="C2073" s="3"/>
      <c r="D2073" s="23" t="str">
        <f t="shared" si="767"/>
        <v/>
      </c>
      <c r="E2073" s="4">
        <v>49.35</v>
      </c>
      <c r="F2073" s="2" t="s">
        <v>42</v>
      </c>
      <c r="G2073" s="19" t="e">
        <f>VLOOKUP(F2073,frs!$A$2:$E$41,2,FALSE)</f>
        <v>#N/A</v>
      </c>
      <c r="H2073" s="2" t="b">
        <v>0</v>
      </c>
      <c r="I2073" s="2" t="s">
        <v>4693</v>
      </c>
      <c r="J2073" s="19">
        <f>VLOOKUP(I2073,Families!$A$2:$B$11,2,FALSE)</f>
        <v>7</v>
      </c>
      <c r="K2073" s="2"/>
      <c r="L2073" s="19" t="str">
        <f>IFERROR(VLOOKUP(K2073,Appellations!$A$2:$B$77,2,FALSE),"0")</f>
        <v>0</v>
      </c>
      <c r="M2073" s="2" t="s">
        <v>4698</v>
      </c>
      <c r="N2073" s="19" t="str">
        <f>IFERROR(VLOOKUP(M2073,Regions!$A$2:$B$41,2,FALSE),"0")</f>
        <v>0</v>
      </c>
      <c r="O2073" s="2"/>
      <c r="P2073" s="19" t="str">
        <f>IFERROR(VLOOKUP(O2073,Colors!$A$2:$B$11,2,FALSE),"0")</f>
        <v>0</v>
      </c>
      <c r="Q2073" s="2" t="s">
        <v>4696</v>
      </c>
      <c r="R2073" s="19">
        <f>IFERROR(VLOOKUP(Q2073,Contenants!$A$2:$B$21,2,FALSE),"0")</f>
        <v>15</v>
      </c>
      <c r="S2073" s="2"/>
      <c r="T2073" s="50" t="str">
        <f t="shared" si="769"/>
        <v>Whisky Aberlour 12 Ans</v>
      </c>
      <c r="U2073" s="19" t="str">
        <f t="shared" si="770"/>
        <v/>
      </c>
      <c r="V2073" s="19" t="e">
        <f>IF(#REF!="",0,1)</f>
        <v>#REF!</v>
      </c>
      <c r="W2073" s="20" t="e">
        <f>$X$1&amp;A2073&amp;$Y$1&amp;T2073&amp;$Z$1&amp;D2073&amp;$AA$1&amp;E2073&amp;#REF!&amp;G2073&amp;$AB$1&amp;J2073&amp;$AC$1&amp;L2073&amp;$AD$1&amp;N2073&amp;$AE$1&amp;P2073&amp;$AF$1&amp;R2073&amp;$AG$1&amp;#REF!&amp;$AI$1</f>
        <v>#REF!</v>
      </c>
    </row>
    <row r="2074" spans="1:23" hidden="1" x14ac:dyDescent="0.25">
      <c r="A2074" s="2" t="s">
        <v>1614</v>
      </c>
      <c r="B2074" s="2" t="s">
        <v>1615</v>
      </c>
      <c r="C2074" s="3"/>
      <c r="D2074" s="23" t="str">
        <f t="shared" si="767"/>
        <v/>
      </c>
      <c r="E2074" s="4">
        <v>39.5</v>
      </c>
      <c r="F2074" s="2" t="s">
        <v>2256</v>
      </c>
      <c r="G2074" s="19" t="e">
        <f>VLOOKUP(F2074,frs!$A$2:$E$41,2,FALSE)</f>
        <v>#N/A</v>
      </c>
      <c r="H2074" s="2" t="b">
        <v>1</v>
      </c>
      <c r="I2074" s="2" t="s">
        <v>4716</v>
      </c>
      <c r="J2074" s="19">
        <f>VLOOKUP(I2074,Families!$A$2:$B$11,2,FALSE)</f>
        <v>1</v>
      </c>
      <c r="K2074" s="2" t="s">
        <v>4948</v>
      </c>
      <c r="L2074" s="19" t="str">
        <f>IFERROR(VLOOKUP(K2074,Appellations!$A$2:$B$77,2,FALSE),"0")</f>
        <v>0</v>
      </c>
      <c r="M2074" s="2" t="s">
        <v>4844</v>
      </c>
      <c r="N2074" s="19" t="str">
        <f>IFERROR(VLOOKUP(M2074,Regions!$A$2:$B$41,2,FALSE),"0")</f>
        <v>0</v>
      </c>
      <c r="O2074" s="2" t="s">
        <v>4719</v>
      </c>
      <c r="P2074" s="19">
        <f>IFERROR(VLOOKUP(O2074,Colors!$A$2:$B$11,2,FALSE),"0")</f>
        <v>8</v>
      </c>
      <c r="Q2074" s="2" t="s">
        <v>4688</v>
      </c>
      <c r="R2074" s="19">
        <f>IFERROR(VLOOKUP(Q2074,Contenants!$A$2:$B$21,2,FALSE),"0")</f>
        <v>16</v>
      </c>
      <c r="S2074" s="2"/>
      <c r="T2074" s="50" t="str">
        <f t="shared" si="769"/>
        <v>Patrimonio Gentile Grande Expression Rge</v>
      </c>
      <c r="U2074" s="19" t="str">
        <f t="shared" si="770"/>
        <v/>
      </c>
      <c r="V2074" s="19">
        <f t="shared" ref="V2074:V2134" si="771">IF(U2074="",0,1)</f>
        <v>0</v>
      </c>
      <c r="W2074" s="20" t="e">
        <f>$X$1&amp;A2074&amp;$Y$1&amp;T2074&amp;$Z$1&amp;D2074&amp;$AA$1&amp;E2074&amp;#REF!&amp;G2074&amp;$AB$1&amp;J2074&amp;$AC$1&amp;L2074&amp;$AD$1&amp;N2074&amp;$AE$1&amp;P2074&amp;$AF$1&amp;R2074&amp;$AG$1&amp;#REF!&amp;$AI$1</f>
        <v>#REF!</v>
      </c>
    </row>
    <row r="2075" spans="1:23" ht="409.5" x14ac:dyDescent="0.25">
      <c r="A2075" s="2" t="s">
        <v>718</v>
      </c>
      <c r="B2075" s="2" t="s">
        <v>719</v>
      </c>
      <c r="C2075" s="3" t="s">
        <v>6147</v>
      </c>
      <c r="D2075" s="23" t="str">
        <f t="shared" si="767"/>
        <v>Un Côtes du Rhône rouge complexe et intense, parfait pour une côte de boeuf maturée et grillée au barbecue.&lt;br&gt;&lt;br&gt;Encépagement : Carignan, Grenache, Syrah et Mourvèdre&lt;br&gt;&lt;br&gt;Dégustation : Robe pourpre ; Nez complexe aux notes de fruits noirs et d’épices ; Bouche généreuse, suave de mûres, de cassis et de garrigues. Finale enrobée aux tanins fondus.&lt;br&gt;Accord mets/vin : gibier, viande rouge.&lt;br&gt;&lt;br&gt;C’est en 1976, que Paul Durieu construit sa cave de vinification. Le domaine se situe en plein cœur du village de Châteauneuf-du-Pape.&lt;br&gt;&lt;br&gt;A l’époque, Paul dispose de quelques hectares de vieilles vignes en Plan de Dieu et Côtes du Rhône, hérités de son père, Henri Durieu ; puis de vieilles parcelles, dont certaines complantées avant la Première Guerre, héritées de sa mère, Lucile Avril.&lt;br&gt;&lt;br&gt;Depuis 2004, les frères Vincent et François ont pris le flambeau, et conduisent le domaine familial avec passion et dévouement. Ils ont donné une nouvelle ampleur au domaine, qui compte désormais 37 hectares de vignes en Châteauneuf-du-Pape, ainsi que des parcellaires sur les appellations Plan de Dieu, Ventoux et Côtes du Rhône.</v>
      </c>
      <c r="E2075" s="4">
        <v>10.8</v>
      </c>
      <c r="F2075" s="2" t="s">
        <v>2294</v>
      </c>
      <c r="G2075" s="19">
        <f>VLOOKUP(F2075,frs!$A$2:$B$45,2,FALSE)</f>
        <v>40</v>
      </c>
      <c r="H2075" s="2" t="b">
        <v>1</v>
      </c>
      <c r="I2075" s="2" t="s">
        <v>4716</v>
      </c>
      <c r="J2075" s="19">
        <f>VLOOKUP(I2075,Families!$A$2:$B$11,2,FALSE)</f>
        <v>1</v>
      </c>
      <c r="K2075" s="2" t="s">
        <v>4840</v>
      </c>
      <c r="L2075" s="19">
        <f>IFERROR(VLOOKUP(K2075,Appellations!$A$2:$B$77,2,FALSE),"0")</f>
        <v>27</v>
      </c>
      <c r="M2075" s="2" t="s">
        <v>4745</v>
      </c>
      <c r="N2075" s="19">
        <f>IFERROR(VLOOKUP(M2075,Regions!$A$2:$B$44,2,FALSE),"0")</f>
        <v>33</v>
      </c>
      <c r="O2075" s="2" t="s">
        <v>4719</v>
      </c>
      <c r="P2075" s="19">
        <f>IFERROR(VLOOKUP(O2075,Colors!$A$2:$B$11,2,FALSE),"0")</f>
        <v>8</v>
      </c>
      <c r="Q2075" s="2" t="s">
        <v>4688</v>
      </c>
      <c r="R2075" s="19">
        <f>IFERROR(VLOOKUP(Q2075,Contenants!$A$2:$B$21,2,FALSE),"0")</f>
        <v>16</v>
      </c>
      <c r="S2075" s="2" t="s">
        <v>6548</v>
      </c>
      <c r="T2075" s="50" t="str">
        <f t="shared" si="769"/>
        <v>Cdr Pont De Pierres Durieu Rouge</v>
      </c>
      <c r="U2075" s="19" t="str">
        <f t="shared" si="770"/>
        <v>domaine_durieu_cotes_du_rhone_pont_de_pierre_rouge.png</v>
      </c>
      <c r="V2075" s="19">
        <f t="shared" si="771"/>
        <v>1</v>
      </c>
      <c r="W2075" s="20" t="str">
        <f t="shared" ref="W2075" si="772">$X$1&amp;A2075&amp;$Y$1&amp;T2075&amp;$Z$1&amp;D2075&amp;$AA$1&amp;G2075&amp;$AB$1&amp;J2075&amp;$AC$1&amp;L2075&amp;$AD$1&amp;N2075&amp;$AE$1&amp;P2075&amp;$AF$1&amp;R2075&amp;$AG$1&amp;U2075&amp;$AH$1&amp;V2075&amp;$AI$1</f>
        <v>("02087", "Cdr Pont De Pierres Durieu Rouge", "Un Côtes du Rhône rouge complexe et intense, parfait pour une côte de boeuf maturée et grillée au barbecue.&lt;br&gt;&lt;br&gt;Encépagement : Carignan, Grenache, Syrah et Mourvèdre&lt;br&gt;&lt;br&gt;Dégustation : Robe pourpre ; Nez complexe aux notes de fruits noirs et d’épices ; Bouche généreuse, suave de mûres, de cassis et de garrigues. Finale enrobée aux tanins fondus.&lt;br&gt;Accord mets/vin : gibier, viande rouge.&lt;br&gt;&lt;br&gt;C’est en 1976, que Paul Durieu construit sa cave de vinification. Le domaine se situe en plein cœur du village de Châteauneuf-du-Pape.&lt;br&gt;&lt;br&gt;A l’époque, Paul dispose de quelques hectares de vieilles vignes en Plan de Dieu et Côtes du Rhône, hérités de son père, Henri Durieu ; puis de vieilles parcelles, dont certaines complantées avant la Première Guerre, héritées de sa mère, Lucile Avril.&lt;br&gt;&lt;br&gt;Depuis 2004, les frères Vincent et François ont pris le flambeau, et conduisent le domaine familial avec passion et dévouement. Ils ont donné une nouvelle ampleur au domaine, qui compte désormais 37 hectares de vignes en Châteauneuf-du-Pape, ainsi que des parcellaires sur les appellations Plan de Dieu, Ventoux et Côtes du Rhône.", "40", "1", "27", "33","8", "16", "domaine_durieu_cotes_du_rhone_pont_de_pierre_rouge.png", "1"),</v>
      </c>
    </row>
    <row r="2076" spans="1:23" hidden="1" x14ac:dyDescent="0.25">
      <c r="A2076" s="2" t="s">
        <v>304</v>
      </c>
      <c r="B2076" s="2" t="s">
        <v>305</v>
      </c>
      <c r="C2076" s="3"/>
      <c r="D2076" s="23" t="str">
        <f t="shared" si="767"/>
        <v/>
      </c>
      <c r="E2076" s="4">
        <v>21.3</v>
      </c>
      <c r="F2076" s="2" t="s">
        <v>2289</v>
      </c>
      <c r="G2076" s="19">
        <f>VLOOKUP(F2076,frs!$A$2:$E$41,2,FALSE)</f>
        <v>2</v>
      </c>
      <c r="H2076" s="2" t="b">
        <v>1</v>
      </c>
      <c r="I2076" s="2" t="s">
        <v>2301</v>
      </c>
      <c r="J2076" s="19">
        <f>VLOOKUP(I2076,Families!$A$2:$B$11,2,FALSE)</f>
        <v>4</v>
      </c>
      <c r="K2076" s="2" t="s">
        <v>4751</v>
      </c>
      <c r="L2076" s="19" t="str">
        <f>IFERROR(VLOOKUP(K2076,Appellations!$A$2:$B$77,2,FALSE),"0")</f>
        <v>0</v>
      </c>
      <c r="M2076" s="2" t="s">
        <v>4752</v>
      </c>
      <c r="N2076" s="19">
        <f>IFERROR(VLOOKUP(M2076,Regions!$A$2:$B$41,2,FALSE),"0")</f>
        <v>20</v>
      </c>
      <c r="O2076" s="2" t="s">
        <v>2306</v>
      </c>
      <c r="P2076" s="19">
        <f>IFERROR(VLOOKUP(O2076,Colors!$A$2:$B$11,2,FALSE),"0")</f>
        <v>7</v>
      </c>
      <c r="Q2076" s="2"/>
      <c r="R2076" s="19" t="str">
        <f>IFERROR(VLOOKUP(Q2076,Contenants!$A$2:$B$21,2,FALSE),"0")</f>
        <v>0</v>
      </c>
      <c r="S2076" s="2"/>
      <c r="T2076" s="50" t="str">
        <f t="shared" si="769"/>
        <v>Bib Vdp Instant Plaisir Adv Rose 5 L</v>
      </c>
      <c r="U2076" s="19" t="str">
        <f t="shared" si="770"/>
        <v/>
      </c>
      <c r="V2076" s="19">
        <f t="shared" si="771"/>
        <v>0</v>
      </c>
      <c r="W2076" s="20" t="e">
        <f>$X$1&amp;A2076&amp;$Y$1&amp;T2076&amp;$Z$1&amp;D2076&amp;$AA$1&amp;E2076&amp;#REF!&amp;G2076&amp;$AB$1&amp;J2076&amp;$AC$1&amp;L2076&amp;$AD$1&amp;N2076&amp;$AE$1&amp;P2076&amp;$AF$1&amp;R2076&amp;$AG$1&amp;#REF!&amp;$AI$1</f>
        <v>#REF!</v>
      </c>
    </row>
    <row r="2077" spans="1:23" hidden="1" x14ac:dyDescent="0.25">
      <c r="A2077" s="2" t="s">
        <v>302</v>
      </c>
      <c r="B2077" s="2" t="s">
        <v>303</v>
      </c>
      <c r="C2077" s="3"/>
      <c r="D2077" s="23" t="str">
        <f t="shared" si="767"/>
        <v/>
      </c>
      <c r="E2077" s="4">
        <v>21.9</v>
      </c>
      <c r="F2077" s="2" t="s">
        <v>2289</v>
      </c>
      <c r="G2077" s="19">
        <f>VLOOKUP(F2077,frs!$A$2:$E$41,2,FALSE)</f>
        <v>2</v>
      </c>
      <c r="H2077" s="2" t="b">
        <v>1</v>
      </c>
      <c r="I2077" s="2" t="s">
        <v>2301</v>
      </c>
      <c r="J2077" s="19">
        <f>VLOOKUP(I2077,Families!$A$2:$B$11,2,FALSE)</f>
        <v>4</v>
      </c>
      <c r="K2077" s="2" t="s">
        <v>4751</v>
      </c>
      <c r="L2077" s="19" t="str">
        <f>IFERROR(VLOOKUP(K2077,Appellations!$A$2:$B$77,2,FALSE),"0")</f>
        <v>0</v>
      </c>
      <c r="M2077" s="2" t="s">
        <v>4752</v>
      </c>
      <c r="N2077" s="19">
        <f>IFERROR(VLOOKUP(M2077,Regions!$A$2:$B$41,2,FALSE),"0")</f>
        <v>20</v>
      </c>
      <c r="O2077" s="2" t="s">
        <v>4689</v>
      </c>
      <c r="P2077" s="19">
        <f>IFERROR(VLOOKUP(O2077,Colors!$A$2:$B$11,2,FALSE),"0")</f>
        <v>2</v>
      </c>
      <c r="Q2077" s="2"/>
      <c r="R2077" s="19" t="str">
        <f>IFERROR(VLOOKUP(Q2077,Contenants!$A$2:$B$21,2,FALSE),"0")</f>
        <v>0</v>
      </c>
      <c r="S2077" s="2"/>
      <c r="T2077" s="50" t="str">
        <f t="shared" si="769"/>
        <v>Bib Vdp Instant Plaisir Adv Blanc 5 L</v>
      </c>
      <c r="U2077" s="19" t="str">
        <f t="shared" si="770"/>
        <v/>
      </c>
      <c r="V2077" s="19">
        <f t="shared" si="771"/>
        <v>0</v>
      </c>
      <c r="W2077" s="20" t="e">
        <f>$X$1&amp;A2077&amp;$Y$1&amp;T2077&amp;$Z$1&amp;D2077&amp;$AA$1&amp;E2077&amp;#REF!&amp;G2077&amp;$AB$1&amp;J2077&amp;$AC$1&amp;L2077&amp;$AD$1&amp;N2077&amp;$AE$1&amp;P2077&amp;$AF$1&amp;R2077&amp;$AG$1&amp;#REF!&amp;$AI$1</f>
        <v>#REF!</v>
      </c>
    </row>
    <row r="2078" spans="1:23" hidden="1" x14ac:dyDescent="0.25">
      <c r="A2078" s="2" t="s">
        <v>219</v>
      </c>
      <c r="B2078" s="2" t="s">
        <v>220</v>
      </c>
      <c r="C2078" s="3"/>
      <c r="D2078" s="23" t="str">
        <f t="shared" si="767"/>
        <v/>
      </c>
      <c r="E2078" s="4">
        <v>24.5</v>
      </c>
      <c r="F2078" s="2" t="s">
        <v>2289</v>
      </c>
      <c r="G2078" s="19">
        <f>VLOOKUP(F2078,frs!$A$2:$E$41,2,FALSE)</f>
        <v>2</v>
      </c>
      <c r="H2078" s="2" t="b">
        <v>1</v>
      </c>
      <c r="I2078" s="2" t="s">
        <v>2301</v>
      </c>
      <c r="J2078" s="19">
        <f>VLOOKUP(I2078,Families!$A$2:$B$11,2,FALSE)</f>
        <v>4</v>
      </c>
      <c r="K2078" s="2" t="s">
        <v>4957</v>
      </c>
      <c r="L2078" s="19">
        <f>IFERROR(VLOOKUP(K2078,Appellations!$A$2:$B$77,2,FALSE),"0")</f>
        <v>30</v>
      </c>
      <c r="M2078" s="2" t="s">
        <v>4755</v>
      </c>
      <c r="N2078" s="19">
        <f>IFERROR(VLOOKUP(M2078,Regions!$A$2:$B$41,2,FALSE),"0")</f>
        <v>35</v>
      </c>
      <c r="O2078" s="2" t="s">
        <v>4719</v>
      </c>
      <c r="P2078" s="19">
        <f>IFERROR(VLOOKUP(O2078,Colors!$A$2:$B$11,2,FALSE),"0")</f>
        <v>8</v>
      </c>
      <c r="Q2078" s="2"/>
      <c r="R2078" s="19" t="str">
        <f>IFERROR(VLOOKUP(Q2078,Contenants!$A$2:$B$21,2,FALSE),"0")</f>
        <v>0</v>
      </c>
      <c r="S2078" s="2"/>
      <c r="T2078" s="50" t="str">
        <f t="shared" si="769"/>
        <v>Bib C/Roussi Terre Garrigue Adv Rge 5 L</v>
      </c>
      <c r="U2078" s="19" t="str">
        <f t="shared" si="770"/>
        <v/>
      </c>
      <c r="V2078" s="19">
        <f t="shared" si="771"/>
        <v>0</v>
      </c>
      <c r="W2078" s="20" t="e">
        <f>$X$1&amp;A2078&amp;$Y$1&amp;T2078&amp;$Z$1&amp;D2078&amp;$AA$1&amp;E2078&amp;#REF!&amp;G2078&amp;$AB$1&amp;J2078&amp;$AC$1&amp;L2078&amp;$AD$1&amp;N2078&amp;$AE$1&amp;P2078&amp;$AF$1&amp;R2078&amp;$AG$1&amp;#REF!&amp;$AI$1</f>
        <v>#REF!</v>
      </c>
    </row>
    <row r="2079" spans="1:23" hidden="1" x14ac:dyDescent="0.25">
      <c r="A2079" s="2" t="s">
        <v>2029</v>
      </c>
      <c r="B2079" s="2" t="s">
        <v>2030</v>
      </c>
      <c r="C2079" s="3"/>
      <c r="D2079" s="23" t="str">
        <f t="shared" si="767"/>
        <v/>
      </c>
      <c r="E2079" s="4">
        <v>10.8</v>
      </c>
      <c r="F2079" s="2" t="s">
        <v>2292</v>
      </c>
      <c r="G2079" s="19" t="e">
        <f>VLOOKUP(F2079,frs!$A$2:$E$41,2,FALSE)</f>
        <v>#N/A</v>
      </c>
      <c r="H2079" s="2" t="b">
        <v>1</v>
      </c>
      <c r="I2079" s="2" t="s">
        <v>2308</v>
      </c>
      <c r="J2079" s="19">
        <f>VLOOKUP(I2079,Families!$A$2:$B$11,2,FALSE)</f>
        <v>3</v>
      </c>
      <c r="K2079" s="2" t="s">
        <v>4899</v>
      </c>
      <c r="L2079" s="19" t="str">
        <f>IFERROR(VLOOKUP(K2079,Appellations!$A$2:$B$77,2,FALSE),"0")</f>
        <v>0</v>
      </c>
      <c r="M2079" s="2" t="s">
        <v>4745</v>
      </c>
      <c r="N2079" s="19">
        <f>IFERROR(VLOOKUP(M2079,Regions!$A$2:$B$41,2,FALSE),"0")</f>
        <v>33</v>
      </c>
      <c r="O2079" s="2" t="s">
        <v>2306</v>
      </c>
      <c r="P2079" s="19">
        <f>IFERROR(VLOOKUP(O2079,Colors!$A$2:$B$11,2,FALSE),"0")</f>
        <v>7</v>
      </c>
      <c r="Q2079" s="2" t="s">
        <v>4688</v>
      </c>
      <c r="R2079" s="19">
        <f>IFERROR(VLOOKUP(Q2079,Contenants!$A$2:$B$21,2,FALSE),"0")</f>
        <v>16</v>
      </c>
      <c r="S2079" s="2"/>
      <c r="T2079" s="50" t="str">
        <f t="shared" si="769"/>
        <v>Ventoux Tradition Font Alba Rose</v>
      </c>
      <c r="U2079" s="19" t="str">
        <f t="shared" si="770"/>
        <v/>
      </c>
      <c r="V2079" s="19">
        <f t="shared" si="771"/>
        <v>0</v>
      </c>
      <c r="W2079" s="20" t="e">
        <f>$X$1&amp;A2079&amp;$Y$1&amp;T2079&amp;$Z$1&amp;D2079&amp;$AA$1&amp;E2079&amp;#REF!&amp;G2079&amp;$AB$1&amp;J2079&amp;$AC$1&amp;L2079&amp;$AD$1&amp;N2079&amp;$AE$1&amp;P2079&amp;$AF$1&amp;R2079&amp;$AG$1&amp;#REF!&amp;$AI$1</f>
        <v>#REF!</v>
      </c>
    </row>
    <row r="2080" spans="1:23" hidden="1" x14ac:dyDescent="0.25">
      <c r="A2080" s="2" t="s">
        <v>2021</v>
      </c>
      <c r="B2080" s="2" t="s">
        <v>2022</v>
      </c>
      <c r="C2080" s="3"/>
      <c r="D2080" s="23" t="str">
        <f t="shared" si="767"/>
        <v/>
      </c>
      <c r="E2080" s="4">
        <v>11.7</v>
      </c>
      <c r="F2080" s="2" t="s">
        <v>2292</v>
      </c>
      <c r="G2080" s="19" t="e">
        <f>VLOOKUP(F2080,frs!$A$2:$E$41,2,FALSE)</f>
        <v>#N/A</v>
      </c>
      <c r="H2080" s="2" t="b">
        <v>1</v>
      </c>
      <c r="I2080" s="2" t="s">
        <v>2308</v>
      </c>
      <c r="J2080" s="19">
        <f>VLOOKUP(I2080,Families!$A$2:$B$11,2,FALSE)</f>
        <v>3</v>
      </c>
      <c r="K2080" s="2" t="s">
        <v>4899</v>
      </c>
      <c r="L2080" s="19" t="str">
        <f>IFERROR(VLOOKUP(K2080,Appellations!$A$2:$B$77,2,FALSE),"0")</f>
        <v>0</v>
      </c>
      <c r="M2080" s="2" t="s">
        <v>4745</v>
      </c>
      <c r="N2080" s="19">
        <f>IFERROR(VLOOKUP(M2080,Regions!$A$2:$B$41,2,FALSE),"0")</f>
        <v>33</v>
      </c>
      <c r="O2080" s="2" t="s">
        <v>2306</v>
      </c>
      <c r="P2080" s="19">
        <f>IFERROR(VLOOKUP(O2080,Colors!$A$2:$B$11,2,FALSE),"0")</f>
        <v>7</v>
      </c>
      <c r="Q2080" s="2" t="s">
        <v>4688</v>
      </c>
      <c r="R2080" s="19">
        <f>IFERROR(VLOOKUP(Q2080,Contenants!$A$2:$B$21,2,FALSE),"0")</f>
        <v>16</v>
      </c>
      <c r="S2080" s="2"/>
      <c r="T2080" s="50" t="str">
        <f t="shared" si="769"/>
        <v>Ventoux Stella Nostra Font Alba Rose</v>
      </c>
      <c r="U2080" s="19" t="str">
        <f t="shared" si="770"/>
        <v/>
      </c>
      <c r="V2080" s="19">
        <f t="shared" si="771"/>
        <v>0</v>
      </c>
      <c r="W2080" s="20" t="e">
        <f>$X$1&amp;A2080&amp;$Y$1&amp;T2080&amp;$Z$1&amp;D2080&amp;$AA$1&amp;E2080&amp;#REF!&amp;G2080&amp;$AB$1&amp;J2080&amp;$AC$1&amp;L2080&amp;$AD$1&amp;N2080&amp;$AE$1&amp;P2080&amp;$AF$1&amp;R2080&amp;$AG$1&amp;#REF!&amp;$AI$1</f>
        <v>#REF!</v>
      </c>
    </row>
    <row r="2081" spans="1:23" hidden="1" x14ac:dyDescent="0.25">
      <c r="A2081" s="2" t="s">
        <v>1256</v>
      </c>
      <c r="B2081" s="2" t="s">
        <v>1257</v>
      </c>
      <c r="C2081" s="3"/>
      <c r="D2081" s="23" t="str">
        <f t="shared" si="767"/>
        <v/>
      </c>
      <c r="E2081" s="4">
        <v>14.7</v>
      </c>
      <c r="F2081" s="2" t="s">
        <v>2224</v>
      </c>
      <c r="G2081" s="19">
        <f>VLOOKUP(F2081,frs!$A$2:$E$41,2,FALSE)</f>
        <v>39</v>
      </c>
      <c r="H2081" s="2" t="b">
        <v>1</v>
      </c>
      <c r="I2081" s="2" t="s">
        <v>4716</v>
      </c>
      <c r="J2081" s="19">
        <f>VLOOKUP(I2081,Families!$A$2:$B$11,2,FALSE)</f>
        <v>1</v>
      </c>
      <c r="K2081" s="2" t="s">
        <v>4749</v>
      </c>
      <c r="L2081" s="19">
        <f>IFERROR(VLOOKUP(K2081,Appellations!$A$2:$B$77,2,FALSE),"0")</f>
        <v>38</v>
      </c>
      <c r="M2081" s="2" t="s">
        <v>4745</v>
      </c>
      <c r="N2081" s="19">
        <f>IFERROR(VLOOKUP(M2081,Regions!$A$2:$B$41,2,FALSE),"0")</f>
        <v>33</v>
      </c>
      <c r="O2081" s="2" t="s">
        <v>4719</v>
      </c>
      <c r="P2081" s="19">
        <f>IFERROR(VLOOKUP(O2081,Colors!$A$2:$B$11,2,FALSE),"0")</f>
        <v>8</v>
      </c>
      <c r="Q2081" s="2" t="s">
        <v>4688</v>
      </c>
      <c r="R2081" s="19">
        <f>IFERROR(VLOOKUP(Q2081,Contenants!$A$2:$B$21,2,FALSE),"0")</f>
        <v>16</v>
      </c>
      <c r="S2081" s="2"/>
      <c r="T2081" s="50" t="str">
        <f t="shared" si="769"/>
        <v>Igp Gard Chamasutra Chartreux Rouge Mag</v>
      </c>
      <c r="U2081" s="19" t="str">
        <f t="shared" si="770"/>
        <v/>
      </c>
      <c r="V2081" s="19">
        <f t="shared" si="771"/>
        <v>0</v>
      </c>
      <c r="W2081" s="20" t="e">
        <f>$X$1&amp;A2081&amp;$Y$1&amp;T2081&amp;$Z$1&amp;D2081&amp;$AA$1&amp;E2081&amp;#REF!&amp;G2081&amp;$AB$1&amp;J2081&amp;$AC$1&amp;L2081&amp;$AD$1&amp;N2081&amp;$AE$1&amp;P2081&amp;$AF$1&amp;R2081&amp;$AG$1&amp;#REF!&amp;$AI$1</f>
        <v>#REF!</v>
      </c>
    </row>
    <row r="2082" spans="1:23" hidden="1" x14ac:dyDescent="0.25">
      <c r="A2082" s="2" t="s">
        <v>708</v>
      </c>
      <c r="B2082" s="2" t="s">
        <v>709</v>
      </c>
      <c r="C2082" s="3"/>
      <c r="D2082" s="23" t="str">
        <f t="shared" si="767"/>
        <v/>
      </c>
      <c r="E2082" s="4">
        <v>15.35</v>
      </c>
      <c r="F2082" s="2" t="s">
        <v>2224</v>
      </c>
      <c r="G2082" s="19">
        <f>VLOOKUP(F2082,frs!$A$2:$E$41,2,FALSE)</f>
        <v>39</v>
      </c>
      <c r="H2082" s="2" t="b">
        <v>1</v>
      </c>
      <c r="I2082" s="2" t="s">
        <v>4716</v>
      </c>
      <c r="J2082" s="19">
        <f>VLOOKUP(I2082,Families!$A$2:$B$11,2,FALSE)</f>
        <v>1</v>
      </c>
      <c r="K2082" s="2" t="s">
        <v>4744</v>
      </c>
      <c r="L2082" s="19">
        <f>IFERROR(VLOOKUP(K2082,Appellations!$A$2:$B$77,2,FALSE),"0")</f>
        <v>26</v>
      </c>
      <c r="M2082" s="2" t="s">
        <v>4745</v>
      </c>
      <c r="N2082" s="19">
        <f>IFERROR(VLOOKUP(M2082,Regions!$A$2:$B$41,2,FALSE),"0")</f>
        <v>33</v>
      </c>
      <c r="O2082" s="2" t="s">
        <v>4719</v>
      </c>
      <c r="P2082" s="19">
        <f>IFERROR(VLOOKUP(O2082,Colors!$A$2:$B$11,2,FALSE),"0")</f>
        <v>8</v>
      </c>
      <c r="Q2082" s="2" t="s">
        <v>4688</v>
      </c>
      <c r="R2082" s="19">
        <f>IFERROR(VLOOKUP(Q2082,Contenants!$A$2:$B$21,2,FALSE),"0")</f>
        <v>16</v>
      </c>
      <c r="S2082" s="2"/>
      <c r="T2082" s="50" t="str">
        <f t="shared" si="769"/>
        <v>Cdr Chevalier Anthelme Chartreux Rge Mag</v>
      </c>
      <c r="U2082" s="19" t="str">
        <f t="shared" si="770"/>
        <v/>
      </c>
      <c r="V2082" s="19">
        <f t="shared" si="771"/>
        <v>0</v>
      </c>
      <c r="W2082" s="20" t="e">
        <f>$X$1&amp;A2082&amp;$Y$1&amp;T2082&amp;$Z$1&amp;D2082&amp;$AA$1&amp;E2082&amp;#REF!&amp;G2082&amp;$AB$1&amp;J2082&amp;$AC$1&amp;L2082&amp;$AD$1&amp;N2082&amp;$AE$1&amp;P2082&amp;$AF$1&amp;R2082&amp;$AG$1&amp;#REF!&amp;$AI$1</f>
        <v>#REF!</v>
      </c>
    </row>
    <row r="2083" spans="1:23" hidden="1" x14ac:dyDescent="0.25">
      <c r="A2083" s="2" t="s">
        <v>1473</v>
      </c>
      <c r="B2083" s="2" t="s">
        <v>1474</v>
      </c>
      <c r="C2083" s="3"/>
      <c r="D2083" s="23" t="str">
        <f t="shared" si="767"/>
        <v/>
      </c>
      <c r="E2083" s="4">
        <v>23.8</v>
      </c>
      <c r="F2083" s="2" t="s">
        <v>2224</v>
      </c>
      <c r="G2083" s="19">
        <f>VLOOKUP(F2083,frs!$A$2:$E$41,2,FALSE)</f>
        <v>39</v>
      </c>
      <c r="H2083" s="2" t="b">
        <v>1</v>
      </c>
      <c r="I2083" s="2" t="s">
        <v>4716</v>
      </c>
      <c r="J2083" s="19">
        <f>VLOOKUP(I2083,Families!$A$2:$B$11,2,FALSE)</f>
        <v>1</v>
      </c>
      <c r="K2083" s="2" t="s">
        <v>4850</v>
      </c>
      <c r="L2083" s="19" t="str">
        <f>IFERROR(VLOOKUP(K2083,Appellations!$A$2:$B$77,2,FALSE),"0")</f>
        <v>0</v>
      </c>
      <c r="M2083" s="2" t="s">
        <v>4745</v>
      </c>
      <c r="N2083" s="19">
        <f>IFERROR(VLOOKUP(M2083,Regions!$A$2:$B$41,2,FALSE),"0")</f>
        <v>33</v>
      </c>
      <c r="O2083" s="2" t="s">
        <v>4719</v>
      </c>
      <c r="P2083" s="19">
        <f>IFERROR(VLOOKUP(O2083,Colors!$A$2:$B$11,2,FALSE),"0")</f>
        <v>8</v>
      </c>
      <c r="Q2083" s="2" t="s">
        <v>4688</v>
      </c>
      <c r="R2083" s="19">
        <f>IFERROR(VLOOKUP(Q2083,Contenants!$A$2:$B$21,2,FALSE),"0")</f>
        <v>16</v>
      </c>
      <c r="S2083" s="2"/>
      <c r="T2083" s="50" t="str">
        <f t="shared" si="769"/>
        <v>Lirac Dom.Colombettes Chartreux Rge Mag</v>
      </c>
      <c r="U2083" s="19" t="str">
        <f t="shared" si="770"/>
        <v/>
      </c>
      <c r="V2083" s="19">
        <f t="shared" si="771"/>
        <v>0</v>
      </c>
      <c r="W2083" s="20" t="e">
        <f>$X$1&amp;A2083&amp;$Y$1&amp;T2083&amp;$Z$1&amp;D2083&amp;$AA$1&amp;E2083&amp;#REF!&amp;G2083&amp;$AB$1&amp;J2083&amp;$AC$1&amp;L2083&amp;$AD$1&amp;N2083&amp;$AE$1&amp;P2083&amp;$AF$1&amp;R2083&amp;$AG$1&amp;#REF!&amp;$AI$1</f>
        <v>#REF!</v>
      </c>
    </row>
    <row r="2084" spans="1:23" hidden="1" x14ac:dyDescent="0.25">
      <c r="A2084" s="2" t="s">
        <v>814</v>
      </c>
      <c r="B2084" s="2" t="s">
        <v>815</v>
      </c>
      <c r="C2084" s="3"/>
      <c r="D2084" s="23" t="str">
        <f t="shared" si="767"/>
        <v/>
      </c>
      <c r="E2084" s="4">
        <v>31.3</v>
      </c>
      <c r="F2084" s="2" t="s">
        <v>2294</v>
      </c>
      <c r="G2084" s="19">
        <f>VLOOKUP(F2084,frs!$A$2:$E$41,2,FALSE)</f>
        <v>40</v>
      </c>
      <c r="H2084" s="2" t="b">
        <v>1</v>
      </c>
      <c r="I2084" s="2" t="s">
        <v>4716</v>
      </c>
      <c r="J2084" s="19">
        <f>VLOOKUP(I2084,Families!$A$2:$B$11,2,FALSE)</f>
        <v>1</v>
      </c>
      <c r="K2084" s="2" t="s">
        <v>4841</v>
      </c>
      <c r="L2084" s="19">
        <f>IFERROR(VLOOKUP(K2084,Appellations!$A$2:$B$77,2,FALSE),"0")</f>
        <v>17</v>
      </c>
      <c r="M2084" s="2" t="s">
        <v>4745</v>
      </c>
      <c r="N2084" s="19">
        <f>IFERROR(VLOOKUP(M2084,Regions!$A$2:$B$41,2,FALSE),"0")</f>
        <v>33</v>
      </c>
      <c r="O2084" s="2" t="s">
        <v>4719</v>
      </c>
      <c r="P2084" s="19">
        <f>IFERROR(VLOOKUP(O2084,Colors!$A$2:$B$11,2,FALSE),"0")</f>
        <v>8</v>
      </c>
      <c r="Q2084" s="2" t="s">
        <v>4688</v>
      </c>
      <c r="R2084" s="19">
        <f>IFERROR(VLOOKUP(Q2084,Contenants!$A$2:$B$21,2,FALSE),"0")</f>
        <v>16</v>
      </c>
      <c r="S2084" s="2"/>
      <c r="T2084" s="50" t="str">
        <f t="shared" si="769"/>
        <v>Ch9 Tradition Durieu Rouge</v>
      </c>
      <c r="U2084" s="19" t="str">
        <f t="shared" si="770"/>
        <v/>
      </c>
      <c r="V2084" s="19">
        <f t="shared" si="771"/>
        <v>0</v>
      </c>
      <c r="W2084" s="20" t="e">
        <f>$X$1&amp;A2084&amp;$Y$1&amp;T2084&amp;$Z$1&amp;D2084&amp;$AA$1&amp;E2084&amp;#REF!&amp;G2084&amp;$AB$1&amp;J2084&amp;$AC$1&amp;L2084&amp;$AD$1&amp;N2084&amp;$AE$1&amp;P2084&amp;$AF$1&amp;R2084&amp;$AG$1&amp;#REF!&amp;$AI$1</f>
        <v>#REF!</v>
      </c>
    </row>
    <row r="2085" spans="1:23" hidden="1" x14ac:dyDescent="0.25">
      <c r="A2085" s="2" t="s">
        <v>810</v>
      </c>
      <c r="B2085" s="2" t="s">
        <v>811</v>
      </c>
      <c r="C2085" s="3"/>
      <c r="D2085" s="23" t="str">
        <f t="shared" si="767"/>
        <v/>
      </c>
      <c r="E2085" s="4">
        <v>41.1</v>
      </c>
      <c r="F2085" s="2" t="s">
        <v>2294</v>
      </c>
      <c r="G2085" s="19">
        <f>VLOOKUP(F2085,frs!$A$2:$E$41,2,FALSE)</f>
        <v>40</v>
      </c>
      <c r="H2085" s="2" t="b">
        <v>1</v>
      </c>
      <c r="I2085" s="2" t="s">
        <v>4716</v>
      </c>
      <c r="J2085" s="19">
        <f>VLOOKUP(I2085,Families!$A$2:$B$11,2,FALSE)</f>
        <v>1</v>
      </c>
      <c r="K2085" s="2" t="s">
        <v>4841</v>
      </c>
      <c r="L2085" s="19">
        <f>IFERROR(VLOOKUP(K2085,Appellations!$A$2:$B$77,2,FALSE),"0")</f>
        <v>17</v>
      </c>
      <c r="M2085" s="2" t="s">
        <v>4745</v>
      </c>
      <c r="N2085" s="19">
        <f>IFERROR(VLOOKUP(M2085,Regions!$A$2:$B$41,2,FALSE),"0")</f>
        <v>33</v>
      </c>
      <c r="O2085" s="2" t="s">
        <v>4719</v>
      </c>
      <c r="P2085" s="19">
        <f>IFERROR(VLOOKUP(O2085,Colors!$A$2:$B$11,2,FALSE),"0")</f>
        <v>8</v>
      </c>
      <c r="Q2085" s="2" t="s">
        <v>4688</v>
      </c>
      <c r="R2085" s="19">
        <f>IFERROR(VLOOKUP(Q2085,Contenants!$A$2:$B$21,2,FALSE),"0")</f>
        <v>16</v>
      </c>
      <c r="S2085" s="2"/>
      <c r="T2085" s="50" t="str">
        <f t="shared" si="769"/>
        <v>Ch9 Lucile Avril Durieu 2019 Rouge</v>
      </c>
      <c r="U2085" s="19" t="str">
        <f t="shared" si="770"/>
        <v/>
      </c>
      <c r="V2085" s="19">
        <f t="shared" si="771"/>
        <v>0</v>
      </c>
      <c r="W2085" s="20" t="e">
        <f>$X$1&amp;A2085&amp;$Y$1&amp;T2085&amp;$Z$1&amp;D2085&amp;$AA$1&amp;E2085&amp;#REF!&amp;G2085&amp;$AB$1&amp;J2085&amp;$AC$1&amp;L2085&amp;$AD$1&amp;N2085&amp;$AE$1&amp;P2085&amp;$AF$1&amp;R2085&amp;$AG$1&amp;#REF!&amp;$AI$1</f>
        <v>#REF!</v>
      </c>
    </row>
    <row r="2086" spans="1:23" hidden="1" x14ac:dyDescent="0.25">
      <c r="A2086" s="2" t="s">
        <v>808</v>
      </c>
      <c r="B2086" s="2" t="s">
        <v>809</v>
      </c>
      <c r="C2086" s="3"/>
      <c r="D2086" s="23" t="str">
        <f t="shared" si="767"/>
        <v/>
      </c>
      <c r="E2086" s="4">
        <v>90.7</v>
      </c>
      <c r="F2086" s="2" t="s">
        <v>2294</v>
      </c>
      <c r="G2086" s="19">
        <f>VLOOKUP(F2086,frs!$A$2:$E$41,2,FALSE)</f>
        <v>40</v>
      </c>
      <c r="H2086" s="2" t="b">
        <v>1</v>
      </c>
      <c r="I2086" s="2" t="s">
        <v>4716</v>
      </c>
      <c r="J2086" s="19">
        <f>VLOOKUP(I2086,Families!$A$2:$B$11,2,FALSE)</f>
        <v>1</v>
      </c>
      <c r="K2086" s="2" t="s">
        <v>4841</v>
      </c>
      <c r="L2086" s="19">
        <f>IFERROR(VLOOKUP(K2086,Appellations!$A$2:$B$77,2,FALSE),"0")</f>
        <v>17</v>
      </c>
      <c r="M2086" s="2" t="s">
        <v>4745</v>
      </c>
      <c r="N2086" s="19">
        <f>IFERROR(VLOOKUP(M2086,Regions!$A$2:$B$41,2,FALSE),"0")</f>
        <v>33</v>
      </c>
      <c r="O2086" s="2" t="s">
        <v>4719</v>
      </c>
      <c r="P2086" s="19">
        <f>IFERROR(VLOOKUP(O2086,Colors!$A$2:$B$11,2,FALSE),"0")</f>
        <v>8</v>
      </c>
      <c r="Q2086" s="2" t="s">
        <v>4688</v>
      </c>
      <c r="R2086" s="19">
        <f>IFERROR(VLOOKUP(Q2086,Contenants!$A$2:$B$21,2,FALSE),"0")</f>
        <v>16</v>
      </c>
      <c r="S2086" s="2"/>
      <c r="T2086" s="50" t="str">
        <f t="shared" si="769"/>
        <v>Ch9 Lucile Avril Durieu 2019 Rge Magnum</v>
      </c>
      <c r="U2086" s="19" t="str">
        <f t="shared" si="770"/>
        <v/>
      </c>
      <c r="V2086" s="19">
        <f t="shared" si="771"/>
        <v>0</v>
      </c>
      <c r="W2086" s="20" t="e">
        <f>$X$1&amp;A2086&amp;$Y$1&amp;T2086&amp;$Z$1&amp;D2086&amp;$AA$1&amp;E2086&amp;#REF!&amp;G2086&amp;$AB$1&amp;J2086&amp;$AC$1&amp;L2086&amp;$AD$1&amp;N2086&amp;$AE$1&amp;P2086&amp;$AF$1&amp;R2086&amp;$AG$1&amp;#REF!&amp;$AI$1</f>
        <v>#REF!</v>
      </c>
    </row>
    <row r="2087" spans="1:23" ht="409.5" x14ac:dyDescent="0.25">
      <c r="A2087" s="2" t="s">
        <v>804</v>
      </c>
      <c r="B2087" s="2" t="s">
        <v>805</v>
      </c>
      <c r="C2087" s="3" t="s">
        <v>6149</v>
      </c>
      <c r="D2087" s="23" t="str">
        <f t="shared" si="767"/>
        <v>Un Chateauneuf-du-Pape rouge puissant et gourmand, parfait pour un capaccio de boeuf ou un épaule d’agneau rôtie façon gigot.&lt;br&gt;&lt;br&gt;Encépagement : Grenache, Syrah et Mourvèdre&lt;br&gt;&lt;br&gt;Dégustation : Robe rubis/pourpre ; Nez complexe aux notes de fruits rouges/noirs et d’épices ; Bouche généreuse, suave de mûres, de cassis et de garrigues. Finale mûre aux tanins fondus, d’une belle longueur.&lt;br&gt;Accord mets/vin : gibier, viande rouge.&lt;br&gt;&lt;br&gt;C’est en 1976, que Paul Durieu construit sa cave de vinification. Le domaine se situe en plein cœur du village de Châteauneuf-du-Pape.&lt;br&gt;&lt;br&gt;A l’époque, Paul dispose de quelques hectares de vieilles vignes en Plan de Dieu et Côtes du Rhône, hérités de son père, Henri Durieu ; puis de vieilles parcelles, dont certaines complantées avant la Première Guerre, héritées de sa mère, Lucile Avril.&lt;br&gt;&lt;br&gt;Depuis 2004, les frères Vincent et François ont pris le flambeau, et conduisent le domaine familial avec passion et dévouement. Ils ont donné une nouvelle ampleur au domaine, qui compte désormais 37 hectares de vignes en Châteauneuf-du-Pape, ainsi que des parcellaires sur les appellations Plan de Dieu, Ventoux et Côtes du Rhône.&lt;br&gt;&lt;br&gt;Existe en Magnum.</v>
      </c>
      <c r="E2087" s="4">
        <v>47.5</v>
      </c>
      <c r="F2087" s="2" t="s">
        <v>2294</v>
      </c>
      <c r="G2087" s="19">
        <f>VLOOKUP(F2087,frs!$A$2:$B$45,2,FALSE)</f>
        <v>40</v>
      </c>
      <c r="H2087" s="2" t="b">
        <v>1</v>
      </c>
      <c r="I2087" s="2" t="s">
        <v>4716</v>
      </c>
      <c r="J2087" s="19">
        <f>VLOOKUP(I2087,Families!$A$2:$B$11,2,FALSE)</f>
        <v>1</v>
      </c>
      <c r="K2087" s="2" t="s">
        <v>4841</v>
      </c>
      <c r="L2087" s="19">
        <f>IFERROR(VLOOKUP(K2087,Appellations!$A$2:$B$77,2,FALSE),"0")</f>
        <v>17</v>
      </c>
      <c r="M2087" s="2" t="s">
        <v>4745</v>
      </c>
      <c r="N2087" s="19">
        <f>IFERROR(VLOOKUP(M2087,Regions!$A$2:$B$44,2,FALSE),"0")</f>
        <v>33</v>
      </c>
      <c r="O2087" s="2" t="s">
        <v>4719</v>
      </c>
      <c r="P2087" s="19">
        <f>IFERROR(VLOOKUP(O2087,Colors!$A$2:$B$11,2,FALSE),"0")</f>
        <v>8</v>
      </c>
      <c r="Q2087" s="2" t="s">
        <v>4688</v>
      </c>
      <c r="R2087" s="19">
        <f>IFERROR(VLOOKUP(Q2087,Contenants!$A$2:$B$21,2,FALSE),"0")</f>
        <v>16</v>
      </c>
      <c r="S2087" s="2" t="s">
        <v>6549</v>
      </c>
      <c r="T2087" s="50" t="str">
        <f t="shared" si="769"/>
        <v>Ch9 Lucile Avril Durieu 2017 Rouge</v>
      </c>
      <c r="U2087" s="19" t="str">
        <f t="shared" si="770"/>
        <v>domaine_durieu_chateauneuf_du_pape_2017_rouge.png</v>
      </c>
      <c r="V2087" s="19">
        <f t="shared" si="771"/>
        <v>1</v>
      </c>
      <c r="W2087" s="20" t="str">
        <f t="shared" ref="W2087:W2088" si="773">$X$1&amp;A2087&amp;$Y$1&amp;T2087&amp;$Z$1&amp;D2087&amp;$AA$1&amp;G2087&amp;$AB$1&amp;J2087&amp;$AC$1&amp;L2087&amp;$AD$1&amp;N2087&amp;$AE$1&amp;P2087&amp;$AF$1&amp;R2087&amp;$AG$1&amp;U2087&amp;$AH$1&amp;V2087&amp;$AI$1</f>
        <v>("02099", "Ch9 Lucile Avril Durieu 2017 Rouge", "Un Chateauneuf-du-Pape rouge puissant et gourmand, parfait pour un capaccio de boeuf ou un épaule d’agneau rôtie façon gigot.&lt;br&gt;&lt;br&gt;Encépagement : Grenache, Syrah et Mourvèdre&lt;br&gt;&lt;br&gt;Dégustation : Robe rubis/pourpre ; Nez complexe aux notes de fruits rouges/noirs et d’épices ; Bouche généreuse, suave de mûres, de cassis et de garrigues. Finale mûre aux tanins fondus, d’une belle longueur.&lt;br&gt;Accord mets/vin : gibier, viande rouge.&lt;br&gt;&lt;br&gt;C’est en 1976, que Paul Durieu construit sa cave de vinification. Le domaine se situe en plein cœur du village de Châteauneuf-du-Pape.&lt;br&gt;&lt;br&gt;A l’époque, Paul dispose de quelques hectares de vieilles vignes en Plan de Dieu et Côtes du Rhône, hérités de son père, Henri Durieu ; puis de vieilles parcelles, dont certaines complantées avant la Première Guerre, héritées de sa mère, Lucile Avril.&lt;br&gt;&lt;br&gt;Depuis 2004, les frères Vincent et François ont pris le flambeau, et conduisent le domaine familial avec passion et dévouement. Ils ont donné une nouvelle ampleur au domaine, qui compte désormais 37 hectares de vignes en Châteauneuf-du-Pape, ainsi que des parcellaires sur les appellations Plan de Dieu, Ventoux et Côtes du Rhône.&lt;br&gt;&lt;br&gt;Existe en Magnum.", "40", "1", "17", "33","8", "16", "domaine_durieu_chateauneuf_du_pape_2017_rouge.png", "1"),</v>
      </c>
    </row>
    <row r="2088" spans="1:23" ht="409.5" x14ac:dyDescent="0.25">
      <c r="A2088" s="2" t="s">
        <v>802</v>
      </c>
      <c r="B2088" s="2" t="s">
        <v>803</v>
      </c>
      <c r="C2088" s="3" t="s">
        <v>6148</v>
      </c>
      <c r="D2088" s="23" t="str">
        <f t="shared" si="767"/>
        <v>Un Chateauneuf-du-Pape rouge puissant et gourmand, parfait pour un capaccio de boeuf ou un épaule d’agneau rôtie façon gigot.&lt;br&gt;&lt;br&gt;Encépagement : Grenache, Syrah et Mourvèdre&lt;br&gt;&lt;br&gt;Dégustation : Robe rubis/pourpre ; Nez complexe aux notes de fruits rouges/noirs et d’épices ; Bouche généreuse, suave de mûres, de cassis et de garrigues. Finale mûre aux tanins fondus, d’une belle longueur.&lt;br&gt;Accord mets/vin : gibier, viande rouge.&lt;br&gt;&lt;br&gt;C’est en 1976, que Paul Durieu construit sa cave de vinification. Le domaine se situe en plein cœur du village de Châteauneuf-du-Pape.&lt;br&gt;&lt;br&gt;A l’époque, Paul dispose de quelques hectares de vieilles vignes en Plan de Dieu et Côtes du Rhône, hérités de son père, Henri Durieu ; puis de vieilles parcelles, dont certaines complantées avant la Première Guerre, héritées de sa mère, Lucile Avril.&lt;br&gt;&lt;br&gt;Depuis 2004, les frères Vincent et François ont pris le flambeau, et conduisent le domaine familial avec passion et dévouement. Ils ont donné une nouvelle ampleur au domaine, qui compte désormais 37 hectares de vignes en Châteauneuf-du-Pape, ainsi que des parcellaires sur les appellations Plan de Dieu, Ventoux et Côtes du Rhône.&lt;br&gt;&lt;br&gt;Existe en 75cl.</v>
      </c>
      <c r="E2088" s="4">
        <v>103.7</v>
      </c>
      <c r="F2088" s="2" t="s">
        <v>2294</v>
      </c>
      <c r="G2088" s="19">
        <f>VLOOKUP(F2088,frs!$A$2:$B$45,2,FALSE)</f>
        <v>40</v>
      </c>
      <c r="H2088" s="2" t="b">
        <v>1</v>
      </c>
      <c r="I2088" s="2" t="s">
        <v>4716</v>
      </c>
      <c r="J2088" s="19">
        <f>VLOOKUP(I2088,Families!$A$2:$B$11,2,FALSE)</f>
        <v>1</v>
      </c>
      <c r="K2088" s="2" t="s">
        <v>4841</v>
      </c>
      <c r="L2088" s="19">
        <f>IFERROR(VLOOKUP(K2088,Appellations!$A$2:$B$77,2,FALSE),"0")</f>
        <v>17</v>
      </c>
      <c r="M2088" s="2" t="s">
        <v>4745</v>
      </c>
      <c r="N2088" s="19">
        <f>IFERROR(VLOOKUP(M2088,Regions!$A$2:$B$44,2,FALSE),"0")</f>
        <v>33</v>
      </c>
      <c r="O2088" s="2" t="s">
        <v>4719</v>
      </c>
      <c r="P2088" s="19">
        <f>IFERROR(VLOOKUP(O2088,Colors!$A$2:$B$11,2,FALSE),"0")</f>
        <v>8</v>
      </c>
      <c r="Q2088" s="2" t="s">
        <v>2303</v>
      </c>
      <c r="R2088" s="19">
        <f>IFERROR(VLOOKUP(Q2088,Contenants!$A$2:$B$21,2,FALSE),"0")</f>
        <v>19</v>
      </c>
      <c r="S2088" s="2" t="s">
        <v>6549</v>
      </c>
      <c r="T2088" s="50" t="str">
        <f t="shared" si="769"/>
        <v>Ch9 Lucile Avril Durieu 2017 Rge Magnum</v>
      </c>
      <c r="U2088" s="19" t="str">
        <f t="shared" si="770"/>
        <v>domaine_durieu_chateauneuf_du_pape_2017_rouge.png</v>
      </c>
      <c r="V2088" s="19">
        <f t="shared" si="771"/>
        <v>1</v>
      </c>
      <c r="W2088" s="20" t="str">
        <f t="shared" si="773"/>
        <v>("02100", "Ch9 Lucile Avril Durieu 2017 Rge Magnum", "Un Chateauneuf-du-Pape rouge puissant et gourmand, parfait pour un capaccio de boeuf ou un épaule d’agneau rôtie façon gigot.&lt;br&gt;&lt;br&gt;Encépagement : Grenache, Syrah et Mourvèdre&lt;br&gt;&lt;br&gt;Dégustation : Robe rubis/pourpre ; Nez complexe aux notes de fruits rouges/noirs et d’épices ; Bouche généreuse, suave de mûres, de cassis et de garrigues. Finale mûre aux tanins fondus, d’une belle longueur.&lt;br&gt;Accord mets/vin : gibier, viande rouge.&lt;br&gt;&lt;br&gt;C’est en 1976, que Paul Durieu construit sa cave de vinification. Le domaine se situe en plein cœur du village de Châteauneuf-du-Pape.&lt;br&gt;&lt;br&gt;A l’époque, Paul dispose de quelques hectares de vieilles vignes en Plan de Dieu et Côtes du Rhône, hérités de son père, Henri Durieu ; puis de vieilles parcelles, dont certaines complantées avant la Première Guerre, héritées de sa mère, Lucile Avril.&lt;br&gt;&lt;br&gt;Depuis 2004, les frères Vincent et François ont pris le flambeau, et conduisent le domaine familial avec passion et dévouement. Ils ont donné une nouvelle ampleur au domaine, qui compte désormais 37 hectares de vignes en Châteauneuf-du-Pape, ainsi que des parcellaires sur les appellations Plan de Dieu, Ventoux et Côtes du Rhône.&lt;br&gt;&lt;br&gt;Existe en 75cl.", "40", "1", "17", "33","8", "19", "domaine_durieu_chateauneuf_du_pape_2017_rouge.png", "1"),</v>
      </c>
    </row>
    <row r="2089" spans="1:23" hidden="1" x14ac:dyDescent="0.25">
      <c r="A2089" s="2" t="s">
        <v>800</v>
      </c>
      <c r="B2089" s="2" t="s">
        <v>801</v>
      </c>
      <c r="C2089" s="3"/>
      <c r="D2089" s="23" t="str">
        <f t="shared" si="767"/>
        <v/>
      </c>
      <c r="E2089" s="4">
        <v>49.7</v>
      </c>
      <c r="F2089" s="2" t="s">
        <v>2294</v>
      </c>
      <c r="G2089" s="19">
        <f>VLOOKUP(F2089,frs!$A$2:$E$41,2,FALSE)</f>
        <v>40</v>
      </c>
      <c r="H2089" s="2" t="b">
        <v>1</v>
      </c>
      <c r="I2089" s="2" t="s">
        <v>4716</v>
      </c>
      <c r="J2089" s="19">
        <f>VLOOKUP(I2089,Families!$A$2:$B$11,2,FALSE)</f>
        <v>1</v>
      </c>
      <c r="K2089" s="2" t="s">
        <v>4841</v>
      </c>
      <c r="L2089" s="19">
        <f>IFERROR(VLOOKUP(K2089,Appellations!$A$2:$B$77,2,FALSE),"0")</f>
        <v>17</v>
      </c>
      <c r="M2089" s="2" t="s">
        <v>4745</v>
      </c>
      <c r="N2089" s="19">
        <f>IFERROR(VLOOKUP(M2089,Regions!$A$2:$B$41,2,FALSE),"0")</f>
        <v>33</v>
      </c>
      <c r="O2089" s="2" t="s">
        <v>4719</v>
      </c>
      <c r="P2089" s="19">
        <f>IFERROR(VLOOKUP(O2089,Colors!$A$2:$B$11,2,FALSE),"0")</f>
        <v>8</v>
      </c>
      <c r="Q2089" s="2" t="s">
        <v>4688</v>
      </c>
      <c r="R2089" s="19">
        <f>IFERROR(VLOOKUP(Q2089,Contenants!$A$2:$B$21,2,FALSE),"0")</f>
        <v>16</v>
      </c>
      <c r="S2089" s="2"/>
      <c r="T2089" s="50" t="str">
        <f t="shared" si="769"/>
        <v>Ch9 Lucile Avril Durieu 2016 Rouge</v>
      </c>
      <c r="U2089" s="19" t="str">
        <f t="shared" si="770"/>
        <v/>
      </c>
      <c r="V2089" s="19">
        <f t="shared" si="771"/>
        <v>0</v>
      </c>
      <c r="W2089" s="20" t="e">
        <f>$X$1&amp;A2089&amp;$Y$1&amp;T2089&amp;$Z$1&amp;D2089&amp;$AA$1&amp;E2089&amp;#REF!&amp;G2089&amp;$AB$1&amp;J2089&amp;$AC$1&amp;L2089&amp;$AD$1&amp;N2089&amp;$AE$1&amp;P2089&amp;$AF$1&amp;R2089&amp;$AG$1&amp;#REF!&amp;$AI$1</f>
        <v>#REF!</v>
      </c>
    </row>
    <row r="2090" spans="1:23" hidden="1" x14ac:dyDescent="0.25">
      <c r="A2090" s="2" t="s">
        <v>798</v>
      </c>
      <c r="B2090" s="2" t="s">
        <v>799</v>
      </c>
      <c r="C2090" s="3"/>
      <c r="D2090" s="23" t="str">
        <f t="shared" si="767"/>
        <v/>
      </c>
      <c r="E2090" s="4">
        <v>54</v>
      </c>
      <c r="F2090" s="2" t="s">
        <v>2294</v>
      </c>
      <c r="G2090" s="19">
        <f>VLOOKUP(F2090,frs!$A$2:$E$41,2,FALSE)</f>
        <v>40</v>
      </c>
      <c r="H2090" s="2" t="b">
        <v>1</v>
      </c>
      <c r="I2090" s="2" t="s">
        <v>4716</v>
      </c>
      <c r="J2090" s="19">
        <f>VLOOKUP(I2090,Families!$A$2:$B$11,2,FALSE)</f>
        <v>1</v>
      </c>
      <c r="K2090" s="2" t="s">
        <v>4841</v>
      </c>
      <c r="L2090" s="19">
        <f>IFERROR(VLOOKUP(K2090,Appellations!$A$2:$B$77,2,FALSE),"0")</f>
        <v>17</v>
      </c>
      <c r="M2090" s="2" t="s">
        <v>4745</v>
      </c>
      <c r="N2090" s="19">
        <f>IFERROR(VLOOKUP(M2090,Regions!$A$2:$B$41,2,FALSE),"0")</f>
        <v>33</v>
      </c>
      <c r="O2090" s="2" t="s">
        <v>4719</v>
      </c>
      <c r="P2090" s="19">
        <f>IFERROR(VLOOKUP(O2090,Colors!$A$2:$B$11,2,FALSE),"0")</f>
        <v>8</v>
      </c>
      <c r="Q2090" s="2" t="s">
        <v>4688</v>
      </c>
      <c r="R2090" s="19">
        <f>IFERROR(VLOOKUP(Q2090,Contenants!$A$2:$B$21,2,FALSE),"0")</f>
        <v>16</v>
      </c>
      <c r="S2090" s="2"/>
      <c r="T2090" s="50" t="str">
        <f t="shared" si="769"/>
        <v>Ch9 Lucile Avril Durieu 2015 Rouge</v>
      </c>
      <c r="U2090" s="19" t="str">
        <f t="shared" si="770"/>
        <v/>
      </c>
      <c r="V2090" s="19">
        <f t="shared" si="771"/>
        <v>0</v>
      </c>
      <c r="W2090" s="20" t="e">
        <f>$X$1&amp;A2090&amp;$Y$1&amp;T2090&amp;$Z$1&amp;D2090&amp;$AA$1&amp;E2090&amp;#REF!&amp;G2090&amp;$AB$1&amp;J2090&amp;$AC$1&amp;L2090&amp;$AD$1&amp;N2090&amp;$AE$1&amp;P2090&amp;$AF$1&amp;R2090&amp;$AG$1&amp;#REF!&amp;$AI$1</f>
        <v>#REF!</v>
      </c>
    </row>
    <row r="2091" spans="1:23" hidden="1" x14ac:dyDescent="0.25">
      <c r="A2091" s="2" t="s">
        <v>796</v>
      </c>
      <c r="B2091" s="2" t="s">
        <v>797</v>
      </c>
      <c r="C2091" s="3"/>
      <c r="D2091" s="23" t="str">
        <f t="shared" si="767"/>
        <v/>
      </c>
      <c r="E2091" s="4">
        <v>116.6</v>
      </c>
      <c r="F2091" s="2" t="s">
        <v>2294</v>
      </c>
      <c r="G2091" s="19">
        <f>VLOOKUP(F2091,frs!$A$2:$E$41,2,FALSE)</f>
        <v>40</v>
      </c>
      <c r="H2091" s="2" t="b">
        <v>1</v>
      </c>
      <c r="I2091" s="2" t="s">
        <v>4716</v>
      </c>
      <c r="J2091" s="19">
        <f>VLOOKUP(I2091,Families!$A$2:$B$11,2,FALSE)</f>
        <v>1</v>
      </c>
      <c r="K2091" s="2" t="s">
        <v>4841</v>
      </c>
      <c r="L2091" s="19">
        <f>IFERROR(VLOOKUP(K2091,Appellations!$A$2:$B$77,2,FALSE),"0")</f>
        <v>17</v>
      </c>
      <c r="M2091" s="2" t="s">
        <v>4745</v>
      </c>
      <c r="N2091" s="19">
        <f>IFERROR(VLOOKUP(M2091,Regions!$A$2:$B$41,2,FALSE),"0")</f>
        <v>33</v>
      </c>
      <c r="O2091" s="2" t="s">
        <v>4719</v>
      </c>
      <c r="P2091" s="19">
        <f>IFERROR(VLOOKUP(O2091,Colors!$A$2:$B$11,2,FALSE),"0")</f>
        <v>8</v>
      </c>
      <c r="Q2091" s="2" t="s">
        <v>4688</v>
      </c>
      <c r="R2091" s="19">
        <f>IFERROR(VLOOKUP(Q2091,Contenants!$A$2:$B$21,2,FALSE),"0")</f>
        <v>16</v>
      </c>
      <c r="S2091" s="2"/>
      <c r="T2091" s="50" t="str">
        <f t="shared" si="769"/>
        <v>Ch9 Lucile Avril Durieu 2015 Rge Magnum</v>
      </c>
      <c r="U2091" s="19" t="str">
        <f t="shared" si="770"/>
        <v/>
      </c>
      <c r="V2091" s="19">
        <f t="shared" si="771"/>
        <v>0</v>
      </c>
      <c r="W2091" s="20" t="e">
        <f>$X$1&amp;A2091&amp;$Y$1&amp;T2091&amp;$Z$1&amp;D2091&amp;$AA$1&amp;E2091&amp;#REF!&amp;G2091&amp;$AB$1&amp;J2091&amp;$AC$1&amp;L2091&amp;$AD$1&amp;N2091&amp;$AE$1&amp;P2091&amp;$AF$1&amp;R2091&amp;$AG$1&amp;#REF!&amp;$AI$1</f>
        <v>#REF!</v>
      </c>
    </row>
    <row r="2092" spans="1:23" hidden="1" x14ac:dyDescent="0.25">
      <c r="A2092" s="2" t="s">
        <v>73</v>
      </c>
      <c r="B2092" s="2" t="s">
        <v>74</v>
      </c>
      <c r="C2092" s="3"/>
      <c r="D2092" s="23" t="str">
        <f t="shared" si="767"/>
        <v/>
      </c>
      <c r="E2092" s="4">
        <v>283.5</v>
      </c>
      <c r="F2092" s="2" t="s">
        <v>66</v>
      </c>
      <c r="G2092" s="19">
        <f>VLOOKUP(F2092,frs!$A$2:$E$41,2,FALSE)</f>
        <v>28</v>
      </c>
      <c r="H2092" s="2" t="b">
        <v>1</v>
      </c>
      <c r="I2092" s="2" t="s">
        <v>4693</v>
      </c>
      <c r="J2092" s="19">
        <f>VLOOKUP(I2092,Families!$A$2:$B$11,2,FALSE)</f>
        <v>7</v>
      </c>
      <c r="K2092" s="2"/>
      <c r="L2092" s="19" t="str">
        <f>IFERROR(VLOOKUP(K2092,Appellations!$A$2:$B$77,2,FALSE),"0")</f>
        <v>0</v>
      </c>
      <c r="M2092" s="2" t="s">
        <v>5925</v>
      </c>
      <c r="N2092" s="19">
        <f>IFERROR(VLOOKUP(M2092,Regions!$A$2:$B$41,2,FALSE),"0")</f>
        <v>4</v>
      </c>
      <c r="O2092" s="2"/>
      <c r="P2092" s="19" t="str">
        <f>IFERROR(VLOOKUP(O2092,Colors!$A$2:$B$11,2,FALSE),"0")</f>
        <v>0</v>
      </c>
      <c r="Q2092" s="2" t="s">
        <v>4695</v>
      </c>
      <c r="R2092" s="19">
        <f>IFERROR(VLOOKUP(Q2092,Contenants!$A$2:$B$21,2,FALSE),"0")</f>
        <v>13</v>
      </c>
      <c r="S2092" s="2"/>
      <c r="T2092" s="50" t="str">
        <f t="shared" si="769"/>
        <v>Bas Armagnac Laubade 1964</v>
      </c>
      <c r="U2092" s="19" t="str">
        <f t="shared" si="770"/>
        <v/>
      </c>
      <c r="V2092" s="19">
        <f t="shared" si="771"/>
        <v>0</v>
      </c>
      <c r="W2092" s="20" t="e">
        <f>$X$1&amp;A2092&amp;$Y$1&amp;T2092&amp;$Z$1&amp;D2092&amp;$AA$1&amp;E2092&amp;#REF!&amp;G2092&amp;$AB$1&amp;J2092&amp;$AC$1&amp;L2092&amp;$AD$1&amp;N2092&amp;$AE$1&amp;P2092&amp;$AF$1&amp;R2092&amp;$AG$1&amp;#REF!&amp;$AI$1</f>
        <v>#REF!</v>
      </c>
    </row>
    <row r="2093" spans="1:23" ht="409.5" x14ac:dyDescent="0.25">
      <c r="A2093" s="2" t="s">
        <v>832</v>
      </c>
      <c r="B2093" s="2" t="s">
        <v>833</v>
      </c>
      <c r="C2093" s="3" t="s">
        <v>5064</v>
      </c>
      <c r="D2093" s="23" t="str">
        <f t="shared" si="767"/>
        <v>Un Champagne fins et fruité. Parfait sur un fraisier.&lt;br&gt;&lt;br&gt;Encépagement : Chardonnay, Pinot noir, Pinot meunier&lt;br&gt;&lt;br&gt;Dégustation : Bulles fines, nez subtil aux notes délicates de fruits rouges ; Bouche fraiche, ample et gourmande aux notes de cerises et de griottes.&lt;br&gt;&lt;br&gt;Victor est tonnelier, Léonie est fille de vigneron… ils fondent en 1868 la Maison de Champagne éponyme, Canard-Duchêne. Au cœur de la Montagne de Reims, le village de Ludes jouit d’un emplacement unique. Sur ce plateau dominant la plaine champenoise, le paysage se partage entre forêts d’essences rares et vignes en pente douce.</v>
      </c>
      <c r="E2093" s="4">
        <v>48</v>
      </c>
      <c r="F2093" s="2" t="s">
        <v>2222</v>
      </c>
      <c r="G2093" s="19">
        <f>VLOOKUP(F2093,frs!$A$2:$B$45,2,FALSE)</f>
        <v>9</v>
      </c>
      <c r="H2093" s="2" t="b">
        <v>1</v>
      </c>
      <c r="I2093" s="2" t="s">
        <v>4805</v>
      </c>
      <c r="J2093" s="19">
        <f>VLOOKUP(I2093,Families!$A$2:$B$11,2,FALSE)</f>
        <v>5</v>
      </c>
      <c r="K2093" s="2" t="s">
        <v>4806</v>
      </c>
      <c r="L2093" s="19">
        <f>IFERROR(VLOOKUP(K2093,Appellations!$A$2:$B$80,2,FALSE),"0")</f>
        <v>16</v>
      </c>
      <c r="M2093" s="2" t="s">
        <v>4806</v>
      </c>
      <c r="N2093" s="19">
        <f>IFERROR(VLOOKUP(M2093,Regions!$A$2:$B$44,2,FALSE),"0")</f>
        <v>12</v>
      </c>
      <c r="O2093" s="2" t="s">
        <v>2306</v>
      </c>
      <c r="P2093" s="19">
        <f>IFERROR(VLOOKUP(O2093,Colors!$A$2:$B$11,2,FALSE),"0")</f>
        <v>7</v>
      </c>
      <c r="Q2093" s="2" t="s">
        <v>4688</v>
      </c>
      <c r="R2093" s="19">
        <f>IFERROR(VLOOKUP(Q2093,Contenants!$A$2:$B$21,2,FALSE),"0")</f>
        <v>16</v>
      </c>
      <c r="S2093" s="2" t="s">
        <v>5839</v>
      </c>
      <c r="T2093" s="50" t="s">
        <v>6370</v>
      </c>
      <c r="U2093" s="19" t="str">
        <f t="shared" ref="U2093:U2095" si="774">SUBSTITUTE(S2093,"C:\Users\Admin\OneDrive\Site Internet\","")</f>
        <v>champagne_canard_duchene_rose.png</v>
      </c>
      <c r="V2093" s="19">
        <f t="shared" si="771"/>
        <v>1</v>
      </c>
      <c r="W2093" s="20" t="str">
        <f t="shared" ref="W2093:W2095" si="775">$X$1&amp;A2093&amp;$Y$1&amp;T2093&amp;$Z$1&amp;D2093&amp;$AA$1&amp;G2093&amp;$AB$1&amp;J2093&amp;$AC$1&amp;L2093&amp;$AD$1&amp;N2093&amp;$AE$1&amp;P2093&amp;$AF$1&amp;R2093&amp;$AG$1&amp;U2093&amp;$AH$1&amp;V2093&amp;$AI$1</f>
        <v>("02105", "Champagne Canard Duchêne Charles VII Rosé", "Un Champagne fins et fruité. Parfait sur un fraisier.&lt;br&gt;&lt;br&gt;Encépagement : Chardonnay, Pinot noir, Pinot meunier&lt;br&gt;&lt;br&gt;Dégustation : Bulles fines, nez subtil aux notes délicates de fruits rouges ; Bouche fraiche, ample et gourmande aux notes de cerises et de griottes.&lt;br&gt;&lt;br&gt;Victor est tonnelier, Léonie est fille de vigneron… ils fondent en 1868 la Maison de Champagne éponyme, Canard-Duchêne. Au cœur de la Montagne de Reims, le village de Ludes jouit d’un emplacement unique. Sur ce plateau dominant la plaine champenoise, le paysage se partage entre forêts d’essences rares et vignes en pente douce.", "9", "5", "16", "12","7", "16", "champagne_canard_duchene_rose.png", "1"),</v>
      </c>
    </row>
    <row r="2094" spans="1:23" ht="313.5" x14ac:dyDescent="0.25">
      <c r="A2094" s="2" t="s">
        <v>437</v>
      </c>
      <c r="B2094" s="2" t="s">
        <v>438</v>
      </c>
      <c r="C2094" s="3" t="s">
        <v>5554</v>
      </c>
      <c r="D2094" s="23" t="str">
        <f t="shared" si="767"/>
        <v>Cuvée Pétrolette 'Blonde' : Robe dorée ; Nez complexe sur des notes d’écorce d’orange ; Bouche fraîche avec une belle mousse fin et crémeuse.&lt;br&gt;Degré : 5%&lt;br&gt;&lt;br&gt;Pays : France (Ardèche)&lt;br&gt;&lt;br&gt;Existe en 33cl et en Magnum</v>
      </c>
      <c r="E2094" s="4">
        <v>7.35</v>
      </c>
      <c r="F2094" s="2" t="s">
        <v>2246</v>
      </c>
      <c r="G2094" s="19">
        <f>VLOOKUP(F2094,frs!$A$2:$B$45,2,FALSE)</f>
        <v>22</v>
      </c>
      <c r="H2094" s="2" t="b">
        <v>1</v>
      </c>
      <c r="I2094" s="2" t="s">
        <v>2307</v>
      </c>
      <c r="J2094" s="19">
        <f>VLOOKUP(I2094,Families!$A$2:$B$11,2,FALSE)</f>
        <v>8</v>
      </c>
      <c r="K2094" s="2"/>
      <c r="L2094" s="19" t="str">
        <f>IFERROR(VLOOKUP(K2094,Appellations!$A$2:$B$80,2,FALSE),"0")</f>
        <v>0</v>
      </c>
      <c r="M2094" s="2" t="s">
        <v>2307</v>
      </c>
      <c r="N2094" s="19">
        <f>IFERROR(VLOOKUP(M2094,Regions!$A$2:$B$44,2,FALSE),"0")</f>
        <v>7</v>
      </c>
      <c r="O2094" s="2" t="s">
        <v>4803</v>
      </c>
      <c r="P2094" s="19">
        <f>IFERROR(VLOOKUP(O2094,Colors!$A$2:$B$11,2,FALSE),"0")</f>
        <v>4</v>
      </c>
      <c r="Q2094" s="2" t="s">
        <v>4688</v>
      </c>
      <c r="R2094" s="19">
        <f>IFERROR(VLOOKUP(Q2094,Contenants!$A$2:$B$21,2,FALSE),"0")</f>
        <v>16</v>
      </c>
      <c r="S2094" s="2" t="s">
        <v>5666</v>
      </c>
      <c r="T2094" s="50" t="s">
        <v>6371</v>
      </c>
      <c r="U2094" s="19" t="str">
        <f t="shared" si="774"/>
        <v>bieres_artisanales_petrolette.png</v>
      </c>
      <c r="V2094" s="19">
        <f t="shared" si="771"/>
        <v>1</v>
      </c>
      <c r="W2094" s="20" t="str">
        <f t="shared" si="775"/>
        <v>("02106", "Bière Pétrolette Blonde 75 cl", "Cuvée Pétrolette 'Blonde' : Robe dorée ; Nez complexe sur des notes d’écorce d’orange ; Bouche fraîche avec une belle mousse fin et crémeuse.&lt;br&gt;Degré : 5%&lt;br&gt;&lt;br&gt;Pays : France (Ardèche)&lt;br&gt;&lt;br&gt;Existe en 33cl et en Magnum", "22", "8", "0", "7","4", "16", "bieres_artisanales_petrolette.png", "1"),</v>
      </c>
    </row>
    <row r="2095" spans="1:23" ht="313.5" x14ac:dyDescent="0.25">
      <c r="A2095" s="2" t="s">
        <v>439</v>
      </c>
      <c r="B2095" s="2" t="s">
        <v>440</v>
      </c>
      <c r="C2095" s="3" t="s">
        <v>5555</v>
      </c>
      <c r="D2095" s="23" t="str">
        <f t="shared" si="767"/>
        <v>Cuvée Pétrolette 'Blonde' : Robe dorée ; Nez complexe sur des notes d’écorce d’orange ; Bouche fraîche avec une belle mousse fin et crémeuse.&lt;br&gt;Degré : 5%&lt;br&gt;&lt;br&gt;Pays : France (Ardèche)&lt;br&gt;&lt;br&gt;Existe en 75cl et en 33cl.</v>
      </c>
      <c r="E2095" s="4">
        <v>19.45</v>
      </c>
      <c r="F2095" s="2" t="s">
        <v>2246</v>
      </c>
      <c r="G2095" s="19">
        <f>VLOOKUP(F2095,frs!$A$2:$B$45,2,FALSE)</f>
        <v>22</v>
      </c>
      <c r="H2095" s="2" t="b">
        <v>1</v>
      </c>
      <c r="I2095" s="2" t="s">
        <v>2307</v>
      </c>
      <c r="J2095" s="19">
        <f>VLOOKUP(I2095,Families!$A$2:$B$11,2,FALSE)</f>
        <v>8</v>
      </c>
      <c r="K2095" s="2"/>
      <c r="L2095" s="19" t="str">
        <f>IFERROR(VLOOKUP(K2095,Appellations!$A$2:$B$80,2,FALSE),"0")</f>
        <v>0</v>
      </c>
      <c r="M2095" s="2" t="s">
        <v>2307</v>
      </c>
      <c r="N2095" s="19">
        <f>IFERROR(VLOOKUP(M2095,Regions!$A$2:$B$44,2,FALSE),"0")</f>
        <v>7</v>
      </c>
      <c r="O2095" s="2" t="s">
        <v>4803</v>
      </c>
      <c r="P2095" s="19">
        <f>IFERROR(VLOOKUP(O2095,Colors!$A$2:$B$11,2,FALSE),"0")</f>
        <v>4</v>
      </c>
      <c r="Q2095" s="2" t="s">
        <v>2303</v>
      </c>
      <c r="R2095" s="19">
        <f>IFERROR(VLOOKUP(Q2095,Contenants!$A$2:$B$21,2,FALSE),"0")</f>
        <v>19</v>
      </c>
      <c r="S2095" s="2" t="s">
        <v>5666</v>
      </c>
      <c r="T2095" s="50" t="s">
        <v>6372</v>
      </c>
      <c r="U2095" s="19" t="str">
        <f t="shared" si="774"/>
        <v>bieres_artisanales_petrolette.png</v>
      </c>
      <c r="V2095" s="19">
        <f t="shared" si="771"/>
        <v>1</v>
      </c>
      <c r="W2095" s="20" t="str">
        <f t="shared" si="775"/>
        <v>("02107", "Bière Pétrolette Blonde Magnum", "Cuvée Pétrolette 'Blonde' : Robe dorée ; Nez complexe sur des notes d’écorce d’orange ; Bouche fraîche avec une belle mousse fin et crémeuse.&lt;br&gt;Degré : 5%&lt;br&gt;&lt;br&gt;Pays : France (Ardèche)&lt;br&gt;&lt;br&gt;Existe en 75cl et en 33cl.", "22", "8", "0", "7","4", "19", "bieres_artisanales_petrolette.png", "1"),</v>
      </c>
    </row>
    <row r="2096" spans="1:23" hidden="1" x14ac:dyDescent="0.25">
      <c r="A2096" s="2" t="s">
        <v>369</v>
      </c>
      <c r="B2096" s="2" t="s">
        <v>370</v>
      </c>
      <c r="C2096" s="3"/>
      <c r="D2096" s="23" t="str">
        <f t="shared" si="767"/>
        <v/>
      </c>
      <c r="E2096" s="4">
        <v>3.25</v>
      </c>
      <c r="F2096" s="2" t="s">
        <v>2246</v>
      </c>
      <c r="G2096" s="19">
        <f>VLOOKUP(F2096,frs!$A$2:$E$41,2,FALSE)</f>
        <v>22</v>
      </c>
      <c r="H2096" s="2" t="b">
        <v>1</v>
      </c>
      <c r="I2096" s="2" t="s">
        <v>2307</v>
      </c>
      <c r="J2096" s="19">
        <f>VLOOKUP(I2096,Families!$A$2:$B$11,2,FALSE)</f>
        <v>8</v>
      </c>
      <c r="K2096" s="2"/>
      <c r="L2096" s="19" t="str">
        <f>IFERROR(VLOOKUP(K2096,Appellations!$A$2:$B$77,2,FALSE),"0")</f>
        <v>0</v>
      </c>
      <c r="M2096" s="2" t="s">
        <v>2307</v>
      </c>
      <c r="N2096" s="19">
        <f>IFERROR(VLOOKUP(M2096,Regions!$A$2:$B$41,2,FALSE),"0")</f>
        <v>7</v>
      </c>
      <c r="O2096" s="2" t="s">
        <v>314</v>
      </c>
      <c r="P2096" s="19">
        <f>IFERROR(VLOOKUP(O2096,Colors!$A$2:$B$11,2,FALSE),"0")</f>
        <v>6</v>
      </c>
      <c r="Q2096" s="2" t="s">
        <v>4804</v>
      </c>
      <c r="R2096" s="19">
        <f>IFERROR(VLOOKUP(Q2096,Contenants!$A$2:$B$21,2,FALSE),"0")</f>
        <v>8</v>
      </c>
      <c r="S2096" s="2"/>
      <c r="T2096" s="50" t="str">
        <f t="shared" si="769"/>
        <v>Biere Aussau Summer Hit 33 Cl</v>
      </c>
      <c r="U2096" s="19" t="str">
        <f t="shared" ref="U2096:U2105" si="776">SUBSTITUTE(SUBSTITUTE(SUBSTITUTE(SUBSTITUTE(SUBSTITUTE(SUBSTITUTE(SUBSTITUTE(SUBSTITUTE(SUBSTITUTE(SUBSTITUTE(SUBSTITUTE(SUBSTITUTE(S2096,"C:\Users\Admin\OneDrive\Site Internet\",""),"BAG-IN-BOX\",""),"BOURGOGNE\",""),"BEAUJOLAIS\",""),"CHAMPAGNE ET EFFERVESCENTS\",""),"LANGUEDOC\",""),"LOIRE\",""),"PROVENCE\",""),"RHONE NORD\",""),"RHONE SUD\",""),"SPIRITUEUX\",""),"SUD OUEST\","")</f>
        <v/>
      </c>
      <c r="V2096" s="19">
        <f t="shared" si="771"/>
        <v>0</v>
      </c>
      <c r="W2096" s="20" t="e">
        <f>$X$1&amp;A2096&amp;$Y$1&amp;T2096&amp;$Z$1&amp;D2096&amp;$AA$1&amp;E2096&amp;#REF!&amp;G2096&amp;$AB$1&amp;J2096&amp;$AC$1&amp;L2096&amp;$AD$1&amp;N2096&amp;$AE$1&amp;P2096&amp;$AF$1&amp;R2096&amp;$AG$1&amp;#REF!&amp;$AI$1</f>
        <v>#REF!</v>
      </c>
    </row>
    <row r="2097" spans="1:23" hidden="1" x14ac:dyDescent="0.25">
      <c r="A2097" s="2" t="s">
        <v>365</v>
      </c>
      <c r="B2097" s="2" t="s">
        <v>366</v>
      </c>
      <c r="C2097" s="3"/>
      <c r="D2097" s="23" t="str">
        <f t="shared" si="767"/>
        <v/>
      </c>
      <c r="E2097" s="4">
        <v>3.25</v>
      </c>
      <c r="F2097" s="2" t="s">
        <v>2246</v>
      </c>
      <c r="G2097" s="19">
        <f>VLOOKUP(F2097,frs!$A$2:$E$41,2,FALSE)</f>
        <v>22</v>
      </c>
      <c r="H2097" s="2" t="b">
        <v>1</v>
      </c>
      <c r="I2097" s="2" t="s">
        <v>2307</v>
      </c>
      <c r="J2097" s="19">
        <f>VLOOKUP(I2097,Families!$A$2:$B$11,2,FALSE)</f>
        <v>8</v>
      </c>
      <c r="K2097" s="2"/>
      <c r="L2097" s="19" t="str">
        <f>IFERROR(VLOOKUP(K2097,Appellations!$A$2:$B$77,2,FALSE),"0")</f>
        <v>0</v>
      </c>
      <c r="M2097" s="2" t="s">
        <v>2307</v>
      </c>
      <c r="N2097" s="19">
        <f>IFERROR(VLOOKUP(M2097,Regions!$A$2:$B$41,2,FALSE),"0")</f>
        <v>7</v>
      </c>
      <c r="O2097" s="2" t="s">
        <v>4803</v>
      </c>
      <c r="P2097" s="19">
        <f>IFERROR(VLOOKUP(O2097,Colors!$A$2:$B$11,2,FALSE),"0")</f>
        <v>4</v>
      </c>
      <c r="Q2097" s="2" t="s">
        <v>4804</v>
      </c>
      <c r="R2097" s="19">
        <f>IFERROR(VLOOKUP(Q2097,Contenants!$A$2:$B$21,2,FALSE),"0")</f>
        <v>8</v>
      </c>
      <c r="S2097" s="2"/>
      <c r="T2097" s="50" t="str">
        <f t="shared" si="769"/>
        <v>Biere Aussau Lager Belover 33 Cl</v>
      </c>
      <c r="U2097" s="19" t="str">
        <f t="shared" si="776"/>
        <v/>
      </c>
      <c r="V2097" s="19">
        <f t="shared" si="771"/>
        <v>0</v>
      </c>
      <c r="W2097" s="20" t="e">
        <f>$X$1&amp;A2097&amp;$Y$1&amp;T2097&amp;$Z$1&amp;D2097&amp;$AA$1&amp;E2097&amp;#REF!&amp;G2097&amp;$AB$1&amp;J2097&amp;$AC$1&amp;L2097&amp;$AD$1&amp;N2097&amp;$AE$1&amp;P2097&amp;$AF$1&amp;R2097&amp;$AG$1&amp;#REF!&amp;$AI$1</f>
        <v>#REF!</v>
      </c>
    </row>
    <row r="2098" spans="1:23" hidden="1" x14ac:dyDescent="0.25">
      <c r="A2098" s="2" t="s">
        <v>367</v>
      </c>
      <c r="B2098" s="2" t="s">
        <v>368</v>
      </c>
      <c r="C2098" s="3"/>
      <c r="D2098" s="23" t="str">
        <f t="shared" si="767"/>
        <v/>
      </c>
      <c r="E2098" s="4">
        <v>3.45</v>
      </c>
      <c r="F2098" s="2" t="s">
        <v>2246</v>
      </c>
      <c r="G2098" s="19">
        <f>VLOOKUP(F2098,frs!$A$2:$E$41,2,FALSE)</f>
        <v>22</v>
      </c>
      <c r="H2098" s="2" t="b">
        <v>1</v>
      </c>
      <c r="I2098" s="2" t="s">
        <v>2307</v>
      </c>
      <c r="J2098" s="19">
        <f>VLOOKUP(I2098,Families!$A$2:$B$11,2,FALSE)</f>
        <v>8</v>
      </c>
      <c r="K2098" s="2"/>
      <c r="L2098" s="19" t="str">
        <f>IFERROR(VLOOKUP(K2098,Appellations!$A$2:$B$77,2,FALSE),"0")</f>
        <v>0</v>
      </c>
      <c r="M2098" s="2" t="s">
        <v>2307</v>
      </c>
      <c r="N2098" s="19">
        <f>IFERROR(VLOOKUP(M2098,Regions!$A$2:$B$41,2,FALSE),"0")</f>
        <v>7</v>
      </c>
      <c r="O2098" s="2" t="s">
        <v>2305</v>
      </c>
      <c r="P2098" s="19">
        <f>IFERROR(VLOOKUP(O2098,Colors!$A$2:$B$11,2,FALSE),"0")</f>
        <v>1</v>
      </c>
      <c r="Q2098" s="2" t="s">
        <v>4804</v>
      </c>
      <c r="R2098" s="19">
        <f>IFERROR(VLOOKUP(Q2098,Contenants!$A$2:$B$21,2,FALSE),"0")</f>
        <v>8</v>
      </c>
      <c r="S2098" s="2"/>
      <c r="T2098" s="50" t="str">
        <f t="shared" si="769"/>
        <v>Biere Aussau Oaky Monky 33 Cl</v>
      </c>
      <c r="U2098" s="19" t="str">
        <f t="shared" si="776"/>
        <v/>
      </c>
      <c r="V2098" s="19">
        <f t="shared" si="771"/>
        <v>0</v>
      </c>
      <c r="W2098" s="20" t="e">
        <f>$X$1&amp;A2098&amp;$Y$1&amp;T2098&amp;$Z$1&amp;D2098&amp;$AA$1&amp;E2098&amp;#REF!&amp;G2098&amp;$AB$1&amp;J2098&amp;$AC$1&amp;L2098&amp;$AD$1&amp;N2098&amp;$AE$1&amp;P2098&amp;$AF$1&amp;R2098&amp;$AG$1&amp;#REF!&amp;$AI$1</f>
        <v>#REF!</v>
      </c>
    </row>
    <row r="2099" spans="1:23" hidden="1" x14ac:dyDescent="0.25">
      <c r="A2099" s="2" t="s">
        <v>355</v>
      </c>
      <c r="B2099" s="2" t="s">
        <v>356</v>
      </c>
      <c r="C2099" s="3"/>
      <c r="D2099" s="23" t="str">
        <f t="shared" si="767"/>
        <v/>
      </c>
      <c r="E2099" s="4">
        <v>3.7</v>
      </c>
      <c r="F2099" s="2" t="s">
        <v>2246</v>
      </c>
      <c r="G2099" s="19">
        <f>VLOOKUP(F2099,frs!$A$2:$E$41,2,FALSE)</f>
        <v>22</v>
      </c>
      <c r="H2099" s="2" t="b">
        <v>1</v>
      </c>
      <c r="I2099" s="2" t="s">
        <v>2307</v>
      </c>
      <c r="J2099" s="19">
        <f>VLOOKUP(I2099,Families!$A$2:$B$11,2,FALSE)</f>
        <v>8</v>
      </c>
      <c r="K2099" s="2"/>
      <c r="L2099" s="19" t="str">
        <f>IFERROR(VLOOKUP(K2099,Appellations!$A$2:$B$77,2,FALSE),"0")</f>
        <v>0</v>
      </c>
      <c r="M2099" s="2" t="s">
        <v>2307</v>
      </c>
      <c r="N2099" s="19">
        <f>IFERROR(VLOOKUP(M2099,Regions!$A$2:$B$41,2,FALSE),"0")</f>
        <v>7</v>
      </c>
      <c r="O2099" s="2" t="s">
        <v>5008</v>
      </c>
      <c r="P2099" s="19">
        <f>IFERROR(VLOOKUP(O2099,Colors!$A$2:$B$11,2,FALSE),"0")</f>
        <v>9</v>
      </c>
      <c r="Q2099" s="2" t="s">
        <v>4804</v>
      </c>
      <c r="R2099" s="19">
        <f>IFERROR(VLOOKUP(Q2099,Contenants!$A$2:$B$21,2,FALSE),"0")</f>
        <v>8</v>
      </c>
      <c r="S2099" s="2"/>
      <c r="T2099" s="50" t="str">
        <f t="shared" si="769"/>
        <v>Biere Aussau Burning Man 33 Cl</v>
      </c>
      <c r="U2099" s="19" t="str">
        <f t="shared" si="776"/>
        <v/>
      </c>
      <c r="V2099" s="19">
        <f t="shared" si="771"/>
        <v>0</v>
      </c>
      <c r="W2099" s="20" t="e">
        <f>$X$1&amp;A2099&amp;$Y$1&amp;T2099&amp;$Z$1&amp;D2099&amp;$AA$1&amp;E2099&amp;#REF!&amp;G2099&amp;$AB$1&amp;J2099&amp;$AC$1&amp;L2099&amp;$AD$1&amp;N2099&amp;$AE$1&amp;P2099&amp;$AF$1&amp;R2099&amp;$AG$1&amp;#REF!&amp;$AI$1</f>
        <v>#REF!</v>
      </c>
    </row>
    <row r="2100" spans="1:23" hidden="1" x14ac:dyDescent="0.25">
      <c r="A2100" s="2" t="s">
        <v>361</v>
      </c>
      <c r="B2100" s="2" t="s">
        <v>362</v>
      </c>
      <c r="C2100" s="3"/>
      <c r="D2100" s="23" t="str">
        <f t="shared" si="767"/>
        <v/>
      </c>
      <c r="E2100" s="4">
        <v>3.25</v>
      </c>
      <c r="F2100" s="2" t="s">
        <v>2246</v>
      </c>
      <c r="G2100" s="19">
        <f>VLOOKUP(F2100,frs!$A$2:$E$41,2,FALSE)</f>
        <v>22</v>
      </c>
      <c r="H2100" s="2" t="b">
        <v>1</v>
      </c>
      <c r="I2100" s="2" t="s">
        <v>2307</v>
      </c>
      <c r="J2100" s="19">
        <f>VLOOKUP(I2100,Families!$A$2:$B$11,2,FALSE)</f>
        <v>8</v>
      </c>
      <c r="K2100" s="2"/>
      <c r="L2100" s="19" t="str">
        <f>IFERROR(VLOOKUP(K2100,Appellations!$A$2:$B$77,2,FALSE),"0")</f>
        <v>0</v>
      </c>
      <c r="M2100" s="2" t="s">
        <v>2307</v>
      </c>
      <c r="N2100" s="19">
        <f>IFERROR(VLOOKUP(M2100,Regions!$A$2:$B$41,2,FALSE),"0")</f>
        <v>7</v>
      </c>
      <c r="O2100" s="2" t="s">
        <v>5007</v>
      </c>
      <c r="P2100" s="19">
        <f>IFERROR(VLOOKUP(O2100,Colors!$A$2:$B$11,2,FALSE),"0")</f>
        <v>5</v>
      </c>
      <c r="Q2100" s="2" t="s">
        <v>4804</v>
      </c>
      <c r="R2100" s="19">
        <f>IFERROR(VLOOKUP(Q2100,Contenants!$A$2:$B$21,2,FALSE),"0")</f>
        <v>8</v>
      </c>
      <c r="S2100" s="2"/>
      <c r="T2100" s="50" t="str">
        <f t="shared" si="769"/>
        <v>Biere Aussau Flying Gloom 33 Cl</v>
      </c>
      <c r="U2100" s="19" t="str">
        <f t="shared" si="776"/>
        <v/>
      </c>
      <c r="V2100" s="19">
        <f t="shared" si="771"/>
        <v>0</v>
      </c>
      <c r="W2100" s="20" t="e">
        <f>$X$1&amp;A2100&amp;$Y$1&amp;T2100&amp;$Z$1&amp;D2100&amp;$AA$1&amp;E2100&amp;#REF!&amp;G2100&amp;$AB$1&amp;J2100&amp;$AC$1&amp;L2100&amp;$AD$1&amp;N2100&amp;$AE$1&amp;P2100&amp;$AF$1&amp;R2100&amp;$AG$1&amp;#REF!&amp;$AI$1</f>
        <v>#REF!</v>
      </c>
    </row>
    <row r="2101" spans="1:23" hidden="1" x14ac:dyDescent="0.25">
      <c r="A2101" s="2" t="s">
        <v>357</v>
      </c>
      <c r="B2101" s="2" t="s">
        <v>358</v>
      </c>
      <c r="C2101" s="3"/>
      <c r="D2101" s="23" t="str">
        <f t="shared" si="767"/>
        <v/>
      </c>
      <c r="E2101" s="4">
        <v>3.35</v>
      </c>
      <c r="F2101" s="2" t="s">
        <v>2246</v>
      </c>
      <c r="G2101" s="19">
        <f>VLOOKUP(F2101,frs!$A$2:$E$41,2,FALSE)</f>
        <v>22</v>
      </c>
      <c r="H2101" s="2" t="b">
        <v>1</v>
      </c>
      <c r="I2101" s="2" t="s">
        <v>2307</v>
      </c>
      <c r="J2101" s="19">
        <f>VLOOKUP(I2101,Families!$A$2:$B$11,2,FALSE)</f>
        <v>8</v>
      </c>
      <c r="K2101" s="2"/>
      <c r="L2101" s="19" t="str">
        <f>IFERROR(VLOOKUP(K2101,Appellations!$A$2:$B$77,2,FALSE),"0")</f>
        <v>0</v>
      </c>
      <c r="M2101" s="2" t="s">
        <v>2307</v>
      </c>
      <c r="N2101" s="19">
        <f>IFERROR(VLOOKUP(M2101,Regions!$A$2:$B$41,2,FALSE),"0")</f>
        <v>7</v>
      </c>
      <c r="O2101" s="2" t="s">
        <v>4803</v>
      </c>
      <c r="P2101" s="19">
        <f>IFERROR(VLOOKUP(O2101,Colors!$A$2:$B$11,2,FALSE),"0")</f>
        <v>4</v>
      </c>
      <c r="Q2101" s="2" t="s">
        <v>4804</v>
      </c>
      <c r="R2101" s="19">
        <f>IFERROR(VLOOKUP(Q2101,Contenants!$A$2:$B$21,2,FALSE),"0")</f>
        <v>8</v>
      </c>
      <c r="S2101" s="2"/>
      <c r="T2101" s="50" t="str">
        <f t="shared" si="769"/>
        <v>Biere Aussau De Printemps 33 Cl</v>
      </c>
      <c r="U2101" s="19" t="str">
        <f t="shared" si="776"/>
        <v/>
      </c>
      <c r="V2101" s="19">
        <f t="shared" si="771"/>
        <v>0</v>
      </c>
      <c r="W2101" s="20" t="e">
        <f>$X$1&amp;A2101&amp;$Y$1&amp;T2101&amp;$Z$1&amp;D2101&amp;$AA$1&amp;E2101&amp;#REF!&amp;G2101&amp;$AB$1&amp;J2101&amp;$AC$1&amp;L2101&amp;$AD$1&amp;N2101&amp;$AE$1&amp;P2101&amp;$AF$1&amp;R2101&amp;$AG$1&amp;#REF!&amp;$AI$1</f>
        <v>#REF!</v>
      </c>
    </row>
    <row r="2102" spans="1:23" hidden="1" x14ac:dyDescent="0.25">
      <c r="A2102" s="2" t="s">
        <v>359</v>
      </c>
      <c r="B2102" s="2" t="s">
        <v>360</v>
      </c>
      <c r="C2102" s="3"/>
      <c r="D2102" s="23" t="str">
        <f t="shared" si="767"/>
        <v/>
      </c>
      <c r="E2102" s="4">
        <v>7.6</v>
      </c>
      <c r="F2102" s="2" t="s">
        <v>2246</v>
      </c>
      <c r="G2102" s="19">
        <f>VLOOKUP(F2102,frs!$A$2:$E$41,2,FALSE)</f>
        <v>22</v>
      </c>
      <c r="H2102" s="2" t="b">
        <v>1</v>
      </c>
      <c r="I2102" s="2" t="s">
        <v>2307</v>
      </c>
      <c r="J2102" s="19">
        <f>VLOOKUP(I2102,Families!$A$2:$B$11,2,FALSE)</f>
        <v>8</v>
      </c>
      <c r="K2102" s="2"/>
      <c r="L2102" s="19" t="str">
        <f>IFERROR(VLOOKUP(K2102,Appellations!$A$2:$B$77,2,FALSE),"0")</f>
        <v>0</v>
      </c>
      <c r="M2102" s="2" t="s">
        <v>2307</v>
      </c>
      <c r="N2102" s="19">
        <f>IFERROR(VLOOKUP(M2102,Regions!$A$2:$B$41,2,FALSE),"0")</f>
        <v>7</v>
      </c>
      <c r="O2102" s="2" t="s">
        <v>4803</v>
      </c>
      <c r="P2102" s="19">
        <f>IFERROR(VLOOKUP(O2102,Colors!$A$2:$B$11,2,FALSE),"0")</f>
        <v>4</v>
      </c>
      <c r="Q2102" s="2" t="s">
        <v>4688</v>
      </c>
      <c r="R2102" s="19">
        <f>IFERROR(VLOOKUP(Q2102,Contenants!$A$2:$B$21,2,FALSE),"0")</f>
        <v>16</v>
      </c>
      <c r="S2102" s="2"/>
      <c r="T2102" s="50" t="str">
        <f t="shared" si="769"/>
        <v>Biere Aussau De Printemps 75 Cl</v>
      </c>
      <c r="U2102" s="19" t="str">
        <f t="shared" si="776"/>
        <v/>
      </c>
      <c r="V2102" s="19">
        <f t="shared" si="771"/>
        <v>0</v>
      </c>
      <c r="W2102" s="20" t="e">
        <f>$X$1&amp;A2102&amp;$Y$1&amp;T2102&amp;$Z$1&amp;D2102&amp;$AA$1&amp;E2102&amp;#REF!&amp;G2102&amp;$AB$1&amp;J2102&amp;$AC$1&amp;L2102&amp;$AD$1&amp;N2102&amp;$AE$1&amp;P2102&amp;$AF$1&amp;R2102&amp;$AG$1&amp;#REF!&amp;$AI$1</f>
        <v>#REF!</v>
      </c>
    </row>
    <row r="2103" spans="1:23" hidden="1" x14ac:dyDescent="0.25">
      <c r="A2103" s="2" t="s">
        <v>371</v>
      </c>
      <c r="B2103" s="2" t="s">
        <v>372</v>
      </c>
      <c r="C2103" s="3"/>
      <c r="D2103" s="23" t="str">
        <f t="shared" si="767"/>
        <v/>
      </c>
      <c r="E2103" s="4">
        <v>3.35</v>
      </c>
      <c r="F2103" s="2" t="s">
        <v>2246</v>
      </c>
      <c r="G2103" s="19">
        <f>VLOOKUP(F2103,frs!$A$2:$E$41,2,FALSE)</f>
        <v>22</v>
      </c>
      <c r="H2103" s="2" t="b">
        <v>1</v>
      </c>
      <c r="I2103" s="2" t="s">
        <v>2307</v>
      </c>
      <c r="J2103" s="19">
        <f>VLOOKUP(I2103,Families!$A$2:$B$11,2,FALSE)</f>
        <v>8</v>
      </c>
      <c r="K2103" s="2"/>
      <c r="L2103" s="19" t="str">
        <f>IFERROR(VLOOKUP(K2103,Appellations!$A$2:$B$77,2,FALSE),"0")</f>
        <v>0</v>
      </c>
      <c r="M2103" s="2" t="s">
        <v>2307</v>
      </c>
      <c r="N2103" s="19">
        <f>IFERROR(VLOOKUP(M2103,Regions!$A$2:$B$41,2,FALSE),"0")</f>
        <v>7</v>
      </c>
      <c r="O2103" s="2" t="s">
        <v>4803</v>
      </c>
      <c r="P2103" s="19">
        <f>IFERROR(VLOOKUP(O2103,Colors!$A$2:$B$11,2,FALSE),"0")</f>
        <v>4</v>
      </c>
      <c r="Q2103" s="2" t="s">
        <v>4804</v>
      </c>
      <c r="R2103" s="19">
        <f>IFERROR(VLOOKUP(Q2103,Contenants!$A$2:$B$21,2,FALSE),"0")</f>
        <v>8</v>
      </c>
      <c r="S2103" s="2"/>
      <c r="T2103" s="50" t="str">
        <f t="shared" si="769"/>
        <v>Biere Aussau Tricolore Blonde 33 Cl</v>
      </c>
      <c r="U2103" s="19" t="str">
        <f t="shared" si="776"/>
        <v/>
      </c>
      <c r="V2103" s="19">
        <f t="shared" si="771"/>
        <v>0</v>
      </c>
      <c r="W2103" s="20" t="e">
        <f>$X$1&amp;A2103&amp;$Y$1&amp;T2103&amp;$Z$1&amp;D2103&amp;$AA$1&amp;E2103&amp;#REF!&amp;G2103&amp;$AB$1&amp;J2103&amp;$AC$1&amp;L2103&amp;$AD$1&amp;N2103&amp;$AE$1&amp;P2103&amp;$AF$1&amp;R2103&amp;$AG$1&amp;#REF!&amp;$AI$1</f>
        <v>#REF!</v>
      </c>
    </row>
    <row r="2104" spans="1:23" hidden="1" x14ac:dyDescent="0.25">
      <c r="A2104" s="2" t="s">
        <v>373</v>
      </c>
      <c r="B2104" s="2" t="s">
        <v>374</v>
      </c>
      <c r="C2104" s="3"/>
      <c r="D2104" s="23" t="str">
        <f t="shared" si="767"/>
        <v/>
      </c>
      <c r="E2104" s="4">
        <v>7.35</v>
      </c>
      <c r="F2104" s="2" t="s">
        <v>2246</v>
      </c>
      <c r="G2104" s="19">
        <f>VLOOKUP(F2104,frs!$A$2:$E$41,2,FALSE)</f>
        <v>22</v>
      </c>
      <c r="H2104" s="2" t="b">
        <v>1</v>
      </c>
      <c r="I2104" s="2" t="s">
        <v>2307</v>
      </c>
      <c r="J2104" s="19">
        <f>VLOOKUP(I2104,Families!$A$2:$B$11,2,FALSE)</f>
        <v>8</v>
      </c>
      <c r="K2104" s="2"/>
      <c r="L2104" s="19" t="str">
        <f>IFERROR(VLOOKUP(K2104,Appellations!$A$2:$B$77,2,FALSE),"0")</f>
        <v>0</v>
      </c>
      <c r="M2104" s="2" t="s">
        <v>2307</v>
      </c>
      <c r="N2104" s="19">
        <f>IFERROR(VLOOKUP(M2104,Regions!$A$2:$B$41,2,FALSE),"0")</f>
        <v>7</v>
      </c>
      <c r="O2104" s="2" t="s">
        <v>4803</v>
      </c>
      <c r="P2104" s="19">
        <f>IFERROR(VLOOKUP(O2104,Colors!$A$2:$B$11,2,FALSE),"0")</f>
        <v>4</v>
      </c>
      <c r="Q2104" s="2" t="s">
        <v>4688</v>
      </c>
      <c r="R2104" s="19">
        <f>IFERROR(VLOOKUP(Q2104,Contenants!$A$2:$B$21,2,FALSE),"0")</f>
        <v>16</v>
      </c>
      <c r="S2104" s="2"/>
      <c r="T2104" s="50" t="str">
        <f t="shared" si="769"/>
        <v>Biere Aussau Tricolore Blonde 75 Cl</v>
      </c>
      <c r="U2104" s="19" t="str">
        <f t="shared" si="776"/>
        <v/>
      </c>
      <c r="V2104" s="19">
        <f t="shared" si="771"/>
        <v>0</v>
      </c>
      <c r="W2104" s="20" t="e">
        <f>$X$1&amp;A2104&amp;$Y$1&amp;T2104&amp;$Z$1&amp;D2104&amp;$AA$1&amp;E2104&amp;#REF!&amp;G2104&amp;$AB$1&amp;J2104&amp;$AC$1&amp;L2104&amp;$AD$1&amp;N2104&amp;$AE$1&amp;P2104&amp;$AF$1&amp;R2104&amp;$AG$1&amp;#REF!&amp;$AI$1</f>
        <v>#REF!</v>
      </c>
    </row>
    <row r="2105" spans="1:23" hidden="1" x14ac:dyDescent="0.25">
      <c r="A2105" s="2" t="s">
        <v>349</v>
      </c>
      <c r="B2105" s="2" t="s">
        <v>350</v>
      </c>
      <c r="C2105" s="3"/>
      <c r="D2105" s="23" t="str">
        <f t="shared" si="767"/>
        <v/>
      </c>
      <c r="E2105" s="4">
        <v>4.0999999999999996</v>
      </c>
      <c r="F2105" s="2" t="s">
        <v>2246</v>
      </c>
      <c r="G2105" s="19">
        <f>VLOOKUP(F2105,frs!$A$2:$E$41,2,FALSE)</f>
        <v>22</v>
      </c>
      <c r="H2105" s="2" t="b">
        <v>1</v>
      </c>
      <c r="I2105" s="2" t="s">
        <v>2307</v>
      </c>
      <c r="J2105" s="19">
        <f>VLOOKUP(I2105,Families!$A$2:$B$11,2,FALSE)</f>
        <v>8</v>
      </c>
      <c r="K2105" s="2"/>
      <c r="L2105" s="19" t="str">
        <f>IFERROR(VLOOKUP(K2105,Appellations!$A$2:$B$77,2,FALSE),"0")</f>
        <v>0</v>
      </c>
      <c r="M2105" s="2" t="s">
        <v>2307</v>
      </c>
      <c r="N2105" s="19">
        <f>IFERROR(VLOOKUP(M2105,Regions!$A$2:$B$41,2,FALSE),"0")</f>
        <v>7</v>
      </c>
      <c r="O2105" s="2" t="s">
        <v>314</v>
      </c>
      <c r="P2105" s="19">
        <f>IFERROR(VLOOKUP(O2105,Colors!$A$2:$B$11,2,FALSE),"0")</f>
        <v>6</v>
      </c>
      <c r="Q2105" s="2" t="s">
        <v>4804</v>
      </c>
      <c r="R2105" s="19">
        <f>IFERROR(VLOOKUP(Q2105,Contenants!$A$2:$B$21,2,FALSE),"0")</f>
        <v>8</v>
      </c>
      <c r="S2105" s="2"/>
      <c r="T2105" s="50" t="str">
        <f t="shared" si="769"/>
        <v>Biere Aussau Bad Flamingo 33 Cl</v>
      </c>
      <c r="U2105" s="19" t="str">
        <f t="shared" si="776"/>
        <v/>
      </c>
      <c r="V2105" s="19">
        <f t="shared" si="771"/>
        <v>0</v>
      </c>
      <c r="W2105" s="20" t="e">
        <f>$X$1&amp;A2105&amp;$Y$1&amp;T2105&amp;$Z$1&amp;D2105&amp;$AA$1&amp;E2105&amp;#REF!&amp;G2105&amp;$AB$1&amp;J2105&amp;$AC$1&amp;L2105&amp;$AD$1&amp;N2105&amp;$AE$1&amp;P2105&amp;$AF$1&amp;R2105&amp;$AG$1&amp;#REF!&amp;$AI$1</f>
        <v>#REF!</v>
      </c>
    </row>
    <row r="2106" spans="1:23" ht="409.5" x14ac:dyDescent="0.25">
      <c r="A2106" s="2" t="s">
        <v>628</v>
      </c>
      <c r="B2106" s="2" t="s">
        <v>629</v>
      </c>
      <c r="C2106" s="3" t="s">
        <v>5065</v>
      </c>
      <c r="D2106" s="23" t="str">
        <f t="shared" si="767"/>
        <v>Un Côte de Provence rosé sec, salin sur des notes de petits fruits rouges. Parfait en apéritif ou des grillades entre amis.&lt;br&gt;&lt;br&gt;Encépagement : Grenache / Cinsault / Rolle&lt;br&gt;&lt;br&gt;Dégustation : Nez aux arômes de pêche blanche et d’eucalyptus ; Bouche fraîche et minérale aux notes de fraise des bois&lt;br&gt;Accord mets/vin : apéritif, tapas, saumon fumé ou volailles.&lt;br&gt;&lt;br&gt;Existe en 75cl et en 50cl.&lt;br&gt;&lt;br&gt;Le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v>
      </c>
      <c r="E2106" s="4">
        <v>19.25</v>
      </c>
      <c r="F2106" s="2" t="s">
        <v>2263</v>
      </c>
      <c r="G2106" s="19">
        <f>VLOOKUP(F2106,frs!$A$2:$B$45,2,FALSE)</f>
        <v>38</v>
      </c>
      <c r="H2106" s="2" t="b">
        <v>1</v>
      </c>
      <c r="I2106" s="2" t="s">
        <v>2308</v>
      </c>
      <c r="J2106" s="19">
        <f>VLOOKUP(I2106,Families!$A$2:$B$11,2,FALSE)</f>
        <v>3</v>
      </c>
      <c r="K2106" s="2" t="s">
        <v>4740</v>
      </c>
      <c r="L2106" s="19">
        <f>IFERROR(VLOOKUP(K2106,Appellations!$A$2:$B$80,2,FALSE),"0")</f>
        <v>25</v>
      </c>
      <c r="M2106" s="2" t="s">
        <v>4741</v>
      </c>
      <c r="N2106" s="19">
        <f>IFERROR(VLOOKUP(M2106,Regions!$A$2:$B$44,2,FALSE),"0")</f>
        <v>32</v>
      </c>
      <c r="O2106" s="2" t="s">
        <v>2306</v>
      </c>
      <c r="P2106" s="19">
        <f>IFERROR(VLOOKUP(O2106,Colors!$A$2:$B$11,2,FALSE),"0")</f>
        <v>7</v>
      </c>
      <c r="Q2106" s="2" t="s">
        <v>2303</v>
      </c>
      <c r="R2106" s="19">
        <f>IFERROR(VLOOKUP(Q2106,Contenants!$A$2:$B$21,2,FALSE),"0")</f>
        <v>19</v>
      </c>
      <c r="S2106" s="2" t="s">
        <v>5700</v>
      </c>
      <c r="T2106" s="50" t="s">
        <v>6373</v>
      </c>
      <c r="U2106" s="19" t="str">
        <f t="shared" ref="U2106:U2108" si="777">SUBSTITUTE(S2106,"C:\Users\Admin\OneDrive\Site Internet\","")</f>
        <v>chateau_des_bormettes_cote_et_mer_rose.png</v>
      </c>
      <c r="V2106" s="19">
        <f t="shared" si="771"/>
        <v>1</v>
      </c>
      <c r="W2106" s="20" t="str">
        <f t="shared" ref="W2106:W2108" si="778">$X$1&amp;A2106&amp;$Y$1&amp;T2106&amp;$Z$1&amp;D2106&amp;$AA$1&amp;G2106&amp;$AB$1&amp;J2106&amp;$AC$1&amp;L2106&amp;$AD$1&amp;N2106&amp;$AE$1&amp;P2106&amp;$AF$1&amp;R2106&amp;$AG$1&amp;U2106&amp;$AH$1&amp;V2106&amp;$AI$1</f>
        <v>("02118", "Côte et Mer Bormettes Rosé Magnum", "Un Côte de Provence rosé sec, salin sur des notes de petits fruits rouges. Parfait en apéritif ou des grillades entre amis.&lt;br&gt;&lt;br&gt;Encépagement : Grenache / Cinsault / Rolle&lt;br&gt;&lt;br&gt;Dégustation : Nez aux arômes de pêche blanche et d’eucalyptus ; Bouche fraîche et minérale aux notes de fraise des bois&lt;br&gt;Accord mets/vin : apéritif, tapas, saumon fumé ou volailles.&lt;br&gt;&lt;br&gt;Existe en 75cl et en 50cl.&lt;br&gt;&lt;br&gt;Le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 "38", "3", "25", "32","7", "19", "chateau_des_bormettes_cote_et_mer_rose.png", "1"),</v>
      </c>
    </row>
    <row r="2107" spans="1:23" ht="409.5" x14ac:dyDescent="0.25">
      <c r="A2107" s="2" t="s">
        <v>646</v>
      </c>
      <c r="B2107" s="2" t="s">
        <v>647</v>
      </c>
      <c r="C2107" s="3" t="s">
        <v>5066</v>
      </c>
      <c r="D2107" s="23" t="str">
        <f t="shared" si="767"/>
        <v>Un Côte de Provence rouge léger et fruité. Idéal pour un apéritif ou un plateau de charcuterie.&lt;br&gt;&lt;br&gt;Encépagement : Syrah / Cinsault / Rolle&lt;br&gt;&lt;br&gt;Dégustation : Nez fin et délicat sur des arômes de fraises et de framboises ; Bouche gouleyante au saveur de fruits noirs&lt;br&gt;Accord mets/vin : apéritif, viandes grillées&lt;br&gt;&lt;br&gt;Existe en Magnum et en 75cl.&lt;br&gt;&lt;br&gt;Le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v>
      </c>
      <c r="E2107" s="4">
        <v>19.25</v>
      </c>
      <c r="F2107" s="2" t="s">
        <v>2263</v>
      </c>
      <c r="G2107" s="19">
        <f>VLOOKUP(F2107,frs!$A$2:$B$45,2,FALSE)</f>
        <v>38</v>
      </c>
      <c r="H2107" s="2" t="b">
        <v>1</v>
      </c>
      <c r="I2107" s="2" t="s">
        <v>4716</v>
      </c>
      <c r="J2107" s="19">
        <f>VLOOKUP(I2107,Families!$A$2:$B$11,2,FALSE)</f>
        <v>1</v>
      </c>
      <c r="K2107" s="2" t="s">
        <v>4740</v>
      </c>
      <c r="L2107" s="19">
        <f>IFERROR(VLOOKUP(K2107,Appellations!$A$2:$B$80,2,FALSE),"0")</f>
        <v>25</v>
      </c>
      <c r="M2107" s="2" t="s">
        <v>4741</v>
      </c>
      <c r="N2107" s="19">
        <f>IFERROR(VLOOKUP(M2107,Regions!$A$2:$B$44,2,FALSE),"0")</f>
        <v>32</v>
      </c>
      <c r="O2107" s="2" t="s">
        <v>4719</v>
      </c>
      <c r="P2107" s="19">
        <f>IFERROR(VLOOKUP(O2107,Colors!$A$2:$B$11,2,FALSE),"0")</f>
        <v>8</v>
      </c>
      <c r="Q2107" s="2" t="s">
        <v>4688</v>
      </c>
      <c r="R2107" s="19">
        <f>IFERROR(VLOOKUP(Q2107,Contenants!$A$2:$B$21,2,FALSE),"0")</f>
        <v>16</v>
      </c>
      <c r="S2107" s="2" t="s">
        <v>5695</v>
      </c>
      <c r="T2107" s="50" t="s">
        <v>6374</v>
      </c>
      <c r="U2107" s="19" t="str">
        <f t="shared" si="777"/>
        <v>chateau_des_bormettes_cote_et_mer_rouge.png</v>
      </c>
      <c r="V2107" s="19">
        <f t="shared" si="771"/>
        <v>1</v>
      </c>
      <c r="W2107" s="20" t="str">
        <f t="shared" si="778"/>
        <v>("02119", "Côte et Mer Bormettes Rouge Magnum", "Un Côte de Provence rouge léger et fruité. Idéal pour un apéritif ou un plateau de charcuterie.&lt;br&gt;&lt;br&gt;Encépagement : Syrah / Cinsault / Rolle&lt;br&gt;&lt;br&gt;Dégustation : Nez fin et délicat sur des arômes de fraises et de framboises ; Bouche gouleyante au saveur de fruits noirs&lt;br&gt;Accord mets/vin : apéritif, viandes grillées&lt;br&gt;&lt;br&gt;Existe en Magnum et en 75cl.&lt;br&gt;&lt;br&gt;Le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 "38", "1", "25", "32","8", "16", "chateau_des_bormettes_cote_et_mer_rouge.png", "1"),</v>
      </c>
    </row>
    <row r="2108" spans="1:23" ht="409.5" x14ac:dyDescent="0.25">
      <c r="A2108" s="2" t="s">
        <v>636</v>
      </c>
      <c r="B2108" s="2" t="s">
        <v>637</v>
      </c>
      <c r="C2108" s="3" t="s">
        <v>5067</v>
      </c>
      <c r="D2108" s="23" t="str">
        <f t="shared" si="767"/>
        <v>Un Côtes de Provence blanc sec, léger sur des notes de fruits exotiques. Parfait pour accompagner un apéritif entre amis.&lt;br&gt;&lt;br&gt;Encépagement : Rolle&lt;br&gt;&lt;br&gt;Dégustation : Nez fin et délicat sur des d’agrumes ; Bouche minérale, fruitée d’une belle vivacité.&lt;br&gt;Accord mets/vin : apéritif, viandes grillées&lt;br&gt;&lt;br&gt;Existe en Magnum et en 75cl. &lt;br&gt;&lt;br&gt;Le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v>
      </c>
      <c r="E2108" s="4">
        <v>19.25</v>
      </c>
      <c r="F2108" s="2" t="s">
        <v>2263</v>
      </c>
      <c r="G2108" s="19">
        <f>VLOOKUP(F2108,frs!$A$2:$B$45,2,FALSE)</f>
        <v>38</v>
      </c>
      <c r="H2108" s="2" t="b">
        <v>1</v>
      </c>
      <c r="I2108" s="2" t="s">
        <v>4709</v>
      </c>
      <c r="J2108" s="19">
        <f>VLOOKUP(I2108,Families!$A$2:$B$11,2,FALSE)</f>
        <v>2</v>
      </c>
      <c r="K2108" s="2" t="s">
        <v>4740</v>
      </c>
      <c r="L2108" s="19">
        <f>IFERROR(VLOOKUP(K2108,Appellations!$A$2:$B$80,2,FALSE),"0")</f>
        <v>25</v>
      </c>
      <c r="M2108" s="2" t="s">
        <v>4741</v>
      </c>
      <c r="N2108" s="19">
        <f>IFERROR(VLOOKUP(M2108,Regions!$A$2:$B$44,2,FALSE),"0")</f>
        <v>32</v>
      </c>
      <c r="O2108" s="2" t="s">
        <v>4689</v>
      </c>
      <c r="P2108" s="19">
        <f>IFERROR(VLOOKUP(O2108,Colors!$A$2:$B$11,2,FALSE),"0")</f>
        <v>2</v>
      </c>
      <c r="Q2108" s="2" t="s">
        <v>2303</v>
      </c>
      <c r="R2108" s="19">
        <f>IFERROR(VLOOKUP(Q2108,Contenants!$A$2:$B$21,2,FALSE),"0")</f>
        <v>19</v>
      </c>
      <c r="S2108" s="2" t="s">
        <v>5699</v>
      </c>
      <c r="T2108" s="50" t="s">
        <v>6375</v>
      </c>
      <c r="U2108" s="19" t="str">
        <f t="shared" si="777"/>
        <v>chateau_des_bormettes_cote_et_mer_blanc.png</v>
      </c>
      <c r="V2108" s="19">
        <f t="shared" si="771"/>
        <v>1</v>
      </c>
      <c r="W2108" s="20" t="str">
        <f t="shared" si="778"/>
        <v>("02120", "Côte et Mer Bormettes Blanc Magnum", "Un Côtes de Provence blanc sec, léger sur des notes de fruits exotiques. Parfait pour accompagner un apéritif entre amis.&lt;br&gt;&lt;br&gt;Encépagement : Rolle&lt;br&gt;&lt;br&gt;Dégustation : Nez fin et délicat sur des d’agrumes ; Bouche minérale, fruitée d’une belle vivacité.&lt;br&gt;Accord mets/vin : apéritif, viandes grillées&lt;br&gt;&lt;br&gt;Existe en Magnum et en 75cl. &lt;br&gt;&lt;br&gt;Le Domaine des Bormettes est un lieu chargé d’histoire. Il est aujourd’hui, et depuis le début du 20e siècle, une exploitation familiale qui est actuellement dirigée par Fabrice Faré. Son cépage prioritaire est le grenache : des rosés aromatiques et profonds, appréciés par tous. Le rolle apporte de la diversité, avec son cépage blanc, il permet de produire des blancs d’exception, mais aussi d’apporter une touche d’exotisme dans un assemblage de rosé.", "38", "2", "25", "32","2", "19", "chateau_des_bormettes_cote_et_mer_blanc.png", "1"),</v>
      </c>
    </row>
    <row r="2109" spans="1:23" hidden="1" x14ac:dyDescent="0.25">
      <c r="A2109" s="2" t="s">
        <v>375</v>
      </c>
      <c r="B2109" s="2" t="s">
        <v>376</v>
      </c>
      <c r="C2109" s="3"/>
      <c r="D2109" s="23" t="str">
        <f t="shared" si="767"/>
        <v/>
      </c>
      <c r="E2109" s="4">
        <v>18.600000000000001</v>
      </c>
      <c r="F2109" s="2" t="s">
        <v>2246</v>
      </c>
      <c r="G2109" s="19">
        <f>VLOOKUP(F2109,frs!$A$2:$E$41,2,FALSE)</f>
        <v>22</v>
      </c>
      <c r="H2109" s="2" t="b">
        <v>1</v>
      </c>
      <c r="I2109" s="2" t="s">
        <v>2307</v>
      </c>
      <c r="J2109" s="19">
        <f>VLOOKUP(I2109,Families!$A$2:$B$11,2,FALSE)</f>
        <v>8</v>
      </c>
      <c r="K2109" s="2"/>
      <c r="L2109" s="19" t="str">
        <f>IFERROR(VLOOKUP(K2109,Appellations!$A$2:$B$77,2,FALSE),"0")</f>
        <v>0</v>
      </c>
      <c r="M2109" s="2" t="s">
        <v>2307</v>
      </c>
      <c r="N2109" s="19">
        <f>IFERROR(VLOOKUP(M2109,Regions!$A$2:$B$41,2,FALSE),"0")</f>
        <v>7</v>
      </c>
      <c r="O2109" s="2" t="s">
        <v>4803</v>
      </c>
      <c r="P2109" s="19">
        <f>IFERROR(VLOOKUP(O2109,Colors!$A$2:$B$11,2,FALSE),"0")</f>
        <v>4</v>
      </c>
      <c r="Q2109" s="2" t="s">
        <v>2303</v>
      </c>
      <c r="R2109" s="19">
        <f>IFERROR(VLOOKUP(Q2109,Contenants!$A$2:$B$21,2,FALSE),"0")</f>
        <v>19</v>
      </c>
      <c r="S2109" s="2"/>
      <c r="T2109" s="50" t="str">
        <f t="shared" si="769"/>
        <v>Biere Aussau Tricolore Magnum</v>
      </c>
      <c r="U2109" s="19" t="str">
        <f>SUBSTITUTE(SUBSTITUTE(SUBSTITUTE(SUBSTITUTE(SUBSTITUTE(SUBSTITUTE(SUBSTITUTE(SUBSTITUTE(SUBSTITUTE(SUBSTITUTE(SUBSTITUTE(SUBSTITUTE(S2109,"C:\Users\Admin\OneDrive\Site Internet\",""),"BAG-IN-BOX\",""),"BOURGOGNE\",""),"BEAUJOLAIS\",""),"CHAMPAGNE ET EFFERVESCENTS\",""),"LANGUEDOC\",""),"LOIRE\",""),"PROVENCE\",""),"RHONE NORD\",""),"RHONE SUD\",""),"SPIRITUEUX\",""),"SUD OUEST\","")</f>
        <v/>
      </c>
      <c r="V2109" s="19">
        <f t="shared" si="771"/>
        <v>0</v>
      </c>
      <c r="W2109" s="20" t="e">
        <f>$X$1&amp;A2109&amp;$Y$1&amp;T2109&amp;$Z$1&amp;D2109&amp;$AA$1&amp;E2109&amp;#REF!&amp;G2109&amp;$AB$1&amp;J2109&amp;$AC$1&amp;L2109&amp;$AD$1&amp;N2109&amp;$AE$1&amp;P2109&amp;$AF$1&amp;R2109&amp;$AG$1&amp;#REF!&amp;$AI$1</f>
        <v>#REF!</v>
      </c>
    </row>
    <row r="2110" spans="1:23" hidden="1" x14ac:dyDescent="0.25">
      <c r="A2110" s="2" t="s">
        <v>413</v>
      </c>
      <c r="B2110" s="2" t="s">
        <v>414</v>
      </c>
      <c r="C2110" s="3"/>
      <c r="D2110" s="23" t="str">
        <f t="shared" si="767"/>
        <v/>
      </c>
      <c r="E2110" s="4">
        <v>4.0999999999999996</v>
      </c>
      <c r="F2110" s="2" t="s">
        <v>2291</v>
      </c>
      <c r="G2110" s="19" t="e">
        <f>VLOOKUP(F2110,frs!$A$2:$E$41,2,FALSE)</f>
        <v>#N/A</v>
      </c>
      <c r="H2110" s="2" t="b">
        <v>1</v>
      </c>
      <c r="I2110" s="2" t="s">
        <v>2307</v>
      </c>
      <c r="J2110" s="19">
        <f>VLOOKUP(I2110,Families!$A$2:$B$11,2,FALSE)</f>
        <v>8</v>
      </c>
      <c r="K2110" s="2"/>
      <c r="L2110" s="19" t="str">
        <f>IFERROR(VLOOKUP(K2110,Appellations!$A$2:$B$77,2,FALSE),"0")</f>
        <v>0</v>
      </c>
      <c r="M2110" s="2" t="s">
        <v>2307</v>
      </c>
      <c r="N2110" s="19">
        <f>IFERROR(VLOOKUP(M2110,Regions!$A$2:$B$41,2,FALSE),"0")</f>
        <v>7</v>
      </c>
      <c r="O2110" s="2" t="s">
        <v>2305</v>
      </c>
      <c r="P2110" s="19">
        <f>IFERROR(VLOOKUP(O2110,Colors!$A$2:$B$11,2,FALSE),"0")</f>
        <v>1</v>
      </c>
      <c r="Q2110" s="2" t="s">
        <v>4804</v>
      </c>
      <c r="R2110" s="19">
        <f>IFERROR(VLOOKUP(Q2110,Contenants!$A$2:$B$21,2,FALSE),"0")</f>
        <v>8</v>
      </c>
      <c r="S2110" s="2"/>
      <c r="T2110" s="50" t="str">
        <f t="shared" si="769"/>
        <v>Biere Pepiole Ambree 33 Cl</v>
      </c>
      <c r="U2110" s="19" t="str">
        <f>SUBSTITUTE(SUBSTITUTE(SUBSTITUTE(SUBSTITUTE(SUBSTITUTE(SUBSTITUTE(SUBSTITUTE(SUBSTITUTE(SUBSTITUTE(SUBSTITUTE(SUBSTITUTE(SUBSTITUTE(S2110,"C:\Users\Admin\OneDrive\Site Internet\",""),"BAG-IN-BOX\",""),"BOURGOGNE\",""),"BEAUJOLAIS\",""),"CHAMPAGNE ET EFFERVESCENTS\",""),"LANGUEDOC\",""),"LOIRE\",""),"PROVENCE\",""),"RHONE NORD\",""),"RHONE SUD\",""),"SPIRITUEUX\",""),"SUD OUEST\","")</f>
        <v/>
      </c>
      <c r="V2110" s="19">
        <f t="shared" si="771"/>
        <v>0</v>
      </c>
      <c r="W2110" s="20" t="e">
        <f>$X$1&amp;A2110&amp;$Y$1&amp;T2110&amp;$Z$1&amp;D2110&amp;$AA$1&amp;E2110&amp;#REF!&amp;G2110&amp;$AB$1&amp;J2110&amp;$AC$1&amp;L2110&amp;$AD$1&amp;N2110&amp;$AE$1&amp;P2110&amp;$AF$1&amp;R2110&amp;$AG$1&amp;#REF!&amp;$AI$1</f>
        <v>#REF!</v>
      </c>
    </row>
    <row r="2111" spans="1:23" ht="409.5" x14ac:dyDescent="0.25">
      <c r="A2111" s="2" t="s">
        <v>1731</v>
      </c>
      <c r="B2111" s="2" t="s">
        <v>1732</v>
      </c>
      <c r="C2111" s="3" t="s">
        <v>5424</v>
      </c>
      <c r="D2111" s="23" t="str">
        <f t="shared" si="767"/>
        <v>Une liqueur d’orange à base de Rhum Blanc Agricole martiniquais d’un équilibre incroyable. Idéal en apéritif.&lt;br&gt;&lt;br&gt;Provenance : Martinique&lt;br&gt;Vieillissement : Liqueur d’orange à base de Rhum Blanc Agricole.&lt;br&gt;&lt;br&gt;Dégustation : Robe orangée ; Nez d’oranges confîtes ; Bouche délicatement sucrée avec une finale longue et légère.&lt;br&gt;&lt;br&gt;Rhum emblématique de la Martinique, Rhum Clément a été fondé en 1887 par Homère Clément. A l’Est de l’île au niveau du François, Rhum Clément fabrique des Rhums Agricoles blancs et vieux sous AOC, ainsi qu’une gamme de liqueurs. Protecteur du patrimoine martiniquais, l’Habitation Clément est inscrit aux Monuments Historiques depuis 1996. Elle y abrite la Fondation Clément, l’un des plus grands lieux d’exposition d’art contemporain des Caraïbes.</v>
      </c>
      <c r="E2111" s="4">
        <v>35.9</v>
      </c>
      <c r="F2111" s="2" t="s">
        <v>469</v>
      </c>
      <c r="G2111" s="19">
        <f>VLOOKUP(F2111,frs!$A$2:$B$45,2,FALSE)</f>
        <v>24</v>
      </c>
      <c r="H2111" s="2" t="b">
        <v>1</v>
      </c>
      <c r="I2111" s="2" t="s">
        <v>4693</v>
      </c>
      <c r="J2111" s="19">
        <f>VLOOKUP(I2111,Families!$A$2:$B$11,2,FALSE)</f>
        <v>7</v>
      </c>
      <c r="K2111" s="2"/>
      <c r="L2111" s="19" t="str">
        <f>IFERROR(VLOOKUP(K2111,Appellations!$A$2:$B$80,2,FALSE),"0")</f>
        <v>0</v>
      </c>
      <c r="M2111" s="2" t="s">
        <v>4703</v>
      </c>
      <c r="N2111" s="19">
        <f>IFERROR(VLOOKUP(M2111,Regions!$A$2:$B$44,2,FALSE),"0")</f>
        <v>34</v>
      </c>
      <c r="O2111" s="2"/>
      <c r="P2111" s="19" t="str">
        <f>IFERROR(VLOOKUP(O2111,Colors!$A$2:$B$11,2,FALSE),"0")</f>
        <v>0</v>
      </c>
      <c r="Q2111" s="2" t="s">
        <v>4696</v>
      </c>
      <c r="R2111" s="19">
        <f>IFERROR(VLOOKUP(Q2111,Contenants!$A$2:$B$21,2,FALSE),"0")</f>
        <v>15</v>
      </c>
      <c r="S2111" s="2" t="s">
        <v>5836</v>
      </c>
      <c r="T2111" s="50" t="s">
        <v>6376</v>
      </c>
      <c r="U2111" s="19" t="str">
        <f>SUBSTITUTE(S2111,"C:\Users\Admin\OneDrive\Site Internet\","")</f>
        <v>rhum_clement_shrubb.png</v>
      </c>
      <c r="V2111" s="19">
        <f t="shared" si="771"/>
        <v>1</v>
      </c>
      <c r="W2111" s="20" t="str">
        <f t="shared" ref="W2111" si="779">$X$1&amp;A2111&amp;$Y$1&amp;T2111&amp;$Z$1&amp;D2111&amp;$AA$1&amp;G2111&amp;$AB$1&amp;J2111&amp;$AC$1&amp;L2111&amp;$AD$1&amp;N2111&amp;$AE$1&amp;P2111&amp;$AF$1&amp;R2111&amp;$AG$1&amp;U2111&amp;$AH$1&amp;V2111&amp;$AI$1</f>
        <v>("02123", "Rhum Clément Shrubb", "Une liqueur d’orange à base de Rhum Blanc Agricole martiniquais d’un équilibre incroyable. Idéal en apéritif.&lt;br&gt;&lt;br&gt;Provenance : Martinique&lt;br&gt;Vieillissement : Liqueur d’orange à base de Rhum Blanc Agricole.&lt;br&gt;&lt;br&gt;Dégustation : Robe orangée ; Nez d’oranges confîtes ; Bouche délicatement sucrée avec une finale longue et légère.&lt;br&gt;&lt;br&gt;Rhum emblématique de la Martinique, Rhum Clément a été fondé en 1887 par Homère Clément. A l’Est de l’île au niveau du François, Rhum Clément fabrique des Rhums Agricoles blancs et vieux sous AOC, ainsi qu’une gamme de liqueurs. Protecteur du patrimoine martiniquais, l’Habitation Clément est inscrit aux Monuments Historiques depuis 1996. Elle y abrite la Fondation Clément, l’un des plus grands lieux d’exposition d’art contemporain des Caraïbes.", "24", "7", "0", "34","0", "15", "rhum_clement_shrubb.png", "1"),</v>
      </c>
    </row>
    <row r="2112" spans="1:23" hidden="1" x14ac:dyDescent="0.25">
      <c r="A2112" s="2" t="s">
        <v>1729</v>
      </c>
      <c r="B2112" s="2" t="s">
        <v>1730</v>
      </c>
      <c r="C2112" s="3"/>
      <c r="D2112" s="23" t="str">
        <f t="shared" si="767"/>
        <v/>
      </c>
      <c r="E2112" s="4">
        <v>136.69999999999999</v>
      </c>
      <c r="F2112" s="2" t="s">
        <v>469</v>
      </c>
      <c r="G2112" s="19">
        <f>VLOOKUP(F2112,frs!$A$2:$E$41,2,FALSE)</f>
        <v>24</v>
      </c>
      <c r="H2112" s="2" t="b">
        <v>1</v>
      </c>
      <c r="I2112" s="2" t="s">
        <v>4693</v>
      </c>
      <c r="J2112" s="19">
        <f>VLOOKUP(I2112,Families!$A$2:$B$11,2,FALSE)</f>
        <v>7</v>
      </c>
      <c r="K2112" s="2"/>
      <c r="L2112" s="19" t="str">
        <f>IFERROR(VLOOKUP(K2112,Appellations!$A$2:$B$77,2,FALSE),"0")</f>
        <v>0</v>
      </c>
      <c r="M2112" s="2" t="s">
        <v>4703</v>
      </c>
      <c r="N2112" s="19">
        <f>IFERROR(VLOOKUP(M2112,Regions!$A$2:$B$41,2,FALSE),"0")</f>
        <v>34</v>
      </c>
      <c r="O2112" s="2"/>
      <c r="P2112" s="19" t="str">
        <f>IFERROR(VLOOKUP(O2112,Colors!$A$2:$B$11,2,FALSE),"0")</f>
        <v>0</v>
      </c>
      <c r="Q2112" s="2" t="s">
        <v>4696</v>
      </c>
      <c r="R2112" s="19">
        <f>IFERROR(VLOOKUP(Q2112,Contenants!$A$2:$B$21,2,FALSE),"0")</f>
        <v>15</v>
      </c>
      <c r="S2112" s="2"/>
      <c r="T2112" s="50" t="str">
        <f t="shared" si="769"/>
        <v>Rhum Clement Homere</v>
      </c>
      <c r="U2112" s="19" t="str">
        <f>SUBSTITUTE(SUBSTITUTE(SUBSTITUTE(SUBSTITUTE(SUBSTITUTE(SUBSTITUTE(SUBSTITUTE(SUBSTITUTE(SUBSTITUTE(SUBSTITUTE(SUBSTITUTE(SUBSTITUTE(S2112,"C:\Users\Admin\OneDrive\Site Internet\",""),"BAG-IN-BOX\",""),"BOURGOGNE\",""),"BEAUJOLAIS\",""),"CHAMPAGNE ET EFFERVESCENTS\",""),"LANGUEDOC\",""),"LOIRE\",""),"PROVENCE\",""),"RHONE NORD\",""),"RHONE SUD\",""),"SPIRITUEUX\",""),"SUD OUEST\","")</f>
        <v/>
      </c>
      <c r="V2112" s="19">
        <f t="shared" si="771"/>
        <v>0</v>
      </c>
      <c r="W2112" s="20" t="e">
        <f>$X$1&amp;A2112&amp;$Y$1&amp;T2112&amp;$Z$1&amp;D2112&amp;$AA$1&amp;E2112&amp;#REF!&amp;G2112&amp;$AB$1&amp;J2112&amp;$AC$1&amp;L2112&amp;$AD$1&amp;N2112&amp;$AE$1&amp;P2112&amp;$AF$1&amp;R2112&amp;$AG$1&amp;#REF!&amp;$AI$1</f>
        <v>#REF!</v>
      </c>
    </row>
    <row r="2113" spans="1:23" hidden="1" x14ac:dyDescent="0.25">
      <c r="A2113" s="2" t="s">
        <v>141</v>
      </c>
      <c r="B2113" s="2" t="s">
        <v>142</v>
      </c>
      <c r="C2113" s="3"/>
      <c r="D2113" s="23" t="str">
        <f t="shared" si="767"/>
        <v/>
      </c>
      <c r="E2113" s="4">
        <v>78.8</v>
      </c>
      <c r="F2113" s="2" t="s">
        <v>66</v>
      </c>
      <c r="G2113" s="19">
        <f>VLOOKUP(F2113,frs!$A$2:$E$41,2,FALSE)</f>
        <v>28</v>
      </c>
      <c r="H2113" s="2" t="b">
        <v>1</v>
      </c>
      <c r="I2113" s="2" t="s">
        <v>4693</v>
      </c>
      <c r="J2113" s="19">
        <f>VLOOKUP(I2113,Families!$A$2:$B$11,2,FALSE)</f>
        <v>7</v>
      </c>
      <c r="K2113" s="2"/>
      <c r="L2113" s="19" t="str">
        <f>IFERROR(VLOOKUP(K2113,Appellations!$A$2:$B$77,2,FALSE),"0")</f>
        <v>0</v>
      </c>
      <c r="M2113" s="2" t="s">
        <v>5925</v>
      </c>
      <c r="N2113" s="19">
        <f>IFERROR(VLOOKUP(M2113,Regions!$A$2:$B$41,2,FALSE),"0")</f>
        <v>4</v>
      </c>
      <c r="O2113" s="2"/>
      <c r="P2113" s="19" t="str">
        <f>IFERROR(VLOOKUP(O2113,Colors!$A$2:$B$11,2,FALSE),"0")</f>
        <v>0</v>
      </c>
      <c r="Q2113" s="2"/>
      <c r="R2113" s="19" t="str">
        <f>IFERROR(VLOOKUP(Q2113,Contenants!$A$2:$B$21,2,FALSE),"0")</f>
        <v>0</v>
      </c>
      <c r="S2113" s="2"/>
      <c r="T2113" s="50" t="str">
        <f t="shared" si="769"/>
        <v>Bas Armagnac Laubade 2003</v>
      </c>
      <c r="U2113" s="19" t="str">
        <f>SUBSTITUTE(SUBSTITUTE(SUBSTITUTE(SUBSTITUTE(SUBSTITUTE(SUBSTITUTE(SUBSTITUTE(SUBSTITUTE(SUBSTITUTE(SUBSTITUTE(SUBSTITUTE(SUBSTITUTE(S2113,"C:\Users\Admin\OneDrive\Site Internet\",""),"BAG-IN-BOX\",""),"BOURGOGNE\",""),"BEAUJOLAIS\",""),"CHAMPAGNE ET EFFERVESCENTS\",""),"LANGUEDOC\",""),"LOIRE\",""),"PROVENCE\",""),"RHONE NORD\",""),"RHONE SUD\",""),"SPIRITUEUX\",""),"SUD OUEST\","")</f>
        <v/>
      </c>
      <c r="V2113" s="19">
        <f t="shared" si="771"/>
        <v>0</v>
      </c>
      <c r="W2113" s="20" t="e">
        <f>$X$1&amp;A2113&amp;$Y$1&amp;T2113&amp;$Z$1&amp;D2113&amp;$AA$1&amp;E2113&amp;#REF!&amp;G2113&amp;$AB$1&amp;J2113&amp;$AC$1&amp;L2113&amp;$AD$1&amp;N2113&amp;$AE$1&amp;P2113&amp;$AF$1&amp;R2113&amp;$AG$1&amp;#REF!&amp;$AI$1</f>
        <v>#REF!</v>
      </c>
    </row>
    <row r="2114" spans="1:23" ht="409.5" x14ac:dyDescent="0.25">
      <c r="A2114" s="2" t="s">
        <v>1783</v>
      </c>
      <c r="B2114" s="2" t="s">
        <v>1784</v>
      </c>
      <c r="C2114" s="3" t="s">
        <v>5435</v>
      </c>
      <c r="D2114" s="23" t="str">
        <f t="shared" si="767"/>
        <v>Un Rhum Blanc Agricole mauritien ample et floral. Idéal en digestif ou en cocktail.&lt;br&gt;&lt;br&gt;Provenance : Île Maurice&lt;br&gt;&lt;br&gt;Dégustation : Robe transparent ; Nez intense et complexe de fruits exotiques et de fleures blanches ; Bouche ronde et aromatique sur les fruits exotiques.&lt;br&gt;&lt;br&gt;La famille Oxenham s’est lancée dans la distillation de rhums agricole dès que la législation l’a permis. Elle produit des rhums pure canne identitaires parés pour le vieillissement dans une gamme dénommée malicieusement OAKS &amp; ÂMES.</v>
      </c>
      <c r="E2114" s="4">
        <v>39.6</v>
      </c>
      <c r="F2114" s="2" t="s">
        <v>66</v>
      </c>
      <c r="G2114" s="19">
        <f>VLOOKUP(F2114,frs!$A$2:$B$45,2,FALSE)</f>
        <v>28</v>
      </c>
      <c r="H2114" s="2" t="b">
        <v>1</v>
      </c>
      <c r="I2114" s="2" t="s">
        <v>4693</v>
      </c>
      <c r="J2114" s="19">
        <f>VLOOKUP(I2114,Families!$A$2:$B$11,2,FALSE)</f>
        <v>7</v>
      </c>
      <c r="K2114" s="2"/>
      <c r="L2114" s="19" t="str">
        <f>IFERROR(VLOOKUP(K2114,Appellations!$A$2:$B$80,2,FALSE),"0")</f>
        <v>0</v>
      </c>
      <c r="M2114" s="2" t="s">
        <v>4703</v>
      </c>
      <c r="N2114" s="19">
        <f>IFERROR(VLOOKUP(M2114,Regions!$A$2:$B$44,2,FALSE),"0")</f>
        <v>34</v>
      </c>
      <c r="O2114" s="2"/>
      <c r="P2114" s="19" t="str">
        <f>IFERROR(VLOOKUP(O2114,Colors!$A$2:$B$11,2,FALSE),"0")</f>
        <v>0</v>
      </c>
      <c r="Q2114" s="2" t="s">
        <v>4696</v>
      </c>
      <c r="R2114" s="19">
        <f>IFERROR(VLOOKUP(Q2114,Contenants!$A$2:$B$21,2,FALSE),"0")</f>
        <v>15</v>
      </c>
      <c r="S2114" s="2" t="s">
        <v>5778</v>
      </c>
      <c r="T2114" s="50" t="s">
        <v>6377</v>
      </c>
      <c r="U2114" s="19" t="str">
        <f t="shared" ref="U2114:U2120" si="780">SUBSTITUTE(S2114,"C:\Users\Admin\OneDrive\Site Internet\","")</f>
        <v>rhum_oaks_ames_blanc.png</v>
      </c>
      <c r="V2114" s="19">
        <f t="shared" si="771"/>
        <v>1</v>
      </c>
      <c r="W2114" s="20" t="str">
        <f t="shared" ref="W2114:W2120" si="781">$X$1&amp;A2114&amp;$Y$1&amp;T2114&amp;$Z$1&amp;D2114&amp;$AA$1&amp;G2114&amp;$AB$1&amp;J2114&amp;$AC$1&amp;L2114&amp;$AD$1&amp;N2114&amp;$AE$1&amp;P2114&amp;$AF$1&amp;R2114&amp;$AG$1&amp;U2114&amp;$AH$1&amp;V2114&amp;$AI$1</f>
        <v>("02126", "Rhum Oaks and Ames Blanc", "Un Rhum Blanc Agricole mauritien ample et floral. Idéal en digestif ou en cocktail.&lt;br&gt;&lt;br&gt;Provenance : Île Maurice&lt;br&gt;&lt;br&gt;Dégustation : Robe transparent ; Nez intense et complexe de fruits exotiques et de fleures blanches ; Bouche ronde et aromatique sur les fruits exotiques.&lt;br&gt;&lt;br&gt;La famille Oxenham s’est lancée dans la distillation de rhums agricole dès que la législation l’a permis. Elle produit des rhums pure canne identitaires parés pour le vieillissement dans une gamme dénommée malicieusement OAKS &amp; ÂMES.", "28", "7", "0", "34","0", "15", "rhum_oaks_ames_blanc.png", "1"),</v>
      </c>
    </row>
    <row r="2115" spans="1:23" ht="409.5" x14ac:dyDescent="0.25">
      <c r="A2115" s="2" t="s">
        <v>1785</v>
      </c>
      <c r="B2115" s="2" t="s">
        <v>1786</v>
      </c>
      <c r="C2115" s="3" t="s">
        <v>5436</v>
      </c>
      <c r="D2115" s="23" t="str">
        <f t="shared" si="767"/>
        <v>Un Rhum Agricole mauritien boisé et riche en arômes. Idéal en digestif ou sur un moelleux au chocolat.&lt;br&gt;&lt;br&gt;Provenance : Île Maurice&lt;br&gt;&lt;br&gt;Vieillissement : 18 mois en foudre de 3000 litres et affinage en ex fûts de Cognac et Bourbon.&lt;br&gt;&lt;br&gt;Dégustation : Robe ambrée ; Nez gourmand et complexe ; Bouche boisé, intense aux notes de fruits cuits au beurre.&lt;br&gt;&lt;br&gt;La famille Oxenham s’est lancée dans la distillation de rhums agricole dès que la législation l’a permis. Elle produit des rhums pure canne identitaires parés pour le vieillissement dans une gamme dénommée malicieusement OAKS &amp; ÂMES.</v>
      </c>
      <c r="E2115" s="4">
        <v>44.25</v>
      </c>
      <c r="F2115" s="2" t="s">
        <v>66</v>
      </c>
      <c r="G2115" s="19">
        <f>VLOOKUP(F2115,frs!$A$2:$B$45,2,FALSE)</f>
        <v>28</v>
      </c>
      <c r="H2115" s="2" t="b">
        <v>1</v>
      </c>
      <c r="I2115" s="2" t="s">
        <v>4693</v>
      </c>
      <c r="J2115" s="19">
        <f>VLOOKUP(I2115,Families!$A$2:$B$11,2,FALSE)</f>
        <v>7</v>
      </c>
      <c r="K2115" s="2"/>
      <c r="L2115" s="19" t="str">
        <f>IFERROR(VLOOKUP(K2115,Appellations!$A$2:$B$80,2,FALSE),"0")</f>
        <v>0</v>
      </c>
      <c r="M2115" s="2" t="s">
        <v>4703</v>
      </c>
      <c r="N2115" s="19">
        <f>IFERROR(VLOOKUP(M2115,Regions!$A$2:$B$44,2,FALSE),"0")</f>
        <v>34</v>
      </c>
      <c r="O2115" s="2"/>
      <c r="P2115" s="19" t="str">
        <f>IFERROR(VLOOKUP(O2115,Colors!$A$2:$B$11,2,FALSE),"0")</f>
        <v>0</v>
      </c>
      <c r="Q2115" s="2" t="s">
        <v>4696</v>
      </c>
      <c r="R2115" s="19">
        <f>IFERROR(VLOOKUP(Q2115,Contenants!$A$2:$B$21,2,FALSE),"0")</f>
        <v>15</v>
      </c>
      <c r="S2115" s="2" t="s">
        <v>5779</v>
      </c>
      <c r="T2115" s="50" t="s">
        <v>6378</v>
      </c>
      <c r="U2115" s="19" t="str">
        <f t="shared" si="780"/>
        <v>rhum_oaks_ames_gold.png</v>
      </c>
      <c r="V2115" s="19">
        <f t="shared" si="771"/>
        <v>1</v>
      </c>
      <c r="W2115" s="20" t="str">
        <f t="shared" si="781"/>
        <v>("02127", "Rhum Oaks and Ames Gold", "Un Rhum Agricole mauritien boisé et riche en arômes. Idéal en digestif ou sur un moelleux au chocolat.&lt;br&gt;&lt;br&gt;Provenance : Île Maurice&lt;br&gt;&lt;br&gt;Vieillissement : 18 mois en foudre de 3000 litres et affinage en ex fûts de Cognac et Bourbon.&lt;br&gt;&lt;br&gt;Dégustation : Robe ambrée ; Nez gourmand et complexe ; Bouche boisé, intense aux notes de fruits cuits au beurre.&lt;br&gt;&lt;br&gt;La famille Oxenham s’est lancée dans la distillation de rhums agricole dès que la législation l’a permis. Elle produit des rhums pure canne identitaires parés pour le vieillissement dans une gamme dénommée malicieusement OAKS &amp; ÂMES.", "28", "7", "0", "34","0", "15", "rhum_oaks_ames_gold.png", "1"),</v>
      </c>
    </row>
    <row r="2116" spans="1:23" ht="409.5" x14ac:dyDescent="0.25">
      <c r="A2116" s="2" t="s">
        <v>1787</v>
      </c>
      <c r="B2116" s="2" t="s">
        <v>1788</v>
      </c>
      <c r="C2116" s="3" t="s">
        <v>5437</v>
      </c>
      <c r="D2116" s="23" t="str">
        <f t="shared" si="767"/>
        <v>Un Rhum Agricole VSOP mauritien complexe et gourmand. Idéal sur un flan au chocolat.&lt;br&gt;&lt;br&gt;Provenance : Île Maurice&lt;br&gt;&lt;br&gt;Vieillissement : 5 ans en ex fûts de bourbon, vin blanc, whisky, Porto et Moscatel.&lt;br&gt;&lt;br&gt;Dégustation : Robe ambrée ; Nez boisé, complexe, vanillé et épicé ; Bouche fruitée aux notes de pomme, noix de coco, bonbon au caramel et sucre d’orge.&lt;br&gt;&lt;br&gt;La famille Oxenham s’est lancée dans la distillation de rhums agricole dès que la législation l’a permis. Elle produit des rhums pure canne identitaires parés pour le vieillissement dans une gamme dénommée malicieusement OAKS &amp; ÂMES.</v>
      </c>
      <c r="E2116" s="4">
        <v>58.9</v>
      </c>
      <c r="F2116" s="2" t="s">
        <v>66</v>
      </c>
      <c r="G2116" s="19">
        <f>VLOOKUP(F2116,frs!$A$2:$B$45,2,FALSE)</f>
        <v>28</v>
      </c>
      <c r="H2116" s="2" t="b">
        <v>1</v>
      </c>
      <c r="I2116" s="2" t="s">
        <v>4693</v>
      </c>
      <c r="J2116" s="19">
        <f>VLOOKUP(I2116,Families!$A$2:$B$11,2,FALSE)</f>
        <v>7</v>
      </c>
      <c r="K2116" s="2"/>
      <c r="L2116" s="19" t="str">
        <f>IFERROR(VLOOKUP(K2116,Appellations!$A$2:$B$80,2,FALSE),"0")</f>
        <v>0</v>
      </c>
      <c r="M2116" s="2" t="s">
        <v>4703</v>
      </c>
      <c r="N2116" s="19">
        <f>IFERROR(VLOOKUP(M2116,Regions!$A$2:$B$44,2,FALSE),"0")</f>
        <v>34</v>
      </c>
      <c r="O2116" s="2"/>
      <c r="P2116" s="19" t="str">
        <f>IFERROR(VLOOKUP(O2116,Colors!$A$2:$B$11,2,FALSE),"0")</f>
        <v>0</v>
      </c>
      <c r="Q2116" s="2" t="s">
        <v>4696</v>
      </c>
      <c r="R2116" s="19">
        <f>IFERROR(VLOOKUP(Q2116,Contenants!$A$2:$B$21,2,FALSE),"0")</f>
        <v>15</v>
      </c>
      <c r="S2116" s="2" t="s">
        <v>5780</v>
      </c>
      <c r="T2116" s="50" t="s">
        <v>6379</v>
      </c>
      <c r="U2116" s="19" t="str">
        <f t="shared" si="780"/>
        <v>rhum_oaks_ames_vsop.png</v>
      </c>
      <c r="V2116" s="19">
        <f t="shared" si="771"/>
        <v>1</v>
      </c>
      <c r="W2116" s="20" t="str">
        <f t="shared" si="781"/>
        <v>("02128", "Rhum Oaks and Ames VSOP", "Un Rhum Agricole VSOP mauritien complexe et gourmand. Idéal sur un flan au chocolat.&lt;br&gt;&lt;br&gt;Provenance : Île Maurice&lt;br&gt;&lt;br&gt;Vieillissement : 5 ans en ex fûts de bourbon, vin blanc, whisky, Porto et Moscatel.&lt;br&gt;&lt;br&gt;Dégustation : Robe ambrée ; Nez boisé, complexe, vanillé et épicé ; Bouche fruitée aux notes de pomme, noix de coco, bonbon au caramel et sucre d’orge.&lt;br&gt;&lt;br&gt;La famille Oxenham s’est lancée dans la distillation de rhums agricole dès que la législation l’a permis. Elle produit des rhums pure canne identitaires parés pour le vieillissement dans une gamme dénommée malicieusement OAKS &amp; ÂMES.", "28", "7", "0", "34","0", "15", "rhum_oaks_ames_vsop.png", "1"),</v>
      </c>
    </row>
    <row r="2117" spans="1:23" ht="409.5" x14ac:dyDescent="0.25">
      <c r="A2117" s="2" t="s">
        <v>2081</v>
      </c>
      <c r="B2117" s="2" t="s">
        <v>2082</v>
      </c>
      <c r="C2117" s="3" t="s">
        <v>5482</v>
      </c>
      <c r="D2117" s="23" t="str">
        <f t="shared" si="767"/>
        <v>Un Whisky irlandais blended qui bénéficie d’un vieillissement spécial lui conférant gourmandise et onctuosité. Idéal sur une tarte aux fraises.&lt;br&gt;&lt;br&gt;Provenance : Irlande&lt;br&gt;&lt;br&gt;Vieillissement : en fûts de Bourbon, puis de Porto et enfin de bière stoutet rye.&lt;br&gt;&lt;br&gt;Dégustation : Robe ambrée ; Nez de banane, de vanille et de pruneaux ; Bouche gourmande et riche retrouvant les mêmes arômes qu’au nez. Finale longue et riche.&lt;br&gt;&lt;br&gt;La Distillerie Blackwater matérialise le combat de Peter Mulryan en faveur des authentiques whiskeys Irlandais. Après avoir écrit six livres sur le sujet, Peter s’est imposé comme l’un des experts les plus reconnus des whiskeys de l’île d’Emeraude. Pionnier dans la réhabilitation des brassins historiques qui contenaient avoine, blé et seigle, il est l’un des principaux artisans de la refonte actuelle de l’Indication Géographique. Et quoi de mieux que de créer une Distillerie pour donner l’exemple de ce qu’un authentique Irish Whiskeys doit être.</v>
      </c>
      <c r="E2117" s="4">
        <v>40.75</v>
      </c>
      <c r="F2117" s="2" t="s">
        <v>66</v>
      </c>
      <c r="G2117" s="19">
        <f>VLOOKUP(F2117,frs!$A$2:$B$45,2,FALSE)</f>
        <v>28</v>
      </c>
      <c r="H2117" s="2" t="b">
        <v>1</v>
      </c>
      <c r="I2117" s="2" t="s">
        <v>4693</v>
      </c>
      <c r="J2117" s="19">
        <f>VLOOKUP(I2117,Families!$A$2:$B$11,2,FALSE)</f>
        <v>7</v>
      </c>
      <c r="K2117" s="2"/>
      <c r="L2117" s="19" t="str">
        <f>IFERROR(VLOOKUP(K2117,Appellations!$A$2:$B$80,2,FALSE),"0")</f>
        <v>0</v>
      </c>
      <c r="M2117" s="2" t="s">
        <v>4698</v>
      </c>
      <c r="N2117" s="19">
        <f>IFERROR(VLOOKUP(M2117,Regions!$A$2:$B$44,2,FALSE),"0")</f>
        <v>42</v>
      </c>
      <c r="O2117" s="2"/>
      <c r="P2117" s="19" t="str">
        <f>IFERROR(VLOOKUP(O2117,Colors!$A$2:$B$11,2,FALSE),"0")</f>
        <v>0</v>
      </c>
      <c r="Q2117" s="2" t="s">
        <v>4696</v>
      </c>
      <c r="R2117" s="19">
        <f>IFERROR(VLOOKUP(Q2117,Contenants!$A$2:$B$21,2,FALSE),"0")</f>
        <v>15</v>
      </c>
      <c r="S2117" s="2" t="s">
        <v>5829</v>
      </c>
      <c r="T2117" s="50" t="s">
        <v>6380</v>
      </c>
      <c r="U2117" s="19" t="str">
        <f t="shared" si="780"/>
        <v>whisky_velvet_cap_triple_cask.png</v>
      </c>
      <c r="V2117" s="19">
        <f t="shared" si="771"/>
        <v>1</v>
      </c>
      <c r="W2117" s="20" t="str">
        <f t="shared" si="781"/>
        <v>("02129", "Whisky Velvet Cap Triple Cask", "Un Whisky irlandais blended qui bénéficie d’un vieillissement spécial lui conférant gourmandise et onctuosité. Idéal sur une tarte aux fraises.&lt;br&gt;&lt;br&gt;Provenance : Irlande&lt;br&gt;&lt;br&gt;Vieillissement : en fûts de Bourbon, puis de Porto et enfin de bière stoutet rye.&lt;br&gt;&lt;br&gt;Dégustation : Robe ambrée ; Nez de banane, de vanille et de pruneaux ; Bouche gourmande et riche retrouvant les mêmes arômes qu’au nez. Finale longue et riche.&lt;br&gt;&lt;br&gt;La Distillerie Blackwater matérialise le combat de Peter Mulryan en faveur des authentiques whiskeys Irlandais. Après avoir écrit six livres sur le sujet, Peter s’est imposé comme l’un des experts les plus reconnus des whiskeys de l’île d’Emeraude. Pionnier dans la réhabilitation des brassins historiques qui contenaient avoine, blé et seigle, il est l’un des principaux artisans de la refonte actuelle de l’Indication Géographique. Et quoi de mieux que de créer une Distillerie pour donner l’exemple de ce qu’un authentique Irish Whiskeys doit être.", "28", "7", "0", "42","0", "15", "whisky_velvet_cap_triple_cask.png", "1"),</v>
      </c>
    </row>
    <row r="2118" spans="1:23" ht="409.5" x14ac:dyDescent="0.25">
      <c r="A2118" s="2" t="s">
        <v>2077</v>
      </c>
      <c r="B2118" s="2" t="s">
        <v>2078</v>
      </c>
      <c r="C2118" s="3" t="s">
        <v>5480</v>
      </c>
      <c r="D2118" s="23" t="str">
        <f t="shared" si="767"/>
        <v>Un Whisky iralandais single malt 5 ans, gourmand, complexe et long en bouche. Idéal sur une tarte aux framboises ou à la fin d’un bon repas entre amis.&lt;br&gt;&lt;br&gt;Provenance : Irlande&lt;br&gt;&lt;br&gt;Vieillissement : 5 ans en fûts de Bordeaux.&lt;br&gt;&lt;br&gt;Dégustation : Robe ambrée ; Nez riche et fruité aux notes patissière ; Bouche gourmande aux notes de madeleines aux groseilles sorties du four. Finale persistante.&lt;br&gt;&lt;br&gt;La Distillerie Blackwater matérialise le combat de Peter Mulryan en faveur des authentiques whiskeys Irlandais. Après avoir écrit six livres sur le sujet, Peter s’est imposé comme l’un des experts les plus reconnus des whiskeys de l’île d’Emeraude. Pionnier dans la réhabilitation des brassins historiques qui contenaient avoine, blé et seigle, il est l’un des principaux artisans de la refonte actuelle de l’Indication Géographique. Et quoi de mieux que de créer une Distillerie pour donner l’exemple de ce qu’un authentique Irish Whiskeys doit être.</v>
      </c>
      <c r="E2118" s="4">
        <v>66.099999999999994</v>
      </c>
      <c r="F2118" s="2" t="s">
        <v>66</v>
      </c>
      <c r="G2118" s="19">
        <f>VLOOKUP(F2118,frs!$A$2:$B$45,2,FALSE)</f>
        <v>28</v>
      </c>
      <c r="H2118" s="2" t="b">
        <v>1</v>
      </c>
      <c r="I2118" s="2" t="s">
        <v>4693</v>
      </c>
      <c r="J2118" s="19">
        <f>VLOOKUP(I2118,Families!$A$2:$B$11,2,FALSE)</f>
        <v>7</v>
      </c>
      <c r="K2118" s="2"/>
      <c r="L2118" s="19" t="str">
        <f>IFERROR(VLOOKUP(K2118,Appellations!$A$2:$B$80,2,FALSE),"0")</f>
        <v>0</v>
      </c>
      <c r="M2118" s="2" t="s">
        <v>4698</v>
      </c>
      <c r="N2118" s="19">
        <f>IFERROR(VLOOKUP(M2118,Regions!$A$2:$B$44,2,FALSE),"0")</f>
        <v>42</v>
      </c>
      <c r="O2118" s="2"/>
      <c r="P2118" s="19" t="str">
        <f>IFERROR(VLOOKUP(O2118,Colors!$A$2:$B$11,2,FALSE),"0")</f>
        <v>0</v>
      </c>
      <c r="Q2118" s="2" t="s">
        <v>4696</v>
      </c>
      <c r="R2118" s="19">
        <f>IFERROR(VLOOKUP(Q2118,Contenants!$A$2:$B$21,2,FALSE),"0")</f>
        <v>15</v>
      </c>
      <c r="S2118" s="2" t="s">
        <v>6606</v>
      </c>
      <c r="T2118" s="50" t="s">
        <v>6381</v>
      </c>
      <c r="U2118" s="19" t="str">
        <f t="shared" si="780"/>
        <v>whisky_velvet_cap_5_ans.png</v>
      </c>
      <c r="V2118" s="19">
        <f t="shared" si="771"/>
        <v>1</v>
      </c>
      <c r="W2118" s="20" t="str">
        <f t="shared" si="781"/>
        <v>("02130", "Whisky Velvet Cap 5 ans", "Un Whisky iralandais single malt 5 ans, gourmand, complexe et long en bouche. Idéal sur une tarte aux framboises ou à la fin d’un bon repas entre amis.&lt;br&gt;&lt;br&gt;Provenance : Irlande&lt;br&gt;&lt;br&gt;Vieillissement : 5 ans en fûts de Bordeaux.&lt;br&gt;&lt;br&gt;Dégustation : Robe ambrée ; Nez riche et fruité aux notes patissière ; Bouche gourmande aux notes de madeleines aux groseilles sorties du four. Finale persistante.&lt;br&gt;&lt;br&gt;La Distillerie Blackwater matérialise le combat de Peter Mulryan en faveur des authentiques whiskeys Irlandais. Après avoir écrit six livres sur le sujet, Peter s’est imposé comme l’un des experts les plus reconnus des whiskeys de l’île d’Emeraude. Pionnier dans la réhabilitation des brassins historiques qui contenaient avoine, blé et seigle, il est l’un des principaux artisans de la refonte actuelle de l’Indication Géographique. Et quoi de mieux que de créer une Distillerie pour donner l’exemple de ce qu’un authentique Irish Whiskeys doit être.", "28", "7", "0", "42","0", "15", "whisky_velvet_cap_5_ans.png", "1"),</v>
      </c>
    </row>
    <row r="2119" spans="1:23" ht="409.5" x14ac:dyDescent="0.25">
      <c r="A2119" s="2" t="s">
        <v>2079</v>
      </c>
      <c r="B2119" s="2" t="s">
        <v>2080</v>
      </c>
      <c r="C2119" s="3" t="s">
        <v>5481</v>
      </c>
      <c r="D2119" s="23" t="str">
        <f t="shared" si="767"/>
        <v>Un Whisky irlandais single malt tourbé 5 ans, très gourmand et complexe. Il s’accordera à merveille sur une mousse au chocolat ou en digestif.&lt;br&gt;&lt;br&gt;Provenance : Irlande&lt;br&gt;&lt;br&gt;Vieillissement : 5 ans en fûts de Bordeaux puis de Sherry. Tourbé.&lt;br&gt;&lt;br&gt;Dégustation : Robe ambrée ; Nez gourmand et épicé ; Bouche tourbée, fumée et patissière aux notes de biscuit salé et . Finale persistante et épicée.&lt;br&gt;&lt;br&gt;La Distillerie Blackwater matérialise le combat de Peter Mulryan en faveur des authentiques whiskeys Irlandais. Après avoir écrit six livres sur le sujet, Peter s’est imposé comme l’un des experts les plus reconnus des whiskeys de l’île d’Emeraude. Pionnier dans la réhabilitation des brassins historiques qui contenaient avoine, blé et seigle, il est l’un des principaux artisans de la refonte actuelle de l’Indication Géographique. Et quoi de mieux que de créer une Distillerie pour donner l’exemple de ce qu’un authentique Irish Whiskeys doit être.</v>
      </c>
      <c r="E2119" s="4">
        <v>66.099999999999994</v>
      </c>
      <c r="F2119" s="2" t="s">
        <v>66</v>
      </c>
      <c r="G2119" s="19">
        <f>VLOOKUP(F2119,frs!$A$2:$B$45,2,FALSE)</f>
        <v>28</v>
      </c>
      <c r="H2119" s="2" t="b">
        <v>1</v>
      </c>
      <c r="I2119" s="2" t="s">
        <v>4693</v>
      </c>
      <c r="J2119" s="19">
        <f>VLOOKUP(I2119,Families!$A$2:$B$11,2,FALSE)</f>
        <v>7</v>
      </c>
      <c r="K2119" s="2"/>
      <c r="L2119" s="19" t="str">
        <f>IFERROR(VLOOKUP(K2119,Appellations!$A$2:$B$80,2,FALSE),"0")</f>
        <v>0</v>
      </c>
      <c r="M2119" s="2" t="s">
        <v>4698</v>
      </c>
      <c r="N2119" s="19">
        <f>IFERROR(VLOOKUP(M2119,Regions!$A$2:$B$44,2,FALSE),"0")</f>
        <v>42</v>
      </c>
      <c r="O2119" s="2"/>
      <c r="P2119" s="19" t="str">
        <f>IFERROR(VLOOKUP(O2119,Colors!$A$2:$B$11,2,FALSE),"0")</f>
        <v>0</v>
      </c>
      <c r="Q2119" s="2" t="s">
        <v>4696</v>
      </c>
      <c r="R2119" s="19">
        <f>IFERROR(VLOOKUP(Q2119,Contenants!$A$2:$B$21,2,FALSE),"0")</f>
        <v>15</v>
      </c>
      <c r="S2119" s="2" t="s">
        <v>6607</v>
      </c>
      <c r="T2119" s="50" t="s">
        <v>6382</v>
      </c>
      <c r="U2119" s="19" t="str">
        <f t="shared" si="780"/>
        <v>whisky_velvet_cap_peated.png</v>
      </c>
      <c r="V2119" s="19">
        <f t="shared" si="771"/>
        <v>1</v>
      </c>
      <c r="W2119" s="20" t="str">
        <f t="shared" si="781"/>
        <v>("02131", "Whisky Velvet Cap Peated", "Un Whisky irlandais single malt tourbé 5 ans, très gourmand et complexe. Il s’accordera à merveille sur une mousse au chocolat ou en digestif.&lt;br&gt;&lt;br&gt;Provenance : Irlande&lt;br&gt;&lt;br&gt;Vieillissement : 5 ans en fûts de Bordeaux puis de Sherry. Tourbé.&lt;br&gt;&lt;br&gt;Dégustation : Robe ambrée ; Nez gourmand et épicé ; Bouche tourbée, fumée et patissière aux notes de biscuit salé et . Finale persistante et épicée.&lt;br&gt;&lt;br&gt;La Distillerie Blackwater matérialise le combat de Peter Mulryan en faveur des authentiques whiskeys Irlandais. Après avoir écrit six livres sur le sujet, Peter s’est imposé comme l’un des experts les plus reconnus des whiskeys de l’île d’Emeraude. Pionnier dans la réhabilitation des brassins historiques qui contenaient avoine, blé et seigle, il est l’un des principaux artisans de la refonte actuelle de l’Indication Géographique. Et quoi de mieux que de créer une Distillerie pour donner l’exemple de ce qu’un authentique Irish Whiskeys doit être.", "28", "7", "0", "42","0", "15", "whisky_velvet_cap_peated.png", "1"),</v>
      </c>
    </row>
    <row r="2120" spans="1:23" ht="409.5" x14ac:dyDescent="0.25">
      <c r="A2120" s="2" t="s">
        <v>1091</v>
      </c>
      <c r="B2120" s="2" t="s">
        <v>1092</v>
      </c>
      <c r="C2120" s="3" t="s">
        <v>6152</v>
      </c>
      <c r="D2120" s="23" t="str">
        <f t="shared" si="767"/>
        <v>Une savoureuse tartinable à base d'asperge verte. Se déguste avec du saumon fumé ou en base de vinaigrette.&lt;br&gt;&lt;br&gt;Des Tartinables fait maison, idéal pour vos apéritifs en toute saison.&lt;br&gt;&lt;br&gt;Tartinables : tapenade verte et noir, piperade au chorizo, sardinade, anchoïade, asperge verte et pleins d’autres saveurs à découvrir.&lt;br&gt;&lt;br&gt;Depuis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v>
      </c>
      <c r="E2120" s="4">
        <v>5</v>
      </c>
      <c r="F2120" s="2" t="s">
        <v>2254</v>
      </c>
      <c r="G2120" s="19">
        <f>VLOOKUP(F2120,frs!$A$2:$B$45,2,FALSE)</f>
        <v>4</v>
      </c>
      <c r="H2120" s="2" t="b">
        <v>1</v>
      </c>
      <c r="I2120" s="2" t="s">
        <v>4686</v>
      </c>
      <c r="J2120" s="19">
        <f>VLOOKUP(I2120,Families!$A$2:$B$11,2,FALSE)</f>
        <v>9</v>
      </c>
      <c r="K2120" s="2"/>
      <c r="L2120" s="19" t="str">
        <f>IFERROR(VLOOKUP(K2120,Appellations!$A$2:$B$80,2,FALSE),"0")</f>
        <v>0</v>
      </c>
      <c r="M2120" s="2" t="s">
        <v>4944</v>
      </c>
      <c r="N2120" s="19">
        <f>IFERROR(VLOOKUP(M2120,Regions!$A$2:$B$44,2,FALSE),"0")</f>
        <v>37</v>
      </c>
      <c r="O2120" s="2"/>
      <c r="P2120" s="19" t="str">
        <f>IFERROR(VLOOKUP(O2120,Colors!$A$2:$B$11,2,FALSE),"0")</f>
        <v>0</v>
      </c>
      <c r="Q2120" s="2" t="s">
        <v>4945</v>
      </c>
      <c r="R2120" s="19">
        <f>IFERROR(VLOOKUP(Q2120,Contenants!$A$2:$B$21,2,FALSE),"0")</f>
        <v>17</v>
      </c>
      <c r="S2120" s="2" t="s">
        <v>5670</v>
      </c>
      <c r="T2120" s="50" t="s">
        <v>6383</v>
      </c>
      <c r="U2120" s="19" t="str">
        <f t="shared" si="780"/>
        <v>catrice_gourmet_tartinables_huile_olive_vinaigre.png</v>
      </c>
      <c r="V2120" s="19">
        <f t="shared" si="771"/>
        <v>1</v>
      </c>
      <c r="W2120" s="20" t="str">
        <f t="shared" si="781"/>
        <v>("02132", "Crème d'Asperges Verte", "Une savoureuse tartinable à base d'asperge verte. Se déguste avec du saumon fumé ou en base de vinaigrette.&lt;br&gt;&lt;br&gt;Des Tartinables fait maison, idéal pour vos apéritifs en toute saison.&lt;br&gt;&lt;br&gt;Tartinables : tapenade verte et noir, piperade au chorizo, sardinade, anchoïade, asperge verte et pleins d’autres saveurs à découvrir.&lt;br&gt;&lt;br&gt;Depuis 40 ans, installée en Provence, dans le Var, l’entreprise familiale Catrice Gourmet, fabrique des terrines, des tapenades, des sauces et autres spécialités provençales pour apéritifs et buffets.&lt;br&gt;Cela fait une dizaine d’années, que l’entreprise a également créé son atelier de conditionnement et d’aromatisation d’huiles d’olive vierge du bassin méditerranéen, de vinaigres et de gros sel aux herbes ou épices. Opérations totalement réalisées à la main.&lt;br&gt;Au fil du temps la gamme s’est enrichie d’une sélection de recettes gourmandes et produits du terroir d'artisans locaux ou régionaux : miels, navettes, sirops, calissons et nougats de Provence, figons confits (Salernes)...", "4", "9", "0", "37","0", "17", "catrice_gourmet_tartinables_huile_olive_vinaigre.png", "1"),</v>
      </c>
    </row>
    <row r="2121" spans="1:23" hidden="1" x14ac:dyDescent="0.25">
      <c r="A2121" s="2" t="s">
        <v>1022</v>
      </c>
      <c r="B2121" s="2" t="s">
        <v>1023</v>
      </c>
      <c r="C2121" s="3"/>
      <c r="D2121" s="23" t="str">
        <f t="shared" si="767"/>
        <v/>
      </c>
      <c r="E2121" s="4">
        <v>14.9</v>
      </c>
      <c r="F2121" s="2" t="s">
        <v>2265</v>
      </c>
      <c r="G2121" s="19" t="e">
        <f>VLOOKUP(F2121,frs!$A$2:$E$41,2,FALSE)</f>
        <v>#N/A</v>
      </c>
      <c r="H2121" s="2" t="b">
        <v>1</v>
      </c>
      <c r="I2121" s="2" t="s">
        <v>4716</v>
      </c>
      <c r="J2121" s="19">
        <f>VLOOKUP(I2121,Families!$A$2:$B$11,2,FALSE)</f>
        <v>1</v>
      </c>
      <c r="K2121" s="2" t="s">
        <v>4746</v>
      </c>
      <c r="L2121" s="19" t="str">
        <f>IFERROR(VLOOKUP(K2121,Appellations!$A$2:$B$77,2,FALSE),"0")</f>
        <v>0</v>
      </c>
      <c r="M2121" s="2" t="s">
        <v>4741</v>
      </c>
      <c r="N2121" s="19">
        <f>IFERROR(VLOOKUP(M2121,Regions!$A$2:$B$41,2,FALSE),"0")</f>
        <v>32</v>
      </c>
      <c r="O2121" s="2" t="s">
        <v>4719</v>
      </c>
      <c r="P2121" s="19">
        <f>IFERROR(VLOOKUP(O2121,Colors!$A$2:$B$11,2,FALSE),"0")</f>
        <v>8</v>
      </c>
      <c r="Q2121" s="2" t="s">
        <v>4688</v>
      </c>
      <c r="R2121" s="19">
        <f>IFERROR(VLOOKUP(Q2121,Contenants!$A$2:$B$21,2,FALSE),"0")</f>
        <v>16</v>
      </c>
      <c r="S2121" s="2"/>
      <c r="T2121" s="50" t="str">
        <f t="shared" si="769"/>
        <v>Cot.Aix Chateau De Beaupre Rouge</v>
      </c>
      <c r="U2121" s="19" t="str">
        <f>SUBSTITUTE(SUBSTITUTE(SUBSTITUTE(SUBSTITUTE(SUBSTITUTE(SUBSTITUTE(SUBSTITUTE(SUBSTITUTE(SUBSTITUTE(SUBSTITUTE(SUBSTITUTE(SUBSTITUTE(S2121,"C:\Users\Admin\OneDrive\Site Internet\",""),"BAG-IN-BOX\",""),"BOURGOGNE\",""),"BEAUJOLAIS\",""),"CHAMPAGNE ET EFFERVESCENTS\",""),"LANGUEDOC\",""),"LOIRE\",""),"PROVENCE\",""),"RHONE NORD\",""),"RHONE SUD\",""),"SPIRITUEUX\",""),"SUD OUEST\","")</f>
        <v/>
      </c>
      <c r="V2121" s="19">
        <f t="shared" si="771"/>
        <v>0</v>
      </c>
      <c r="W2121" s="20" t="e">
        <f>$X$1&amp;A2121&amp;$Y$1&amp;T2121&amp;$Z$1&amp;D2121&amp;$AA$1&amp;E2121&amp;#REF!&amp;G2121&amp;$AB$1&amp;J2121&amp;$AC$1&amp;L2121&amp;$AD$1&amp;N2121&amp;$AE$1&amp;P2121&amp;$AF$1&amp;R2121&amp;$AG$1&amp;#REF!&amp;$AI$1</f>
        <v>#REF!</v>
      </c>
    </row>
    <row r="2122" spans="1:23" hidden="1" x14ac:dyDescent="0.25">
      <c r="A2122" s="2" t="s">
        <v>2145</v>
      </c>
      <c r="B2122" s="2" t="s">
        <v>2146</v>
      </c>
      <c r="C2122" s="3"/>
      <c r="D2122" s="23" t="str">
        <f t="shared" si="767"/>
        <v/>
      </c>
      <c r="E2122" s="4">
        <v>1950</v>
      </c>
      <c r="F2122" s="2" t="s">
        <v>66</v>
      </c>
      <c r="G2122" s="19">
        <f>VLOOKUP(F2122,frs!$A$2:$E$41,2,FALSE)</f>
        <v>28</v>
      </c>
      <c r="H2122" s="2" t="b">
        <v>1</v>
      </c>
      <c r="I2122" s="2" t="s">
        <v>4693</v>
      </c>
      <c r="J2122" s="19">
        <f>VLOOKUP(I2122,Families!$A$2:$B$11,2,FALSE)</f>
        <v>7</v>
      </c>
      <c r="K2122" s="2"/>
      <c r="L2122" s="19" t="str">
        <f>IFERROR(VLOOKUP(K2122,Appellations!$A$2:$B$77,2,FALSE),"0")</f>
        <v>0</v>
      </c>
      <c r="M2122" s="2" t="s">
        <v>4698</v>
      </c>
      <c r="N2122" s="19" t="str">
        <f>IFERROR(VLOOKUP(M2122,Regions!$A$2:$B$41,2,FALSE),"0")</f>
        <v>0</v>
      </c>
      <c r="O2122" s="2"/>
      <c r="P2122" s="19" t="str">
        <f>IFERROR(VLOOKUP(O2122,Colors!$A$2:$B$11,2,FALSE),"0")</f>
        <v>0</v>
      </c>
      <c r="Q2122" s="2" t="s">
        <v>4696</v>
      </c>
      <c r="R2122" s="19">
        <f>IFERROR(VLOOKUP(Q2122,Contenants!$A$2:$B$21,2,FALSE),"0")</f>
        <v>15</v>
      </c>
      <c r="S2122" s="2"/>
      <c r="T2122" s="50" t="str">
        <f t="shared" si="769"/>
        <v>Whisky Hunter Laing Laphroaig 32 Ans</v>
      </c>
      <c r="U2122" s="19" t="str">
        <f>SUBSTITUTE(SUBSTITUTE(SUBSTITUTE(SUBSTITUTE(SUBSTITUTE(SUBSTITUTE(SUBSTITUTE(SUBSTITUTE(SUBSTITUTE(SUBSTITUTE(SUBSTITUTE(SUBSTITUTE(S2122,"C:\Users\Admin\OneDrive\Site Internet\",""),"BAG-IN-BOX\",""),"BOURGOGNE\",""),"BEAUJOLAIS\",""),"CHAMPAGNE ET EFFERVESCENTS\",""),"LANGUEDOC\",""),"LOIRE\",""),"PROVENCE\",""),"RHONE NORD\",""),"RHONE SUD\",""),"SPIRITUEUX\",""),"SUD OUEST\","")</f>
        <v/>
      </c>
      <c r="V2122" s="19">
        <f t="shared" si="771"/>
        <v>0</v>
      </c>
      <c r="W2122" s="20" t="e">
        <f>$X$1&amp;A2122&amp;$Y$1&amp;T2122&amp;$Z$1&amp;D2122&amp;$AA$1&amp;E2122&amp;#REF!&amp;G2122&amp;$AB$1&amp;J2122&amp;$AC$1&amp;L2122&amp;$AD$1&amp;N2122&amp;$AE$1&amp;P2122&amp;$AF$1&amp;R2122&amp;$AG$1&amp;#REF!&amp;$AI$1</f>
        <v>#REF!</v>
      </c>
    </row>
    <row r="2123" spans="1:23" ht="409.5" x14ac:dyDescent="0.25">
      <c r="A2123" s="2" t="s">
        <v>2151</v>
      </c>
      <c r="B2123" s="2" t="s">
        <v>2152</v>
      </c>
      <c r="C2123" s="3" t="s">
        <v>5502</v>
      </c>
      <c r="D2123" s="23" t="str">
        <f t="shared" si="767"/>
        <v>Un Whisky français single malt iodée et boisé. Parfait sur un plateau d’huitres ou simplement à la fin d’un bon repas entre amis.&lt;br&gt;&lt;br&gt;Provenance : France (île d’Oléron)&lt;br&gt;&lt;br&gt;Vieillissement : 3 ans en fûts de chêne neuf français et américains.&lt;br&gt;&lt;br&gt;Dégustation : Robe jaune or ; Nez malté, patissier et une pointe de tourbe ; Bouche souple, gourmande, boisée et fumée avec des notes de fruits confits. Finale élégante et iodée.&lt;br&gt;&lt;br&gt;A l’avant-garde d’une nouvelle génération du whisky en France, Pointe Blanche propose un single malt de caractère. Par sa production confidentielle, Pointe Blanche s’adresse aux épicuriens, curieux de découvrir une offre de whisky de France qualitative et créative. &lt;br&gt;Issu d’orge malté français sélectionné et brassé sur le site de la distillerie, le distillat est obtenu par double distillation en alambic en cuivre traditionnel. A l’issue d’un premier vieillissement en fûts sur le continent, ce whisky termine son éducation sur une île de l’atlantique non loin de là.</v>
      </c>
      <c r="E2123" s="4">
        <v>51</v>
      </c>
      <c r="F2123" s="2" t="s">
        <v>2288</v>
      </c>
      <c r="G2123" s="19">
        <f>VLOOKUP(F2123,frs!$A$2:$B$45,2,FALSE)</f>
        <v>27</v>
      </c>
      <c r="H2123" s="2" t="b">
        <v>1</v>
      </c>
      <c r="I2123" s="2" t="s">
        <v>4693</v>
      </c>
      <c r="J2123" s="19">
        <f>VLOOKUP(I2123,Families!$A$2:$B$11,2,FALSE)</f>
        <v>7</v>
      </c>
      <c r="K2123" s="2"/>
      <c r="L2123" s="19" t="str">
        <f>IFERROR(VLOOKUP(K2123,Appellations!$A$2:$B$80,2,FALSE),"0")</f>
        <v>0</v>
      </c>
      <c r="M2123" s="2" t="s">
        <v>4698</v>
      </c>
      <c r="N2123" s="19">
        <f>IFERROR(VLOOKUP(M2123,Regions!$A$2:$B$44,2,FALSE),"0")</f>
        <v>42</v>
      </c>
      <c r="O2123" s="2"/>
      <c r="P2123" s="19" t="str">
        <f>IFERROR(VLOOKUP(O2123,Colors!$A$2:$B$11,2,FALSE),"0")</f>
        <v>0</v>
      </c>
      <c r="Q2123" s="2" t="s">
        <v>4696</v>
      </c>
      <c r="R2123" s="19">
        <f>IFERROR(VLOOKUP(Q2123,Contenants!$A$2:$B$21,2,FALSE),"0")</f>
        <v>15</v>
      </c>
      <c r="S2123" s="2" t="s">
        <v>5819</v>
      </c>
      <c r="T2123" s="50" t="s">
        <v>6384</v>
      </c>
      <c r="U2123" s="19" t="str">
        <f t="shared" ref="U2123:U2128" si="782">SUBSTITUTE(S2123,"C:\Users\Admin\OneDrive\Site Internet\","")</f>
        <v>whisky_les_grandes_eaux_la_pointe_blanche.png</v>
      </c>
      <c r="V2123" s="19">
        <f t="shared" si="771"/>
        <v>1</v>
      </c>
      <c r="W2123" s="20" t="str">
        <f t="shared" ref="W2123:W2128" si="783">$X$1&amp;A2123&amp;$Y$1&amp;T2123&amp;$Z$1&amp;D2123&amp;$AA$1&amp;G2123&amp;$AB$1&amp;J2123&amp;$AC$1&amp;L2123&amp;$AD$1&amp;N2123&amp;$AE$1&amp;P2123&amp;$AF$1&amp;R2123&amp;$AG$1&amp;U2123&amp;$AH$1&amp;V2123&amp;$AI$1</f>
        <v>("02135", "Whiksy La Pointe Blanche", "Un Whisky français single malt iodée et boisé. Parfait sur un plateau d’huitres ou simplement à la fin d’un bon repas entre amis.&lt;br&gt;&lt;br&gt;Provenance : France (île d’Oléron)&lt;br&gt;&lt;br&gt;Vieillissement : 3 ans en fûts de chêne neuf français et américains.&lt;br&gt;&lt;br&gt;Dégustation : Robe jaune or ; Nez malté, patissier et une pointe de tourbe ; Bouche souple, gourmande, boisée et fumée avec des notes de fruits confits. Finale élégante et iodée.&lt;br&gt;&lt;br&gt;A l’avant-garde d’une nouvelle génération du whisky en France, Pointe Blanche propose un single malt de caractère. Par sa production confidentielle, Pointe Blanche s’adresse aux épicuriens, curieux de découvrir une offre de whisky de France qualitative et créative. &lt;br&gt;Issu d’orge malté français sélectionné et brassé sur le site de la distillerie, le distillat est obtenu par double distillation en alambic en cuivre traditionnel. A l’issue d’un premier vieillissement en fûts sur le continent, ce whisky termine son éducation sur une île de l’atlantique non loin de là.", "27", "7", "0", "42","0", "15", "whisky_les_grandes_eaux_la_pointe_blanche.png", "1"),</v>
      </c>
    </row>
    <row r="2124" spans="1:23" ht="409.5" x14ac:dyDescent="0.25">
      <c r="A2124" s="2" t="s">
        <v>2178</v>
      </c>
      <c r="B2124" s="2" t="s">
        <v>2179</v>
      </c>
      <c r="C2124" s="3" t="s">
        <v>5508</v>
      </c>
      <c r="D2124" s="23" t="str">
        <f t="shared" si="767"/>
        <v>Un Whisky écossais blended gourmand et généreux. Idéal en apéritif, digestif ou sur une tarte aux fruits fairs.&lt;br&gt;&lt;br&gt;Provenance : Ecosse (Highland et Islay)&lt;br&gt;&lt;br&gt;Vieillissement : assemblage de whiskies de malt de 14 distilleries différentes vieillient en fûts de chêne américain.&lt;br&gt;&lt;br&gt;Dégustation : Robe Ambrée ; Nez vanillé, malté et épicé ; Bouche riche et maltée, douceur du Bourbon. Finale équilibrée, vanillée et persistante.&lt;br&gt;&lt;br&gt;A l’avant-garde d’une nouvelle génération du whisky en France, Pointe Blanche propose un single malt de caractère. Par sa production confidentielle, Pointe Blanche s’adresse aux épicuriens, curieux de découvrir une offre de whisky de France qualitative et créative. &lt;br&gt;Issu d’orge malté français sélectionné et brassé sur le site de la distillerie, le distillat est obtenu par double distillation en alambic en cuivre traditionnel. A l’issue d’un premier vieillissement en fûts sur le continent, ce whisky termine son éducation sur une île de l’atlantique non loin de là.</v>
      </c>
      <c r="E2124" s="4">
        <v>43.5</v>
      </c>
      <c r="F2124" s="2" t="s">
        <v>2288</v>
      </c>
      <c r="G2124" s="19">
        <f>VLOOKUP(F2124,frs!$A$2:$B$45,2,FALSE)</f>
        <v>27</v>
      </c>
      <c r="H2124" s="2" t="b">
        <v>1</v>
      </c>
      <c r="I2124" s="2" t="s">
        <v>4693</v>
      </c>
      <c r="J2124" s="19">
        <f>VLOOKUP(I2124,Families!$A$2:$B$11,2,FALSE)</f>
        <v>7</v>
      </c>
      <c r="K2124" s="2"/>
      <c r="L2124" s="19" t="str">
        <f>IFERROR(VLOOKUP(K2124,Appellations!$A$2:$B$80,2,FALSE),"0")</f>
        <v>0</v>
      </c>
      <c r="M2124" s="2" t="s">
        <v>4698</v>
      </c>
      <c r="N2124" s="19">
        <f>IFERROR(VLOOKUP(M2124,Regions!$A$2:$B$44,2,FALSE),"0")</f>
        <v>42</v>
      </c>
      <c r="O2124" s="2"/>
      <c r="P2124" s="19" t="str">
        <f>IFERROR(VLOOKUP(O2124,Colors!$A$2:$B$11,2,FALSE),"0")</f>
        <v>0</v>
      </c>
      <c r="Q2124" s="2" t="s">
        <v>4696</v>
      </c>
      <c r="R2124" s="19">
        <f>IFERROR(VLOOKUP(Q2124,Contenants!$A$2:$B$21,2,FALSE),"0")</f>
        <v>15</v>
      </c>
      <c r="S2124" s="2" t="s">
        <v>5820</v>
      </c>
      <c r="T2124" s="50" t="s">
        <v>6385</v>
      </c>
      <c r="U2124" s="19" t="str">
        <f t="shared" si="782"/>
        <v>whisky_les_grandes_eaux_gladstone_american_oak.png</v>
      </c>
      <c r="V2124" s="19">
        <f t="shared" si="771"/>
        <v>1</v>
      </c>
      <c r="W2124" s="20" t="str">
        <f t="shared" si="783"/>
        <v>("02136", "Whisky The Gladstone American Oak", "Un Whisky écossais blended gourmand et généreux. Idéal en apéritif, digestif ou sur une tarte aux fruits fairs.&lt;br&gt;&lt;br&gt;Provenance : Ecosse (Highland et Islay)&lt;br&gt;&lt;br&gt;Vieillissement : assemblage de whiskies de malt de 14 distilleries différentes vieillient en fûts de chêne américain.&lt;br&gt;&lt;br&gt;Dégustation : Robe Ambrée ; Nez vanillé, malté et épicé ; Bouche riche et maltée, douceur du Bourbon. Finale équilibrée, vanillée et persistante.&lt;br&gt;&lt;br&gt;A l’avant-garde d’une nouvelle génération du whisky en France, Pointe Blanche propose un single malt de caractère. Par sa production confidentielle, Pointe Blanche s’adresse aux épicuriens, curieux de découvrir une offre de whisky de France qualitative et créative. &lt;br&gt;Issu d’orge malté français sélectionné et brassé sur le site de la distillerie, le distillat est obtenu par double distillation en alambic en cuivre traditionnel. A l’issue d’un premier vieillissement en fûts sur le continent, ce whisky termine son éducation sur une île de l’atlantique non loin de là.", "27", "7", "0", "42","0", "15", "whisky_les_grandes_eaux_gladstone_american_oak.png", "1"),</v>
      </c>
    </row>
    <row r="2125" spans="1:23" ht="409.5" x14ac:dyDescent="0.25">
      <c r="A2125" s="2" t="s">
        <v>1449</v>
      </c>
      <c r="B2125" s="2" t="s">
        <v>1450</v>
      </c>
      <c r="C2125" s="3" t="s">
        <v>5367</v>
      </c>
      <c r="D2125" s="23" t="str">
        <f t="shared" si="767"/>
        <v>Une Liqueur de gingembre et Cognac sublime, gourmande et bien équilibrée. Idéal sur glace ou en cocktail.&lt;br&gt;&lt;br&gt;Provenance : France&lt;br&gt;&lt;br&gt;Dégustation : Robe brune ; Nez intense et aromatique sur des notes d’agrumes confits et de fruits blancs ; Bouche fruitée, soyeuse, belle finesse des arômes et vanillée. Finale longue, à servir sur glace ou en cocktail.&lt;br&gt;&lt;br&gt;Hedonist Spirit est une distillerie française et son histoire est intimement liée à la création de leur premier spiritueux, la liqueur Hedonist.&lt;br&gt;Hedonist est une quête du plaisir, la recherche d'une alchimie singulière qui marie avec subtilité la puissance du cognac, la fraicheur du citron vert, la douceur de la vanille et le piquant du gingembre.&lt;br&gt;Au fil du temps, deux autres marques ont été créées : Hee Joy et Gun’s Bell. Ce sont deux marques de rhum avec des identités fortes, gourmandes, sincères et précises…</v>
      </c>
      <c r="E2125" s="4">
        <v>46.4</v>
      </c>
      <c r="F2125" s="2" t="s">
        <v>2288</v>
      </c>
      <c r="G2125" s="19">
        <f>VLOOKUP(F2125,frs!$A$2:$B$45,2,FALSE)</f>
        <v>27</v>
      </c>
      <c r="H2125" s="2" t="b">
        <v>1</v>
      </c>
      <c r="I2125" s="2" t="s">
        <v>4693</v>
      </c>
      <c r="J2125" s="19">
        <f>VLOOKUP(I2125,Families!$A$2:$B$11,2,FALSE)</f>
        <v>7</v>
      </c>
      <c r="K2125" s="2"/>
      <c r="L2125" s="19" t="str">
        <f>IFERROR(VLOOKUP(K2125,Appellations!$A$2:$B$80,2,FALSE),"0")</f>
        <v>0</v>
      </c>
      <c r="M2125" s="2" t="s">
        <v>4694</v>
      </c>
      <c r="N2125" s="19">
        <f>IFERROR(VLOOKUP(M2125,Regions!$A$2:$B$44,2,FALSE),"0")</f>
        <v>26</v>
      </c>
      <c r="O2125" s="2"/>
      <c r="P2125" s="19" t="str">
        <f>IFERROR(VLOOKUP(O2125,Colors!$A$2:$B$11,2,FALSE),"0")</f>
        <v>0</v>
      </c>
      <c r="Q2125" s="2" t="s">
        <v>4696</v>
      </c>
      <c r="R2125" s="19">
        <f>IFERROR(VLOOKUP(Q2125,Contenants!$A$2:$B$21,2,FALSE),"0")</f>
        <v>15</v>
      </c>
      <c r="S2125" s="2" t="s">
        <v>5771</v>
      </c>
      <c r="T2125" s="50" t="s">
        <v>6386</v>
      </c>
      <c r="U2125" s="19" t="str">
        <f t="shared" si="782"/>
        <v>liqueur_les_grandes_eaux_hedonist.png</v>
      </c>
      <c r="V2125" s="19">
        <f t="shared" si="771"/>
        <v>1</v>
      </c>
      <c r="W2125" s="20" t="str">
        <f t="shared" si="783"/>
        <v>("02137", "Liqueur Hedonist Le Cercle", "Une Liqueur de gingembre et Cognac sublime, gourmande et bien équilibrée. Idéal sur glace ou en cocktail.&lt;br&gt;&lt;br&gt;Provenance : France&lt;br&gt;&lt;br&gt;Dégustation : Robe brune ; Nez intense et aromatique sur des notes d’agrumes confits et de fruits blancs ; Bouche fruitée, soyeuse, belle finesse des arômes et vanillée. Finale longue, à servir sur glace ou en cocktail.&lt;br&gt;&lt;br&gt;Hedonist Spirit est une distillerie française et son histoire est intimement liée à la création de leur premier spiritueux, la liqueur Hedonist.&lt;br&gt;Hedonist est une quête du plaisir, la recherche d'une alchimie singulière qui marie avec subtilité la puissance du cognac, la fraicheur du citron vert, la douceur de la vanille et le piquant du gingembre.&lt;br&gt;Au fil du temps, deux autres marques ont été créées : Hee Joy et Gun’s Bell. Ce sont deux marques de rhum avec des identités fortes, gourmandes, sincères et précises…", "27", "7", "0", "26","0", "15", "liqueur_les_grandes_eaux_hedonist.png", "1"),</v>
      </c>
    </row>
    <row r="2126" spans="1:23" ht="409.5" x14ac:dyDescent="0.25">
      <c r="A2126" s="2" t="s">
        <v>1923</v>
      </c>
      <c r="B2126" s="2" t="s">
        <v>1924</v>
      </c>
      <c r="C2126" s="3" t="s">
        <v>5457</v>
      </c>
      <c r="D2126" s="23" t="str">
        <f t="shared" si="767"/>
        <v>Une Tequila mexicaine avec Une palette aromatique complexe, gourmand et puissant en bouche. Se déguste pur, sur glace, allongé d’un tonic ou en cocktails&lt;br&gt;&lt;br&gt;Provenance : Mexique&lt;br&gt;&lt;br&gt;Vieillissement : vieilles agaves de 7 à 8 ans vieillient en barrique pendant environ 30 jours.&lt;br&gt;&lt;br&gt;Dégustation : Robe claire ; Nez d’agaves, d’épices et d’agrumes ; Bouche boisée, vanillée aux notes d’agaves rôties. Finale douce et longue&lt;br&gt;&lt;br&gt;La tequila Butterfly Cannon est l'une des plus récentes du marché. Élaborée dans la distillerie Destiladora del Valle de Tequila au Mexique, cette tequila est créée pour être bue en cocktail. Par le biais de Butterfly Cannon, Elwyn Gladstone, son propriétaire, veut également sensibiliser les consommateurs au sort des papillons monarques et aider à leur conservation.</v>
      </c>
      <c r="E2126" s="4">
        <v>43.9</v>
      </c>
      <c r="F2126" s="2" t="s">
        <v>2288</v>
      </c>
      <c r="G2126" s="19">
        <f>VLOOKUP(F2126,frs!$A$2:$B$45,2,FALSE)</f>
        <v>27</v>
      </c>
      <c r="H2126" s="2" t="b">
        <v>1</v>
      </c>
      <c r="I2126" s="2" t="s">
        <v>4693</v>
      </c>
      <c r="J2126" s="19">
        <f>VLOOKUP(I2126,Families!$A$2:$B$11,2,FALSE)</f>
        <v>7</v>
      </c>
      <c r="K2126" s="2"/>
      <c r="L2126" s="19" t="str">
        <f>IFERROR(VLOOKUP(K2126,Appellations!$A$2:$B$80,2,FALSE),"0")</f>
        <v>0</v>
      </c>
      <c r="M2126" s="2" t="s">
        <v>5068</v>
      </c>
      <c r="N2126" s="19">
        <f>IFERROR(VLOOKUP(M2126,Regions!$A$2:$B$44,2,FALSE),"0")</f>
        <v>38</v>
      </c>
      <c r="O2126" s="2"/>
      <c r="P2126" s="19" t="str">
        <f>IFERROR(VLOOKUP(O2126,Colors!$A$2:$B$11,2,FALSE),"0")</f>
        <v>0</v>
      </c>
      <c r="Q2126" s="2" t="s">
        <v>4696</v>
      </c>
      <c r="R2126" s="19">
        <f>IFERROR(VLOOKUP(Q2126,Contenants!$A$2:$B$21,2,FALSE),"0")</f>
        <v>15</v>
      </c>
      <c r="S2126" s="2" t="s">
        <v>5772</v>
      </c>
      <c r="T2126" s="50" t="s">
        <v>6387</v>
      </c>
      <c r="U2126" s="19" t="str">
        <f t="shared" si="782"/>
        <v>tequilla_butterfly_canon.png</v>
      </c>
      <c r="V2126" s="19">
        <f t="shared" si="771"/>
        <v>1</v>
      </c>
      <c r="W2126" s="20" t="str">
        <f t="shared" si="783"/>
        <v>("02138", "Tequilla The Butterfly Canon Silver", "Une Tequila mexicaine avec Une palette aromatique complexe, gourmand et puissant en bouche. Se déguste pur, sur glace, allongé d’un tonic ou en cocktails&lt;br&gt;&lt;br&gt;Provenance : Mexique&lt;br&gt;&lt;br&gt;Vieillissement : vieilles agaves de 7 à 8 ans vieillient en barrique pendant environ 30 jours.&lt;br&gt;&lt;br&gt;Dégustation : Robe claire ; Nez d’agaves, d’épices et d’agrumes ; Bouche boisée, vanillée aux notes d’agaves rôties. Finale douce et longue&lt;br&gt;&lt;br&gt;La tequila Butterfly Cannon est l'une des plus récentes du marché. Élaborée dans la distillerie Destiladora del Valle de Tequila au Mexique, cette tequila est créée pour être bue en cocktail. Par le biais de Butterfly Cannon, Elwyn Gladstone, son propriétaire, veut également sensibiliser les consommateurs au sort des papillons monarques et aider à leur conservation.", "27", "7", "0", "38","0", "15", "tequilla_butterfly_canon.png", "1"),</v>
      </c>
    </row>
    <row r="2127" spans="1:23" ht="409.5" x14ac:dyDescent="0.25">
      <c r="A2127" s="2" t="s">
        <v>1202</v>
      </c>
      <c r="B2127" s="2" t="s">
        <v>1203</v>
      </c>
      <c r="C2127" s="3" t="s">
        <v>5320</v>
      </c>
      <c r="D2127" s="23" t="str">
        <f t="shared" si="767"/>
        <v>Un Gin islandais marqué par une grande douceur et une texture soyeuse qui sont en partie due à la qualité de l’eau islandaise, l’une des plus pures de la planète.&lt;br&gt;A dégustater sur glace ou avec un tonic.&lt;br&gt;&lt;br&gt;Provenance : Islande&lt;br&gt;&lt;br&gt;Dégustation : Robe claire ; Nez de céréales et de genièvre ; Bouche minérale et saline aux notes d’agrumes et de thym complexifiées par des notes terreuses.&lt;br&gt;&lt;br&gt;Ce Gin islandais est conçu en hommage à Eggert Ólafsson, explorateur danois, missionné par l’Académie des sciences de Copenhague pour une expédition en Islande. &lt;br&gt;Et l’on découvre au passage un nouveau terroir de gin encore méconnu…&lt;br&gt;Ólafsson Gin est un alcool de blé, élaboré à partir de plantes pour la plupart récoltées en Islande, telles que le thym arctique, le lichen de montagne et le bouleau. La réduction a été opérée à partir d’eau filtrée pendant des millénaires par le terroir volcanique du pays, d’une pureté incomparable.</v>
      </c>
      <c r="E2127" s="4">
        <v>51.8</v>
      </c>
      <c r="F2127" s="2" t="s">
        <v>2288</v>
      </c>
      <c r="G2127" s="19">
        <f>VLOOKUP(F2127,frs!$A$2:$B$45,2,FALSE)</f>
        <v>27</v>
      </c>
      <c r="H2127" s="2" t="b">
        <v>1</v>
      </c>
      <c r="I2127" s="2" t="s">
        <v>4693</v>
      </c>
      <c r="J2127" s="19">
        <f>VLOOKUP(I2127,Families!$A$2:$B$11,2,FALSE)</f>
        <v>7</v>
      </c>
      <c r="K2127" s="2"/>
      <c r="L2127" s="19" t="str">
        <f>IFERROR(VLOOKUP(K2127,Appellations!$A$2:$B$80,2,FALSE),"0")</f>
        <v>0</v>
      </c>
      <c r="M2127" s="2" t="s">
        <v>4705</v>
      </c>
      <c r="N2127" s="19">
        <f>IFERROR(VLOOKUP(M2127,Regions!$A$2:$B$44,2,FALSE),"0")</f>
        <v>21</v>
      </c>
      <c r="O2127" s="2"/>
      <c r="P2127" s="19" t="str">
        <f>IFERROR(VLOOKUP(O2127,Colors!$A$2:$B$11,2,FALSE),"0")</f>
        <v>0</v>
      </c>
      <c r="Q2127" s="2" t="s">
        <v>4696</v>
      </c>
      <c r="R2127" s="19">
        <f>IFERROR(VLOOKUP(Q2127,Contenants!$A$2:$B$21,2,FALSE),"0")</f>
        <v>15</v>
      </c>
      <c r="S2127" s="2" t="s">
        <v>5773</v>
      </c>
      <c r="T2127" s="50" t="s">
        <v>6388</v>
      </c>
      <c r="U2127" s="19" t="str">
        <f t="shared" si="782"/>
        <v>gin_olafsson.png</v>
      </c>
      <c r="V2127" s="19">
        <f t="shared" si="771"/>
        <v>1</v>
      </c>
      <c r="W2127" s="20" t="str">
        <f t="shared" si="783"/>
        <v>("02139", "Gin Olfasson", "Un Gin islandais marqué par une grande douceur et une texture soyeuse qui sont en partie due à la qualité de l’eau islandaise, l’une des plus pures de la planète.&lt;br&gt;A dégustater sur glace ou avec un tonic.&lt;br&gt;&lt;br&gt;Provenance : Islande&lt;br&gt;&lt;br&gt;Dégustation : Robe claire ; Nez de céréales et de genièvre ; Bouche minérale et saline aux notes d’agrumes et de thym complexifiées par des notes terreuses.&lt;br&gt;&lt;br&gt;Ce Gin islandais est conçu en hommage à Eggert Ólafsson, explorateur danois, missionné par l’Académie des sciences de Copenhague pour une expédition en Islande. &lt;br&gt;Et l’on découvre au passage un nouveau terroir de gin encore méconnu…&lt;br&gt;Ólafsson Gin est un alcool de blé, élaboré à partir de plantes pour la plupart récoltées en Islande, telles que le thym arctique, le lichen de montagne et le bouleau. La réduction a été opérée à partir d’eau filtrée pendant des millénaires par le terroir volcanique du pays, d’une pureté incomparable.", "27", "7", "0", "21","0", "15", "gin_olafsson.png", "1"),</v>
      </c>
    </row>
    <row r="2128" spans="1:23" ht="409.5" x14ac:dyDescent="0.25">
      <c r="A2128" s="2" t="s">
        <v>2059</v>
      </c>
      <c r="B2128" s="2" t="s">
        <v>2060</v>
      </c>
      <c r="C2128" s="3" t="s">
        <v>5476</v>
      </c>
      <c r="D2128" s="23" t="str">
        <f t="shared" si="767"/>
        <v>Une Vodka polonaise à  déguster à température ambiante ou légèrement rafraichie pour qu’elle exprime au mieux ses subtilités. Elle est également une excellente base pour les cocktails recherchés.&lt;br&gt;&lt;br&gt;Provenance : Pologne&lt;br&gt;&lt;br&gt;Dégustation : Robe claire ; doux et complexe aux notes caramélisées ; Bouche ronde, aromatique et pleine de finesse.&lt;br&gt;&lt;br&gt;La collection des Grandes Eaux du Vodka Lab reprend les recettes de vodkas issues de l'héritage et des traditions des pays de l'Est. La vodka traditionnelle est la première vodka de la collection. Distillée à partir de blé, elle est ensuite reposée dans un fût de chêne pendant quelques semaines, comme il était coutume de faire entre le XVIème et XIXème siècles. Cette étape lui confère une douceur exceptionnelle et de légères notes boisées.</v>
      </c>
      <c r="E2128" s="4">
        <v>44.9</v>
      </c>
      <c r="F2128" s="2" t="s">
        <v>2288</v>
      </c>
      <c r="G2128" s="19">
        <f>VLOOKUP(F2128,frs!$A$2:$B$45,2,FALSE)</f>
        <v>27</v>
      </c>
      <c r="H2128" s="2" t="b">
        <v>1</v>
      </c>
      <c r="I2128" s="2" t="s">
        <v>4693</v>
      </c>
      <c r="J2128" s="19">
        <f>VLOOKUP(I2128,Families!$A$2:$B$11,2,FALSE)</f>
        <v>7</v>
      </c>
      <c r="K2128" s="2"/>
      <c r="L2128" s="19" t="str">
        <f>IFERROR(VLOOKUP(K2128,Appellations!$A$2:$B$80,2,FALSE),"0")</f>
        <v>0</v>
      </c>
      <c r="M2128" s="2" t="s">
        <v>4708</v>
      </c>
      <c r="N2128" s="19">
        <f>IFERROR(VLOOKUP(M2128,Regions!$A$2:$B$44,2,FALSE),"0")</f>
        <v>41</v>
      </c>
      <c r="O2128" s="2"/>
      <c r="P2128" s="19" t="str">
        <f>IFERROR(VLOOKUP(O2128,Colors!$A$2:$B$11,2,FALSE),"0")</f>
        <v>0</v>
      </c>
      <c r="Q2128" s="2" t="s">
        <v>4696</v>
      </c>
      <c r="R2128" s="19">
        <f>IFERROR(VLOOKUP(Q2128,Contenants!$A$2:$B$21,2,FALSE),"0")</f>
        <v>15</v>
      </c>
      <c r="S2128" s="2" t="s">
        <v>5774</v>
      </c>
      <c r="T2128" s="50" t="s">
        <v>6389</v>
      </c>
      <c r="U2128" s="19" t="str">
        <f t="shared" si="782"/>
        <v>vodka_lab.png</v>
      </c>
      <c r="V2128" s="19">
        <f t="shared" si="771"/>
        <v>1</v>
      </c>
      <c r="W2128" s="20" t="str">
        <f t="shared" si="783"/>
        <v>("02140", "Vodka Lab", "Une Vodka polonaise à  déguster à température ambiante ou légèrement rafraichie pour qu’elle exprime au mieux ses subtilités. Elle est également une excellente base pour les cocktails recherchés.&lt;br&gt;&lt;br&gt;Provenance : Pologne&lt;br&gt;&lt;br&gt;Dégustation : Robe claire ; doux et complexe aux notes caramélisées ; Bouche ronde, aromatique et pleine de finesse.&lt;br&gt;&lt;br&gt;La collection des Grandes Eaux du Vodka Lab reprend les recettes de vodkas issues de l'héritage et des traditions des pays de l'Est. La vodka traditionnelle est la première vodka de la collection. Distillée à partir de blé, elle est ensuite reposée dans un fût de chêne pendant quelques semaines, comme il était coutume de faire entre le XVIème et XIXème siècles. Cette étape lui confère une douceur exceptionnelle et de légères notes boisées.", "27", "7", "0", "41","0", "15", "vodka_lab.png", "1"),</v>
      </c>
    </row>
    <row r="2129" spans="1:23" hidden="1" x14ac:dyDescent="0.25">
      <c r="A2129" s="2" t="s">
        <v>1899</v>
      </c>
      <c r="B2129" s="2" t="s">
        <v>1900</v>
      </c>
      <c r="C2129" s="3"/>
      <c r="D2129" s="23" t="str">
        <f t="shared" si="767"/>
        <v/>
      </c>
      <c r="E2129" s="4">
        <v>25.4</v>
      </c>
      <c r="F2129" s="2" t="s">
        <v>2288</v>
      </c>
      <c r="G2129" s="19">
        <f>VLOOKUP(F2129,frs!$A$2:$E$41,2,FALSE)</f>
        <v>27</v>
      </c>
      <c r="H2129" s="2" t="b">
        <v>1</v>
      </c>
      <c r="I2129" s="2" t="s">
        <v>4693</v>
      </c>
      <c r="J2129" s="19">
        <f>VLOOKUP(I2129,Families!$A$2:$B$11,2,FALSE)</f>
        <v>7</v>
      </c>
      <c r="K2129" s="2"/>
      <c r="L2129" s="19" t="str">
        <f>IFERROR(VLOOKUP(K2129,Appellations!$A$2:$B$77,2,FALSE),"0")</f>
        <v>0</v>
      </c>
      <c r="M2129" s="2" t="s">
        <v>4694</v>
      </c>
      <c r="N2129" s="19">
        <f>IFERROR(VLOOKUP(M2129,Regions!$A$2:$B$41,2,FALSE),"0")</f>
        <v>26</v>
      </c>
      <c r="O2129" s="2"/>
      <c r="P2129" s="19" t="str">
        <f>IFERROR(VLOOKUP(O2129,Colors!$A$2:$B$11,2,FALSE),"0")</f>
        <v>0</v>
      </c>
      <c r="Q2129" s="2" t="s">
        <v>4696</v>
      </c>
      <c r="R2129" s="19">
        <f>IFERROR(VLOOKUP(Q2129,Contenants!$A$2:$B$21,2,FALSE),"0")</f>
        <v>15</v>
      </c>
      <c r="S2129" s="2"/>
      <c r="T2129" s="50" t="str">
        <f t="shared" si="769"/>
        <v>Starlino Arancione Aperitivo Le Cercle</v>
      </c>
      <c r="U2129" s="19" t="str">
        <f>SUBSTITUTE(SUBSTITUTE(SUBSTITUTE(SUBSTITUTE(SUBSTITUTE(SUBSTITUTE(SUBSTITUTE(SUBSTITUTE(SUBSTITUTE(SUBSTITUTE(SUBSTITUTE(SUBSTITUTE(S2129,"C:\Users\Admin\OneDrive\Site Internet\",""),"BAG-IN-BOX\",""),"BOURGOGNE\",""),"BEAUJOLAIS\",""),"CHAMPAGNE ET EFFERVESCENTS\",""),"LANGUEDOC\",""),"LOIRE\",""),"PROVENCE\",""),"RHONE NORD\",""),"RHONE SUD\",""),"SPIRITUEUX\",""),"SUD OUEST\","")</f>
        <v/>
      </c>
      <c r="V2129" s="19">
        <f t="shared" si="771"/>
        <v>0</v>
      </c>
      <c r="W2129" s="20" t="e">
        <f>$X$1&amp;A2129&amp;$Y$1&amp;T2129&amp;$Z$1&amp;D2129&amp;$AA$1&amp;E2129&amp;#REF!&amp;G2129&amp;$AB$1&amp;J2129&amp;$AC$1&amp;L2129&amp;$AD$1&amp;N2129&amp;$AE$1&amp;P2129&amp;$AF$1&amp;R2129&amp;$AG$1&amp;#REF!&amp;$AI$1</f>
        <v>#REF!</v>
      </c>
    </row>
    <row r="2130" spans="1:23" s="29" customFormat="1" ht="357" hidden="1" x14ac:dyDescent="0.25">
      <c r="A2130" s="2" t="s">
        <v>858</v>
      </c>
      <c r="B2130" s="2" t="s">
        <v>859</v>
      </c>
      <c r="C2130" s="3" t="s">
        <v>5069</v>
      </c>
      <c r="D2130" s="36" t="str">
        <f t="shared" ref="D2130" si="784">SUBSTITUTE(SUBSTITUTE(C2130,CHAR(13),""),CHAR(10),"&lt;br&gt;")</f>
        <v>Un Champagne Blanc de Blanc floral, puissant et brioché d'une grande finesse. A déguster sur un plateau de fruits mer.&lt;br&gt;&lt;br&gt;Encépagement : Chardonnay&lt;br&gt;&lt;br&gt;Dégustation : Bulles fines, nez délicats et floral aux notes d’acacia et d’agrumes ; bouche ample, structurée sur une finale plein de fraicheur.&lt;br&gt;&lt;br&gt;La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&lt;br&gt;&lt;br&gt;Aujourd’hui,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»&lt;br&gt;&lt;br&gt;Le Champagne est conservé jusqu’à 3 ans pour les cuvées non millésimées, 6 à 8 ans pour les cuvées Extra.</v>
      </c>
      <c r="E2130" s="4">
        <v>46</v>
      </c>
      <c r="F2130" s="2" t="s">
        <v>2228</v>
      </c>
      <c r="G2130" s="38"/>
      <c r="H2130" s="2" t="b">
        <v>1</v>
      </c>
      <c r="I2130" s="2" t="s">
        <v>4805</v>
      </c>
      <c r="J2130" s="38"/>
      <c r="K2130" s="2" t="s">
        <v>4806</v>
      </c>
      <c r="L2130" s="38"/>
      <c r="M2130" s="2" t="s">
        <v>4806</v>
      </c>
      <c r="N2130" s="38"/>
      <c r="O2130" s="2"/>
      <c r="P2130" s="38"/>
      <c r="Q2130" s="2" t="s">
        <v>4688</v>
      </c>
      <c r="R2130" s="38"/>
      <c r="S2130" s="2" t="s">
        <v>6550</v>
      </c>
      <c r="T2130" s="38"/>
      <c r="U2130" s="38"/>
      <c r="V2130" s="19">
        <f t="shared" si="771"/>
        <v>0</v>
      </c>
      <c r="W2130" s="38"/>
    </row>
    <row r="2131" spans="1:23" ht="409.5" x14ac:dyDescent="0.25">
      <c r="A2131" s="2" t="s">
        <v>862</v>
      </c>
      <c r="B2131" s="2" t="s">
        <v>863</v>
      </c>
      <c r="C2131" s="3" t="s">
        <v>5070</v>
      </c>
      <c r="D2131" s="23" t="str">
        <f t="shared" ref="D2131:D2194" si="785">SUBSTITUTE(SUBSTITUTE(SUBSTITUTE(C2131,CHAR(13),""),CHAR(10),"&lt;br&gt;"),". &amp;car(10)",".")</f>
        <v>Un Champagne Millésimé aux bulles fines et d'une grande complexité aromatique. Idéal sur un plateau de mer ou sur dessert aux fruits frais.&lt;br&gt;&lt;br&gt;Encépagement : Chardonnay et Pinot noir.&lt;br&gt;&lt;br&gt;Dégustation : Bulles fines, Nez aux notes de fruits jaunes et de fruits secs ; Bouche ample, structurée sur une finale pleine de fraicheur des notes d’épices.&lt;br&gt;&lt;br&gt;La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&lt;br&gt;&lt;br&gt;Aujourd’hui,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»&lt;br&gt;&lt;br&gt;Le Champagne est conservé jusqu’à 3 ans pour les cuvées non millésimées, 6 à 8 ans pour les cuvées Extra.</v>
      </c>
      <c r="E2131" s="4">
        <v>39</v>
      </c>
      <c r="F2131" s="2" t="s">
        <v>2228</v>
      </c>
      <c r="G2131" s="19">
        <f>VLOOKUP(F2131,frs!$A$2:$B$45,2,FALSE)</f>
        <v>6</v>
      </c>
      <c r="H2131" s="2" t="b">
        <v>1</v>
      </c>
      <c r="I2131" s="2" t="s">
        <v>4805</v>
      </c>
      <c r="J2131" s="19">
        <f>VLOOKUP(I2131,Families!$A$2:$B$11,2,FALSE)</f>
        <v>5</v>
      </c>
      <c r="K2131" s="2" t="s">
        <v>4806</v>
      </c>
      <c r="L2131" s="19">
        <f>IFERROR(VLOOKUP(K2131,Appellations!$A$2:$B$80,2,FALSE),"0")</f>
        <v>16</v>
      </c>
      <c r="M2131" s="2" t="s">
        <v>4806</v>
      </c>
      <c r="N2131" s="19">
        <f>IFERROR(VLOOKUP(M2131,Regions!$A$2:$B$44,2,FALSE),"0")</f>
        <v>12</v>
      </c>
      <c r="O2131" s="2"/>
      <c r="P2131" s="19" t="str">
        <f>IFERROR(VLOOKUP(O2131,Colors!$A$2:$B$11,2,FALSE),"0")</f>
        <v>0</v>
      </c>
      <c r="Q2131" s="2" t="s">
        <v>4688</v>
      </c>
      <c r="R2131" s="19">
        <f>IFERROR(VLOOKUP(Q2131,Contenants!$A$2:$B$21,2,FALSE),"0")</f>
        <v>16</v>
      </c>
      <c r="S2131" s="2" t="s">
        <v>5788</v>
      </c>
      <c r="T2131" s="50" t="s">
        <v>6390</v>
      </c>
      <c r="U2131" s="19" t="str">
        <f>SUBSTITUTE(S2131,"C:\Users\Admin\OneDrive\Site Internet\","")</f>
        <v>champagne_jean_noel_haton_noble_vintage.png</v>
      </c>
      <c r="V2131" s="19">
        <f t="shared" si="771"/>
        <v>1</v>
      </c>
      <c r="W2131" s="20" t="str">
        <f t="shared" ref="W2131" si="786">$X$1&amp;A2131&amp;$Y$1&amp;T2131&amp;$Z$1&amp;D2131&amp;$AA$1&amp;G2131&amp;$AB$1&amp;J2131&amp;$AC$1&amp;L2131&amp;$AD$1&amp;N2131&amp;$AE$1&amp;P2131&amp;$AF$1&amp;R2131&amp;$AG$1&amp;U2131&amp;$AH$1&amp;V2131&amp;$AI$1</f>
        <v>("02143", "Champagne Haton Noble Vintage", "Un Champagne Millésimé aux bulles fines et d'une grande complexité aromatique. Idéal sur un plateau de mer ou sur dessert aux fruits frais.&lt;br&gt;&lt;br&gt;Encépagement : Chardonnay et Pinot noir.&lt;br&gt;&lt;br&gt;Dégustation : Bulles fines, Nez aux notes de fruits jaunes et de fruits secs ; Bouche ample, structurée sur une finale pleine de fraicheur des notes d’épices.&lt;br&gt;&lt;br&gt;La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&lt;br&gt;&lt;br&gt;Aujourd’hui,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»&lt;br&gt;&lt;br&gt;Le Champagne est conservé jusqu’à 3 ans pour les cuvées non millésimées, 6 à 8 ans pour les cuvées Extra.", "6", "5", "16", "12","0", "16", "champagne_jean_noel_haton_noble_vintage.png", "1"),</v>
      </c>
    </row>
    <row r="2132" spans="1:23" hidden="1" x14ac:dyDescent="0.25">
      <c r="A2132" s="2" t="s">
        <v>1546</v>
      </c>
      <c r="B2132" s="2" t="s">
        <v>1547</v>
      </c>
      <c r="C2132" s="3"/>
      <c r="D2132" s="23" t="str">
        <f t="shared" si="785"/>
        <v/>
      </c>
      <c r="E2132" s="4">
        <v>68.3</v>
      </c>
      <c r="F2132" s="2" t="s">
        <v>2270</v>
      </c>
      <c r="G2132" s="19" t="e">
        <f>VLOOKUP(F2132,frs!$A$2:$E$41,2,FALSE)</f>
        <v>#N/A</v>
      </c>
      <c r="H2132" s="2" t="b">
        <v>1</v>
      </c>
      <c r="I2132" s="2" t="s">
        <v>4709</v>
      </c>
      <c r="J2132" s="19">
        <f>VLOOKUP(I2132,Families!$A$2:$B$11,2,FALSE)</f>
        <v>2</v>
      </c>
      <c r="K2132" s="2" t="s">
        <v>4790</v>
      </c>
      <c r="L2132" s="19" t="str">
        <f>IFERROR(VLOOKUP(K2132,Appellations!$A$2:$B$77,2,FALSE),"0")</f>
        <v>0</v>
      </c>
      <c r="M2132" s="2" t="s">
        <v>4762</v>
      </c>
      <c r="N2132" s="19">
        <f>IFERROR(VLOOKUP(M2132,Regions!$A$2:$B$41,2,FALSE),"0")</f>
        <v>10</v>
      </c>
      <c r="O2132" s="2" t="s">
        <v>4689</v>
      </c>
      <c r="P2132" s="19">
        <f>IFERROR(VLOOKUP(O2132,Colors!$A$2:$B$11,2,FALSE),"0")</f>
        <v>2</v>
      </c>
      <c r="Q2132" s="2" t="s">
        <v>4688</v>
      </c>
      <c r="R2132" s="19">
        <f>IFERROR(VLOOKUP(Q2132,Contenants!$A$2:$B$21,2,FALSE),"0")</f>
        <v>16</v>
      </c>
      <c r="S2132" s="2"/>
      <c r="T2132" s="50" t="str">
        <f t="shared" ref="T2132:T2194" si="787">PROPER(B2132)</f>
        <v>Meursault J-M Bouzereau Blanc</v>
      </c>
      <c r="U2132" s="19" t="str">
        <f t="shared" ref="U2132:U2138" si="788">SUBSTITUTE(SUBSTITUTE(SUBSTITUTE(SUBSTITUTE(SUBSTITUTE(SUBSTITUTE(SUBSTITUTE(SUBSTITUTE(SUBSTITUTE(SUBSTITUTE(SUBSTITUTE(SUBSTITUTE(S2132,"C:\Users\Admin\OneDrive\Site Internet\",""),"BAG-IN-BOX\",""),"BOURGOGNE\",""),"BEAUJOLAIS\",""),"CHAMPAGNE ET EFFERVESCENTS\",""),"LANGUEDOC\",""),"LOIRE\",""),"PROVENCE\",""),"RHONE NORD\",""),"RHONE SUD\",""),"SPIRITUEUX\",""),"SUD OUEST\","")</f>
        <v/>
      </c>
      <c r="V2132" s="19">
        <f t="shared" si="771"/>
        <v>0</v>
      </c>
      <c r="W2132" s="20" t="e">
        <f>$X$1&amp;A2132&amp;$Y$1&amp;T2132&amp;$Z$1&amp;D2132&amp;$AA$1&amp;E2132&amp;#REF!&amp;G2132&amp;$AB$1&amp;J2132&amp;$AC$1&amp;L2132&amp;$AD$1&amp;N2132&amp;$AE$1&amp;P2132&amp;$AF$1&amp;R2132&amp;$AG$1&amp;#REF!&amp;$AI$1</f>
        <v>#REF!</v>
      </c>
    </row>
    <row r="2133" spans="1:23" hidden="1" x14ac:dyDescent="0.25">
      <c r="A2133" s="2" t="s">
        <v>1184</v>
      </c>
      <c r="B2133" s="2" t="s">
        <v>1185</v>
      </c>
      <c r="C2133" s="3"/>
      <c r="D2133" s="23" t="str">
        <f t="shared" si="785"/>
        <v/>
      </c>
      <c r="E2133" s="4">
        <v>80.3</v>
      </c>
      <c r="F2133" s="2" t="s">
        <v>2270</v>
      </c>
      <c r="G2133" s="19" t="e">
        <f>VLOOKUP(F2133,frs!$A$2:$E$41,2,FALSE)</f>
        <v>#N/A</v>
      </c>
      <c r="H2133" s="2" t="b">
        <v>1</v>
      </c>
      <c r="I2133" s="2" t="s">
        <v>4716</v>
      </c>
      <c r="J2133" s="19">
        <f>VLOOKUP(I2133,Families!$A$2:$B$11,2,FALSE)</f>
        <v>1</v>
      </c>
      <c r="K2133" s="2" t="s">
        <v>4981</v>
      </c>
      <c r="L2133" s="19" t="str">
        <f>IFERROR(VLOOKUP(K2133,Appellations!$A$2:$B$77,2,FALSE),"0")</f>
        <v>0</v>
      </c>
      <c r="M2133" s="2" t="s">
        <v>4762</v>
      </c>
      <c r="N2133" s="19">
        <f>IFERROR(VLOOKUP(M2133,Regions!$A$2:$B$41,2,FALSE),"0")</f>
        <v>10</v>
      </c>
      <c r="O2133" s="2" t="s">
        <v>4719</v>
      </c>
      <c r="P2133" s="19">
        <f>IFERROR(VLOOKUP(O2133,Colors!$A$2:$B$11,2,FALSE),"0")</f>
        <v>8</v>
      </c>
      <c r="Q2133" s="2" t="s">
        <v>4688</v>
      </c>
      <c r="R2133" s="19">
        <f>IFERROR(VLOOKUP(Q2133,Contenants!$A$2:$B$21,2,FALSE),"0")</f>
        <v>16</v>
      </c>
      <c r="S2133" s="2"/>
      <c r="T2133" s="50" t="str">
        <f t="shared" si="787"/>
        <v>Gevrey Chambertin M.Gavignet Rouge</v>
      </c>
      <c r="U2133" s="19" t="str">
        <f t="shared" si="788"/>
        <v/>
      </c>
      <c r="V2133" s="19">
        <f t="shared" si="771"/>
        <v>0</v>
      </c>
      <c r="W2133" s="20" t="e">
        <f>$X$1&amp;A2133&amp;$Y$1&amp;T2133&amp;$Z$1&amp;D2133&amp;$AA$1&amp;E2133&amp;#REF!&amp;G2133&amp;$AB$1&amp;J2133&amp;$AC$1&amp;L2133&amp;$AD$1&amp;N2133&amp;$AE$1&amp;P2133&amp;$AF$1&amp;R2133&amp;$AG$1&amp;#REF!&amp;$AI$1</f>
        <v>#REF!</v>
      </c>
    </row>
    <row r="2134" spans="1:23" hidden="1" x14ac:dyDescent="0.25">
      <c r="A2134" s="2" t="s">
        <v>1582</v>
      </c>
      <c r="B2134" s="2" t="s">
        <v>1583</v>
      </c>
      <c r="C2134" s="3"/>
      <c r="D2134" s="23" t="str">
        <f t="shared" si="785"/>
        <v/>
      </c>
      <c r="E2134" s="4">
        <v>68</v>
      </c>
      <c r="F2134" s="2" t="s">
        <v>2270</v>
      </c>
      <c r="G2134" s="19" t="e">
        <f>VLOOKUP(F2134,frs!$A$2:$E$41,2,FALSE)</f>
        <v>#N/A</v>
      </c>
      <c r="H2134" s="2" t="b">
        <v>1</v>
      </c>
      <c r="I2134" s="2" t="s">
        <v>4716</v>
      </c>
      <c r="J2134" s="19">
        <f>VLOOKUP(I2134,Families!$A$2:$B$11,2,FALSE)</f>
        <v>1</v>
      </c>
      <c r="K2134" s="2" t="s">
        <v>4794</v>
      </c>
      <c r="L2134" s="19" t="str">
        <f>IFERROR(VLOOKUP(K2134,Appellations!$A$2:$B$77,2,FALSE),"0")</f>
        <v>0</v>
      </c>
      <c r="M2134" s="2" t="s">
        <v>4762</v>
      </c>
      <c r="N2134" s="19">
        <f>IFERROR(VLOOKUP(M2134,Regions!$A$2:$B$41,2,FALSE),"0")</f>
        <v>10</v>
      </c>
      <c r="O2134" s="2" t="s">
        <v>4719</v>
      </c>
      <c r="P2134" s="19">
        <f>IFERROR(VLOOKUP(O2134,Colors!$A$2:$B$11,2,FALSE),"0")</f>
        <v>8</v>
      </c>
      <c r="Q2134" s="2" t="s">
        <v>4688</v>
      </c>
      <c r="R2134" s="19">
        <f>IFERROR(VLOOKUP(Q2134,Contenants!$A$2:$B$21,2,FALSE),"0")</f>
        <v>16</v>
      </c>
      <c r="S2134" s="2"/>
      <c r="T2134" s="50" t="str">
        <f t="shared" si="787"/>
        <v>Nuits St Georges M.Gavignet Rouge</v>
      </c>
      <c r="U2134" s="19" t="str">
        <f t="shared" si="788"/>
        <v/>
      </c>
      <c r="V2134" s="19">
        <f t="shared" si="771"/>
        <v>0</v>
      </c>
      <c r="W2134" s="20" t="e">
        <f>$X$1&amp;A2134&amp;$Y$1&amp;T2134&amp;$Z$1&amp;D2134&amp;$AA$1&amp;E2134&amp;#REF!&amp;G2134&amp;$AB$1&amp;J2134&amp;$AC$1&amp;L2134&amp;$AD$1&amp;N2134&amp;$AE$1&amp;P2134&amp;$AF$1&amp;R2134&amp;$AG$1&amp;#REF!&amp;$AI$1</f>
        <v>#REF!</v>
      </c>
    </row>
    <row r="2135" spans="1:23" hidden="1" x14ac:dyDescent="0.25">
      <c r="A2135" s="2" t="s">
        <v>4137</v>
      </c>
      <c r="B2135" s="2" t="s">
        <v>4138</v>
      </c>
      <c r="C2135" s="3"/>
      <c r="D2135" s="23" t="str">
        <f t="shared" si="785"/>
        <v/>
      </c>
      <c r="E2135" s="4">
        <v>27.7</v>
      </c>
      <c r="F2135" s="2" t="s">
        <v>2270</v>
      </c>
      <c r="G2135" s="19" t="e">
        <f>VLOOKUP(F2135,frs!$A$2:$E$41,2,FALSE)</f>
        <v>#N/A</v>
      </c>
      <c r="H2135" s="2" t="b">
        <v>0</v>
      </c>
      <c r="I2135" s="2" t="s">
        <v>4709</v>
      </c>
      <c r="J2135" s="19">
        <f>VLOOKUP(I2135,Families!$A$2:$B$11,2,FALSE)</f>
        <v>2</v>
      </c>
      <c r="K2135" s="2" t="s">
        <v>4905</v>
      </c>
      <c r="L2135" s="19">
        <f>IFERROR(VLOOKUP(K2135,Appellations!$A$2:$B$77,2,FALSE),"0")</f>
        <v>64</v>
      </c>
      <c r="M2135" s="2" t="s">
        <v>4762</v>
      </c>
      <c r="N2135" s="19">
        <f>IFERROR(VLOOKUP(M2135,Regions!$A$2:$B$41,2,FALSE),"0")</f>
        <v>10</v>
      </c>
      <c r="O2135" s="2" t="s">
        <v>4689</v>
      </c>
      <c r="P2135" s="19">
        <f>IFERROR(VLOOKUP(O2135,Colors!$A$2:$B$11,2,FALSE),"0")</f>
        <v>2</v>
      </c>
      <c r="Q2135" s="2" t="s">
        <v>4688</v>
      </c>
      <c r="R2135" s="19">
        <f>IFERROR(VLOOKUP(Q2135,Contenants!$A$2:$B$21,2,FALSE),"0")</f>
        <v>16</v>
      </c>
      <c r="S2135" s="2"/>
      <c r="T2135" s="50" t="str">
        <f t="shared" si="787"/>
        <v>Rully Philippe Milan Blanc</v>
      </c>
      <c r="U2135" s="19" t="str">
        <f t="shared" si="788"/>
        <v/>
      </c>
      <c r="V2135" s="19" t="e">
        <f>IF(#REF!="",0,1)</f>
        <v>#REF!</v>
      </c>
      <c r="W2135" s="20" t="e">
        <f>$X$1&amp;A2135&amp;$Y$1&amp;T2135&amp;$Z$1&amp;D2135&amp;$AA$1&amp;E2135&amp;#REF!&amp;G2135&amp;$AB$1&amp;J2135&amp;$AC$1&amp;L2135&amp;$AD$1&amp;N2135&amp;$AE$1&amp;P2135&amp;$AF$1&amp;R2135&amp;$AG$1&amp;#REF!&amp;$AI$1</f>
        <v>#REF!</v>
      </c>
    </row>
    <row r="2136" spans="1:23" hidden="1" x14ac:dyDescent="0.25">
      <c r="A2136" s="2" t="s">
        <v>1651</v>
      </c>
      <c r="B2136" s="2" t="s">
        <v>1652</v>
      </c>
      <c r="C2136" s="3"/>
      <c r="D2136" s="23" t="str">
        <f t="shared" si="785"/>
        <v/>
      </c>
      <c r="E2136" s="4">
        <v>54.25</v>
      </c>
      <c r="F2136" s="2" t="s">
        <v>2270</v>
      </c>
      <c r="G2136" s="19" t="e">
        <f>VLOOKUP(F2136,frs!$A$2:$E$41,2,FALSE)</f>
        <v>#N/A</v>
      </c>
      <c r="H2136" s="2" t="b">
        <v>0</v>
      </c>
      <c r="I2136" s="2" t="s">
        <v>4716</v>
      </c>
      <c r="J2136" s="19">
        <f>VLOOKUP(I2136,Families!$A$2:$B$11,2,FALSE)</f>
        <v>1</v>
      </c>
      <c r="K2136" s="2" t="s">
        <v>4796</v>
      </c>
      <c r="L2136" s="19" t="str">
        <f>IFERROR(VLOOKUP(K2136,Appellations!$A$2:$B$77,2,FALSE),"0")</f>
        <v>0</v>
      </c>
      <c r="M2136" s="2" t="s">
        <v>4762</v>
      </c>
      <c r="N2136" s="19">
        <f>IFERROR(VLOOKUP(M2136,Regions!$A$2:$B$41,2,FALSE),"0")</f>
        <v>10</v>
      </c>
      <c r="O2136" s="2" t="s">
        <v>4719</v>
      </c>
      <c r="P2136" s="19">
        <f>IFERROR(VLOOKUP(O2136,Colors!$A$2:$B$11,2,FALSE),"0")</f>
        <v>8</v>
      </c>
      <c r="Q2136" s="2" t="s">
        <v>4688</v>
      </c>
      <c r="R2136" s="19">
        <f>IFERROR(VLOOKUP(Q2136,Contenants!$A$2:$B$21,2,FALSE),"0")</f>
        <v>16</v>
      </c>
      <c r="S2136" s="2"/>
      <c r="T2136" s="50" t="str">
        <f t="shared" si="787"/>
        <v>Pommard Les Vignots J.P.Diconne Rouge</v>
      </c>
      <c r="U2136" s="19" t="str">
        <f t="shared" si="788"/>
        <v/>
      </c>
      <c r="V2136" s="19">
        <f t="shared" ref="V2136:V2199" si="789">IF(U2136="",0,1)</f>
        <v>0</v>
      </c>
      <c r="W2136" s="20" t="e">
        <f>$X$1&amp;A2136&amp;$Y$1&amp;T2136&amp;$Z$1&amp;D2136&amp;$AA$1&amp;E2136&amp;#REF!&amp;G2136&amp;$AB$1&amp;J2136&amp;$AC$1&amp;L2136&amp;$AD$1&amp;N2136&amp;$AE$1&amp;P2136&amp;$AF$1&amp;R2136&amp;$AG$1&amp;#REF!&amp;$AI$1</f>
        <v>#REF!</v>
      </c>
    </row>
    <row r="2137" spans="1:23" hidden="1" x14ac:dyDescent="0.25">
      <c r="A2137" s="2" t="s">
        <v>44</v>
      </c>
      <c r="B2137" s="2" t="s">
        <v>45</v>
      </c>
      <c r="C2137" s="3"/>
      <c r="D2137" s="23" t="str">
        <f t="shared" si="785"/>
        <v/>
      </c>
      <c r="E2137" s="4">
        <v>40.85</v>
      </c>
      <c r="F2137" s="2" t="s">
        <v>2270</v>
      </c>
      <c r="G2137" s="19" t="e">
        <f>VLOOKUP(F2137,frs!$A$2:$E$41,2,FALSE)</f>
        <v>#N/A</v>
      </c>
      <c r="H2137" s="2" t="b">
        <v>1</v>
      </c>
      <c r="I2137" s="2" t="s">
        <v>4716</v>
      </c>
      <c r="J2137" s="19">
        <f>VLOOKUP(I2137,Families!$A$2:$B$11,2,FALSE)</f>
        <v>1</v>
      </c>
      <c r="K2137" s="2" t="s">
        <v>4764</v>
      </c>
      <c r="L2137" s="19" t="str">
        <f>IFERROR(VLOOKUP(K2137,Appellations!$A$2:$B$77,2,FALSE),"0")</f>
        <v>0</v>
      </c>
      <c r="M2137" s="2" t="s">
        <v>4762</v>
      </c>
      <c r="N2137" s="19">
        <f>IFERROR(VLOOKUP(M2137,Regions!$A$2:$B$41,2,FALSE),"0")</f>
        <v>10</v>
      </c>
      <c r="O2137" s="2" t="s">
        <v>4719</v>
      </c>
      <c r="P2137" s="19">
        <f>IFERROR(VLOOKUP(O2137,Colors!$A$2:$B$11,2,FALSE),"0")</f>
        <v>8</v>
      </c>
      <c r="Q2137" s="2" t="s">
        <v>4688</v>
      </c>
      <c r="R2137" s="19">
        <f>IFERROR(VLOOKUP(Q2137,Contenants!$A$2:$B$21,2,FALSE),"0")</f>
        <v>16</v>
      </c>
      <c r="S2137" s="2"/>
      <c r="T2137" s="50" t="str">
        <f t="shared" si="787"/>
        <v>Auxey Duresses 1C Les Grands Champs Rge</v>
      </c>
      <c r="U2137" s="19" t="str">
        <f t="shared" si="788"/>
        <v/>
      </c>
      <c r="V2137" s="19">
        <f t="shared" si="789"/>
        <v>0</v>
      </c>
      <c r="W2137" s="20" t="e">
        <f>$X$1&amp;A2137&amp;$Y$1&amp;T2137&amp;$Z$1&amp;D2137&amp;$AA$1&amp;E2137&amp;#REF!&amp;G2137&amp;$AB$1&amp;J2137&amp;$AC$1&amp;L2137&amp;$AD$1&amp;N2137&amp;$AE$1&amp;P2137&amp;$AF$1&amp;R2137&amp;$AG$1&amp;#REF!&amp;$AI$1</f>
        <v>#REF!</v>
      </c>
    </row>
    <row r="2138" spans="1:23" hidden="1" x14ac:dyDescent="0.25">
      <c r="A2138" s="2" t="s">
        <v>984</v>
      </c>
      <c r="B2138" s="2" t="s">
        <v>985</v>
      </c>
      <c r="C2138" s="3"/>
      <c r="D2138" s="23" t="str">
        <f t="shared" si="785"/>
        <v/>
      </c>
      <c r="E2138" s="4">
        <v>89.2</v>
      </c>
      <c r="F2138" s="2" t="s">
        <v>2278</v>
      </c>
      <c r="G2138" s="19" t="e">
        <f>VLOOKUP(F2138,frs!$A$2:$E$41,2,FALSE)</f>
        <v>#N/A</v>
      </c>
      <c r="H2138" s="2" t="b">
        <v>1</v>
      </c>
      <c r="I2138" s="2" t="s">
        <v>4716</v>
      </c>
      <c r="J2138" s="19">
        <f>VLOOKUP(I2138,Families!$A$2:$B$11,2,FALSE)</f>
        <v>1</v>
      </c>
      <c r="K2138" s="2" t="s">
        <v>4776</v>
      </c>
      <c r="L2138" s="19" t="str">
        <f>IFERROR(VLOOKUP(K2138,Appellations!$A$2:$B$77,2,FALSE),"0")</f>
        <v>0</v>
      </c>
      <c r="M2138" s="2" t="s">
        <v>4762</v>
      </c>
      <c r="N2138" s="19">
        <f>IFERROR(VLOOKUP(M2138,Regions!$A$2:$B$41,2,FALSE),"0")</f>
        <v>10</v>
      </c>
      <c r="O2138" s="2" t="s">
        <v>4719</v>
      </c>
      <c r="P2138" s="19">
        <f>IFERROR(VLOOKUP(O2138,Colors!$A$2:$B$11,2,FALSE),"0")</f>
        <v>8</v>
      </c>
      <c r="Q2138" s="2" t="s">
        <v>4688</v>
      </c>
      <c r="R2138" s="19">
        <f>IFERROR(VLOOKUP(Q2138,Contenants!$A$2:$B$21,2,FALSE),"0")</f>
        <v>16</v>
      </c>
      <c r="S2138" s="2"/>
      <c r="T2138" s="50" t="str">
        <f t="shared" si="787"/>
        <v>Corton Bressandes Gc D.Fontaine Rouge</v>
      </c>
      <c r="U2138" s="19" t="str">
        <f t="shared" si="788"/>
        <v/>
      </c>
      <c r="V2138" s="19">
        <f t="shared" si="789"/>
        <v>0</v>
      </c>
      <c r="W2138" s="20" t="e">
        <f>$X$1&amp;A2138&amp;$Y$1&amp;T2138&amp;$Z$1&amp;D2138&amp;$AA$1&amp;E2138&amp;#REF!&amp;G2138&amp;$AB$1&amp;J2138&amp;$AC$1&amp;L2138&amp;$AD$1&amp;N2138&amp;$AE$1&amp;P2138&amp;$AF$1&amp;R2138&amp;$AG$1&amp;#REF!&amp;$AI$1</f>
        <v>#REF!</v>
      </c>
    </row>
    <row r="2139" spans="1:23" ht="409.5" x14ac:dyDescent="0.25">
      <c r="A2139" s="2" t="s">
        <v>1115</v>
      </c>
      <c r="B2139" s="2" t="s">
        <v>1116</v>
      </c>
      <c r="C2139" s="3" t="s">
        <v>5303</v>
      </c>
      <c r="D2139" s="23" t="str">
        <f t="shared" si="785"/>
        <v>Un Crozes-Hermitage rouge comme son nom l'indique, gourmand, fruité et rond. Idéal pour une côtes de boeuf.&lt;br&gt;&lt;br&gt;Encépagement : Syrah (Vignes assez jeune)&lt;br&gt;&lt;br&gt;Dégustation : Robe rouge rubis clair ; Nez aux notes de petits fruits rouges ; Bouche fruitée, gourmande et ample.&lt;br&gt;Accord mets/vin : viande grillée, apéritifs, charcuterie/fromage.&lt;br&gt;&lt;br&gt;Existe en Magnum.&lt;br&gt;&lt;br&gt;Un domaine riche de différents terroirs avec des vignes qui remontent aux années 1945.&lt;br&gt;C’est Marc Romak, Marlène Durand et denis Lariviere qui ont unis leurs forces pour créer le domaine de 20Ha en Crozes Hermitage.</v>
      </c>
      <c r="E2139" s="4">
        <v>18.5</v>
      </c>
      <c r="F2139" s="2" t="s">
        <v>2295</v>
      </c>
      <c r="G2139" s="19">
        <f>VLOOKUP(F2139,frs!$A$2:$B$45,2,FALSE)</f>
        <v>33</v>
      </c>
      <c r="H2139" s="2" t="b">
        <v>1</v>
      </c>
      <c r="I2139" s="2" t="s">
        <v>4716</v>
      </c>
      <c r="J2139" s="19">
        <f>VLOOKUP(I2139,Families!$A$2:$B$11,2,FALSE)</f>
        <v>1</v>
      </c>
      <c r="K2139" s="2" t="s">
        <v>4846</v>
      </c>
      <c r="L2139" s="19">
        <f>IFERROR(VLOOKUP(K2139,Appellations!$A$2:$B$80,2,FALSE),"0")</f>
        <v>32</v>
      </c>
      <c r="M2139" s="2" t="s">
        <v>4745</v>
      </c>
      <c r="N2139" s="19">
        <f>IFERROR(VLOOKUP(M2139,Regions!$A$2:$B$44,2,FALSE),"0")</f>
        <v>33</v>
      </c>
      <c r="O2139" s="2" t="s">
        <v>4719</v>
      </c>
      <c r="P2139" s="19">
        <f>IFERROR(VLOOKUP(O2139,Colors!$A$2:$B$11,2,FALSE),"0")</f>
        <v>8</v>
      </c>
      <c r="Q2139" s="2" t="s">
        <v>4688</v>
      </c>
      <c r="R2139" s="19">
        <f>IFERROR(VLOOKUP(Q2139,Contenants!$A$2:$B$21,2,FALSE),"0")</f>
        <v>16</v>
      </c>
      <c r="S2139" s="2" t="s">
        <v>5812</v>
      </c>
      <c r="T2139" s="50" t="s">
        <v>6391</v>
      </c>
      <c r="U2139" s="19" t="str">
        <f t="shared" ref="U2139:U2145" si="790">SUBSTITUTE(S2139,"C:\Users\Admin\OneDrive\Site Internet\","")</f>
        <v>domaine_melody_crozes_hermitage_friandise_rouge.png</v>
      </c>
      <c r="V2139" s="19">
        <f t="shared" si="789"/>
        <v>1</v>
      </c>
      <c r="W2139" s="20" t="str">
        <f t="shared" ref="W2139:W2145" si="791">$X$1&amp;A2139&amp;$Y$1&amp;T2139&amp;$Z$1&amp;D2139&amp;$AA$1&amp;G2139&amp;$AB$1&amp;J2139&amp;$AC$1&amp;L2139&amp;$AD$1&amp;N2139&amp;$AE$1&amp;P2139&amp;$AF$1&amp;R2139&amp;$AG$1&amp;U2139&amp;$AH$1&amp;V2139&amp;$AI$1</f>
        <v>("02151", "Friandise Melody Rouge", "Un Crozes-Hermitage rouge comme son nom l'indique, gourmand, fruité et rond. Idéal pour une côtes de boeuf.&lt;br&gt;&lt;br&gt;Encépagement : Syrah (Vignes assez jeune)&lt;br&gt;&lt;br&gt;Dégustation : Robe rouge rubis clair ; Nez aux notes de petits fruits rouges ; Bouche fruitée, gourmande et ample.&lt;br&gt;Accord mets/vin : viande grillée, apéritifs, charcuterie/fromage.&lt;br&gt;&lt;br&gt;Existe en Magnum.&lt;br&gt;&lt;br&gt;Un domaine riche de différents terroirs avec des vignes qui remontent aux années 1945.&lt;br&gt;C’est Marc Romak, Marlène Durand et denis Lariviere qui ont unis leurs forces pour créer le domaine de 20Ha en Crozes Hermitage.", "33", "1", "32", "33","8", "16", "domaine_melody_crozes_hermitage_friandise_rouge.png", "1"),</v>
      </c>
    </row>
    <row r="2140" spans="1:23" ht="409.5" x14ac:dyDescent="0.25">
      <c r="A2140" s="2" t="s">
        <v>1105</v>
      </c>
      <c r="B2140" s="2" t="s">
        <v>1106</v>
      </c>
      <c r="C2140" s="3" t="s">
        <v>5300</v>
      </c>
      <c r="D2140" s="23" t="str">
        <f t="shared" si="785"/>
        <v>Un Crozes-Hermitage rouge comme son nom l'indique, gourmand, fruité et rond. Idéal pour une côtes de boeuf.&lt;br&gt;&lt;br&gt;Encépagement : Syrah (Vignes assez jeune)&lt;br&gt;&lt;br&gt;Dégustation : Robe rouge rubis clair ; Nez aux notes de petits fruits rouges ; Bouche fruitée, gourmande et ample.&lt;br&gt;Accord mets/vin : viande grillée, apéritifs, charcuterie/fromage.&lt;br&gt;&lt;br&gt;Existe en 75cl.&lt;br&gt;&lt;br&gt;Un domaine riche de différents terroirs avec des vignes qui remontent aux années 1945.&lt;br&gt;C’est Marc Romak, Marlène Durand et denis Lariviere qui ont unis leurs forces pour créer le domaine de 20Ha en Crozes Hermitage.</v>
      </c>
      <c r="E2140" s="4">
        <v>38.9</v>
      </c>
      <c r="F2140" s="2" t="s">
        <v>2295</v>
      </c>
      <c r="G2140" s="19">
        <f>VLOOKUP(F2140,frs!$A$2:$B$45,2,FALSE)</f>
        <v>33</v>
      </c>
      <c r="H2140" s="2" t="b">
        <v>1</v>
      </c>
      <c r="I2140" s="2" t="s">
        <v>4716</v>
      </c>
      <c r="J2140" s="19">
        <f>VLOOKUP(I2140,Families!$A$2:$B$11,2,FALSE)</f>
        <v>1</v>
      </c>
      <c r="K2140" s="2" t="s">
        <v>4846</v>
      </c>
      <c r="L2140" s="19">
        <f>IFERROR(VLOOKUP(K2140,Appellations!$A$2:$B$80,2,FALSE),"0")</f>
        <v>32</v>
      </c>
      <c r="M2140" s="2" t="s">
        <v>4745</v>
      </c>
      <c r="N2140" s="19">
        <f>IFERROR(VLOOKUP(M2140,Regions!$A$2:$B$44,2,FALSE),"0")</f>
        <v>33</v>
      </c>
      <c r="O2140" s="2" t="s">
        <v>4719</v>
      </c>
      <c r="P2140" s="19">
        <f>IFERROR(VLOOKUP(O2140,Colors!$A$2:$B$11,2,FALSE),"0")</f>
        <v>8</v>
      </c>
      <c r="Q2140" s="2" t="s">
        <v>2303</v>
      </c>
      <c r="R2140" s="19">
        <f>IFERROR(VLOOKUP(Q2140,Contenants!$A$2:$B$21,2,FALSE),"0")</f>
        <v>19</v>
      </c>
      <c r="S2140" s="2" t="s">
        <v>5812</v>
      </c>
      <c r="T2140" s="50" t="s">
        <v>6392</v>
      </c>
      <c r="U2140" s="19" t="str">
        <f t="shared" si="790"/>
        <v>domaine_melody_crozes_hermitage_friandise_rouge.png</v>
      </c>
      <c r="V2140" s="19">
        <f t="shared" si="789"/>
        <v>1</v>
      </c>
      <c r="W2140" s="20" t="str">
        <f t="shared" si="791"/>
        <v>("02152", "Friandise Melody Rouge Magnum", "Un Crozes-Hermitage rouge comme son nom l'indique, gourmand, fruité et rond. Idéal pour une côtes de boeuf.&lt;br&gt;&lt;br&gt;Encépagement : Syrah (Vignes assez jeune)&lt;br&gt;&lt;br&gt;Dégustation : Robe rouge rubis clair ; Nez aux notes de petits fruits rouges ; Bouche fruitée, gourmande et ample.&lt;br&gt;Accord mets/vin : viande grillée, apéritifs, charcuterie/fromage.&lt;br&gt;&lt;br&gt;Existe en 75cl.&lt;br&gt;&lt;br&gt;Un domaine riche de différents terroirs avec des vignes qui remontent aux années 1945.&lt;br&gt;C’est Marc Romak, Marlène Durand et denis Lariviere qui ont unis leurs forces pour créer le domaine de 20Ha en Crozes Hermitage.", "33", "1", "32", "33","8", "19", "domaine_melody_crozes_hermitage_friandise_rouge.png", "1"),</v>
      </c>
    </row>
    <row r="2141" spans="1:23" ht="409.5" x14ac:dyDescent="0.25">
      <c r="A2141" s="2" t="s">
        <v>1107</v>
      </c>
      <c r="B2141" s="2" t="s">
        <v>1108</v>
      </c>
      <c r="C2141" s="3" t="s">
        <v>5301</v>
      </c>
      <c r="D2141" s="23" t="str">
        <f t="shared" si="785"/>
        <v>Un Croes-Hermitage rouge vieilles vignes charnue et fruité. Son élevage en fût de chêne lui confère de la finesse et de la rondeur. Parfait sur un suprême de volaille relevé.&lt;br&gt;&lt;br&gt;Encépagement : Syrah (vieilles vignes)&lt;br&gt;&lt;br&gt;Dégustation : Robe rouge rubis clair ; Nez aux notes de fruits rouges ; Bouche équilibrée, fruitée et ample.&lt;br&gt;Accord mets/vin : viande grillée, plat mijoté.&lt;br&gt;&lt;br&gt;Un domaine riche de différents terroirs avec des vignes qui remontent aux années 1945.&lt;br&gt;C’est Marc Romak, Marlène Durand et denis Lariviere qui ont unis leurs forces pour créer le domaine de 20Ha en Crozes Hermitage.</v>
      </c>
      <c r="E2141" s="4">
        <v>22.1</v>
      </c>
      <c r="F2141" s="2" t="s">
        <v>2295</v>
      </c>
      <c r="G2141" s="19">
        <f>VLOOKUP(F2141,frs!$A$2:$B$45,2,FALSE)</f>
        <v>33</v>
      </c>
      <c r="H2141" s="2" t="b">
        <v>1</v>
      </c>
      <c r="I2141" s="2" t="s">
        <v>4716</v>
      </c>
      <c r="J2141" s="19">
        <f>VLOOKUP(I2141,Families!$A$2:$B$11,2,FALSE)</f>
        <v>1</v>
      </c>
      <c r="K2141" s="2" t="s">
        <v>4846</v>
      </c>
      <c r="L2141" s="19">
        <f>IFERROR(VLOOKUP(K2141,Appellations!$A$2:$B$80,2,FALSE),"0")</f>
        <v>32</v>
      </c>
      <c r="M2141" s="2" t="s">
        <v>4745</v>
      </c>
      <c r="N2141" s="19">
        <f>IFERROR(VLOOKUP(M2141,Regions!$A$2:$B$44,2,FALSE),"0")</f>
        <v>33</v>
      </c>
      <c r="O2141" s="2" t="s">
        <v>4719</v>
      </c>
      <c r="P2141" s="19">
        <f>IFERROR(VLOOKUP(O2141,Colors!$A$2:$B$11,2,FALSE),"0")</f>
        <v>8</v>
      </c>
      <c r="Q2141" s="2" t="s">
        <v>4688</v>
      </c>
      <c r="R2141" s="19">
        <f>IFERROR(VLOOKUP(Q2141,Contenants!$A$2:$B$21,2,FALSE),"0")</f>
        <v>16</v>
      </c>
      <c r="S2141" s="2" t="s">
        <v>5813</v>
      </c>
      <c r="T2141" s="50" t="s">
        <v>6393</v>
      </c>
      <c r="U2141" s="19" t="str">
        <f t="shared" si="790"/>
        <v>domaine_melody_crozes_hermitage_premier_regard_rouge.png</v>
      </c>
      <c r="V2141" s="19">
        <f t="shared" si="789"/>
        <v>1</v>
      </c>
      <c r="W2141" s="20" t="str">
        <f t="shared" si="791"/>
        <v>("02153", "Premier Regard Melody Rouge", "Un Croes-Hermitage rouge vieilles vignes charnue et fruité. Son élevage en fût de chêne lui confère de la finesse et de la rondeur. Parfait sur un suprême de volaille relevé.&lt;br&gt;&lt;br&gt;Encépagement : Syrah (vieilles vignes)&lt;br&gt;&lt;br&gt;Dégustation : Robe rouge rubis clair ; Nez aux notes de fruits rouges ; Bouche équilibrée, fruitée et ample.&lt;br&gt;Accord mets/vin : viande grillée, plat mijoté.&lt;br&gt;&lt;br&gt;Un domaine riche de différents terroirs avec des vignes qui remontent aux années 1945.&lt;br&gt;C’est Marc Romak, Marlène Durand et denis Lariviere qui ont unis leurs forces pour créer le domaine de 20Ha en Crozes Hermitage.", "33", "1", "32", "33","8", "16", "domaine_melody_crozes_hermitage_premier_regard_rouge.png", "1"),</v>
      </c>
    </row>
    <row r="2142" spans="1:23" ht="409.5" x14ac:dyDescent="0.25">
      <c r="A2142" s="2" t="s">
        <v>1113</v>
      </c>
      <c r="B2142" s="2" t="s">
        <v>1114</v>
      </c>
      <c r="C2142" s="3" t="s">
        <v>5302</v>
      </c>
      <c r="D2142" s="23" t="str">
        <f t="shared" si="785"/>
        <v>Un Crozes-Hermitage charpenté et plein de finesse. Idéal sur une côtes de boeuf grillée.&lt;br&gt;&lt;br&gt;Encépagement : Syrah (vieilles vignes)&lt;br&gt;&lt;br&gt;Dégustation : Robe rouge rubis sombre ; Nez aux notes de fruits noirs/rouges avec des notes de violette ; Bouche complexe, élégante et puissante au potentiel de garde surprenant.&lt;br&gt;Accord mets/vin : viande rouge, gibier.&lt;br&gt;&lt;br&gt;Un domaine riche de différents terroirs avec des vignes qui remontent aux années 1945.&lt;br&gt;C’est Marc Romak, Marlène Durand et denis Lariviere qui ont unis leurs forces pour créer le domaine de 20Ha en Crozes Hermitage.</v>
      </c>
      <c r="E2142" s="4">
        <v>32.4</v>
      </c>
      <c r="F2142" s="2" t="s">
        <v>2295</v>
      </c>
      <c r="G2142" s="19">
        <f>VLOOKUP(F2142,frs!$A$2:$B$45,2,FALSE)</f>
        <v>33</v>
      </c>
      <c r="H2142" s="2" t="b">
        <v>1</v>
      </c>
      <c r="I2142" s="2" t="s">
        <v>4716</v>
      </c>
      <c r="J2142" s="19">
        <f>VLOOKUP(I2142,Families!$A$2:$B$11,2,FALSE)</f>
        <v>1</v>
      </c>
      <c r="K2142" s="2" t="s">
        <v>4846</v>
      </c>
      <c r="L2142" s="19">
        <f>IFERROR(VLOOKUP(K2142,Appellations!$A$2:$B$80,2,FALSE),"0")</f>
        <v>32</v>
      </c>
      <c r="M2142" s="2" t="s">
        <v>4745</v>
      </c>
      <c r="N2142" s="19">
        <f>IFERROR(VLOOKUP(M2142,Regions!$A$2:$B$44,2,FALSE),"0")</f>
        <v>33</v>
      </c>
      <c r="O2142" s="2" t="s">
        <v>4719</v>
      </c>
      <c r="P2142" s="19">
        <f>IFERROR(VLOOKUP(O2142,Colors!$A$2:$B$11,2,FALSE),"0")</f>
        <v>8</v>
      </c>
      <c r="Q2142" s="2" t="s">
        <v>4688</v>
      </c>
      <c r="R2142" s="19">
        <f>IFERROR(VLOOKUP(Q2142,Contenants!$A$2:$B$21,2,FALSE),"0")</f>
        <v>16</v>
      </c>
      <c r="S2142" s="2" t="s">
        <v>5814</v>
      </c>
      <c r="T2142" s="50" t="s">
        <v>6394</v>
      </c>
      <c r="U2142" s="19" t="str">
        <f t="shared" si="790"/>
        <v>domaine_melody_crozes_hermitage_etoile_noire_rouge.png</v>
      </c>
      <c r="V2142" s="19">
        <f t="shared" si="789"/>
        <v>1</v>
      </c>
      <c r="W2142" s="20" t="str">
        <f t="shared" si="791"/>
        <v>("02154", "Etoile Noire Melody Rouge", "Un Crozes-Hermitage charpenté et plein de finesse. Idéal sur une côtes de boeuf grillée.&lt;br&gt;&lt;br&gt;Encépagement : Syrah (vieilles vignes)&lt;br&gt;&lt;br&gt;Dégustation : Robe rouge rubis sombre ; Nez aux notes de fruits noirs/rouges avec des notes de violette ; Bouche complexe, élégante et puissante au potentiel de garde surprenant.&lt;br&gt;Accord mets/vin : viande rouge, gibier.&lt;br&gt;&lt;br&gt;Un domaine riche de différents terroirs avec des vignes qui remontent aux années 1945.&lt;br&gt;C’est Marc Romak, Marlène Durand et denis Lariviere qui ont unis leurs forces pour créer le domaine de 20Ha en Crozes Hermitage.", "33", "1", "32", "33","8", "16", "domaine_melody_crozes_hermitage_etoile_noire_rouge.png", "1"),</v>
      </c>
    </row>
    <row r="2143" spans="1:23" ht="409.5" x14ac:dyDescent="0.25">
      <c r="A2143" s="2" t="s">
        <v>1893</v>
      </c>
      <c r="B2143" s="2" t="s">
        <v>1894</v>
      </c>
      <c r="C2143" s="3" t="s">
        <v>5456</v>
      </c>
      <c r="D2143" s="23" t="str">
        <f t="shared" si="785"/>
        <v>Un Saint Peray blanc sec, ample et fruité. Idéal sur une lotte grillée au four.&lt;br&gt;&lt;br&gt;Encépagement : Marsanne&lt;br&gt;&lt;br&gt;Dégustation : Nez riche et expressif sur des notes de fruits blancs et de patisserie beurrée ; Bouche fraiche, ample et minérale.&lt;br&gt;Accord mets/vin : viande blanche crémée, fromages affinés, poissons à chair grasse (saumon, lotte).&lt;br&gt;&lt;br&gt;Un domaine riche de différents terroirs avec des vignes qui remontent aux années 1945.&lt;br&gt;C’est Marc Romak, Marlène Durand et denis Lariviere qui ont unis leurs forces pour créer le domaine de 20Ha en Crozes Hermitage.</v>
      </c>
      <c r="E2143" s="4">
        <v>24.9</v>
      </c>
      <c r="F2143" s="2" t="s">
        <v>2295</v>
      </c>
      <c r="G2143" s="19">
        <f>VLOOKUP(F2143,frs!$A$2:$B$45,2,FALSE)</f>
        <v>33</v>
      </c>
      <c r="H2143" s="2" t="b">
        <v>1</v>
      </c>
      <c r="I2143" s="2" t="s">
        <v>4709</v>
      </c>
      <c r="J2143" s="19">
        <f>VLOOKUP(I2143,Families!$A$2:$B$11,2,FALSE)</f>
        <v>2</v>
      </c>
      <c r="K2143" s="2" t="s">
        <v>4852</v>
      </c>
      <c r="L2143" s="19">
        <f>IFERROR(VLOOKUP(K2143,Appellations!$A$2:$B$80,2,FALSE),"0")</f>
        <v>76</v>
      </c>
      <c r="M2143" s="2" t="s">
        <v>4745</v>
      </c>
      <c r="N2143" s="19">
        <f>IFERROR(VLOOKUP(M2143,Regions!$A$2:$B$44,2,FALSE),"0")</f>
        <v>33</v>
      </c>
      <c r="O2143" s="2" t="s">
        <v>4689</v>
      </c>
      <c r="P2143" s="19">
        <f>IFERROR(VLOOKUP(O2143,Colors!$A$2:$B$11,2,FALSE),"0")</f>
        <v>2</v>
      </c>
      <c r="Q2143" s="2" t="s">
        <v>4688</v>
      </c>
      <c r="R2143" s="19">
        <f>IFERROR(VLOOKUP(Q2143,Contenants!$A$2:$B$21,2,FALSE),"0")</f>
        <v>16</v>
      </c>
      <c r="S2143" s="2" t="s">
        <v>5815</v>
      </c>
      <c r="T2143" s="50" t="s">
        <v>6395</v>
      </c>
      <c r="U2143" s="19" t="str">
        <f t="shared" si="790"/>
        <v>domaine_melody_saint_peray_marc_et_marlene_blanc.png</v>
      </c>
      <c r="V2143" s="19">
        <f t="shared" si="789"/>
        <v>1</v>
      </c>
      <c r="W2143" s="20" t="str">
        <f t="shared" si="791"/>
        <v>("02155", "St Peray Melody Blanc", "Un Saint Peray blanc sec, ample et fruité. Idéal sur une lotte grillée au four.&lt;br&gt;&lt;br&gt;Encépagement : Marsanne&lt;br&gt;&lt;br&gt;Dégustation : Nez riche et expressif sur des notes de fruits blancs et de patisserie beurrée ; Bouche fraiche, ample et minérale.&lt;br&gt;Accord mets/vin : viande blanche crémée, fromages affinés, poissons à chair grasse (saumon, lotte).&lt;br&gt;&lt;br&gt;Un domaine riche de différents terroirs avec des vignes qui remontent aux années 1945.&lt;br&gt;C’est Marc Romak, Marlène Durand et denis Lariviere qui ont unis leurs forces pour créer le domaine de 20Ha en Crozes Hermitage.", "33", "2", "76", "33","2", "16", "domaine_melody_saint_peray_marc_et_marlene_blanc.png", "1"),</v>
      </c>
    </row>
    <row r="2144" spans="1:23" ht="409.5" x14ac:dyDescent="0.25">
      <c r="A2144" s="2" t="s">
        <v>1117</v>
      </c>
      <c r="B2144" s="2" t="s">
        <v>1118</v>
      </c>
      <c r="C2144" s="3" t="s">
        <v>5304</v>
      </c>
      <c r="D2144" s="23" t="str">
        <f t="shared" si="785"/>
        <v>Un Crozes-Hermitage blanc ample et plein de fraîcheur. Idéal sur une blanquette de veau.&lt;br&gt;&lt;br&gt;Encépagement : Marsanne, Roussanne&lt;br&gt;&lt;br&gt;Dégustation : Nez floral aux notes de fruits blancs ; Bouche minérale, aromatique et ample.&lt;br&gt;Accord mets/vin : viande blanche crémée, fromages affinés.&lt;br&gt;&lt;br&gt;Un domaine riche de différents terroirs avec des vignes qui remontent aux années 1945.&lt;br&gt;C’est Marc Romak, Marlène Durand et denis Lariviere qui ont unis leurs forces pour créer le domaine de 20Ha en Crozes Hermitage.</v>
      </c>
      <c r="E2144" s="4">
        <v>22.7</v>
      </c>
      <c r="F2144" s="2" t="s">
        <v>2295</v>
      </c>
      <c r="G2144" s="19">
        <f>VLOOKUP(F2144,frs!$A$2:$B$45,2,FALSE)</f>
        <v>33</v>
      </c>
      <c r="H2144" s="2" t="b">
        <v>1</v>
      </c>
      <c r="I2144" s="2" t="s">
        <v>4709</v>
      </c>
      <c r="J2144" s="19">
        <f>VLOOKUP(I2144,Families!$A$2:$B$11,2,FALSE)</f>
        <v>2</v>
      </c>
      <c r="K2144" s="2" t="s">
        <v>4846</v>
      </c>
      <c r="L2144" s="19">
        <f>IFERROR(VLOOKUP(K2144,Appellations!$A$2:$B$80,2,FALSE),"0")</f>
        <v>32</v>
      </c>
      <c r="M2144" s="2" t="s">
        <v>4745</v>
      </c>
      <c r="N2144" s="19">
        <f>IFERROR(VLOOKUP(M2144,Regions!$A$2:$B$44,2,FALSE),"0")</f>
        <v>33</v>
      </c>
      <c r="O2144" s="2" t="s">
        <v>4689</v>
      </c>
      <c r="P2144" s="19">
        <f>IFERROR(VLOOKUP(O2144,Colors!$A$2:$B$11,2,FALSE),"0")</f>
        <v>2</v>
      </c>
      <c r="Q2144" s="2" t="s">
        <v>4688</v>
      </c>
      <c r="R2144" s="19">
        <f>IFERROR(VLOOKUP(Q2144,Contenants!$A$2:$B$21,2,FALSE),"0")</f>
        <v>16</v>
      </c>
      <c r="S2144" s="2" t="s">
        <v>5816</v>
      </c>
      <c r="T2144" s="50" t="s">
        <v>6396</v>
      </c>
      <c r="U2144" s="19" t="str">
        <f t="shared" si="790"/>
        <v>domaine_melody_crozes_hermitage_exception_blanc.png</v>
      </c>
      <c r="V2144" s="19">
        <f t="shared" si="789"/>
        <v>1</v>
      </c>
      <c r="W2144" s="20" t="str">
        <f t="shared" si="791"/>
        <v>("02156", "L'Exception Melody Blanc", "Un Crozes-Hermitage blanc ample et plein de fraîcheur. Idéal sur une blanquette de veau.&lt;br&gt;&lt;br&gt;Encépagement : Marsanne, Roussanne&lt;br&gt;&lt;br&gt;Dégustation : Nez floral aux notes de fruits blancs ; Bouche minérale, aromatique et ample.&lt;br&gt;Accord mets/vin : viande blanche crémée, fromages affinés.&lt;br&gt;&lt;br&gt;Un domaine riche de différents terroirs avec des vignes qui remontent aux années 1945.&lt;br&gt;C’est Marc Romak, Marlène Durand et denis Lariviere qui ont unis leurs forces pour créer le domaine de 20Ha en Crozes Hermitage.", "33", "2", "32", "33","2", "16", "domaine_melody_crozes_hermitage_exception_blanc.png", "1"),</v>
      </c>
    </row>
    <row r="2145" spans="1:23" ht="409.5" x14ac:dyDescent="0.25">
      <c r="A2145" s="2" t="s">
        <v>1302</v>
      </c>
      <c r="B2145" s="2" t="s">
        <v>1303</v>
      </c>
      <c r="C2145" s="3" t="s">
        <v>5346</v>
      </c>
      <c r="D2145" s="23" t="str">
        <f t="shared" si="785"/>
        <v>Un vin blanc sec, floral et aérien pouvant accompagner un poulet curry.&lt;br&gt;&lt;br&gt;Encépagement : Alvarinho.&lt;br&gt;&lt;br&gt;Dégustation : Robe jaune pâle ; Nez de limoncello, fruits confits ; Bouche ample, minérale et fruitée.&lt;br&gt;Accord mets/vin : plats exotiques, fromages.&lt;br&gt;&lt;br&gt;La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v>
      </c>
      <c r="E2145" s="4">
        <v>9.1</v>
      </c>
      <c r="F2145" s="2" t="s">
        <v>2237</v>
      </c>
      <c r="G2145" s="19">
        <f>VLOOKUP(F2145,frs!$A$2:$B$45,2,FALSE)</f>
        <v>21</v>
      </c>
      <c r="H2145" s="2" t="b">
        <v>1</v>
      </c>
      <c r="I2145" s="2" t="s">
        <v>4709</v>
      </c>
      <c r="J2145" s="19">
        <f>VLOOKUP(I2145,Families!$A$2:$B$11,2,FALSE)</f>
        <v>2</v>
      </c>
      <c r="K2145" s="2" t="s">
        <v>263</v>
      </c>
      <c r="L2145" s="19">
        <f>IFERROR(VLOOKUP(K2145,Appellations!$A$2:$B$80,2,FALSE),"0")</f>
        <v>42</v>
      </c>
      <c r="M2145" s="2" t="s">
        <v>4743</v>
      </c>
      <c r="N2145" s="19">
        <f>IFERROR(VLOOKUP(M2145,Regions!$A$2:$B$44,2,FALSE),"0")</f>
        <v>24</v>
      </c>
      <c r="O2145" s="2" t="s">
        <v>4689</v>
      </c>
      <c r="P2145" s="19">
        <f>IFERROR(VLOOKUP(O2145,Colors!$A$2:$B$11,2,FALSE),"0")</f>
        <v>2</v>
      </c>
      <c r="Q2145" s="2" t="s">
        <v>4688</v>
      </c>
      <c r="R2145" s="19">
        <f>IFERROR(VLOOKUP(Q2145,Contenants!$A$2:$B$21,2,FALSE),"0")</f>
        <v>16</v>
      </c>
      <c r="S2145" s="2" t="s">
        <v>5808</v>
      </c>
      <c r="T2145" s="50" t="s">
        <v>6475</v>
      </c>
      <c r="U2145" s="19" t="str">
        <f t="shared" si="790"/>
        <v>fabre_alvarihno_blanc.png</v>
      </c>
      <c r="V2145" s="19">
        <f t="shared" si="789"/>
        <v>1</v>
      </c>
      <c r="W2145" s="20" t="str">
        <f t="shared" si="791"/>
        <v>("02157", "Alvarinho Grande Courtade Blanc", "Un vin blanc sec, floral et aérien pouvant accompagner un poulet curry.&lt;br&gt;&lt;br&gt;Encépagement : Alvarinho.&lt;br&gt;&lt;br&gt;Dégustation : Robe jaune pâle ; Nez de limoncello, fruits confits ; Bouche ample, minérale et fruitée.&lt;br&gt;Accord mets/vin : plats exotiques, fromages.&lt;br&gt;&lt;br&gt;La Famille Fabre se passionne pour le vin depuis plus de 14 générations. Depuis 1605 les vignobles ont évolué par des alliances heureuses en restant toujours proches de la terre et de la vigne, aujourd’hui avec 5 châteaux dans le Languedoc. La Famille Fabre aime l’exigence du métier de vigneron et s’engage quotidiennement à révéler le meilleur de son terroir grâce à un travail de sélection parcellaire et une vraie maîtrise des techniques de culture, d’élevage et de vinification, toujours dans le respect de la Terre.", "21", "2", "42", "24","2", "16", "fabre_alvarihno_blanc.png", "1"),</v>
      </c>
    </row>
    <row r="2146" spans="1:23" hidden="1" x14ac:dyDescent="0.25">
      <c r="A2146" s="2" t="s">
        <v>328</v>
      </c>
      <c r="B2146" s="2" t="s">
        <v>329</v>
      </c>
      <c r="C2146" s="3"/>
      <c r="D2146" s="23" t="str">
        <f t="shared" si="785"/>
        <v/>
      </c>
      <c r="E2146" s="4">
        <v>5.35</v>
      </c>
      <c r="F2146" s="2" t="s">
        <v>2237</v>
      </c>
      <c r="G2146" s="19">
        <f>VLOOKUP(F2146,frs!$A$2:$E$41,2,FALSE)</f>
        <v>21</v>
      </c>
      <c r="H2146" s="2" t="b">
        <v>1</v>
      </c>
      <c r="I2146" s="2" t="s">
        <v>2307</v>
      </c>
      <c r="J2146" s="19">
        <f>VLOOKUP(I2146,Families!$A$2:$B$11,2,FALSE)</f>
        <v>8</v>
      </c>
      <c r="K2146" s="2"/>
      <c r="L2146" s="19" t="str">
        <f>IFERROR(VLOOKUP(K2146,Appellations!$A$2:$B$77,2,FALSE),"0")</f>
        <v>0</v>
      </c>
      <c r="M2146" s="2" t="s">
        <v>2307</v>
      </c>
      <c r="N2146" s="19">
        <f>IFERROR(VLOOKUP(M2146,Regions!$A$2:$B$41,2,FALSE),"0")</f>
        <v>7</v>
      </c>
      <c r="O2146" s="2" t="s">
        <v>5007</v>
      </c>
      <c r="P2146" s="19">
        <f>IFERROR(VLOOKUP(O2146,Colors!$A$2:$B$11,2,FALSE),"0")</f>
        <v>5</v>
      </c>
      <c r="Q2146" s="2" t="s">
        <v>4804</v>
      </c>
      <c r="R2146" s="19">
        <f>IFERROR(VLOOKUP(Q2146,Contenants!$A$2:$B$21,2,FALSE),"0")</f>
        <v>8</v>
      </c>
      <c r="S2146" s="2"/>
      <c r="T2146" s="50" t="str">
        <f t="shared" si="787"/>
        <v>Biere Alaryk Imperial Stout 33 Cl</v>
      </c>
      <c r="U2146" s="19" t="str">
        <f>SUBSTITUTE(SUBSTITUTE(SUBSTITUTE(SUBSTITUTE(SUBSTITUTE(SUBSTITUTE(SUBSTITUTE(SUBSTITUTE(SUBSTITUTE(SUBSTITUTE(SUBSTITUTE(SUBSTITUTE(S2146,"C:\Users\Admin\OneDrive\Site Internet\",""),"BAG-IN-BOX\",""),"BOURGOGNE\",""),"BEAUJOLAIS\",""),"CHAMPAGNE ET EFFERVESCENTS\",""),"LANGUEDOC\",""),"LOIRE\",""),"PROVENCE\",""),"RHONE NORD\",""),"RHONE SUD\",""),"SPIRITUEUX\",""),"SUD OUEST\","")</f>
        <v/>
      </c>
      <c r="V2146" s="19">
        <f t="shared" si="789"/>
        <v>0</v>
      </c>
      <c r="W2146" s="20" t="e">
        <f>$X$1&amp;A2146&amp;$Y$1&amp;T2146&amp;$Z$1&amp;D2146&amp;$AA$1&amp;E2146&amp;#REF!&amp;G2146&amp;$AB$1&amp;J2146&amp;$AC$1&amp;L2146&amp;$AD$1&amp;N2146&amp;$AE$1&amp;P2146&amp;$AF$1&amp;R2146&amp;$AG$1&amp;#REF!&amp;$AI$1</f>
        <v>#REF!</v>
      </c>
    </row>
    <row r="2147" spans="1:23" ht="409.5" x14ac:dyDescent="0.25">
      <c r="A2147" s="2" t="s">
        <v>496</v>
      </c>
      <c r="B2147" s="2" t="s">
        <v>497</v>
      </c>
      <c r="C2147" s="3" t="s">
        <v>5071</v>
      </c>
      <c r="D2147" s="23" t="str">
        <f t="shared" si="785"/>
        <v>Un Cru du Beaujolais rouge d'une belle complexité aromatique s'alliant parfaitement avec des côtelettes d'agneau grillées. &lt;br&gt;&lt;br&gt;Encépagement : Gamay (vieilles vignes)&lt;br&gt;&lt;br&gt;Dégustation : Robe rouge rubis ; Nez aromatique aux notes de griottes confites ; Bouche puissante et souple aux tanins fins.&lt;br&gt;Accord mets/vin : viande rouge, gibier.&lt;br&gt;&lt;br&gt;Les différents terroirs qui constituent le domaine, permettent à Jean-Paul d’obtenir une gamme de grands vins. On retrouve en effet dans ses flacons, la minéralité unique de chaque parcelle, les caractéristiques et spécificités intrinsèques de chaque cru. Elles permettent d’obtenir des vins authentiques, profonds gourmands, subtils, agréablement complexes avec des tanins longs et soyeux toute la finesse tant recherchée.</v>
      </c>
      <c r="E2147" s="4">
        <v>16.55</v>
      </c>
      <c r="F2147" s="2" t="s">
        <v>2284</v>
      </c>
      <c r="G2147" s="19">
        <f>VLOOKUP(F2147,frs!$A$2:$B$45,2,FALSE)</f>
        <v>16</v>
      </c>
      <c r="H2147" s="2" t="b">
        <v>1</v>
      </c>
      <c r="I2147" s="2" t="s">
        <v>4716</v>
      </c>
      <c r="J2147" s="19">
        <f>VLOOKUP(I2147,Families!$A$2:$B$11,2,FALSE)</f>
        <v>1</v>
      </c>
      <c r="K2147" s="2" t="s">
        <v>4759</v>
      </c>
      <c r="L2147" s="19">
        <f>IFERROR(VLOOKUP(K2147,Appellations!$A$2:$B$80,2,FALSE),"0")</f>
        <v>12</v>
      </c>
      <c r="M2147" s="2" t="s">
        <v>4757</v>
      </c>
      <c r="N2147" s="19">
        <f>IFERROR(VLOOKUP(M2147,Regions!$A$2:$B$44,2,FALSE),"0")</f>
        <v>6</v>
      </c>
      <c r="O2147" s="2" t="s">
        <v>4719</v>
      </c>
      <c r="P2147" s="19">
        <f>IFERROR(VLOOKUP(O2147,Colors!$A$2:$B$11,2,FALSE),"0")</f>
        <v>8</v>
      </c>
      <c r="Q2147" s="2" t="s">
        <v>4688</v>
      </c>
      <c r="R2147" s="19">
        <f>IFERROR(VLOOKUP(Q2147,Contenants!$A$2:$B$21,2,FALSE),"0")</f>
        <v>16</v>
      </c>
      <c r="S2147" s="2" t="s">
        <v>5793</v>
      </c>
      <c r="T2147" s="50" t="s">
        <v>6476</v>
      </c>
      <c r="U2147" s="19" t="str">
        <f t="shared" ref="U2147:U2152" si="792">SUBSTITUTE(S2147,"C:\Users\Admin\OneDrive\Site Internet\","")</f>
        <v>jean_paul_dubost_brouilly_vieilles_vignes_rouge.png</v>
      </c>
      <c r="V2147" s="19">
        <f t="shared" si="789"/>
        <v>1</v>
      </c>
      <c r="W2147" s="20" t="str">
        <f t="shared" ref="W2147:W2152" si="793">$X$1&amp;A2147&amp;$Y$1&amp;T2147&amp;$Z$1&amp;D2147&amp;$AA$1&amp;G2147&amp;$AB$1&amp;J2147&amp;$AC$1&amp;L2147&amp;$AD$1&amp;N2147&amp;$AE$1&amp;P2147&amp;$AF$1&amp;R2147&amp;$AG$1&amp;U2147&amp;$AH$1&amp;V2147&amp;$AI$1</f>
        <v>("02159", "Brouilly Vieilles Vignes Dubost Rouge", "Un Cru du Beaujolais rouge d'une belle complexité aromatique s'alliant parfaitement avec des côtelettes d'agneau grillées. &lt;br&gt;&lt;br&gt;Encépagement : Gamay (vieilles vignes)&lt;br&gt;&lt;br&gt;Dégustation : Robe rouge rubis ; Nez aromatique aux notes de griottes confites ; Bouche puissante et souple aux tanins fins.&lt;br&gt;Accord mets/vin : viande rouge, gibier.&lt;br&gt;&lt;br&gt;Les différents terroirs qui constituent le domaine, permettent à Jean-Paul d’obtenir une gamme de grands vins. On retrouve en effet dans ses flacons, la minéralité unique de chaque parcelle, les caractéristiques et spécificités intrinsèques de chaque cru. Elles permettent d’obtenir des vins authentiques, profonds gourmands, subtils, agréablement complexes avec des tanins longs et soyeux toute la finesse tant recherchée.", "16", "1", "12", "6","8", "16", "jean_paul_dubost_brouilly_vieilles_vignes_rouge.png", "1"),</v>
      </c>
    </row>
    <row r="2148" spans="1:23" ht="409.5" x14ac:dyDescent="0.25">
      <c r="A2148" s="2" t="s">
        <v>1568</v>
      </c>
      <c r="B2148" s="2" t="s">
        <v>1569</v>
      </c>
      <c r="C2148" s="3" t="s">
        <v>5072</v>
      </c>
      <c r="D2148" s="23" t="str">
        <f t="shared" si="785"/>
        <v>Un Cru du Beaujolais rouge structuré et plein de finesse qui pourra accompagner une côte de boeuf.&lt;br&gt;&lt;br&gt;Encépagement : Gamay&lt;br&gt;&lt;br&gt;Dégustation : Robe rouge intense ; Nez aromatique aux notes de fruits noirs ; Bouche charnue, intense et souple sur des notes de griottes confites. Un grand beaujolais.&lt;br&gt;Accord mets/vin : viande rouge, gibier.&lt;br&gt;&lt;br&gt;Les différents terroirs qui constituent le domaine, permettent à Jean-Paul d’obtenir une gamme de grands vins. On retrouve en effet dans ses flacons, la minéralité unique de chaque parcelle, les caractéristiques et spécificités intrinsèques de chaque cru. Elles permettent d’obtenir des vins authentiques, profonds gourmands, subtils, agréablement complexes avec des tanins longs et soyeux toute la finesse tant recherchée.</v>
      </c>
      <c r="E2148" s="4">
        <v>24.75</v>
      </c>
      <c r="F2148" s="2" t="s">
        <v>2284</v>
      </c>
      <c r="G2148" s="19">
        <f>VLOOKUP(F2148,frs!$A$2:$B$45,2,FALSE)</f>
        <v>16</v>
      </c>
      <c r="H2148" s="2" t="b">
        <v>1</v>
      </c>
      <c r="I2148" s="2" t="s">
        <v>4716</v>
      </c>
      <c r="J2148" s="19">
        <f>VLOOKUP(I2148,Families!$A$2:$B$11,2,FALSE)</f>
        <v>1</v>
      </c>
      <c r="K2148" s="2" t="s">
        <v>4999</v>
      </c>
      <c r="L2148" s="19">
        <f>IFERROR(VLOOKUP(K2148,Appellations!$A$2:$B$80,2,FALSE),"0")</f>
        <v>55</v>
      </c>
      <c r="M2148" s="2" t="s">
        <v>4757</v>
      </c>
      <c r="N2148" s="19">
        <f>IFERROR(VLOOKUP(M2148,Regions!$A$2:$B$44,2,FALSE),"0")</f>
        <v>6</v>
      </c>
      <c r="O2148" s="2" t="s">
        <v>4719</v>
      </c>
      <c r="P2148" s="19">
        <f>IFERROR(VLOOKUP(O2148,Colors!$A$2:$B$11,2,FALSE),"0")</f>
        <v>8</v>
      </c>
      <c r="Q2148" s="2" t="s">
        <v>4688</v>
      </c>
      <c r="R2148" s="19">
        <f>IFERROR(VLOOKUP(Q2148,Contenants!$A$2:$B$21,2,FALSE),"0")</f>
        <v>16</v>
      </c>
      <c r="S2148" s="2" t="s">
        <v>5794</v>
      </c>
      <c r="T2148" s="50" t="s">
        <v>6397</v>
      </c>
      <c r="U2148" s="19" t="str">
        <f t="shared" si="792"/>
        <v>jean_paul_dubost_moulin_a_vent_les_burdelines_rouge.png</v>
      </c>
      <c r="V2148" s="19">
        <f t="shared" si="789"/>
        <v>1</v>
      </c>
      <c r="W2148" s="20" t="str">
        <f t="shared" si="793"/>
        <v>("02160", "Les Burdelines Dubost Rouge", "Un Cru du Beaujolais rouge structuré et plein de finesse qui pourra accompagner une côte de boeuf.&lt;br&gt;&lt;br&gt;Encépagement : Gamay&lt;br&gt;&lt;br&gt;Dégustation : Robe rouge intense ; Nez aromatique aux notes de fruits noirs ; Bouche charnue, intense et souple sur des notes de griottes confites. Un grand beaujolais.&lt;br&gt;Accord mets/vin : viande rouge, gibier.&lt;br&gt;&lt;br&gt;Les différents terroirs qui constituent le domaine, permettent à Jean-Paul d’obtenir une gamme de grands vins. On retrouve en effet dans ses flacons, la minéralité unique de chaque parcelle, les caractéristiques et spécificités intrinsèques de chaque cru. Elles permettent d’obtenir des vins authentiques, profonds gourmands, subtils, agréablement complexes avec des tanins longs et soyeux toute la finesse tant recherchée.", "16", "1", "55", "6","8", "16", "jean_paul_dubost_moulin_a_vent_les_burdelines_rouge.png", "1"),</v>
      </c>
    </row>
    <row r="2149" spans="1:23" ht="409.5" x14ac:dyDescent="0.25">
      <c r="A2149" s="2" t="s">
        <v>2053</v>
      </c>
      <c r="B2149" s="2" t="s">
        <v>2054</v>
      </c>
      <c r="C2149" s="3" t="s">
        <v>5475</v>
      </c>
      <c r="D2149" s="23" t="str">
        <f t="shared" si="785"/>
        <v>Un Vinsobres puissant et fruité, parfait sur une épaules d'agneau de 7H.&lt;br&gt; &lt;br&gt;Encépagement : Grenache, Mourvèdre, Syrah&lt;br&gt;&lt;br&gt;Dégustation : Robe rouge intense ; Nez généreux, complexe et épicé ; Bouche structurée, épicée et fruitée aux notes de fruits noirs avec des tannins élégants.&lt;br&gt;Accord mets/vin : viande grillée, gibier.&lt;br&gt;&lt;br&gt;La société Rhône Rive Gauche nous propose les vins des vignerons de Saint Marc - Canteperdrix qui est situé au pied du Mont Ventoux sur la plaine du Comtat Venaissin.&lt;br&gt;Dans la plaine aux courbes vallonnées règne un climat privilégié, où les sols diversifiés affirment le caractère puissant de terroirs composites. Les vignobles carombais et mazanais s’établissent sur des sols argilo-calcaire durs, que le temps a façonné d’éboulis, d’alluvions anciennes à cailloux ronds… Leur qualité et leur diversité, ainsi que les variétés de cépages (Grenache, Carignan, Syrah, Cinsault…) sont à l’origine de l’ampleur aromatique des vins des Vignerons de Saint Marc – Canteperdrix !»</v>
      </c>
      <c r="E2149" s="4">
        <v>12.2</v>
      </c>
      <c r="F2149" s="2" t="s">
        <v>175</v>
      </c>
      <c r="G2149" s="19">
        <f>VLOOKUP(F2149,frs!$A$2:$B$45,2,FALSE)</f>
        <v>35</v>
      </c>
      <c r="H2149" s="2" t="b">
        <v>1</v>
      </c>
      <c r="I2149" s="2" t="s">
        <v>4716</v>
      </c>
      <c r="J2149" s="19">
        <f>VLOOKUP(I2149,Families!$A$2:$B$11,2,FALSE)</f>
        <v>1</v>
      </c>
      <c r="K2149" s="2" t="s">
        <v>4744</v>
      </c>
      <c r="L2149" s="19">
        <f>IFERROR(VLOOKUP(K2149,Appellations!$A$2:$B$80,2,FALSE),"0")</f>
        <v>26</v>
      </c>
      <c r="M2149" s="2" t="s">
        <v>4745</v>
      </c>
      <c r="N2149" s="19">
        <f>IFERROR(VLOOKUP(M2149,Regions!$A$2:$B$44,2,FALSE),"0")</f>
        <v>33</v>
      </c>
      <c r="O2149" s="2" t="s">
        <v>4719</v>
      </c>
      <c r="P2149" s="19">
        <f>IFERROR(VLOOKUP(O2149,Colors!$A$2:$B$11,2,FALSE),"0")</f>
        <v>8</v>
      </c>
      <c r="Q2149" s="2" t="s">
        <v>4688</v>
      </c>
      <c r="R2149" s="19">
        <f>IFERROR(VLOOKUP(Q2149,Contenants!$A$2:$B$21,2,FALSE),"0")</f>
        <v>16</v>
      </c>
      <c r="S2149" s="2" t="s">
        <v>5735</v>
      </c>
      <c r="T2149" s="50" t="s">
        <v>6398</v>
      </c>
      <c r="U2149" s="19" t="str">
        <f t="shared" si="792"/>
        <v>rhone_rive_gauche_vinsobres_vim_solis_rouge.png</v>
      </c>
      <c r="V2149" s="19">
        <f t="shared" si="789"/>
        <v>1</v>
      </c>
      <c r="W2149" s="20" t="str">
        <f t="shared" si="793"/>
        <v>("02161", "Vinsobres RRG Rouge", "Un Vinsobres puissant et fruité, parfait sur une épaules d'agneau de 7H.&lt;br&gt; &lt;br&gt;Encépagement : Grenache, Mourvèdre, Syrah&lt;br&gt;&lt;br&gt;Dégustation : Robe rouge intense ; Nez généreux, complexe et épicé ; Bouche structurée, épicée et fruitée aux notes de fruits noirs avec des tannins élégants.&lt;br&gt;Accord mets/vin : viande grillée, gibier.&lt;br&gt;&lt;br&gt;La société Rhône Rive Gauche nous propose les vins des vignerons de Saint Marc - Canteperdrix qui est situé au pied du Mont Ventoux sur la plaine du Comtat Venaissin.&lt;br&gt;Dans la plaine aux courbes vallonnées règne un climat privilégié, où les sols diversifiés affirment le caractère puissant de terroirs composites. Les vignobles carombais et mazanais s’établissent sur des sols argilo-calcaire durs, que le temps a façonné d’éboulis, d’alluvions anciennes à cailloux ronds… Leur qualité et leur diversité, ainsi que les variétés de cépages (Grenache, Carignan, Syrah, Cinsault…) sont à l’origine de l’ampleur aromatique des vins des Vignerons de Saint Marc – Canteperdrix !»", "35", "1", "26", "33","8", "16", "rhone_rive_gauche_vinsobres_vim_solis_rouge.png", "1"),</v>
      </c>
    </row>
    <row r="2150" spans="1:23" ht="409.5" x14ac:dyDescent="0.25">
      <c r="A2150" s="2" t="s">
        <v>736</v>
      </c>
      <c r="B2150" s="2" t="s">
        <v>737</v>
      </c>
      <c r="C2150" s="3" t="s">
        <v>5256</v>
      </c>
      <c r="D2150" s="23" t="str">
        <f t="shared" si="785"/>
        <v>Un Plan de Dieu généreux, ample et fruité. Idéal sur un faux filet sauce aux cèpes.&lt;br&gt; &lt;br&gt;Encépagement : Grenache, Mourvèdre, Carignan&lt;br&gt;&lt;br&gt;Dégustation : Robe rouge sombre ; Nez expressif de fruits rouges et noirs ; Bouche puissante et  groumande aux notes de fruits noirs avec des tanins soyeux.&lt;br&gt;Accord mets/vin : viande grillée, gibier.&lt;br&gt;&lt;br&gt;La société Rhône Rive Gauche nous propose les vins des vignerons de Saint Marc - Canteperdrix qui est situé au pied du Mont Ventoux sur la plaine du Comtat Venaissin.&lt;br&gt;Dans la plaine aux courbes vallonnées règne un climat privilégié, où les sols diversifiés affirment le caractère puissant de terroirs composites. Les vignobles carombais et mazanais s’établissent sur des sols argilo-calcaire durs, que le temps a façonné d’éboulis, d’alluvions anciennes à cailloux ronds… Leur qualité et leur diversité, ainsi que les variétés de cépages (Grenache, Carignan, Syrah, Cinsault…) sont à l’origine de l’ampleur aromatique des vins des Vignerons de Saint Marc – Canteperdrix !»</v>
      </c>
      <c r="E2150" s="4">
        <v>10.8</v>
      </c>
      <c r="F2150" s="2" t="s">
        <v>175</v>
      </c>
      <c r="G2150" s="19">
        <f>VLOOKUP(F2150,frs!$A$2:$B$45,2,FALSE)</f>
        <v>35</v>
      </c>
      <c r="H2150" s="2" t="b">
        <v>1</v>
      </c>
      <c r="I2150" s="2" t="s">
        <v>4716</v>
      </c>
      <c r="J2150" s="19">
        <f>VLOOKUP(I2150,Families!$A$2:$B$11,2,FALSE)</f>
        <v>1</v>
      </c>
      <c r="K2150" s="2" t="s">
        <v>4744</v>
      </c>
      <c r="L2150" s="19">
        <f>IFERROR(VLOOKUP(K2150,Appellations!$A$2:$B$80,2,FALSE),"0")</f>
        <v>26</v>
      </c>
      <c r="M2150" s="2" t="s">
        <v>4745</v>
      </c>
      <c r="N2150" s="19">
        <f>IFERROR(VLOOKUP(M2150,Regions!$A$2:$B$44,2,FALSE),"0")</f>
        <v>33</v>
      </c>
      <c r="O2150" s="2" t="s">
        <v>4719</v>
      </c>
      <c r="P2150" s="19">
        <f>IFERROR(VLOOKUP(O2150,Colors!$A$2:$B$11,2,FALSE),"0")</f>
        <v>8</v>
      </c>
      <c r="Q2150" s="2" t="s">
        <v>4688</v>
      </c>
      <c r="R2150" s="19">
        <f>IFERROR(VLOOKUP(Q2150,Contenants!$A$2:$B$21,2,FALSE),"0")</f>
        <v>16</v>
      </c>
      <c r="S2150" s="2" t="s">
        <v>5736</v>
      </c>
      <c r="T2150" s="50" t="s">
        <v>6399</v>
      </c>
      <c r="U2150" s="19" t="str">
        <f t="shared" si="792"/>
        <v>rhone_rive_gauche_plan_de_dieu_elysium_rouge.png</v>
      </c>
      <c r="V2150" s="19">
        <f t="shared" si="789"/>
        <v>1</v>
      </c>
      <c r="W2150" s="20" t="str">
        <f t="shared" si="793"/>
        <v>("02162", "Plan de Dieu Elysium RRG Rouge", "Un Plan de Dieu généreux, ample et fruité. Idéal sur un faux filet sauce aux cèpes.&lt;br&gt; &lt;br&gt;Encépagement : Grenache, Mourvèdre, Carignan&lt;br&gt;&lt;br&gt;Dégustation : Robe rouge sombre ; Nez expressif de fruits rouges et noirs ; Bouche puissante et  groumande aux notes de fruits noirs avec des tanins soyeux.&lt;br&gt;Accord mets/vin : viande grillée, gibier.&lt;br&gt;&lt;br&gt;La société Rhône Rive Gauche nous propose les vins des vignerons de Saint Marc - Canteperdrix qui est situé au pied du Mont Ventoux sur la plaine du Comtat Venaissin.&lt;br&gt;Dans la plaine aux courbes vallonnées règne un climat privilégié, où les sols diversifiés affirment le caractère puissant de terroirs composites. Les vignobles carombais et mazanais s’établissent sur des sols argilo-calcaire durs, que le temps a façonné d’éboulis, d’alluvions anciennes à cailloux ronds… Leur qualité et leur diversité, ainsi que les variétés de cépages (Grenache, Carignan, Syrah, Cinsault…) sont à l’origine de l’ampleur aromatique des vins des Vignerons de Saint Marc – Canteperdrix !»", "35", "1", "26", "33","8", "16", "rhone_rive_gauche_plan_de_dieu_elysium_rouge.png", "1"),</v>
      </c>
    </row>
    <row r="2151" spans="1:23" ht="409.5" x14ac:dyDescent="0.25">
      <c r="A2151" s="2" t="s">
        <v>552</v>
      </c>
      <c r="B2151" s="2" t="s">
        <v>553</v>
      </c>
      <c r="C2151" s="3" t="s">
        <v>5237</v>
      </c>
      <c r="D2151" s="23" t="str">
        <f t="shared" si="785"/>
        <v>Un Cairanne rouge épicé et charnue, parfait pour des grillades entre amis.&lt;br&gt; &lt;br&gt;Encépagement : Grenache, Mourvèdre, Carignan, Cinsault et Syrah&lt;br&gt;&lt;br&gt;Dégustation : Robe rouge sombre ; Nez expressif de fruits rouges et noirs ; Bouche aromatique et  gourmande et finement épicée avec des tanins soyeux.&lt;br&gt;Accord mets/vin : viande grillée, gibier.&lt;br&gt;&lt;br&gt;La société Rhône Rive Gauche nous propose les vins des vignerons de Saint Marc - Canteperdrix qui est situé au pied du Mont Ventoux sur la plaine du Comtat Venaissin.&lt;br&gt;Dans la plaine aux courbes vallonnées règne un climat privilégié, où les sols diversifiés affirment le caractère puissant de terroirs composites. Les vignobles carombais et mazanais s’établissent sur des sols argilo-calcaire durs, que le temps a façonné d’éboulis, d’alluvions anciennes à cailloux ronds… Leur qualité et leur diversité, ainsi que les variétés de cépages (Grenache, Carignan, Syrah, Cinsault…) sont à l’origine de l’ampleur aromatique des vins des Vignerons de Saint Marc – Canteperdrix !»</v>
      </c>
      <c r="E2151" s="4">
        <v>13.15</v>
      </c>
      <c r="F2151" s="2" t="s">
        <v>175</v>
      </c>
      <c r="G2151" s="19">
        <f>VLOOKUP(F2151,frs!$A$2:$B$45,2,FALSE)</f>
        <v>35</v>
      </c>
      <c r="H2151" s="2" t="b">
        <v>1</v>
      </c>
      <c r="I2151" s="2" t="s">
        <v>4716</v>
      </c>
      <c r="J2151" s="19">
        <f>VLOOKUP(I2151,Families!$A$2:$B$11,2,FALSE)</f>
        <v>1</v>
      </c>
      <c r="K2151" s="2" t="s">
        <v>4995</v>
      </c>
      <c r="L2151" s="19">
        <f>IFERROR(VLOOKUP(K2151,Appellations!$A$2:$B$80,2,FALSE),"0")</f>
        <v>13</v>
      </c>
      <c r="M2151" s="2" t="s">
        <v>4745</v>
      </c>
      <c r="N2151" s="19">
        <f>IFERROR(VLOOKUP(M2151,Regions!$A$2:$B$44,2,FALSE),"0")</f>
        <v>33</v>
      </c>
      <c r="O2151" s="2" t="s">
        <v>4719</v>
      </c>
      <c r="P2151" s="19">
        <f>IFERROR(VLOOKUP(O2151,Colors!$A$2:$B$11,2,FALSE),"0")</f>
        <v>8</v>
      </c>
      <c r="Q2151" s="2" t="s">
        <v>4688</v>
      </c>
      <c r="R2151" s="19">
        <f>IFERROR(VLOOKUP(Q2151,Contenants!$A$2:$B$21,2,FALSE),"0")</f>
        <v>16</v>
      </c>
      <c r="S2151" s="2" t="s">
        <v>5737</v>
      </c>
      <c r="T2151" s="50" t="s">
        <v>6400</v>
      </c>
      <c r="U2151" s="19" t="str">
        <f t="shared" si="792"/>
        <v>rhone_rive_gauche_cairanne_entre_restangues_et_garrigues_rouge.png</v>
      </c>
      <c r="V2151" s="19">
        <f t="shared" si="789"/>
        <v>1</v>
      </c>
      <c r="W2151" s="20" t="str">
        <f t="shared" si="793"/>
        <v>("02163", "Entre Restanques et Garrigues RRG Rouge", "Un Cairanne rouge épicé et charnue, parfait pour des grillades entre amis.&lt;br&gt; &lt;br&gt;Encépagement : Grenache, Mourvèdre, Carignan, Cinsault et Syrah&lt;br&gt;&lt;br&gt;Dégustation : Robe rouge sombre ; Nez expressif de fruits rouges et noirs ; Bouche aromatique et  gourmande et finement épicée avec des tanins soyeux.&lt;br&gt;Accord mets/vin : viande grillée, gibier.&lt;br&gt;&lt;br&gt;La société Rhône Rive Gauche nous propose les vins des vignerons de Saint Marc - Canteperdrix qui est situé au pied du Mont Ventoux sur la plaine du Comtat Venaissin.&lt;br&gt;Dans la plaine aux courbes vallonnées règne un climat privilégié, où les sols diversifiés affirment le caractère puissant de terroirs composites. Les vignobles carombais et mazanais s’établissent sur des sols argilo-calcaire durs, que le temps a façonné d’éboulis, d’alluvions anciennes à cailloux ronds… Leur qualité et leur diversité, ainsi que les variétés de cépages (Grenache, Carignan, Syrah, Cinsault…) sont à l’origine de l’ampleur aromatique des vins des Vignerons de Saint Marc – Canteperdrix !»", "35", "1", "13", "33","8", "16", "rhone_rive_gauche_cairanne_entre_restangues_et_garrigues_rouge.png", "1"),</v>
      </c>
    </row>
    <row r="2152" spans="1:23" ht="409.5" x14ac:dyDescent="0.25">
      <c r="A2152" s="2" t="s">
        <v>173</v>
      </c>
      <c r="B2152" s="2" t="s">
        <v>174</v>
      </c>
      <c r="C2152" s="3" t="s">
        <v>5175</v>
      </c>
      <c r="D2152" s="23" t="str">
        <f t="shared" si="785"/>
        <v>Un Beaume de Venise puissant et groumand. Parfait des cotelettes d'agneau grillées.&lt;br&gt; &lt;br&gt;Encépagement : Grenache, Syrah&lt;br&gt;&lt;br&gt;Dégustation : Robe rouge violette ; Nez expressif de fruits mûrs et d’épices douces; Bouche complexe, veloutée aux notes de fruits noirs, de réglisse et de garrigue.&lt;br&gt;Accord mets/vin : viande grillée, gibier.&lt;br&gt;&lt;br&gt;La société Rhône Rive Gauche nous propose les vins des vignerons de Saint Marc - Canteperdrix qui est situé au pied du Mont Ventoux sur la plaine du Comtat Venaissin.&lt;br&gt;Dans la plaine aux courbes vallonnées règne un climat privilégié, où les sols diversifiés affirment le caractère puissant de terroirs composites. Les vignobles carombais et mazanais s’établissent sur des sols argilo-calcaire durs, que le temps a façonné d’éboulis, d’alluvions anciennes à cailloux ronds… Leur qualité et leur diversité, ainsi que les variétés de cépages (Grenache, Carignan, Syrah, Cinsault…) sont à l’origine de l’ampleur aromatique des vins des Vignerons de Saint Marc – Canteperdrix !»</v>
      </c>
      <c r="E2152" s="4">
        <v>13.8</v>
      </c>
      <c r="F2152" s="2" t="s">
        <v>175</v>
      </c>
      <c r="G2152" s="19">
        <f>VLOOKUP(F2152,frs!$A$2:$B$45,2,FALSE)</f>
        <v>35</v>
      </c>
      <c r="H2152" s="2" t="b">
        <v>1</v>
      </c>
      <c r="I2152" s="2" t="s">
        <v>4716</v>
      </c>
      <c r="J2152" s="19">
        <f>VLOOKUP(I2152,Families!$A$2:$B$11,2,FALSE)</f>
        <v>1</v>
      </c>
      <c r="K2152" s="2" t="s">
        <v>4829</v>
      </c>
      <c r="L2152" s="19">
        <f>IFERROR(VLOOKUP(K2152,Appellations!$A$2:$B$80,2,FALSE),"0")</f>
        <v>4</v>
      </c>
      <c r="M2152" s="2" t="s">
        <v>4745</v>
      </c>
      <c r="N2152" s="19">
        <f>IFERROR(VLOOKUP(M2152,Regions!$A$2:$B$44,2,FALSE),"0")</f>
        <v>33</v>
      </c>
      <c r="O2152" s="2" t="s">
        <v>4719</v>
      </c>
      <c r="P2152" s="19">
        <f>IFERROR(VLOOKUP(O2152,Colors!$A$2:$B$11,2,FALSE),"0")</f>
        <v>8</v>
      </c>
      <c r="Q2152" s="2" t="s">
        <v>4688</v>
      </c>
      <c r="R2152" s="19">
        <f>IFERROR(VLOOKUP(Q2152,Contenants!$A$2:$B$21,2,FALSE),"0")</f>
        <v>16</v>
      </c>
      <c r="S2152" s="2" t="s">
        <v>5738</v>
      </c>
      <c r="T2152" s="50" t="s">
        <v>6401</v>
      </c>
      <c r="U2152" s="19" t="str">
        <f t="shared" si="792"/>
        <v>rhone_rive_gauche_beaume_de_venis_castrum_cavares_rouge.png</v>
      </c>
      <c r="V2152" s="19">
        <f t="shared" si="789"/>
        <v>1</v>
      </c>
      <c r="W2152" s="20" t="str">
        <f t="shared" si="793"/>
        <v>("02164", "Castrum Cavares RRG Rouge", "Un Beaume de Venise puissant et groumand. Parfait des cotelettes d'agneau grillées.&lt;br&gt; &lt;br&gt;Encépagement : Grenache, Syrah&lt;br&gt;&lt;br&gt;Dégustation : Robe rouge violette ; Nez expressif de fruits mûrs et d’épices douces; Bouche complexe, veloutée aux notes de fruits noirs, de réglisse et de garrigue.&lt;br&gt;Accord mets/vin : viande grillée, gibier.&lt;br&gt;&lt;br&gt;La société Rhône Rive Gauche nous propose les vins des vignerons de Saint Marc - Canteperdrix qui est situé au pied du Mont Ventoux sur la plaine du Comtat Venaissin.&lt;br&gt;Dans la plaine aux courbes vallonnées règne un climat privilégié, où les sols diversifiés affirment le caractère puissant de terroirs composites. Les vignobles carombais et mazanais s’établissent sur des sols argilo-calcaire durs, que le temps a façonné d’éboulis, d’alluvions anciennes à cailloux ronds… Leur qualité et leur diversité, ainsi que les variétés de cépages (Grenache, Carignan, Syrah, Cinsault…) sont à l’origine de l’ampleur aromatique des vins des Vignerons de Saint Marc – Canteperdrix !»", "35", "1", "4", "33","8", "16", "rhone_rive_gauche_beaume_de_venis_castrum_cavares_rouge.png", "1"),</v>
      </c>
    </row>
    <row r="2153" spans="1:23" hidden="1" x14ac:dyDescent="0.25">
      <c r="A2153" s="2" t="s">
        <v>339</v>
      </c>
      <c r="B2153" s="2" t="s">
        <v>340</v>
      </c>
      <c r="C2153" s="3"/>
      <c r="D2153" s="23" t="str">
        <f t="shared" si="785"/>
        <v/>
      </c>
      <c r="E2153" s="4">
        <v>3.6</v>
      </c>
      <c r="F2153" s="2" t="s">
        <v>175</v>
      </c>
      <c r="G2153" s="19">
        <f>VLOOKUP(F2153,frs!$A$2:$E$41,2,FALSE)</f>
        <v>35</v>
      </c>
      <c r="H2153" s="2" t="b">
        <v>1</v>
      </c>
      <c r="I2153" s="2" t="s">
        <v>2307</v>
      </c>
      <c r="J2153" s="19">
        <f>VLOOKUP(I2153,Families!$A$2:$B$11,2,FALSE)</f>
        <v>8</v>
      </c>
      <c r="K2153" s="2"/>
      <c r="L2153" s="19" t="str">
        <f>IFERROR(VLOOKUP(K2153,Appellations!$A$2:$B$77,2,FALSE),"0")</f>
        <v>0</v>
      </c>
      <c r="M2153" s="2" t="s">
        <v>2307</v>
      </c>
      <c r="N2153" s="19">
        <f>IFERROR(VLOOKUP(M2153,Regions!$A$2:$B$41,2,FALSE),"0")</f>
        <v>7</v>
      </c>
      <c r="O2153" s="2" t="s">
        <v>2305</v>
      </c>
      <c r="P2153" s="19">
        <f>IFERROR(VLOOKUP(O2153,Colors!$A$2:$B$11,2,FALSE),"0")</f>
        <v>1</v>
      </c>
      <c r="Q2153" s="2" t="s">
        <v>4804</v>
      </c>
      <c r="R2153" s="19">
        <f>IFERROR(VLOOKUP(Q2153,Contenants!$A$2:$B$21,2,FALSE),"0")</f>
        <v>8</v>
      </c>
      <c r="S2153" s="2"/>
      <c r="T2153" s="50" t="str">
        <f t="shared" si="787"/>
        <v>Biere Altitude 1650 Ambree 33 Cl</v>
      </c>
      <c r="U2153" s="19" t="str">
        <f>SUBSTITUTE(SUBSTITUTE(SUBSTITUTE(SUBSTITUTE(SUBSTITUTE(SUBSTITUTE(SUBSTITUTE(SUBSTITUTE(SUBSTITUTE(SUBSTITUTE(SUBSTITUTE(SUBSTITUTE(S2153,"C:\Users\Admin\OneDrive\Site Internet\",""),"BAG-IN-BOX\",""),"BOURGOGNE\",""),"BEAUJOLAIS\",""),"CHAMPAGNE ET EFFERVESCENTS\",""),"LANGUEDOC\",""),"LOIRE\",""),"PROVENCE\",""),"RHONE NORD\",""),"RHONE SUD\",""),"SPIRITUEUX\",""),"SUD OUEST\","")</f>
        <v/>
      </c>
      <c r="V2153" s="19">
        <f t="shared" si="789"/>
        <v>0</v>
      </c>
      <c r="W2153" s="20" t="e">
        <f>$X$1&amp;A2153&amp;$Y$1&amp;T2153&amp;$Z$1&amp;D2153&amp;$AA$1&amp;E2153&amp;#REF!&amp;G2153&amp;$AB$1&amp;J2153&amp;$AC$1&amp;L2153&amp;$AD$1&amp;N2153&amp;$AE$1&amp;P2153&amp;$AF$1&amp;R2153&amp;$AG$1&amp;#REF!&amp;$AI$1</f>
        <v>#REF!</v>
      </c>
    </row>
    <row r="2154" spans="1:23" ht="409.5" x14ac:dyDescent="0.25">
      <c r="A2154" s="2" t="s">
        <v>1947</v>
      </c>
      <c r="B2154" s="2" t="s">
        <v>1948</v>
      </c>
      <c r="C2154" s="3" t="s">
        <v>5459</v>
      </c>
      <c r="D2154" s="23" t="str">
        <f t="shared" si="785"/>
        <v>Épicerie fine spécialiste des produits gastronomiques du Périgord, foies gras, conserves artisanales.&lt;br&gt;&lt;br&gt;La Cave Bourvence vous propose :&lt;br&gt;Les terrines à base de porc fine à l’Armagnac, Sylvestre aux Cèpes et pleins d’autres saveurs à découvrir.&lt;br&gt;&lt;br&gt;Idéal pour un apéritif entre amis ou un apéro dinatoire.</v>
      </c>
      <c r="E2154" s="4">
        <v>4.9000000000000004</v>
      </c>
      <c r="F2154" s="2" t="s">
        <v>2269</v>
      </c>
      <c r="G2154" s="19">
        <f>VLOOKUP(F2154,frs!$A$2:$B$45,2,FALSE)</f>
        <v>5</v>
      </c>
      <c r="H2154" s="2" t="b">
        <v>1</v>
      </c>
      <c r="I2154" s="2" t="s">
        <v>4686</v>
      </c>
      <c r="J2154" s="19">
        <f>VLOOKUP(I2154,Families!$A$2:$B$11,2,FALSE)</f>
        <v>9</v>
      </c>
      <c r="K2154" s="2"/>
      <c r="L2154" s="19" t="str">
        <f>IFERROR(VLOOKUP(K2154,Appellations!$A$2:$B$80,2,FALSE),"0")</f>
        <v>0</v>
      </c>
      <c r="M2154" s="2" t="s">
        <v>4944</v>
      </c>
      <c r="N2154" s="19">
        <f>IFERROR(VLOOKUP(M2154,Regions!$A$2:$B$44,2,FALSE),"0")</f>
        <v>37</v>
      </c>
      <c r="O2154" s="2"/>
      <c r="P2154" s="19" t="str">
        <f>IFERROR(VLOOKUP(O2154,Colors!$A$2:$B$11,2,FALSE),"0")</f>
        <v>0</v>
      </c>
      <c r="Q2154" s="2" t="s">
        <v>5022</v>
      </c>
      <c r="R2154" s="19">
        <f>IFERROR(VLOOKUP(Q2154,Contenants!$A$2:$B$21,2,FALSE),"0")</f>
        <v>2</v>
      </c>
      <c r="S2154" s="2" t="s">
        <v>5673</v>
      </c>
      <c r="T2154" s="50" t="s">
        <v>6402</v>
      </c>
      <c r="U2154" s="19" t="str">
        <f>SUBSTITUTE(S2154,"C:\Users\Admin\OneDrive\Site Internet\","")</f>
        <v>cellier_du_perigord_terrines_foie_gras_entier_et_bloc.png</v>
      </c>
      <c r="V2154" s="19">
        <f t="shared" si="789"/>
        <v>1</v>
      </c>
      <c r="W2154" s="20" t="str">
        <f t="shared" ref="W2154" si="794">$X$1&amp;A2154&amp;$Y$1&amp;T2154&amp;$Z$1&amp;D2154&amp;$AA$1&amp;G2154&amp;$AB$1&amp;J2154&amp;$AC$1&amp;L2154&amp;$AD$1&amp;N2154&amp;$AE$1&amp;P2154&amp;$AF$1&amp;R2154&amp;$AG$1&amp;U2154&amp;$AH$1&amp;V2154&amp;$AI$1</f>
        <v>("02166", "Terrine Sylvestre aux Cèpres Perigord", "Épicerie fine spécialiste des produits gastronomiques du Périgord, foies gras, conserves artisanales.&lt;br&gt;&lt;br&gt;La Cave Bourvence vous propose :&lt;br&gt;Les terrines à base de porc fine à l’Armagnac, Sylvestre aux Cèpes et pleins d’autres saveurs à découvrir.&lt;br&gt;&lt;br&gt;Idéal pour un apéritif entre amis ou un apéro dinatoire.", "5", "9", "0", "37","0", "2", "cellier_du_perigord_terrines_foie_gras_entier_et_bloc.png", "1"),</v>
      </c>
    </row>
    <row r="2155" spans="1:23" hidden="1" x14ac:dyDescent="0.25">
      <c r="A2155" s="2" t="s">
        <v>1034</v>
      </c>
      <c r="B2155" s="2" t="s">
        <v>1035</v>
      </c>
      <c r="C2155" s="3"/>
      <c r="D2155" s="23" t="str">
        <f t="shared" si="785"/>
        <v/>
      </c>
      <c r="E2155" s="4">
        <v>29.8</v>
      </c>
      <c r="F2155" s="2" t="s">
        <v>2236</v>
      </c>
      <c r="G2155" s="19" t="e">
        <f>VLOOKUP(F2155,frs!$A$2:$E$41,2,FALSE)</f>
        <v>#N/A</v>
      </c>
      <c r="H2155" s="2" t="b">
        <v>1</v>
      </c>
      <c r="I2155" s="2" t="s">
        <v>4716</v>
      </c>
      <c r="J2155" s="19">
        <f>VLOOKUP(I2155,Families!$A$2:$B$11,2,FALSE)</f>
        <v>1</v>
      </c>
      <c r="K2155" s="2" t="s">
        <v>4746</v>
      </c>
      <c r="L2155" s="19" t="str">
        <f>IFERROR(VLOOKUP(K2155,Appellations!$A$2:$B$77,2,FALSE),"0")</f>
        <v>0</v>
      </c>
      <c r="M2155" s="2" t="s">
        <v>4741</v>
      </c>
      <c r="N2155" s="19">
        <f>IFERROR(VLOOKUP(M2155,Regions!$A$2:$B$41,2,FALSE),"0")</f>
        <v>32</v>
      </c>
      <c r="O2155" s="2" t="s">
        <v>4719</v>
      </c>
      <c r="P2155" s="19">
        <f>IFERROR(VLOOKUP(O2155,Colors!$A$2:$B$11,2,FALSE),"0")</f>
        <v>8</v>
      </c>
      <c r="Q2155" s="2" t="s">
        <v>4688</v>
      </c>
      <c r="R2155" s="19">
        <f>IFERROR(VLOOKUP(Q2155,Contenants!$A$2:$B$21,2,FALSE),"0")</f>
        <v>16</v>
      </c>
      <c r="S2155" s="2"/>
      <c r="T2155" s="50" t="str">
        <f t="shared" si="787"/>
        <v>Cot.Aix Cht Vignelaure Rouge 2016</v>
      </c>
      <c r="U2155" s="19" t="str">
        <f>SUBSTITUTE(SUBSTITUTE(SUBSTITUTE(SUBSTITUTE(SUBSTITUTE(SUBSTITUTE(SUBSTITUTE(SUBSTITUTE(SUBSTITUTE(SUBSTITUTE(SUBSTITUTE(SUBSTITUTE(S2155,"C:\Users\Admin\OneDrive\Site Internet\",""),"BAG-IN-BOX\",""),"BOURGOGNE\",""),"BEAUJOLAIS\",""),"CHAMPAGNE ET EFFERVESCENTS\",""),"LANGUEDOC\",""),"LOIRE\",""),"PROVENCE\",""),"RHONE NORD\",""),"RHONE SUD\",""),"SPIRITUEUX\",""),"SUD OUEST\","")</f>
        <v/>
      </c>
      <c r="V2155" s="19">
        <f t="shared" si="789"/>
        <v>0</v>
      </c>
      <c r="W2155" s="20" t="e">
        <f>$X$1&amp;A2155&amp;$Y$1&amp;T2155&amp;$Z$1&amp;D2155&amp;$AA$1&amp;E2155&amp;#REF!&amp;G2155&amp;$AB$1&amp;J2155&amp;$AC$1&amp;L2155&amp;$AD$1&amp;N2155&amp;$AE$1&amp;P2155&amp;$AF$1&amp;R2155&amp;$AG$1&amp;#REF!&amp;$AI$1</f>
        <v>#REF!</v>
      </c>
    </row>
    <row r="2156" spans="1:23" hidden="1" x14ac:dyDescent="0.25">
      <c r="A2156" s="2" t="s">
        <v>1036</v>
      </c>
      <c r="B2156" s="2" t="s">
        <v>1037</v>
      </c>
      <c r="C2156" s="3"/>
      <c r="D2156" s="23" t="str">
        <f t="shared" si="785"/>
        <v/>
      </c>
      <c r="E2156" s="4">
        <v>27</v>
      </c>
      <c r="F2156" s="2" t="s">
        <v>2236</v>
      </c>
      <c r="G2156" s="19" t="e">
        <f>VLOOKUP(F2156,frs!$A$2:$E$41,2,FALSE)</f>
        <v>#N/A</v>
      </c>
      <c r="H2156" s="2" t="b">
        <v>1</v>
      </c>
      <c r="I2156" s="2" t="s">
        <v>4716</v>
      </c>
      <c r="J2156" s="19">
        <f>VLOOKUP(I2156,Families!$A$2:$B$11,2,FALSE)</f>
        <v>1</v>
      </c>
      <c r="K2156" s="2" t="s">
        <v>4746</v>
      </c>
      <c r="L2156" s="19" t="str">
        <f>IFERROR(VLOOKUP(K2156,Appellations!$A$2:$B$77,2,FALSE),"0")</f>
        <v>0</v>
      </c>
      <c r="M2156" s="2" t="s">
        <v>4741</v>
      </c>
      <c r="N2156" s="19">
        <f>IFERROR(VLOOKUP(M2156,Regions!$A$2:$B$41,2,FALSE),"0")</f>
        <v>32</v>
      </c>
      <c r="O2156" s="2" t="s">
        <v>4719</v>
      </c>
      <c r="P2156" s="19">
        <f>IFERROR(VLOOKUP(O2156,Colors!$A$2:$B$11,2,FALSE),"0")</f>
        <v>8</v>
      </c>
      <c r="Q2156" s="2" t="s">
        <v>4688</v>
      </c>
      <c r="R2156" s="19">
        <f>IFERROR(VLOOKUP(Q2156,Contenants!$A$2:$B$21,2,FALSE),"0")</f>
        <v>16</v>
      </c>
      <c r="S2156" s="2"/>
      <c r="T2156" s="50" t="str">
        <f t="shared" si="787"/>
        <v>Cot.Aix Cht Vignelaure Rouge 2018</v>
      </c>
      <c r="U2156" s="19" t="str">
        <f>SUBSTITUTE(SUBSTITUTE(SUBSTITUTE(SUBSTITUTE(SUBSTITUTE(SUBSTITUTE(SUBSTITUTE(SUBSTITUTE(SUBSTITUTE(SUBSTITUTE(SUBSTITUTE(SUBSTITUTE(S2156,"C:\Users\Admin\OneDrive\Site Internet\",""),"BAG-IN-BOX\",""),"BOURGOGNE\",""),"BEAUJOLAIS\",""),"CHAMPAGNE ET EFFERVESCENTS\",""),"LANGUEDOC\",""),"LOIRE\",""),"PROVENCE\",""),"RHONE NORD\",""),"RHONE SUD\",""),"SPIRITUEUX\",""),"SUD OUEST\","")</f>
        <v/>
      </c>
      <c r="V2156" s="19">
        <f t="shared" si="789"/>
        <v>0</v>
      </c>
      <c r="W2156" s="20" t="e">
        <f>$X$1&amp;A2156&amp;$Y$1&amp;T2156&amp;$Z$1&amp;D2156&amp;$AA$1&amp;E2156&amp;#REF!&amp;G2156&amp;$AB$1&amp;J2156&amp;$AC$1&amp;L2156&amp;$AD$1&amp;N2156&amp;$AE$1&amp;P2156&amp;$AF$1&amp;R2156&amp;$AG$1&amp;#REF!&amp;$AI$1</f>
        <v>#REF!</v>
      </c>
    </row>
    <row r="2157" spans="1:23" hidden="1" x14ac:dyDescent="0.25">
      <c r="A2157" s="2" t="s">
        <v>806</v>
      </c>
      <c r="B2157" s="2" t="s">
        <v>807</v>
      </c>
      <c r="C2157" s="3"/>
      <c r="D2157" s="23" t="str">
        <f t="shared" si="785"/>
        <v/>
      </c>
      <c r="E2157" s="4">
        <v>47.5</v>
      </c>
      <c r="F2157" s="2" t="s">
        <v>2294</v>
      </c>
      <c r="G2157" s="19">
        <f>VLOOKUP(F2157,frs!$A$2:$E$41,2,FALSE)</f>
        <v>40</v>
      </c>
      <c r="H2157" s="2" t="b">
        <v>1</v>
      </c>
      <c r="I2157" s="2" t="s">
        <v>4716</v>
      </c>
      <c r="J2157" s="19">
        <f>VLOOKUP(I2157,Families!$A$2:$B$11,2,FALSE)</f>
        <v>1</v>
      </c>
      <c r="K2157" s="2" t="s">
        <v>4841</v>
      </c>
      <c r="L2157" s="19">
        <f>IFERROR(VLOOKUP(K2157,Appellations!$A$2:$B$77,2,FALSE),"0")</f>
        <v>17</v>
      </c>
      <c r="M2157" s="2" t="s">
        <v>4745</v>
      </c>
      <c r="N2157" s="19">
        <f>IFERROR(VLOOKUP(M2157,Regions!$A$2:$B$41,2,FALSE),"0")</f>
        <v>33</v>
      </c>
      <c r="O2157" s="2" t="s">
        <v>4719</v>
      </c>
      <c r="P2157" s="19">
        <f>IFERROR(VLOOKUP(O2157,Colors!$A$2:$B$11,2,FALSE),"0")</f>
        <v>8</v>
      </c>
      <c r="Q2157" s="2" t="s">
        <v>4688</v>
      </c>
      <c r="R2157" s="19">
        <f>IFERROR(VLOOKUP(Q2157,Contenants!$A$2:$B$21,2,FALSE),"0")</f>
        <v>16</v>
      </c>
      <c r="S2157" s="2"/>
      <c r="T2157" s="50" t="str">
        <f t="shared" si="787"/>
        <v>Ch9 Lucile Avril Durieu 2018 Rouge</v>
      </c>
      <c r="U2157" s="19" t="str">
        <f>SUBSTITUTE(SUBSTITUTE(SUBSTITUTE(SUBSTITUTE(SUBSTITUTE(SUBSTITUTE(SUBSTITUTE(SUBSTITUTE(SUBSTITUTE(SUBSTITUTE(SUBSTITUTE(SUBSTITUTE(S2157,"C:\Users\Admin\OneDrive\Site Internet\",""),"BAG-IN-BOX\",""),"BOURGOGNE\",""),"BEAUJOLAIS\",""),"CHAMPAGNE ET EFFERVESCENTS\",""),"LANGUEDOC\",""),"LOIRE\",""),"PROVENCE\",""),"RHONE NORD\",""),"RHONE SUD\",""),"SPIRITUEUX\",""),"SUD OUEST\","")</f>
        <v/>
      </c>
      <c r="V2157" s="19">
        <f t="shared" si="789"/>
        <v>0</v>
      </c>
      <c r="W2157" s="20" t="e">
        <f>$X$1&amp;A2157&amp;$Y$1&amp;T2157&amp;$Z$1&amp;D2157&amp;$AA$1&amp;E2157&amp;#REF!&amp;G2157&amp;$AB$1&amp;J2157&amp;$AC$1&amp;L2157&amp;$AD$1&amp;N2157&amp;$AE$1&amp;P2157&amp;$AF$1&amp;R2157&amp;$AG$1&amp;#REF!&amp;$AI$1</f>
        <v>#REF!</v>
      </c>
    </row>
    <row r="2158" spans="1:23" hidden="1" x14ac:dyDescent="0.25">
      <c r="A2158" s="2" t="s">
        <v>812</v>
      </c>
      <c r="B2158" s="2" t="s">
        <v>813</v>
      </c>
      <c r="C2158" s="3"/>
      <c r="D2158" s="23" t="str">
        <f t="shared" si="785"/>
        <v/>
      </c>
      <c r="E2158" s="4">
        <v>41</v>
      </c>
      <c r="F2158" s="2" t="s">
        <v>2294</v>
      </c>
      <c r="G2158" s="19">
        <f>VLOOKUP(F2158,frs!$A$2:$E$41,2,FALSE)</f>
        <v>40</v>
      </c>
      <c r="H2158" s="2" t="b">
        <v>1</v>
      </c>
      <c r="I2158" s="2" t="s">
        <v>4709</v>
      </c>
      <c r="J2158" s="19">
        <f>VLOOKUP(I2158,Families!$A$2:$B$11,2,FALSE)</f>
        <v>2</v>
      </c>
      <c r="K2158" s="2" t="s">
        <v>4841</v>
      </c>
      <c r="L2158" s="19">
        <f>IFERROR(VLOOKUP(K2158,Appellations!$A$2:$B$77,2,FALSE),"0")</f>
        <v>17</v>
      </c>
      <c r="M2158" s="2" t="s">
        <v>4745</v>
      </c>
      <c r="N2158" s="19">
        <f>IFERROR(VLOOKUP(M2158,Regions!$A$2:$B$41,2,FALSE),"0")</f>
        <v>33</v>
      </c>
      <c r="O2158" s="2" t="s">
        <v>4689</v>
      </c>
      <c r="P2158" s="19">
        <f>IFERROR(VLOOKUP(O2158,Colors!$A$2:$B$11,2,FALSE),"0")</f>
        <v>2</v>
      </c>
      <c r="Q2158" s="2" t="s">
        <v>4688</v>
      </c>
      <c r="R2158" s="19">
        <f>IFERROR(VLOOKUP(Q2158,Contenants!$A$2:$B$21,2,FALSE),"0")</f>
        <v>16</v>
      </c>
      <c r="S2158" s="2"/>
      <c r="T2158" s="50" t="str">
        <f t="shared" si="787"/>
        <v>Ch9 Lucile Avril Durieu 2022 Blanc</v>
      </c>
      <c r="U2158" s="19" t="str">
        <f>SUBSTITUTE(SUBSTITUTE(SUBSTITUTE(SUBSTITUTE(SUBSTITUTE(SUBSTITUTE(SUBSTITUTE(SUBSTITUTE(SUBSTITUTE(SUBSTITUTE(SUBSTITUTE(SUBSTITUTE(S2158,"C:\Users\Admin\OneDrive\Site Internet\",""),"BAG-IN-BOX\",""),"BOURGOGNE\",""),"BEAUJOLAIS\",""),"CHAMPAGNE ET EFFERVESCENTS\",""),"LANGUEDOC\",""),"LOIRE\",""),"PROVENCE\",""),"RHONE NORD\",""),"RHONE SUD\",""),"SPIRITUEUX\",""),"SUD OUEST\","")</f>
        <v/>
      </c>
      <c r="V2158" s="19">
        <f t="shared" si="789"/>
        <v>0</v>
      </c>
      <c r="W2158" s="20" t="e">
        <f>$X$1&amp;A2158&amp;$Y$1&amp;T2158&amp;$Z$1&amp;D2158&amp;$AA$1&amp;E2158&amp;#REF!&amp;G2158&amp;$AB$1&amp;J2158&amp;$AC$1&amp;L2158&amp;$AD$1&amp;N2158&amp;$AE$1&amp;P2158&amp;$AF$1&amp;R2158&amp;$AG$1&amp;#REF!&amp;$AI$1</f>
        <v>#REF!</v>
      </c>
    </row>
    <row r="2159" spans="1:23" ht="313.5" x14ac:dyDescent="0.25">
      <c r="A2159" s="2" t="s">
        <v>13</v>
      </c>
      <c r="B2159" s="2" t="s">
        <v>5157</v>
      </c>
      <c r="C2159" s="3" t="s">
        <v>5158</v>
      </c>
      <c r="D2159" s="23" t="str">
        <f t="shared" si="785"/>
        <v>Verre à vin rouge et blanc d’une capacité de 36cl.&lt;br&gt;&lt;br&gt;La Gamme Authentis est un verre soufflé en cristallin. Sa forme ronde et évasée favorise sa prise en main et permet une diffusion parfaite du bouquet aromatique de votre vin.&lt;br&gt;&lt;br&gt;Vendu par 4.</v>
      </c>
      <c r="E2159" s="4">
        <v>49.9</v>
      </c>
      <c r="F2159" s="2" t="s">
        <v>2296</v>
      </c>
      <c r="G2159" s="19">
        <f>VLOOKUP(F2159,frs!$A$2:$B$45,2,FALSE)</f>
        <v>3</v>
      </c>
      <c r="H2159" s="2" t="b">
        <v>1</v>
      </c>
      <c r="I2159" s="2" t="s">
        <v>4691</v>
      </c>
      <c r="J2159" s="19">
        <f>VLOOKUP(I2159,Families!$A$2:$B$11,2,FALSE)</f>
        <v>10</v>
      </c>
      <c r="K2159" s="2"/>
      <c r="L2159" s="19" t="str">
        <f>IFERROR(VLOOKUP(K2159,Appellations!$A$2:$B$80,2,FALSE),"0")</f>
        <v>0</v>
      </c>
      <c r="M2159" s="2" t="s">
        <v>4692</v>
      </c>
      <c r="N2159" s="19">
        <f>IFERROR(VLOOKUP(M2159,Regions!$A$2:$B$44,2,FALSE),"0")</f>
        <v>39</v>
      </c>
      <c r="O2159" s="2"/>
      <c r="P2159" s="19" t="str">
        <f>IFERROR(VLOOKUP(O2159,Colors!$A$2:$B$11,2,FALSE),"0")</f>
        <v>0</v>
      </c>
      <c r="Q2159" s="2" t="s">
        <v>5073</v>
      </c>
      <c r="R2159" s="19">
        <f>IFERROR(VLOOKUP(Q2159,Contenants!$A$2:$B$21,2,FALSE),"0")</f>
        <v>10</v>
      </c>
      <c r="S2159" s="2" t="s">
        <v>5581</v>
      </c>
      <c r="T2159" s="50" t="s">
        <v>6403</v>
      </c>
      <c r="U2159" s="19" t="str">
        <f t="shared" ref="U2159:U2165" si="795">SUBSTITUTE(S2159,"C:\Users\Admin\OneDrive\Site Internet\","")</f>
        <v>verre_a_vin_spiegelau_authentis_36_cl.png</v>
      </c>
      <c r="V2159" s="19">
        <f t="shared" si="789"/>
        <v>1</v>
      </c>
      <c r="W2159" s="20" t="str">
        <f t="shared" ref="W2159:W2165" si="796">$X$1&amp;A2159&amp;$Y$1&amp;T2159&amp;$Z$1&amp;D2159&amp;$AA$1&amp;G2159&amp;$AB$1&amp;J2159&amp;$AC$1&amp;L2159&amp;$AD$1&amp;N2159&amp;$AE$1&amp;P2159&amp;$AF$1&amp;R2159&amp;$AG$1&amp;U2159&amp;$AH$1&amp;V2159&amp;$AI$1</f>
        <v>("02171", "4 Verres Authentis Spiegelau 36 cl", "Verre à vin rouge et blanc d’une capacité de 36cl.&lt;br&gt;&lt;br&gt;La Gamme Authentis est un verre soufflé en cristallin. Sa forme ronde et évasée favorise sa prise en main et permet une diffusion parfaite du bouquet aromatique de votre vin.&lt;br&gt;&lt;br&gt;Vendu par 4.", "3", "10", "0", "39","0", "10", "verre_a_vin_spiegelau_authentis_36_cl.png", "1"),</v>
      </c>
    </row>
    <row r="2160" spans="1:23" ht="228" x14ac:dyDescent="0.25">
      <c r="A2160" s="2" t="s">
        <v>11</v>
      </c>
      <c r="B2160" s="2" t="s">
        <v>12</v>
      </c>
      <c r="C2160" s="3" t="s">
        <v>5156</v>
      </c>
      <c r="D2160" s="23" t="str">
        <f t="shared" si="785"/>
        <v>Verre à champagne d’une capacité de 27cl.&lt;br&gt;&lt;br&gt;Verre soufflé en cristallin. idéal pour apprécier la finesse des bulles de votre champagne.&lt;br&gt;&lt;br&gt;Vendu par 4.</v>
      </c>
      <c r="E2160" s="4">
        <v>49.9</v>
      </c>
      <c r="F2160" s="2" t="s">
        <v>2296</v>
      </c>
      <c r="G2160" s="19">
        <f>VLOOKUP(F2160,frs!$A$2:$B$45,2,FALSE)</f>
        <v>3</v>
      </c>
      <c r="H2160" s="2" t="b">
        <v>1</v>
      </c>
      <c r="I2160" s="2" t="s">
        <v>4691</v>
      </c>
      <c r="J2160" s="19">
        <f>VLOOKUP(I2160,Families!$A$2:$B$11,2,FALSE)</f>
        <v>10</v>
      </c>
      <c r="K2160" s="2"/>
      <c r="L2160" s="19" t="str">
        <f>IFERROR(VLOOKUP(K2160,Appellations!$A$2:$B$80,2,FALSE),"0")</f>
        <v>0</v>
      </c>
      <c r="M2160" s="2" t="s">
        <v>4692</v>
      </c>
      <c r="N2160" s="19">
        <f>IFERROR(VLOOKUP(M2160,Regions!$A$2:$B$44,2,FALSE),"0")</f>
        <v>39</v>
      </c>
      <c r="O2160" s="2"/>
      <c r="P2160" s="19" t="str">
        <f>IFERROR(VLOOKUP(O2160,Colors!$A$2:$B$11,2,FALSE),"0")</f>
        <v>0</v>
      </c>
      <c r="Q2160" s="2" t="s">
        <v>5074</v>
      </c>
      <c r="R2160" s="19">
        <f>IFERROR(VLOOKUP(Q2160,Contenants!$A$2:$B$21,2,FALSE),"0")</f>
        <v>6</v>
      </c>
      <c r="S2160" s="2" t="s">
        <v>5582</v>
      </c>
      <c r="T2160" s="50" t="s">
        <v>6404</v>
      </c>
      <c r="U2160" s="19" t="str">
        <f t="shared" si="795"/>
        <v>verre_a_champagne_spiegelau_authentis_27_cl.png</v>
      </c>
      <c r="V2160" s="19">
        <f t="shared" si="789"/>
        <v>1</v>
      </c>
      <c r="W2160" s="20" t="str">
        <f t="shared" si="796"/>
        <v>("02172", "4 Verres Authentis Spiegelau 27 cl", "Verre à champagne d’une capacité de 27cl.&lt;br&gt;&lt;br&gt;Verre soufflé en cristallin. idéal pour apprécier la finesse des bulles de votre champagne.&lt;br&gt;&lt;br&gt;Vendu par 4.", "3", "10", "0", "39","0", "6", "verre_a_champagne_spiegelau_authentis_27_cl.png", "1"),</v>
      </c>
    </row>
    <row r="2161" spans="1:23" ht="313.5" x14ac:dyDescent="0.25">
      <c r="A2161" s="2" t="s">
        <v>17</v>
      </c>
      <c r="B2161" s="2" t="s">
        <v>18</v>
      </c>
      <c r="C2161" s="3" t="s">
        <v>5160</v>
      </c>
      <c r="D2161" s="23" t="str">
        <f t="shared" si="785"/>
        <v>Verre à vin rouge et blanc d’une capacité de 65cl.&lt;br&gt;&lt;br&gt;La Gamme Authentis est un verre soufflé en cristallin. Sa forme ronde et évasée favorise sa prise en main et permet une diffusion parfaite du bouquet aromatique de votre vin.&lt;br&gt;&lt;br&gt;Vendu par 4.</v>
      </c>
      <c r="E2161" s="4">
        <v>49.9</v>
      </c>
      <c r="F2161" s="2" t="s">
        <v>2296</v>
      </c>
      <c r="G2161" s="19">
        <f>VLOOKUP(F2161,frs!$A$2:$B$45,2,FALSE)</f>
        <v>3</v>
      </c>
      <c r="H2161" s="2" t="b">
        <v>1</v>
      </c>
      <c r="I2161" s="2" t="s">
        <v>4691</v>
      </c>
      <c r="J2161" s="19">
        <f>VLOOKUP(I2161,Families!$A$2:$B$11,2,FALSE)</f>
        <v>10</v>
      </c>
      <c r="K2161" s="2"/>
      <c r="L2161" s="19" t="str">
        <f>IFERROR(VLOOKUP(K2161,Appellations!$A$2:$B$80,2,FALSE),"0")</f>
        <v>0</v>
      </c>
      <c r="M2161" s="2" t="s">
        <v>4692</v>
      </c>
      <c r="N2161" s="19">
        <f>IFERROR(VLOOKUP(M2161,Regions!$A$2:$B$44,2,FALSE),"0")</f>
        <v>39</v>
      </c>
      <c r="O2161" s="2"/>
      <c r="P2161" s="19" t="str">
        <f>IFERROR(VLOOKUP(O2161,Colors!$A$2:$B$11,2,FALSE),"0")</f>
        <v>0</v>
      </c>
      <c r="Q2161" s="2" t="s">
        <v>5075</v>
      </c>
      <c r="R2161" s="19">
        <f>IFERROR(VLOOKUP(Q2161,Contenants!$A$2:$B$21,2,FALSE),"0")</f>
        <v>14</v>
      </c>
      <c r="S2161" s="2" t="s">
        <v>5583</v>
      </c>
      <c r="T2161" s="50" t="s">
        <v>6405</v>
      </c>
      <c r="U2161" s="19" t="str">
        <f t="shared" si="795"/>
        <v>verre_a_vin_spiegelau_authentis_65_cl.png</v>
      </c>
      <c r="V2161" s="19">
        <f t="shared" si="789"/>
        <v>1</v>
      </c>
      <c r="W2161" s="20" t="str">
        <f t="shared" si="796"/>
        <v>("02173", "4 Verres Authentis Spiegelau 65 cl", "Verre à vin rouge et blanc d’une capacité de 65cl.&lt;br&gt;&lt;br&gt;La Gamme Authentis est un verre soufflé en cristallin. Sa forme ronde et évasée favorise sa prise en main et permet une diffusion parfaite du bouquet aromatique de votre vin.&lt;br&gt;&lt;br&gt;Vendu par 4.", "3", "10", "0", "39","0", "14", "verre_a_vin_spiegelau_authentis_65_cl.png", "1"),</v>
      </c>
    </row>
    <row r="2162" spans="1:23" ht="313.5" x14ac:dyDescent="0.25">
      <c r="A2162" s="2" t="s">
        <v>15</v>
      </c>
      <c r="B2162" s="2" t="s">
        <v>16</v>
      </c>
      <c r="C2162" s="3" t="s">
        <v>5159</v>
      </c>
      <c r="D2162" s="23" t="str">
        <f t="shared" si="785"/>
        <v>Verre à vin rouge et blanc d’une capacité de 48cl.&lt;br&gt;&lt;br&gt;La Gamme Authentis est un verre soufflé en cristallin. Sa forme ronde et évasée favorise sa prise en main et permet une diffusion parfaite du bouquet aromatique de votre vin.&lt;br&gt;&lt;br&gt;Vendu par 4.</v>
      </c>
      <c r="E2162" s="4">
        <v>49.9</v>
      </c>
      <c r="F2162" s="2" t="s">
        <v>2296</v>
      </c>
      <c r="G2162" s="19">
        <f>VLOOKUP(F2162,frs!$A$2:$B$45,2,FALSE)</f>
        <v>3</v>
      </c>
      <c r="H2162" s="2" t="b">
        <v>1</v>
      </c>
      <c r="I2162" s="2" t="s">
        <v>4691</v>
      </c>
      <c r="J2162" s="19">
        <f>VLOOKUP(I2162,Families!$A$2:$B$11,2,FALSE)</f>
        <v>10</v>
      </c>
      <c r="K2162" s="2"/>
      <c r="L2162" s="19" t="str">
        <f>IFERROR(VLOOKUP(K2162,Appellations!$A$2:$B$80,2,FALSE),"0")</f>
        <v>0</v>
      </c>
      <c r="M2162" s="2" t="s">
        <v>4692</v>
      </c>
      <c r="N2162" s="19">
        <f>IFERROR(VLOOKUP(M2162,Regions!$A$2:$B$44,2,FALSE),"0")</f>
        <v>39</v>
      </c>
      <c r="O2162" s="2"/>
      <c r="P2162" s="19" t="str">
        <f>IFERROR(VLOOKUP(O2162,Colors!$A$2:$B$11,2,FALSE),"0")</f>
        <v>0</v>
      </c>
      <c r="Q2162" s="2" t="s">
        <v>5076</v>
      </c>
      <c r="R2162" s="19">
        <f>IFERROR(VLOOKUP(Q2162,Contenants!$A$2:$B$21,2,FALSE),"0")</f>
        <v>12</v>
      </c>
      <c r="S2162" s="2" t="s">
        <v>5584</v>
      </c>
      <c r="T2162" s="50" t="s">
        <v>6406</v>
      </c>
      <c r="U2162" s="19" t="str">
        <f t="shared" si="795"/>
        <v>verre_a_vin_spiegelau_authentis_48_cl.png</v>
      </c>
      <c r="V2162" s="19">
        <f t="shared" si="789"/>
        <v>1</v>
      </c>
      <c r="W2162" s="20" t="str">
        <f t="shared" si="796"/>
        <v>("02174", "4 Verres Authentis Spiegelau 48 cl", "Verre à vin rouge et blanc d’une capacité de 48cl.&lt;br&gt;&lt;br&gt;La Gamme Authentis est un verre soufflé en cristallin. Sa forme ronde et évasée favorise sa prise en main et permet une diffusion parfaite du bouquet aromatique de votre vin.&lt;br&gt;&lt;br&gt;Vendu par 4.", "3", "10", "0", "39","0", "12", "verre_a_vin_spiegelau_authentis_48_cl.png", "1"),</v>
      </c>
    </row>
    <row r="2163" spans="1:23" ht="242.25" x14ac:dyDescent="0.25">
      <c r="A2163" s="2" t="s">
        <v>19</v>
      </c>
      <c r="B2163" s="2" t="s">
        <v>20</v>
      </c>
      <c r="C2163" s="3" t="s">
        <v>5161</v>
      </c>
      <c r="D2163" s="23" t="str">
        <f t="shared" si="785"/>
        <v>Verre à vin rouge et blanc d’une capacité de 26cl.&lt;br&gt;&lt;br&gt;La Gamme Expert est un verre soufflé en cristallin. Equilibré et précis, il est parfaitement adapté à la dégustation du vin.&lt;br&gt;&lt;br&gt;Vendu par 6.</v>
      </c>
      <c r="E2163" s="4">
        <v>39.9</v>
      </c>
      <c r="F2163" s="2" t="s">
        <v>2296</v>
      </c>
      <c r="G2163" s="19">
        <f>VLOOKUP(F2163,frs!$A$2:$B$45,2,FALSE)</f>
        <v>3</v>
      </c>
      <c r="H2163" s="2" t="b">
        <v>1</v>
      </c>
      <c r="I2163" s="2" t="s">
        <v>4691</v>
      </c>
      <c r="J2163" s="19">
        <f>VLOOKUP(I2163,Families!$A$2:$B$11,2,FALSE)</f>
        <v>10</v>
      </c>
      <c r="K2163" s="2"/>
      <c r="L2163" s="19" t="str">
        <f>IFERROR(VLOOKUP(K2163,Appellations!$A$2:$B$80,2,FALSE),"0")</f>
        <v>0</v>
      </c>
      <c r="M2163" s="2" t="s">
        <v>4692</v>
      </c>
      <c r="N2163" s="19">
        <f>IFERROR(VLOOKUP(M2163,Regions!$A$2:$B$44,2,FALSE),"0")</f>
        <v>39</v>
      </c>
      <c r="O2163" s="2"/>
      <c r="P2163" s="19" t="str">
        <f>IFERROR(VLOOKUP(O2163,Colors!$A$2:$B$11,2,FALSE),"0")</f>
        <v>0</v>
      </c>
      <c r="Q2163" s="2" t="s">
        <v>5077</v>
      </c>
      <c r="R2163" s="19">
        <f>IFERROR(VLOOKUP(Q2163,Contenants!$A$2:$B$21,2,FALSE),"0")</f>
        <v>5</v>
      </c>
      <c r="S2163" s="2" t="s">
        <v>5585</v>
      </c>
      <c r="T2163" s="50" t="s">
        <v>6407</v>
      </c>
      <c r="U2163" s="19" t="str">
        <f t="shared" si="795"/>
        <v>verre_a_vin_spiegelau_expert_26_cl.png</v>
      </c>
      <c r="V2163" s="19">
        <f t="shared" si="789"/>
        <v>1</v>
      </c>
      <c r="W2163" s="20" t="str">
        <f t="shared" si="796"/>
        <v>("02175", "4 Verres L'Expert Spiegelau 26 cl", "Verre à vin rouge et blanc d’une capacité de 26cl.&lt;br&gt;&lt;br&gt;La Gamme Expert est un verre soufflé en cristallin. Equilibré et précis, il est parfaitement adapté à la dégustation du vin.&lt;br&gt;&lt;br&gt;Vendu par 6.", "3", "10", "0", "39","0", "5", "verre_a_vin_spiegelau_expert_26_cl.png", "1"),</v>
      </c>
    </row>
    <row r="2164" spans="1:23" ht="185.25" x14ac:dyDescent="0.25">
      <c r="A2164" s="2" t="s">
        <v>572</v>
      </c>
      <c r="B2164" s="2" t="s">
        <v>573</v>
      </c>
      <c r="C2164" s="3" t="s">
        <v>5244</v>
      </c>
      <c r="D2164" s="23" t="str">
        <f t="shared" si="785"/>
        <v>Carafe soufflée en cristallin à vin rouge et blanc d’une capacité de 100 cl.&lt;br&gt;&lt;br&gt;Adapté pour tous types de vin et tous types de millésime.</v>
      </c>
      <c r="E2164" s="4">
        <v>69.900000000000006</v>
      </c>
      <c r="F2164" s="2" t="s">
        <v>2296</v>
      </c>
      <c r="G2164" s="19">
        <f>VLOOKUP(F2164,frs!$A$2:$B$45,2,FALSE)</f>
        <v>3</v>
      </c>
      <c r="H2164" s="2" t="b">
        <v>1</v>
      </c>
      <c r="I2164" s="2" t="s">
        <v>4691</v>
      </c>
      <c r="J2164" s="19">
        <f>VLOOKUP(I2164,Families!$A$2:$B$11,2,FALSE)</f>
        <v>10</v>
      </c>
      <c r="K2164" s="2"/>
      <c r="L2164" s="19" t="str">
        <f>IFERROR(VLOOKUP(K2164,Appellations!$A$2:$B$80,2,FALSE),"0")</f>
        <v>0</v>
      </c>
      <c r="M2164" s="2" t="s">
        <v>4692</v>
      </c>
      <c r="N2164" s="19">
        <f>IFERROR(VLOOKUP(M2164,Regions!$A$2:$B$44,2,FALSE),"0")</f>
        <v>39</v>
      </c>
      <c r="O2164" s="2"/>
      <c r="P2164" s="19" t="str">
        <f>IFERROR(VLOOKUP(O2164,Colors!$A$2:$B$11,2,FALSE),"0")</f>
        <v>0</v>
      </c>
      <c r="Q2164" s="2" t="s">
        <v>574</v>
      </c>
      <c r="R2164" s="19">
        <f>IFERROR(VLOOKUP(Q2164,Contenants!$A$2:$B$21,2,FALSE),"0")</f>
        <v>1</v>
      </c>
      <c r="S2164" s="2" t="s">
        <v>5586</v>
      </c>
      <c r="T2164" s="50" t="s">
        <v>6477</v>
      </c>
      <c r="U2164" s="19" t="str">
        <f t="shared" si="795"/>
        <v>carafe_spiegelau_100_cl.png</v>
      </c>
      <c r="V2164" s="19">
        <f t="shared" si="789"/>
        <v>1</v>
      </c>
      <c r="W2164" s="20" t="str">
        <f t="shared" si="796"/>
        <v>("02176", "Carafe Vino Grande Spiegelau 1 L", "Carafe soufflée en cristallin à vin rouge et blanc d’une capacité de 100 cl.&lt;br&gt;&lt;br&gt;Adapté pour tous types de vin et tous types de millésime.", "3", "10", "0", "39","0", "1", "carafe_spiegelau_100_cl.png", "1"),</v>
      </c>
    </row>
    <row r="2165" spans="1:23" ht="409.5" x14ac:dyDescent="0.25">
      <c r="A2165" s="2" t="s">
        <v>840</v>
      </c>
      <c r="B2165" s="2" t="s">
        <v>841</v>
      </c>
      <c r="C2165" s="3" t="s">
        <v>5078</v>
      </c>
      <c r="D2165" s="23" t="str">
        <f t="shared" si="785"/>
        <v>Un Champagne Blanc de Blanc fins, floral et fruité. Idéal pour un dessert aux fruits frais ou une salade de fruits.&lt;br&gt;&lt;br&gt;Encépagement : Chardonnay&lt;br&gt;&lt;br&gt;Dégustation : Bulles fines, nez aux notes d’agrumes et floral ; bouche ample, élégante et équilibrée.&lt;br&gt;&lt;br&gt;Existe en 75cl.&lt;br&gt;&lt;br&gt;La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&lt;br&gt;&lt;br&gt;Aujourd’hui,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»&lt;br&gt;&lt;br&gt;Le Champagne est conservé jusqu’à 3 ans pour les cuvées non millésimées, 6 à 8 ans pour les cuvées Extra.</v>
      </c>
      <c r="E2165" s="4">
        <v>95</v>
      </c>
      <c r="F2165" s="2" t="s">
        <v>2228</v>
      </c>
      <c r="G2165" s="19">
        <f>VLOOKUP(F2165,frs!$A$2:$B$45,2,FALSE)</f>
        <v>6</v>
      </c>
      <c r="H2165" s="2" t="b">
        <v>1</v>
      </c>
      <c r="I2165" s="2" t="s">
        <v>4805</v>
      </c>
      <c r="J2165" s="19">
        <f>VLOOKUP(I2165,Families!$A$2:$B$11,2,FALSE)</f>
        <v>5</v>
      </c>
      <c r="K2165" s="2" t="s">
        <v>4806</v>
      </c>
      <c r="L2165" s="19">
        <f>IFERROR(VLOOKUP(K2165,Appellations!$A$2:$B$80,2,FALSE),"0")</f>
        <v>16</v>
      </c>
      <c r="M2165" s="2" t="s">
        <v>4806</v>
      </c>
      <c r="N2165" s="19">
        <f>IFERROR(VLOOKUP(M2165,Regions!$A$2:$B$44,2,FALSE),"0")</f>
        <v>12</v>
      </c>
      <c r="O2165" s="2"/>
      <c r="P2165" s="19" t="str">
        <f>IFERROR(VLOOKUP(O2165,Colors!$A$2:$B$11,2,FALSE),"0")</f>
        <v>0</v>
      </c>
      <c r="Q2165" s="2" t="s">
        <v>2303</v>
      </c>
      <c r="R2165" s="19">
        <f>IFERROR(VLOOKUP(Q2165,Contenants!$A$2:$B$21,2,FALSE),"0")</f>
        <v>19</v>
      </c>
      <c r="S2165" s="2" t="s">
        <v>5782</v>
      </c>
      <c r="T2165" s="50" t="s">
        <v>6408</v>
      </c>
      <c r="U2165" s="19" t="str">
        <f t="shared" si="795"/>
        <v>champagne_jean_noel_haton_blanc_de_blanc.png</v>
      </c>
      <c r="V2165" s="19">
        <f t="shared" si="789"/>
        <v>1</v>
      </c>
      <c r="W2165" s="20" t="str">
        <f t="shared" si="796"/>
        <v>("02177", "Champagne Haton Blanc de Blanc Magnum", "Un Champagne Blanc de Blanc fins, floral et fruité. Idéal pour un dessert aux fruits frais ou une salade de fruits.&lt;br&gt;&lt;br&gt;Encépagement : Chardonnay&lt;br&gt;&lt;br&gt;Dégustation : Bulles fines, nez aux notes d’agrumes et floral ; bouche ample, élégante et équilibrée.&lt;br&gt;&lt;br&gt;Existe en 75cl.&lt;br&gt;&lt;br&gt;La maison de Champagne Jean-Noël Haton a été fondée en 1928. Entreprise familiale située à Damery, elle possède son propre vignoble dans les meilleurs crus de Champagne. Sous l’égide de René Haton, héritier du fondateur Octave Haton, la Maison connaît un véritable essor dans les années 70. &lt;br&gt;&lt;br&gt;Aujourd’hui, Jean-Noël Haton et son fils Sébastien continuent à élaborer des Champagnes selon des pratiques traditionnelles et méticuleuses : respect des sols, maîtrise des rendements, quête de la maturité optimale, vinification parcellaire… avec pour seul objectif la recherche de l’excellence. Ils poursuivent le travail engagé par le fondateur Octave Haton selon son adage : « La perfection exige la maîtrise de chaque détail. C’est l’expression de l’ensemble qui fait un Champagne d’exception. »&lt;br&gt;&lt;br&gt;Le Champagne est conservé jusqu’à 3 ans pour les cuvées non millésimées, 6 à 8 ans pour les cuvées Extra.", "6", "5", "16", "12","0", "19", "champagne_jean_noel_haton_blanc_de_blanc.png", "1"),</v>
      </c>
    </row>
    <row r="2166" spans="1:23" hidden="1" x14ac:dyDescent="0.25">
      <c r="A2166" s="2" t="s">
        <v>2123</v>
      </c>
      <c r="B2166" s="2" t="s">
        <v>2124</v>
      </c>
      <c r="C2166" s="3"/>
      <c r="D2166" s="23" t="str">
        <f t="shared" si="785"/>
        <v/>
      </c>
      <c r="E2166" s="4">
        <v>26.9</v>
      </c>
      <c r="F2166" s="2" t="s">
        <v>66</v>
      </c>
      <c r="G2166" s="19">
        <f>VLOOKUP(F2166,frs!$A$2:$E$41,2,FALSE)</f>
        <v>28</v>
      </c>
      <c r="H2166" s="2" t="b">
        <v>1</v>
      </c>
      <c r="I2166" s="2" t="s">
        <v>4693</v>
      </c>
      <c r="J2166" s="19">
        <f>VLOOKUP(I2166,Families!$A$2:$B$11,2,FALSE)</f>
        <v>7</v>
      </c>
      <c r="K2166" s="2"/>
      <c r="L2166" s="19" t="str">
        <f>IFERROR(VLOOKUP(K2166,Appellations!$A$2:$B$77,2,FALSE),"0")</f>
        <v>0</v>
      </c>
      <c r="M2166" s="2" t="s">
        <v>4698</v>
      </c>
      <c r="N2166" s="19" t="str">
        <f>IFERROR(VLOOKUP(M2166,Regions!$A$2:$B$41,2,FALSE),"0")</f>
        <v>0</v>
      </c>
      <c r="O2166" s="2"/>
      <c r="P2166" s="19" t="str">
        <f>IFERROR(VLOOKUP(O2166,Colors!$A$2:$B$11,2,FALSE),"0")</f>
        <v>0</v>
      </c>
      <c r="Q2166" s="2" t="s">
        <v>4696</v>
      </c>
      <c r="R2166" s="19">
        <f>IFERROR(VLOOKUP(Q2166,Contenants!$A$2:$B$21,2,FALSE),"0")</f>
        <v>15</v>
      </c>
      <c r="S2166" s="2"/>
      <c r="T2166" s="50" t="str">
        <f t="shared" si="787"/>
        <v>Whisky Highland Chief Blended</v>
      </c>
      <c r="U2166" s="19" t="str">
        <f>SUBSTITUTE(SUBSTITUTE(SUBSTITUTE(SUBSTITUTE(SUBSTITUTE(SUBSTITUTE(SUBSTITUTE(SUBSTITUTE(SUBSTITUTE(SUBSTITUTE(SUBSTITUTE(SUBSTITUTE(S2166,"C:\Users\Admin\OneDrive\Site Internet\",""),"BAG-IN-BOX\",""),"BOURGOGNE\",""),"BEAUJOLAIS\",""),"CHAMPAGNE ET EFFERVESCENTS\",""),"LANGUEDOC\",""),"LOIRE\",""),"PROVENCE\",""),"RHONE NORD\",""),"RHONE SUD\",""),"SPIRITUEUX\",""),"SUD OUEST\","")</f>
        <v/>
      </c>
      <c r="V2166" s="19">
        <f t="shared" si="789"/>
        <v>0</v>
      </c>
      <c r="W2166" s="20" t="e">
        <f>$X$1&amp;A2166&amp;$Y$1&amp;T2166&amp;$Z$1&amp;D2166&amp;$AA$1&amp;E2166&amp;#REF!&amp;G2166&amp;$AB$1&amp;J2166&amp;$AC$1&amp;L2166&amp;$AD$1&amp;N2166&amp;$AE$1&amp;P2166&amp;$AF$1&amp;R2166&amp;$AG$1&amp;#REF!&amp;$AI$1</f>
        <v>#REF!</v>
      </c>
    </row>
    <row r="2167" spans="1:23" ht="285" x14ac:dyDescent="0.25">
      <c r="A2167" s="2" t="s">
        <v>431</v>
      </c>
      <c r="B2167" s="2" t="s">
        <v>432</v>
      </c>
      <c r="C2167" s="3" t="s">
        <v>5556</v>
      </c>
      <c r="D2167" s="23" t="str">
        <f t="shared" si="785"/>
        <v>Cuvée Petrolette 'Blanche ' : Robe jaune pâle ; Nez d’agrumes et floral ; Bouche légère, citronnée avec une belle mousse. &lt;br&gt;Degré : 5%&lt;br&gt;&lt;br&gt;Pays : France (Ardèche)&lt;br&gt;&lt;br&gt;Existe en 75cl.</v>
      </c>
      <c r="E2167" s="4">
        <v>3.35</v>
      </c>
      <c r="F2167" s="2" t="s">
        <v>2246</v>
      </c>
      <c r="G2167" s="19">
        <f>VLOOKUP(F2167,frs!$A$2:$B$45,2,FALSE)</f>
        <v>22</v>
      </c>
      <c r="H2167" s="2" t="b">
        <v>1</v>
      </c>
      <c r="I2167" s="2" t="s">
        <v>2307</v>
      </c>
      <c r="J2167" s="19">
        <f>VLOOKUP(I2167,Families!$A$2:$B$11,2,FALSE)</f>
        <v>8</v>
      </c>
      <c r="K2167" s="2"/>
      <c r="L2167" s="19" t="str">
        <f>IFERROR(VLOOKUP(K2167,Appellations!$A$2:$B$80,2,FALSE),"0")</f>
        <v>0</v>
      </c>
      <c r="M2167" s="2" t="s">
        <v>2307</v>
      </c>
      <c r="N2167" s="19">
        <f>IFERROR(VLOOKUP(M2167,Regions!$A$2:$B$44,2,FALSE),"0")</f>
        <v>7</v>
      </c>
      <c r="O2167" s="2" t="s">
        <v>4877</v>
      </c>
      <c r="P2167" s="19">
        <f>IFERROR(VLOOKUP(O2167,Colors!$A$2:$B$11,2,FALSE),"0")</f>
        <v>3</v>
      </c>
      <c r="Q2167" s="2" t="s">
        <v>4804</v>
      </c>
      <c r="R2167" s="19">
        <f>IFERROR(VLOOKUP(Q2167,Contenants!$A$2:$B$21,2,FALSE),"0")</f>
        <v>8</v>
      </c>
      <c r="S2167" s="2" t="s">
        <v>5666</v>
      </c>
      <c r="T2167" s="50" t="s">
        <v>6409</v>
      </c>
      <c r="U2167" s="19" t="str">
        <f t="shared" ref="U2167:U2170" si="797">SUBSTITUTE(S2167,"C:\Users\Admin\OneDrive\Site Internet\","")</f>
        <v>bieres_artisanales_petrolette.png</v>
      </c>
      <c r="V2167" s="19">
        <f t="shared" si="789"/>
        <v>1</v>
      </c>
      <c r="W2167" s="20" t="str">
        <f t="shared" ref="W2167:W2170" si="798">$X$1&amp;A2167&amp;$Y$1&amp;T2167&amp;$Z$1&amp;D2167&amp;$AA$1&amp;G2167&amp;$AB$1&amp;J2167&amp;$AC$1&amp;L2167&amp;$AD$1&amp;N2167&amp;$AE$1&amp;P2167&amp;$AF$1&amp;R2167&amp;$AG$1&amp;U2167&amp;$AH$1&amp;V2167&amp;$AI$1</f>
        <v>("02179", "Bière Pétrolette Blanche 33 cl", "Cuvée Petrolette 'Blanche ' : Robe jaune pâle ; Nez d’agrumes et floral ; Bouche légère, citronnée avec une belle mousse. &lt;br&gt;Degré : 5%&lt;br&gt;&lt;br&gt;Pays : France (Ardèche)&lt;br&gt;&lt;br&gt;Existe en 75cl.", "22", "8", "0", "7","3", "8", "bieres_artisanales_petrolette.png", "1"),</v>
      </c>
    </row>
    <row r="2168" spans="1:23" ht="285" x14ac:dyDescent="0.25">
      <c r="A2168" s="2" t="s">
        <v>433</v>
      </c>
      <c r="B2168" s="2" t="s">
        <v>434</v>
      </c>
      <c r="C2168" s="3" t="s">
        <v>5557</v>
      </c>
      <c r="D2168" s="23" t="str">
        <f t="shared" si="785"/>
        <v>Cuvée Petrolette 'Blanche ' : Robe jaune pâle ; Nez d’agrumes et floral ; Bouche légère, citronnée avec une belle mousse. &lt;br&gt;Degré : 5%&lt;br&gt;&lt;br&gt;Pays : France (Ardèche)&lt;br&gt;&lt;br&gt;Existe en 33cl.</v>
      </c>
      <c r="E2168" s="4">
        <v>7.35</v>
      </c>
      <c r="F2168" s="2" t="s">
        <v>2246</v>
      </c>
      <c r="G2168" s="19">
        <f>VLOOKUP(F2168,frs!$A$2:$B$45,2,FALSE)</f>
        <v>22</v>
      </c>
      <c r="H2168" s="2" t="b">
        <v>1</v>
      </c>
      <c r="I2168" s="2" t="s">
        <v>2307</v>
      </c>
      <c r="J2168" s="19">
        <f>VLOOKUP(I2168,Families!$A$2:$B$11,2,FALSE)</f>
        <v>8</v>
      </c>
      <c r="K2168" s="2"/>
      <c r="L2168" s="19" t="str">
        <f>IFERROR(VLOOKUP(K2168,Appellations!$A$2:$B$80,2,FALSE),"0")</f>
        <v>0</v>
      </c>
      <c r="M2168" s="2" t="s">
        <v>2307</v>
      </c>
      <c r="N2168" s="19">
        <f>IFERROR(VLOOKUP(M2168,Regions!$A$2:$B$44,2,FALSE),"0")</f>
        <v>7</v>
      </c>
      <c r="O2168" s="2" t="s">
        <v>4877</v>
      </c>
      <c r="P2168" s="19">
        <f>IFERROR(VLOOKUP(O2168,Colors!$A$2:$B$11,2,FALSE),"0")</f>
        <v>3</v>
      </c>
      <c r="Q2168" s="2" t="s">
        <v>4688</v>
      </c>
      <c r="R2168" s="19">
        <f>IFERROR(VLOOKUP(Q2168,Contenants!$A$2:$B$21,2,FALSE),"0")</f>
        <v>16</v>
      </c>
      <c r="S2168" s="2" t="s">
        <v>2698</v>
      </c>
      <c r="T2168" s="50" t="s">
        <v>6410</v>
      </c>
      <c r="U2168" s="19" t="str">
        <f t="shared" si="797"/>
        <v>BIERES\bieres_artisanales_petrolette.png</v>
      </c>
      <c r="V2168" s="19">
        <f t="shared" si="789"/>
        <v>1</v>
      </c>
      <c r="W2168" s="20" t="str">
        <f t="shared" si="798"/>
        <v>("02180", "Bière Pétrolette Blanche 75 cl", "Cuvée Petrolette 'Blanche ' : Robe jaune pâle ; Nez d’agrumes et floral ; Bouche légère, citronnée avec une belle mousse. &lt;br&gt;Degré : 5%&lt;br&gt;&lt;br&gt;Pays : France (Ardèche)&lt;br&gt;&lt;br&gt;Existe en 33cl.", "22", "8", "0", "7","3", "16", "BIERES\bieres_artisanales_petrolette.png", "1"),</v>
      </c>
    </row>
    <row r="2169" spans="1:23" ht="285" x14ac:dyDescent="0.25">
      <c r="A2169" s="2" t="s">
        <v>427</v>
      </c>
      <c r="B2169" s="2" t="s">
        <v>428</v>
      </c>
      <c r="C2169" s="3" t="s">
        <v>5558</v>
      </c>
      <c r="D2169" s="23" t="str">
        <f t="shared" si="785"/>
        <v>Cuvée Pétrolette 'Ambrée' : Robe dorée caramel ; Nez intense aux notes caramélisées ; Bouche ronde, gourmande et légère.&lt;br&gt;Degré : 5%&lt;br&gt;&lt;br&gt;Pays : France (Ardèche)&lt;br&gt;&lt;br&gt;Existe en 75cl.</v>
      </c>
      <c r="E2169" s="4">
        <v>3.35</v>
      </c>
      <c r="F2169" s="2" t="s">
        <v>2246</v>
      </c>
      <c r="G2169" s="19">
        <f>VLOOKUP(F2169,frs!$A$2:$B$45,2,FALSE)</f>
        <v>22</v>
      </c>
      <c r="H2169" s="2" t="b">
        <v>1</v>
      </c>
      <c r="I2169" s="2" t="s">
        <v>2307</v>
      </c>
      <c r="J2169" s="19">
        <f>VLOOKUP(I2169,Families!$A$2:$B$11,2,FALSE)</f>
        <v>8</v>
      </c>
      <c r="K2169" s="2"/>
      <c r="L2169" s="19" t="str">
        <f>IFERROR(VLOOKUP(K2169,Appellations!$A$2:$B$80,2,FALSE),"0")</f>
        <v>0</v>
      </c>
      <c r="M2169" s="2" t="s">
        <v>2307</v>
      </c>
      <c r="N2169" s="19">
        <f>IFERROR(VLOOKUP(M2169,Regions!$A$2:$B$44,2,FALSE),"0")</f>
        <v>7</v>
      </c>
      <c r="O2169" s="2" t="s">
        <v>2305</v>
      </c>
      <c r="P2169" s="19">
        <f>IFERROR(VLOOKUP(O2169,Colors!$A$2:$B$11,2,FALSE),"0")</f>
        <v>1</v>
      </c>
      <c r="Q2169" s="2" t="s">
        <v>4804</v>
      </c>
      <c r="R2169" s="19">
        <f>IFERROR(VLOOKUP(Q2169,Contenants!$A$2:$B$21,2,FALSE),"0")</f>
        <v>8</v>
      </c>
      <c r="S2169" s="2" t="s">
        <v>5666</v>
      </c>
      <c r="T2169" s="50" t="s">
        <v>6411</v>
      </c>
      <c r="U2169" s="19" t="str">
        <f t="shared" si="797"/>
        <v>bieres_artisanales_petrolette.png</v>
      </c>
      <c r="V2169" s="19">
        <f t="shared" si="789"/>
        <v>1</v>
      </c>
      <c r="W2169" s="20" t="str">
        <f t="shared" si="798"/>
        <v>("02181", "Bière Pétrolette Ambrée 33 cl", "Cuvée Pétrolette 'Ambrée' : Robe dorée caramel ; Nez intense aux notes caramélisées ; Bouche ronde, gourmande et légère.&lt;br&gt;Degré : 5%&lt;br&gt;&lt;br&gt;Pays : France (Ardèche)&lt;br&gt;&lt;br&gt;Existe en 75cl.", "22", "8", "0", "7","1", "8", "bieres_artisanales_petrolette.png", "1"),</v>
      </c>
    </row>
    <row r="2170" spans="1:23" ht="285" x14ac:dyDescent="0.25">
      <c r="A2170" s="2" t="s">
        <v>429</v>
      </c>
      <c r="B2170" s="2" t="s">
        <v>430</v>
      </c>
      <c r="C2170" s="3" t="s">
        <v>5559</v>
      </c>
      <c r="D2170" s="23" t="str">
        <f t="shared" si="785"/>
        <v>Cuvée Pétrolette 'Ambrée' : Robe dorée caramel ; Nez intense aux notes caramélisées ; Bouche ronde, gourmande et légère.&lt;br&gt;Degré : 5%&lt;br&gt;&lt;br&gt;Pays : France (Ardèche)&lt;br&gt;&lt;br&gt;Existe en 33cl.</v>
      </c>
      <c r="E2170" s="4">
        <v>7.15</v>
      </c>
      <c r="F2170" s="2" t="s">
        <v>2246</v>
      </c>
      <c r="G2170" s="19">
        <f>VLOOKUP(F2170,frs!$A$2:$B$45,2,FALSE)</f>
        <v>22</v>
      </c>
      <c r="H2170" s="2" t="b">
        <v>1</v>
      </c>
      <c r="I2170" s="2" t="s">
        <v>2307</v>
      </c>
      <c r="J2170" s="19">
        <f>VLOOKUP(I2170,Families!$A$2:$B$11,2,FALSE)</f>
        <v>8</v>
      </c>
      <c r="K2170" s="2"/>
      <c r="L2170" s="19" t="str">
        <f>IFERROR(VLOOKUP(K2170,Appellations!$A$2:$B$80,2,FALSE),"0")</f>
        <v>0</v>
      </c>
      <c r="M2170" s="2" t="s">
        <v>2307</v>
      </c>
      <c r="N2170" s="19">
        <f>IFERROR(VLOOKUP(M2170,Regions!$A$2:$B$44,2,FALSE),"0")</f>
        <v>7</v>
      </c>
      <c r="O2170" s="2" t="s">
        <v>2305</v>
      </c>
      <c r="P2170" s="19">
        <f>IFERROR(VLOOKUP(O2170,Colors!$A$2:$B$11,2,FALSE),"0")</f>
        <v>1</v>
      </c>
      <c r="Q2170" s="2" t="s">
        <v>4688</v>
      </c>
      <c r="R2170" s="19">
        <f>IFERROR(VLOOKUP(Q2170,Contenants!$A$2:$B$21,2,FALSE),"0")</f>
        <v>16</v>
      </c>
      <c r="S2170" s="2" t="s">
        <v>5666</v>
      </c>
      <c r="T2170" s="50" t="s">
        <v>6412</v>
      </c>
      <c r="U2170" s="19" t="str">
        <f t="shared" si="797"/>
        <v>bieres_artisanales_petrolette.png</v>
      </c>
      <c r="V2170" s="19">
        <f t="shared" si="789"/>
        <v>1</v>
      </c>
      <c r="W2170" s="20" t="str">
        <f t="shared" si="798"/>
        <v>("02182", "Bière Pétrolette Ambrée 75 cl", "Cuvée Pétrolette 'Ambrée' : Robe dorée caramel ; Nez intense aux notes caramélisées ; Bouche ronde, gourmande et légère.&lt;br&gt;Degré : 5%&lt;br&gt;&lt;br&gt;Pays : France (Ardèche)&lt;br&gt;&lt;br&gt;Existe en 33cl.", "22", "8", "0", "7","1", "16", "bieres_artisanales_petrolette.png", "1"),</v>
      </c>
    </row>
    <row r="2171" spans="1:23" hidden="1" x14ac:dyDescent="0.25">
      <c r="A2171" s="2" t="s">
        <v>345</v>
      </c>
      <c r="B2171" s="2" t="s">
        <v>346</v>
      </c>
      <c r="C2171" s="3"/>
      <c r="D2171" s="23" t="str">
        <f t="shared" si="785"/>
        <v/>
      </c>
      <c r="E2171" s="4">
        <v>3.6</v>
      </c>
      <c r="F2171" s="2" t="s">
        <v>2246</v>
      </c>
      <c r="G2171" s="19">
        <f>VLOOKUP(F2171,frs!$A$2:$E$41,2,FALSE)</f>
        <v>22</v>
      </c>
      <c r="H2171" s="2" t="b">
        <v>1</v>
      </c>
      <c r="I2171" s="2" t="s">
        <v>2307</v>
      </c>
      <c r="J2171" s="19">
        <f>VLOOKUP(I2171,Families!$A$2:$B$11,2,FALSE)</f>
        <v>8</v>
      </c>
      <c r="K2171" s="2"/>
      <c r="L2171" s="19" t="str">
        <f>IFERROR(VLOOKUP(K2171,Appellations!$A$2:$B$77,2,FALSE),"0")</f>
        <v>0</v>
      </c>
      <c r="M2171" s="2" t="s">
        <v>2307</v>
      </c>
      <c r="N2171" s="19">
        <f>IFERROR(VLOOKUP(M2171,Regions!$A$2:$B$41,2,FALSE),"0")</f>
        <v>7</v>
      </c>
      <c r="O2171" s="2" t="s">
        <v>314</v>
      </c>
      <c r="P2171" s="19">
        <f>IFERROR(VLOOKUP(O2171,Colors!$A$2:$B$11,2,FALSE),"0")</f>
        <v>6</v>
      </c>
      <c r="Q2171" s="2" t="s">
        <v>4804</v>
      </c>
      <c r="R2171" s="19">
        <f>IFERROR(VLOOKUP(Q2171,Contenants!$A$2:$B$21,2,FALSE),"0")</f>
        <v>8</v>
      </c>
      <c r="S2171" s="2"/>
      <c r="T2171" s="50" t="str">
        <f t="shared" si="787"/>
        <v>Biere Aussau American Ipa 33Cl</v>
      </c>
      <c r="U2171" s="19" t="str">
        <f t="shared" ref="U2171:U2176" si="799">SUBSTITUTE(SUBSTITUTE(SUBSTITUTE(SUBSTITUTE(SUBSTITUTE(SUBSTITUTE(SUBSTITUTE(SUBSTITUTE(SUBSTITUTE(SUBSTITUTE(SUBSTITUTE(SUBSTITUTE(S2171,"C:\Users\Admin\OneDrive\Site Internet\",""),"BAG-IN-BOX\",""),"BOURGOGNE\",""),"BEAUJOLAIS\",""),"CHAMPAGNE ET EFFERVESCENTS\",""),"LANGUEDOC\",""),"LOIRE\",""),"PROVENCE\",""),"RHONE NORD\",""),"RHONE SUD\",""),"SPIRITUEUX\",""),"SUD OUEST\","")</f>
        <v/>
      </c>
      <c r="V2171" s="19">
        <f t="shared" si="789"/>
        <v>0</v>
      </c>
      <c r="W2171" s="20" t="e">
        <f>$X$1&amp;A2171&amp;$Y$1&amp;T2171&amp;$Z$1&amp;D2171&amp;$AA$1&amp;E2171&amp;#REF!&amp;G2171&amp;$AB$1&amp;J2171&amp;$AC$1&amp;L2171&amp;$AD$1&amp;N2171&amp;$AE$1&amp;P2171&amp;$AF$1&amp;R2171&amp;$AG$1&amp;#REF!&amp;$AI$1</f>
        <v>#REF!</v>
      </c>
    </row>
    <row r="2172" spans="1:23" hidden="1" x14ac:dyDescent="0.25">
      <c r="A2172" s="2" t="s">
        <v>353</v>
      </c>
      <c r="B2172" s="2" t="s">
        <v>354</v>
      </c>
      <c r="C2172" s="3"/>
      <c r="D2172" s="23" t="str">
        <f t="shared" si="785"/>
        <v/>
      </c>
      <c r="E2172" s="4">
        <v>3.35</v>
      </c>
      <c r="F2172" s="2" t="s">
        <v>2246</v>
      </c>
      <c r="G2172" s="19">
        <f>VLOOKUP(F2172,frs!$A$2:$E$41,2,FALSE)</f>
        <v>22</v>
      </c>
      <c r="H2172" s="2" t="b">
        <v>1</v>
      </c>
      <c r="I2172" s="2" t="s">
        <v>2307</v>
      </c>
      <c r="J2172" s="19">
        <f>VLOOKUP(I2172,Families!$A$2:$B$11,2,FALSE)</f>
        <v>8</v>
      </c>
      <c r="K2172" s="2"/>
      <c r="L2172" s="19" t="str">
        <f>IFERROR(VLOOKUP(K2172,Appellations!$A$2:$B$77,2,FALSE),"0")</f>
        <v>0</v>
      </c>
      <c r="M2172" s="2" t="s">
        <v>2307</v>
      </c>
      <c r="N2172" s="19">
        <f>IFERROR(VLOOKUP(M2172,Regions!$A$2:$B$41,2,FALSE),"0")</f>
        <v>7</v>
      </c>
      <c r="O2172" s="2" t="s">
        <v>5007</v>
      </c>
      <c r="P2172" s="19">
        <f>IFERROR(VLOOKUP(O2172,Colors!$A$2:$B$11,2,FALSE),"0")</f>
        <v>5</v>
      </c>
      <c r="Q2172" s="2" t="s">
        <v>4804</v>
      </c>
      <c r="R2172" s="19">
        <f>IFERROR(VLOOKUP(Q2172,Contenants!$A$2:$B$21,2,FALSE),"0")</f>
        <v>8</v>
      </c>
      <c r="S2172" s="2"/>
      <c r="T2172" s="50" t="str">
        <f t="shared" si="787"/>
        <v>Biere Aussau Brown Ale Brune 33Cl</v>
      </c>
      <c r="U2172" s="19" t="str">
        <f t="shared" si="799"/>
        <v/>
      </c>
      <c r="V2172" s="19">
        <f t="shared" si="789"/>
        <v>0</v>
      </c>
      <c r="W2172" s="20" t="e">
        <f>$X$1&amp;A2172&amp;$Y$1&amp;T2172&amp;$Z$1&amp;D2172&amp;$AA$1&amp;E2172&amp;#REF!&amp;G2172&amp;$AB$1&amp;J2172&amp;$AC$1&amp;L2172&amp;$AD$1&amp;N2172&amp;$AE$1&amp;P2172&amp;$AF$1&amp;R2172&amp;$AG$1&amp;#REF!&amp;$AI$1</f>
        <v>#REF!</v>
      </c>
    </row>
    <row r="2173" spans="1:23" hidden="1" x14ac:dyDescent="0.25">
      <c r="A2173" s="2" t="s">
        <v>351</v>
      </c>
      <c r="B2173" s="2" t="s">
        <v>352</v>
      </c>
      <c r="C2173" s="3"/>
      <c r="D2173" s="23" t="str">
        <f t="shared" si="785"/>
        <v/>
      </c>
      <c r="E2173" s="4">
        <v>3.35</v>
      </c>
      <c r="F2173" s="2" t="s">
        <v>2246</v>
      </c>
      <c r="G2173" s="19">
        <f>VLOOKUP(F2173,frs!$A$2:$E$41,2,FALSE)</f>
        <v>22</v>
      </c>
      <c r="H2173" s="2" t="b">
        <v>1</v>
      </c>
      <c r="I2173" s="2" t="s">
        <v>2307</v>
      </c>
      <c r="J2173" s="19">
        <f>VLOOKUP(I2173,Families!$A$2:$B$11,2,FALSE)</f>
        <v>8</v>
      </c>
      <c r="K2173" s="2"/>
      <c r="L2173" s="19" t="str">
        <f>IFERROR(VLOOKUP(K2173,Appellations!$A$2:$B$77,2,FALSE),"0")</f>
        <v>0</v>
      </c>
      <c r="M2173" s="2" t="s">
        <v>2307</v>
      </c>
      <c r="N2173" s="19">
        <f>IFERROR(VLOOKUP(M2173,Regions!$A$2:$B$41,2,FALSE),"0")</f>
        <v>7</v>
      </c>
      <c r="O2173" s="2" t="s">
        <v>5008</v>
      </c>
      <c r="P2173" s="19">
        <f>IFERROR(VLOOKUP(O2173,Colors!$A$2:$B$11,2,FALSE),"0")</f>
        <v>9</v>
      </c>
      <c r="Q2173" s="2" t="s">
        <v>4804</v>
      </c>
      <c r="R2173" s="19">
        <f>IFERROR(VLOOKUP(Q2173,Contenants!$A$2:$B$21,2,FALSE),"0")</f>
        <v>8</v>
      </c>
      <c r="S2173" s="2"/>
      <c r="T2173" s="50" t="str">
        <f t="shared" si="787"/>
        <v>Biere Aussau Belgian Strong Ale 33Cl</v>
      </c>
      <c r="U2173" s="19" t="str">
        <f t="shared" si="799"/>
        <v/>
      </c>
      <c r="V2173" s="19">
        <f t="shared" si="789"/>
        <v>0</v>
      </c>
      <c r="W2173" s="20" t="e">
        <f>$X$1&amp;A2173&amp;$Y$1&amp;T2173&amp;$Z$1&amp;D2173&amp;$AA$1&amp;E2173&amp;#REF!&amp;G2173&amp;$AB$1&amp;J2173&amp;$AC$1&amp;L2173&amp;$AD$1&amp;N2173&amp;$AE$1&amp;P2173&amp;$AF$1&amp;R2173&amp;$AG$1&amp;#REF!&amp;$AI$1</f>
        <v>#REF!</v>
      </c>
    </row>
    <row r="2174" spans="1:23" hidden="1" x14ac:dyDescent="0.25">
      <c r="A2174" s="2" t="s">
        <v>377</v>
      </c>
      <c r="B2174" s="2" t="s">
        <v>378</v>
      </c>
      <c r="C2174" s="3"/>
      <c r="D2174" s="23" t="str">
        <f t="shared" si="785"/>
        <v/>
      </c>
      <c r="E2174" s="4">
        <v>3.7</v>
      </c>
      <c r="F2174" s="2" t="s">
        <v>2246</v>
      </c>
      <c r="G2174" s="19">
        <f>VLOOKUP(F2174,frs!$A$2:$E$41,2,FALSE)</f>
        <v>22</v>
      </c>
      <c r="H2174" s="2" t="b">
        <v>1</v>
      </c>
      <c r="I2174" s="2" t="s">
        <v>2307</v>
      </c>
      <c r="J2174" s="19">
        <f>VLOOKUP(I2174,Families!$A$2:$B$11,2,FALSE)</f>
        <v>8</v>
      </c>
      <c r="K2174" s="2"/>
      <c r="L2174" s="19" t="str">
        <f>IFERROR(VLOOKUP(K2174,Appellations!$A$2:$B$77,2,FALSE),"0")</f>
        <v>0</v>
      </c>
      <c r="M2174" s="2" t="s">
        <v>2307</v>
      </c>
      <c r="N2174" s="19">
        <f>IFERROR(VLOOKUP(M2174,Regions!$A$2:$B$41,2,FALSE),"0")</f>
        <v>7</v>
      </c>
      <c r="O2174" s="2" t="s">
        <v>4803</v>
      </c>
      <c r="P2174" s="19">
        <f>IFERROR(VLOOKUP(O2174,Colors!$A$2:$B$11,2,FALSE),"0")</f>
        <v>4</v>
      </c>
      <c r="Q2174" s="2" t="s">
        <v>4804</v>
      </c>
      <c r="R2174" s="19">
        <f>IFERROR(VLOOKUP(Q2174,Contenants!$A$2:$B$21,2,FALSE),"0")</f>
        <v>8</v>
      </c>
      <c r="S2174" s="2"/>
      <c r="T2174" s="50" t="str">
        <f t="shared" si="787"/>
        <v>Biere Aussau Tropical Wave 33Cl</v>
      </c>
      <c r="U2174" s="19" t="str">
        <f t="shared" si="799"/>
        <v/>
      </c>
      <c r="V2174" s="19">
        <f t="shared" si="789"/>
        <v>0</v>
      </c>
      <c r="W2174" s="20" t="e">
        <f>$X$1&amp;A2174&amp;$Y$1&amp;T2174&amp;$Z$1&amp;D2174&amp;$AA$1&amp;E2174&amp;#REF!&amp;G2174&amp;$AB$1&amp;J2174&amp;$AC$1&amp;L2174&amp;$AD$1&amp;N2174&amp;$AE$1&amp;P2174&amp;$AF$1&amp;R2174&amp;$AG$1&amp;#REF!&amp;$AI$1</f>
        <v>#REF!</v>
      </c>
    </row>
    <row r="2175" spans="1:23" hidden="1" x14ac:dyDescent="0.25">
      <c r="A2175" s="2" t="s">
        <v>363</v>
      </c>
      <c r="B2175" s="2" t="s">
        <v>364</v>
      </c>
      <c r="C2175" s="3"/>
      <c r="D2175" s="23" t="str">
        <f t="shared" si="785"/>
        <v/>
      </c>
      <c r="E2175" s="4">
        <v>3.6</v>
      </c>
      <c r="F2175" s="2" t="s">
        <v>2246</v>
      </c>
      <c r="G2175" s="19">
        <f>VLOOKUP(F2175,frs!$A$2:$E$41,2,FALSE)</f>
        <v>22</v>
      </c>
      <c r="H2175" s="2" t="b">
        <v>1</v>
      </c>
      <c r="I2175" s="2" t="s">
        <v>2307</v>
      </c>
      <c r="J2175" s="19">
        <f>VLOOKUP(I2175,Families!$A$2:$B$11,2,FALSE)</f>
        <v>8</v>
      </c>
      <c r="K2175" s="2"/>
      <c r="L2175" s="19" t="str">
        <f>IFERROR(VLOOKUP(K2175,Appellations!$A$2:$B$77,2,FALSE),"0")</f>
        <v>0</v>
      </c>
      <c r="M2175" s="2" t="s">
        <v>2307</v>
      </c>
      <c r="N2175" s="19">
        <f>IFERROR(VLOOKUP(M2175,Regions!$A$2:$B$41,2,FALSE),"0")</f>
        <v>7</v>
      </c>
      <c r="O2175" s="2" t="s">
        <v>4803</v>
      </c>
      <c r="P2175" s="19">
        <f>IFERROR(VLOOKUP(O2175,Colors!$A$2:$B$11,2,FALSE),"0")</f>
        <v>4</v>
      </c>
      <c r="Q2175" s="2" t="s">
        <v>4804</v>
      </c>
      <c r="R2175" s="19">
        <f>IFERROR(VLOOKUP(Q2175,Contenants!$A$2:$B$21,2,FALSE),"0")</f>
        <v>8</v>
      </c>
      <c r="S2175" s="2"/>
      <c r="T2175" s="50" t="str">
        <f t="shared" si="787"/>
        <v>Biere Aussau Hanky Panky 33Cl</v>
      </c>
      <c r="U2175" s="19" t="str">
        <f t="shared" si="799"/>
        <v/>
      </c>
      <c r="V2175" s="19">
        <f t="shared" si="789"/>
        <v>0</v>
      </c>
      <c r="W2175" s="20" t="e">
        <f>$X$1&amp;A2175&amp;$Y$1&amp;T2175&amp;$Z$1&amp;D2175&amp;$AA$1&amp;E2175&amp;#REF!&amp;G2175&amp;$AB$1&amp;J2175&amp;$AC$1&amp;L2175&amp;$AD$1&amp;N2175&amp;$AE$1&amp;P2175&amp;$AF$1&amp;R2175&amp;$AG$1&amp;#REF!&amp;$AI$1</f>
        <v>#REF!</v>
      </c>
    </row>
    <row r="2176" spans="1:23" hidden="1" x14ac:dyDescent="0.25">
      <c r="A2176" s="2" t="s">
        <v>347</v>
      </c>
      <c r="B2176" s="2" t="s">
        <v>348</v>
      </c>
      <c r="C2176" s="3"/>
      <c r="D2176" s="23" t="str">
        <f t="shared" si="785"/>
        <v/>
      </c>
      <c r="E2176" s="4">
        <v>3.15</v>
      </c>
      <c r="F2176" s="2" t="s">
        <v>2246</v>
      </c>
      <c r="G2176" s="19">
        <f>VLOOKUP(F2176,frs!$A$2:$E$41,2,FALSE)</f>
        <v>22</v>
      </c>
      <c r="H2176" s="2" t="b">
        <v>1</v>
      </c>
      <c r="I2176" s="2" t="s">
        <v>2307</v>
      </c>
      <c r="J2176" s="19">
        <f>VLOOKUP(I2176,Families!$A$2:$B$11,2,FALSE)</f>
        <v>8</v>
      </c>
      <c r="K2176" s="2"/>
      <c r="L2176" s="19" t="str">
        <f>IFERROR(VLOOKUP(K2176,Appellations!$A$2:$B$77,2,FALSE),"0")</f>
        <v>0</v>
      </c>
      <c r="M2176" s="2" t="s">
        <v>2307</v>
      </c>
      <c r="N2176" s="19">
        <f>IFERROR(VLOOKUP(M2176,Regions!$A$2:$B$41,2,FALSE),"0")</f>
        <v>7</v>
      </c>
      <c r="O2176" s="2" t="s">
        <v>4877</v>
      </c>
      <c r="P2176" s="19">
        <f>IFERROR(VLOOKUP(O2176,Colors!$A$2:$B$11,2,FALSE),"0")</f>
        <v>3</v>
      </c>
      <c r="Q2176" s="2" t="s">
        <v>4804</v>
      </c>
      <c r="R2176" s="19">
        <f>IFERROR(VLOOKUP(Q2176,Contenants!$A$2:$B$21,2,FALSE),"0")</f>
        <v>8</v>
      </c>
      <c r="S2176" s="2"/>
      <c r="T2176" s="50" t="str">
        <f t="shared" si="787"/>
        <v>Biere Aussau American Wheat Ale 33Cl</v>
      </c>
      <c r="U2176" s="19" t="str">
        <f t="shared" si="799"/>
        <v/>
      </c>
      <c r="V2176" s="19">
        <f t="shared" si="789"/>
        <v>0</v>
      </c>
      <c r="W2176" s="20" t="e">
        <f>$X$1&amp;A2176&amp;$Y$1&amp;T2176&amp;$Z$1&amp;D2176&amp;$AA$1&amp;E2176&amp;#REF!&amp;G2176&amp;$AB$1&amp;J2176&amp;$AC$1&amp;L2176&amp;$AD$1&amp;N2176&amp;$AE$1&amp;P2176&amp;$AF$1&amp;R2176&amp;$AG$1&amp;#REF!&amp;$AI$1</f>
        <v>#REF!</v>
      </c>
    </row>
    <row r="2177" spans="1:23" ht="409.5" x14ac:dyDescent="0.25">
      <c r="A2177" s="2" t="s">
        <v>457</v>
      </c>
      <c r="B2177" s="2" t="s">
        <v>458</v>
      </c>
      <c r="C2177" s="3" t="s">
        <v>5560</v>
      </c>
      <c r="D2177" s="23" t="str">
        <f t="shared" si="785"/>
        <v>Cuvée 'Indian Pale Ale, Rebel IPA' : Robe dorée ; Nez fruité et de pain frais ; Bouche légèrement citronnée et de pamplemousse.&lt;br&gt;Degré : 4,5%&lt;br&gt;&lt;br&gt;Pays : Irlande&lt;br&gt;&lt;br&gt;La brasserie Whitewater.&lt;br&gt;Whitewater a été fondé en 1996. Cette micro-brasserie d'Irlande du Nord produit une gamme de bières régulièrement récompensées.</v>
      </c>
      <c r="E2177" s="4">
        <v>5.95</v>
      </c>
      <c r="F2177" s="2" t="s">
        <v>2246</v>
      </c>
      <c r="G2177" s="19">
        <f>VLOOKUP(F2177,frs!$A$2:$B$45,2,FALSE)</f>
        <v>22</v>
      </c>
      <c r="H2177" s="2" t="b">
        <v>1</v>
      </c>
      <c r="I2177" s="2" t="s">
        <v>2307</v>
      </c>
      <c r="J2177" s="19">
        <f>VLOOKUP(I2177,Families!$A$2:$B$11,2,FALSE)</f>
        <v>8</v>
      </c>
      <c r="K2177" s="2"/>
      <c r="L2177" s="19" t="str">
        <f>IFERROR(VLOOKUP(K2177,Appellations!$A$2:$B$80,2,FALSE),"0")</f>
        <v>0</v>
      </c>
      <c r="M2177" s="2" t="s">
        <v>2307</v>
      </c>
      <c r="N2177" s="19">
        <f>IFERROR(VLOOKUP(M2177,Regions!$A$2:$B$44,2,FALSE),"0")</f>
        <v>7</v>
      </c>
      <c r="O2177" s="2" t="s">
        <v>314</v>
      </c>
      <c r="P2177" s="19">
        <f>IFERROR(VLOOKUP(O2177,Colors!$A$2:$B$11,2,FALSE),"0")</f>
        <v>6</v>
      </c>
      <c r="Q2177" s="2" t="s">
        <v>4695</v>
      </c>
      <c r="R2177" s="19">
        <f>IFERROR(VLOOKUP(Q2177,Contenants!$A$2:$B$21,2,FALSE),"0")</f>
        <v>13</v>
      </c>
      <c r="S2177" s="2" t="s">
        <v>5669</v>
      </c>
      <c r="T2177" s="50" t="s">
        <v>6413</v>
      </c>
      <c r="U2177" s="19" t="str">
        <f>SUBSTITUTE(S2177,"C:\Users\Admin\OneDrive\Site Internet\","")</f>
        <v>bieres_artisanales_white_water_belfast.png</v>
      </c>
      <c r="V2177" s="19">
        <f t="shared" si="789"/>
        <v>1</v>
      </c>
      <c r="W2177" s="20" t="str">
        <f t="shared" ref="W2177" si="800">$X$1&amp;A2177&amp;$Y$1&amp;T2177&amp;$Z$1&amp;D2177&amp;$AA$1&amp;G2177&amp;$AB$1&amp;J2177&amp;$AC$1&amp;L2177&amp;$AD$1&amp;N2177&amp;$AE$1&amp;P2177&amp;$AF$1&amp;R2177&amp;$AG$1&amp;U2177&amp;$AH$1&amp;V2177&amp;$AI$1</f>
        <v>("02189", "Bière Belfast Rebel IPA 50 cl", "Cuvée 'Indian Pale Ale, Rebel IPA' : Robe dorée ; Nez fruité et de pain frais ; Bouche légèrement citronnée et de pamplemousse.&lt;br&gt;Degré : 4,5%&lt;br&gt;&lt;br&gt;Pays : Irlande&lt;br&gt;&lt;br&gt;La brasserie Whitewater.&lt;br&gt;Whitewater a été fondé en 1996. Cette micro-brasserie d'Irlande du Nord produit une gamme de bières régulièrement récompensées.", "22", "8", "0", "7","6", "13", "bieres_artisanales_white_water_belfast.png", "1"),</v>
      </c>
    </row>
    <row r="2178" spans="1:23" hidden="1" x14ac:dyDescent="0.25">
      <c r="A2178" s="2" t="s">
        <v>734</v>
      </c>
      <c r="B2178" s="2" t="s">
        <v>735</v>
      </c>
      <c r="C2178" s="3"/>
      <c r="D2178" s="23" t="str">
        <f t="shared" si="785"/>
        <v/>
      </c>
      <c r="E2178" s="4">
        <v>6.9</v>
      </c>
      <c r="F2178" s="2" t="s">
        <v>2224</v>
      </c>
      <c r="G2178" s="19">
        <f>VLOOKUP(F2178,frs!$A$2:$E$41,2,FALSE)</f>
        <v>39</v>
      </c>
      <c r="H2178" s="2" t="b">
        <v>1</v>
      </c>
      <c r="I2178" s="2" t="s">
        <v>4716</v>
      </c>
      <c r="J2178" s="19">
        <f>VLOOKUP(I2178,Families!$A$2:$B$11,2,FALSE)</f>
        <v>1</v>
      </c>
      <c r="K2178" s="2" t="s">
        <v>4744</v>
      </c>
      <c r="L2178" s="19">
        <f>IFERROR(VLOOKUP(K2178,Appellations!$A$2:$B$77,2,FALSE),"0")</f>
        <v>26</v>
      </c>
      <c r="M2178" s="2" t="s">
        <v>4745</v>
      </c>
      <c r="N2178" s="19">
        <f>IFERROR(VLOOKUP(M2178,Regions!$A$2:$B$41,2,FALSE),"0")</f>
        <v>33</v>
      </c>
      <c r="O2178" s="2" t="s">
        <v>4719</v>
      </c>
      <c r="P2178" s="19">
        <f>IFERROR(VLOOKUP(O2178,Colors!$A$2:$B$11,2,FALSE),"0")</f>
        <v>8</v>
      </c>
      <c r="Q2178" s="2" t="s">
        <v>4688</v>
      </c>
      <c r="R2178" s="19">
        <f>IFERROR(VLOOKUP(Q2178,Contenants!$A$2:$B$21,2,FALSE),"0")</f>
        <v>16</v>
      </c>
      <c r="S2178" s="2"/>
      <c r="T2178" s="50" t="str">
        <f t="shared" si="787"/>
        <v>Cdr Ronrhone Chartreux Rouge</v>
      </c>
      <c r="U2178" s="19" t="str">
        <f>SUBSTITUTE(SUBSTITUTE(SUBSTITUTE(SUBSTITUTE(SUBSTITUTE(SUBSTITUTE(SUBSTITUTE(SUBSTITUTE(SUBSTITUTE(SUBSTITUTE(SUBSTITUTE(SUBSTITUTE(S2178,"C:\Users\Admin\OneDrive\Site Internet\",""),"BAG-IN-BOX\",""),"BOURGOGNE\",""),"BEAUJOLAIS\",""),"CHAMPAGNE ET EFFERVESCENTS\",""),"LANGUEDOC\",""),"LOIRE\",""),"PROVENCE\",""),"RHONE NORD\",""),"RHONE SUD\",""),"SPIRITUEUX\",""),"SUD OUEST\","")</f>
        <v/>
      </c>
      <c r="V2178" s="19">
        <f t="shared" si="789"/>
        <v>0</v>
      </c>
      <c r="W2178" s="20" t="e">
        <f>$X$1&amp;A2178&amp;$Y$1&amp;T2178&amp;$Z$1&amp;D2178&amp;$AA$1&amp;E2178&amp;#REF!&amp;G2178&amp;$AB$1&amp;J2178&amp;$AC$1&amp;L2178&amp;$AD$1&amp;N2178&amp;$AE$1&amp;P2178&amp;$AF$1&amp;R2178&amp;$AG$1&amp;#REF!&amp;$AI$1</f>
        <v>#REF!</v>
      </c>
    </row>
    <row r="2179" spans="1:23" hidden="1" x14ac:dyDescent="0.25">
      <c r="A2179" s="2" t="s">
        <v>730</v>
      </c>
      <c r="B2179" s="2" t="s">
        <v>731</v>
      </c>
      <c r="C2179" s="3"/>
      <c r="D2179" s="23" t="str">
        <f t="shared" si="785"/>
        <v/>
      </c>
      <c r="E2179" s="4">
        <v>6.9</v>
      </c>
      <c r="F2179" s="2" t="s">
        <v>2224</v>
      </c>
      <c r="G2179" s="19">
        <f>VLOOKUP(F2179,frs!$A$2:$E$41,2,FALSE)</f>
        <v>39</v>
      </c>
      <c r="H2179" s="2" t="b">
        <v>1</v>
      </c>
      <c r="I2179" s="2" t="s">
        <v>4716</v>
      </c>
      <c r="J2179" s="19">
        <f>VLOOKUP(I2179,Families!$A$2:$B$11,2,FALSE)</f>
        <v>1</v>
      </c>
      <c r="K2179" s="2" t="s">
        <v>4744</v>
      </c>
      <c r="L2179" s="19">
        <f>IFERROR(VLOOKUP(K2179,Appellations!$A$2:$B$77,2,FALSE),"0")</f>
        <v>26</v>
      </c>
      <c r="M2179" s="2" t="s">
        <v>4745</v>
      </c>
      <c r="N2179" s="19">
        <f>IFERROR(VLOOKUP(M2179,Regions!$A$2:$B$41,2,FALSE),"0")</f>
        <v>33</v>
      </c>
      <c r="O2179" s="2" t="s">
        <v>4719</v>
      </c>
      <c r="P2179" s="19">
        <f>IFERROR(VLOOKUP(O2179,Colors!$A$2:$B$11,2,FALSE),"0")</f>
        <v>8</v>
      </c>
      <c r="Q2179" s="2" t="s">
        <v>4688</v>
      </c>
      <c r="R2179" s="19">
        <f>IFERROR(VLOOKUP(Q2179,Contenants!$A$2:$B$21,2,FALSE),"0")</f>
        <v>16</v>
      </c>
      <c r="S2179" s="2"/>
      <c r="T2179" s="50" t="str">
        <f t="shared" si="787"/>
        <v>Cdr Ronrhone Chartreux Blanc</v>
      </c>
      <c r="U2179" s="19" t="str">
        <f>SUBSTITUTE(SUBSTITUTE(SUBSTITUTE(SUBSTITUTE(SUBSTITUTE(SUBSTITUTE(SUBSTITUTE(SUBSTITUTE(SUBSTITUTE(SUBSTITUTE(SUBSTITUTE(SUBSTITUTE(S2179,"C:\Users\Admin\OneDrive\Site Internet\",""),"BAG-IN-BOX\",""),"BOURGOGNE\",""),"BEAUJOLAIS\",""),"CHAMPAGNE ET EFFERVESCENTS\",""),"LANGUEDOC\",""),"LOIRE\",""),"PROVENCE\",""),"RHONE NORD\",""),"RHONE SUD\",""),"SPIRITUEUX\",""),"SUD OUEST\","")</f>
        <v/>
      </c>
      <c r="V2179" s="19">
        <f t="shared" si="789"/>
        <v>0</v>
      </c>
      <c r="W2179" s="20" t="e">
        <f>$X$1&amp;A2179&amp;$Y$1&amp;T2179&amp;$Z$1&amp;D2179&amp;$AA$1&amp;E2179&amp;#REF!&amp;G2179&amp;$AB$1&amp;J2179&amp;$AC$1&amp;L2179&amp;$AD$1&amp;N2179&amp;$AE$1&amp;P2179&amp;$AF$1&amp;R2179&amp;$AG$1&amp;#REF!&amp;$AI$1</f>
        <v>#REF!</v>
      </c>
    </row>
    <row r="2180" spans="1:23" ht="409.5" x14ac:dyDescent="0.25">
      <c r="A2180" s="2" t="s">
        <v>1453</v>
      </c>
      <c r="B2180" s="2" t="s">
        <v>1454</v>
      </c>
      <c r="C2180" s="3" t="s">
        <v>5369</v>
      </c>
      <c r="D2180" s="23" t="str">
        <f t="shared" si="785"/>
        <v>Une crème de menthe pleine de fraîcheur et de douceur. Idéal sur glace ou en cocktail.&lt;br&gt;&lt;br&gt;Provenance : France (Languedoc)&lt;br&gt;&lt;br&gt;Dégustation : Robe incolore ; Nez doux sur la menthe poivrée ; Bouche suave, équilibrée et plein de fraîcheur.&lt;br&gt;&lt;br&gt;La Mentheuse est née d’une envie commune de trois amis languedociens, Lionel et Dominique Albano et Frédéric Bion. Ils ont donc imaginé en avril 2018 après de longs mois de recherches une crème sans additif, plus légère en alcool et plus discrète en sucre afin de faire ressortir les arômes naturels de trois menthes, « La Mentheuse ». Puis, la crème de citron appelé « La Pulpeuse » et enfin « La Croqueuse », une crème de pomme ont été créées.&lt;br&gt;Toutes les trois contiennent des ingrédients labellisés 100% Sud de France.</v>
      </c>
      <c r="E2180" s="4">
        <v>24.4</v>
      </c>
      <c r="F2180" s="2" t="s">
        <v>2297</v>
      </c>
      <c r="G2180" s="19">
        <f>VLOOKUP(F2180,frs!$A$2:$B$45,2,FALSE)</f>
        <v>26</v>
      </c>
      <c r="H2180" s="2" t="b">
        <v>1</v>
      </c>
      <c r="I2180" s="2" t="s">
        <v>4693</v>
      </c>
      <c r="J2180" s="19">
        <f>VLOOKUP(I2180,Families!$A$2:$B$11,2,FALSE)</f>
        <v>7</v>
      </c>
      <c r="K2180" s="2"/>
      <c r="L2180" s="19" t="str">
        <f>IFERROR(VLOOKUP(K2180,Appellations!$A$2:$B$80,2,FALSE),"0")</f>
        <v>0</v>
      </c>
      <c r="M2180" s="2" t="s">
        <v>4701</v>
      </c>
      <c r="N2180" s="19">
        <f>IFERROR(VLOOKUP(M2180,Regions!$A$2:$B$44,2,FALSE),"0")</f>
        <v>16</v>
      </c>
      <c r="O2180" s="2"/>
      <c r="P2180" s="19" t="str">
        <f>IFERROR(VLOOKUP(O2180,Colors!$A$2:$B$11,2,FALSE),"0")</f>
        <v>0</v>
      </c>
      <c r="Q2180" s="2" t="s">
        <v>574</v>
      </c>
      <c r="R2180" s="19">
        <f>IFERROR(VLOOKUP(Q2180,Contenants!$A$2:$B$21,2,FALSE),"0")</f>
        <v>1</v>
      </c>
      <c r="S2180" s="2" t="s">
        <v>5775</v>
      </c>
      <c r="T2180" s="50" t="s">
        <v>6414</v>
      </c>
      <c r="U2180" s="19" t="str">
        <f t="shared" ref="U2180:U2186" si="801">SUBSTITUTE(S2180,"C:\Users\Admin\OneDrive\Site Internet\","")</f>
        <v>la_mentheuse_creme_de_menthe_la_mentheuse.png</v>
      </c>
      <c r="V2180" s="19">
        <f t="shared" si="789"/>
        <v>1</v>
      </c>
      <c r="W2180" s="20" t="str">
        <f t="shared" ref="W2180:W2186" si="802">$X$1&amp;A2180&amp;$Y$1&amp;T2180&amp;$Z$1&amp;D2180&amp;$AA$1&amp;G2180&amp;$AB$1&amp;J2180&amp;$AC$1&amp;L2180&amp;$AD$1&amp;N2180&amp;$AE$1&amp;P2180&amp;$AF$1&amp;R2180&amp;$AG$1&amp;U2180&amp;$AH$1&amp;V2180&amp;$AI$1</f>
        <v>("02192", "Liqueur La Mentheuse Crème de Menthe", "Une crème de menthe pleine de fraîcheur et de douceur. Idéal sur glace ou en cocktail.&lt;br&gt;&lt;br&gt;Provenance : France (Languedoc)&lt;br&gt;&lt;br&gt;Dégustation : Robe incolore ; Nez doux sur la menthe poivrée ; Bouche suave, équilibrée et plein de fraîcheur.&lt;br&gt;&lt;br&gt;La Mentheuse est née d’une envie commune de trois amis languedociens, Lionel et Dominique Albano et Frédéric Bion. Ils ont donc imaginé en avril 2018 après de longs mois de recherches une crème sans additif, plus légère en alcool et plus discrète en sucre afin de faire ressortir les arômes naturels de trois menthes, « La Mentheuse ». Puis, la crème de citron appelé « La Pulpeuse » et enfin « La Croqueuse », une crème de pomme ont été créées.&lt;br&gt;Toutes les trois contiennent des ingrédients labellisés 100% Sud de France.", "26", "7", "0", "16","0", "1", "la_mentheuse_creme_de_menthe_la_mentheuse.png", "1"),</v>
      </c>
    </row>
    <row r="2181" spans="1:23" ht="409.5" x14ac:dyDescent="0.25">
      <c r="A2181" s="2" t="s">
        <v>1455</v>
      </c>
      <c r="B2181" s="2" t="s">
        <v>1456</v>
      </c>
      <c r="C2181" s="3" t="s">
        <v>5370</v>
      </c>
      <c r="D2181" s="23" t="str">
        <f t="shared" si="785"/>
        <v>Une crème de citron ronde et douce. Idéal sur glace ou en cocktail.&lt;br&gt;&lt;br&gt;Provenance : France (Languedoc)&lt;br&gt;&lt;br&gt;Dégustation : Robe incolore ; Nez doux sur le citron et la yuzu ; Bouche suave, équilibrée et pleine de douceur mandarinée.&lt;br&gt;&lt;br&gt;La Mentheuse est née d’une envie commune de trois amis languedociens, Lionel et Dominique Albano et Frédéric Bion. Ils ont donc imaginé en avril 2018 après de longs mois de recherches une crème sans additif, plus légère en alcool et plus discrète en sucre afin de faire ressortir les arômes naturels de trois menthes, « La Mentheuse ». Puis, la crème de citron appelé « La Pulpeuse » et enfin « La Croqueuse », une crème de pomme ont été créées.&lt;br&gt;Toutes les trois contiennent des ingrédients labellisés 100% Sud de France.</v>
      </c>
      <c r="E2181" s="4">
        <v>25.4</v>
      </c>
      <c r="F2181" s="2" t="s">
        <v>2297</v>
      </c>
      <c r="G2181" s="19">
        <f>VLOOKUP(F2181,frs!$A$2:$B$45,2,FALSE)</f>
        <v>26</v>
      </c>
      <c r="H2181" s="2" t="b">
        <v>1</v>
      </c>
      <c r="I2181" s="2" t="s">
        <v>4693</v>
      </c>
      <c r="J2181" s="19">
        <f>VLOOKUP(I2181,Families!$A$2:$B$11,2,FALSE)</f>
        <v>7</v>
      </c>
      <c r="K2181" s="2"/>
      <c r="L2181" s="19" t="str">
        <f>IFERROR(VLOOKUP(K2181,Appellations!$A$2:$B$80,2,FALSE),"0")</f>
        <v>0</v>
      </c>
      <c r="M2181" s="2" t="s">
        <v>4701</v>
      </c>
      <c r="N2181" s="19">
        <f>IFERROR(VLOOKUP(M2181,Regions!$A$2:$B$44,2,FALSE),"0")</f>
        <v>16</v>
      </c>
      <c r="O2181" s="2"/>
      <c r="P2181" s="19" t="str">
        <f>IFERROR(VLOOKUP(O2181,Colors!$A$2:$B$11,2,FALSE),"0")</f>
        <v>0</v>
      </c>
      <c r="Q2181" s="2" t="s">
        <v>574</v>
      </c>
      <c r="R2181" s="19">
        <f>IFERROR(VLOOKUP(Q2181,Contenants!$A$2:$B$21,2,FALSE),"0")</f>
        <v>1</v>
      </c>
      <c r="S2181" s="2" t="s">
        <v>5776</v>
      </c>
      <c r="T2181" s="50" t="s">
        <v>6415</v>
      </c>
      <c r="U2181" s="19" t="str">
        <f t="shared" si="801"/>
        <v>la_mentheuse_creme_de_citron_la_pulpeuse.png</v>
      </c>
      <c r="V2181" s="19">
        <f t="shared" si="789"/>
        <v>1</v>
      </c>
      <c r="W2181" s="20" t="str">
        <f t="shared" si="802"/>
        <v>("02193", "Liqueur La Pulpeuse Crème de Citron", "Une crème de citron ronde et douce. Idéal sur glace ou en cocktail.&lt;br&gt;&lt;br&gt;Provenance : France (Languedoc)&lt;br&gt;&lt;br&gt;Dégustation : Robe incolore ; Nez doux sur le citron et la yuzu ; Bouche suave, équilibrée et pleine de douceur mandarinée.&lt;br&gt;&lt;br&gt;La Mentheuse est née d’une envie commune de trois amis languedociens, Lionel et Dominique Albano et Frédéric Bion. Ils ont donc imaginé en avril 2018 après de longs mois de recherches une crème sans additif, plus légère en alcool et plus discrète en sucre afin de faire ressortir les arômes naturels de trois menthes, « La Mentheuse ». Puis, la crème de citron appelé « La Pulpeuse » et enfin « La Croqueuse », une crème de pomme ont été créées.&lt;br&gt;Toutes les trois contiennent des ingrédients labellisés 100% Sud de France.", "26", "7", "0", "16","0", "1", "la_mentheuse_creme_de_citron_la_pulpeuse.png", "1"),</v>
      </c>
    </row>
    <row r="2182" spans="1:23" ht="409.5" x14ac:dyDescent="0.25">
      <c r="A2182" s="2" t="s">
        <v>1451</v>
      </c>
      <c r="B2182" s="2" t="s">
        <v>1452</v>
      </c>
      <c r="C2182" s="3" t="s">
        <v>5368</v>
      </c>
      <c r="D2182" s="23" t="str">
        <f t="shared" si="785"/>
        <v>Une crème de pomme ronde et poivrée. Idéal sur glace ou en cocktail.&lt;br&gt;&lt;br&gt;Provenance : France (Languedoc)&lt;br&gt;&lt;br&gt;Dégustation : Robe incolore ; Nez doux sur la pomme Granny Smith ; Bouche suave, équilibrée et subtilement poivrée.&lt;br&gt;&lt;br&gt;La Mentheuse est née d’une envie commune de trois amis languedociens, Lionel et Dominique Albano et Frédéric Bion. Ils ont donc imaginé en avril 2018 après de longs mois de recherches une crème sans additif, plus légère en alcool et plus discrète en sucre afin de faire ressortir les arômes naturels de trois menthes, « La Mentheuse ». Puis, la crème de citron appelé « La Pulpeuse » et enfin « La Croqueuse », une crème de pomme ont été créées.&lt;br&gt;Toutes les trois contiennent des ingrédients labellisés 100% Sud de France.</v>
      </c>
      <c r="E2182" s="4">
        <v>25.4</v>
      </c>
      <c r="F2182" s="2" t="s">
        <v>2297</v>
      </c>
      <c r="G2182" s="19">
        <f>VLOOKUP(F2182,frs!$A$2:$B$45,2,FALSE)</f>
        <v>26</v>
      </c>
      <c r="H2182" s="2" t="b">
        <v>1</v>
      </c>
      <c r="I2182" s="2" t="s">
        <v>4693</v>
      </c>
      <c r="J2182" s="19">
        <f>VLOOKUP(I2182,Families!$A$2:$B$11,2,FALSE)</f>
        <v>7</v>
      </c>
      <c r="K2182" s="2"/>
      <c r="L2182" s="19" t="str">
        <f>IFERROR(VLOOKUP(K2182,Appellations!$A$2:$B$80,2,FALSE),"0")</f>
        <v>0</v>
      </c>
      <c r="M2182" s="2" t="s">
        <v>4701</v>
      </c>
      <c r="N2182" s="19">
        <f>IFERROR(VLOOKUP(M2182,Regions!$A$2:$B$44,2,FALSE),"0")</f>
        <v>16</v>
      </c>
      <c r="O2182" s="2"/>
      <c r="P2182" s="19" t="str">
        <f>IFERROR(VLOOKUP(O2182,Colors!$A$2:$B$11,2,FALSE),"0")</f>
        <v>0</v>
      </c>
      <c r="Q2182" s="2" t="s">
        <v>574</v>
      </c>
      <c r="R2182" s="19">
        <f>IFERROR(VLOOKUP(Q2182,Contenants!$A$2:$B$21,2,FALSE),"0")</f>
        <v>1</v>
      </c>
      <c r="S2182" s="2" t="s">
        <v>5777</v>
      </c>
      <c r="T2182" s="50" t="s">
        <v>6416</v>
      </c>
      <c r="U2182" s="19" t="str">
        <f t="shared" si="801"/>
        <v>la_mentheuse_creme_de_pomme_la_croqueuse.png</v>
      </c>
      <c r="V2182" s="19">
        <f t="shared" si="789"/>
        <v>1</v>
      </c>
      <c r="W2182" s="20" t="str">
        <f t="shared" si="802"/>
        <v>("02194", "Liqueur La Croqueuse Crème de Pomme", "Une crème de pomme ronde et poivrée. Idéal sur glace ou en cocktail.&lt;br&gt;&lt;br&gt;Provenance : France (Languedoc)&lt;br&gt;&lt;br&gt;Dégustation : Robe incolore ; Nez doux sur la pomme Granny Smith ; Bouche suave, équilibrée et subtilement poivrée.&lt;br&gt;&lt;br&gt;La Mentheuse est née d’une envie commune de trois amis languedociens, Lionel et Dominique Albano et Frédéric Bion. Ils ont donc imaginé en avril 2018 après de longs mois de recherches une crème sans additif, plus légère en alcool et plus discrète en sucre afin de faire ressortir les arômes naturels de trois menthes, « La Mentheuse ». Puis, la crème de citron appelé « La Pulpeuse » et enfin « La Croqueuse », une crème de pomme ont été créées.&lt;br&gt;Toutes les trois contiennent des ingrédients labellisés 100% Sud de France.", "26", "7", "0", "16","0", "1", "la_mentheuse_creme_de_pomme_la_croqueuse.png", "1"),</v>
      </c>
    </row>
    <row r="2183" spans="1:23" ht="409.5" x14ac:dyDescent="0.25">
      <c r="A2183" s="2" t="s">
        <v>1300</v>
      </c>
      <c r="B2183" s="2" t="s">
        <v>1301</v>
      </c>
      <c r="C2183" s="3" t="s">
        <v>5345</v>
      </c>
      <c r="D2183" s="23" t="str">
        <f t="shared" si="785"/>
        <v>Un vin blanc sec, léger et très aromatique. Idéal en apéritif.&lt;br&gt;&lt;br&gt;Encépagement : Muscat petit grain&lt;br&gt;&lt;br&gt;Dégustation : Robe jaune or ; Nez muscaté aux arômes de rose et de litchi ; Bouche légère et ample sur des notes de fleurs et d’agrumes.&lt;br&gt;Accord mets/vin : apéritif, plats exotiques, poisson en sauce.&lt;br&gt;&lt;br&gt;Le Domaine des Jardinettes, est situé à Villelaure, près de Pertuis, dans le parc régional du luberon, produit du vin biologique en AOP Luberon et IGP Méditerranée. &lt;br&gt;Le Domaine familiale de 30 hectares, en agriculture Biologique, produit des grands vins et laisant la terre saine aux générations suivantes.</v>
      </c>
      <c r="E2183" s="4">
        <v>7.9</v>
      </c>
      <c r="F2183" s="2" t="s">
        <v>2298</v>
      </c>
      <c r="G2183" s="19">
        <f>VLOOKUP(F2183,frs!$A$2:$B$45,2,FALSE)</f>
        <v>41</v>
      </c>
      <c r="H2183" s="2" t="b">
        <v>1</v>
      </c>
      <c r="I2183" s="2" t="s">
        <v>4709</v>
      </c>
      <c r="J2183" s="19">
        <f>VLOOKUP(I2183,Families!$A$2:$B$11,2,FALSE)</f>
        <v>2</v>
      </c>
      <c r="K2183" s="2" t="s">
        <v>4849</v>
      </c>
      <c r="L2183" s="19">
        <f>IFERROR(VLOOKUP(K2183,Appellations!$A$2:$B$80,2,FALSE),"0")</f>
        <v>41</v>
      </c>
      <c r="M2183" s="2" t="s">
        <v>4741</v>
      </c>
      <c r="N2183" s="19">
        <f>IFERROR(VLOOKUP(M2183,Regions!$A$2:$B$44,2,FALSE),"0")</f>
        <v>32</v>
      </c>
      <c r="O2183" s="2" t="s">
        <v>4689</v>
      </c>
      <c r="P2183" s="19">
        <f>IFERROR(VLOOKUP(O2183,Colors!$A$2:$B$11,2,FALSE),"0")</f>
        <v>2</v>
      </c>
      <c r="Q2183" s="2" t="s">
        <v>4688</v>
      </c>
      <c r="R2183" s="19">
        <f>IFERROR(VLOOKUP(Q2183,Contenants!$A$2:$B$21,2,FALSE),"0")</f>
        <v>16</v>
      </c>
      <c r="S2183" s="2" t="s">
        <v>5739</v>
      </c>
      <c r="T2183" s="50" t="s">
        <v>6479</v>
      </c>
      <c r="U2183" s="19" t="str">
        <f t="shared" si="801"/>
        <v>domaine_des_jardinettes_igp_mediterranee_blanc.png</v>
      </c>
      <c r="V2183" s="19">
        <f t="shared" si="789"/>
        <v>1</v>
      </c>
      <c r="W2183" s="20" t="str">
        <f t="shared" si="802"/>
        <v>("02195", "Muscat Jardinettes Blanc", "Un vin blanc sec, léger et très aromatique. Idéal en apéritif.&lt;br&gt;&lt;br&gt;Encépagement : Muscat petit grain&lt;br&gt;&lt;br&gt;Dégustation : Robe jaune or ; Nez muscaté aux arômes de rose et de litchi ; Bouche légère et ample sur des notes de fleurs et d’agrumes.&lt;br&gt;Accord mets/vin : apéritif, plats exotiques, poisson en sauce.&lt;br&gt;&lt;br&gt;Le Domaine des Jardinettes, est situé à Villelaure, près de Pertuis, dans le parc régional du luberon, produit du vin biologique en AOP Luberon et IGP Méditerranée. &lt;br&gt;Le Domaine familiale de 30 hectares, en agriculture Biologique, produit des grands vins et laisant la terre saine aux générations suivantes.", "41", "2", "41", "32","2", "16", "domaine_des_jardinettes_igp_mediterranee_blanc.png", "1"),</v>
      </c>
    </row>
    <row r="2184" spans="1:23" ht="409.5" x14ac:dyDescent="0.25">
      <c r="A2184" s="2" t="s">
        <v>1483</v>
      </c>
      <c r="B2184" s="2" t="s">
        <v>1484</v>
      </c>
      <c r="C2184" s="3" t="s">
        <v>5375</v>
      </c>
      <c r="D2184" s="23" t="str">
        <f t="shared" si="785"/>
        <v>Un Luberon blanc sec et floral. Idéal sur un plateau de fruits de mer.&lt;br&gt;&lt;br&gt;Encépagement :, Grenache blanc, Clairette, Vermentino&lt;br&gt;&lt;br&gt;Dégustation : Robe or ; Nez aux notes florales et d’agrumes ; Bouche ronde aux arômes de fleurs blanches et d’agrumes.&lt;br&gt;Accord mets/vin : poissons à chair raffinée, viandes blanches,fruits de mer.&lt;br&gt;&lt;br&gt;Le Domaine des Jardinettes, est situé à Villelaure, près de Pertuis, dans le parc régional du luberon, produit du vin biologique en AOP Luberon et IGP Méditerranée. &lt;br&gt;Le Domaine familiale de 30 hectares, en agriculture Biologique, produit des grands vins et laisant la terre saine aux générations suivantes.</v>
      </c>
      <c r="E2184" s="4">
        <v>9.1</v>
      </c>
      <c r="F2184" s="2" t="s">
        <v>2298</v>
      </c>
      <c r="G2184" s="19">
        <f>VLOOKUP(F2184,frs!$A$2:$B$45,2,FALSE)</f>
        <v>41</v>
      </c>
      <c r="H2184" s="2" t="b">
        <v>1</v>
      </c>
      <c r="I2184" s="2" t="s">
        <v>4709</v>
      </c>
      <c r="J2184" s="19">
        <f>VLOOKUP(I2184,Families!$A$2:$B$11,2,FALSE)</f>
        <v>2</v>
      </c>
      <c r="K2184" s="2" t="s">
        <v>4830</v>
      </c>
      <c r="L2184" s="19">
        <f>IFERROR(VLOOKUP(K2184,Appellations!$A$2:$B$80,2,FALSE),"0")</f>
        <v>45</v>
      </c>
      <c r="M2184" s="2" t="s">
        <v>4745</v>
      </c>
      <c r="N2184" s="19">
        <f>IFERROR(VLOOKUP(M2184,Regions!$A$2:$B$44,2,FALSE),"0")</f>
        <v>33</v>
      </c>
      <c r="O2184" s="2" t="s">
        <v>4689</v>
      </c>
      <c r="P2184" s="19">
        <f>IFERROR(VLOOKUP(O2184,Colors!$A$2:$B$11,2,FALSE),"0")</f>
        <v>2</v>
      </c>
      <c r="Q2184" s="2" t="s">
        <v>4688</v>
      </c>
      <c r="R2184" s="19">
        <f>IFERROR(VLOOKUP(Q2184,Contenants!$A$2:$B$21,2,FALSE),"0")</f>
        <v>16</v>
      </c>
      <c r="S2184" s="2" t="s">
        <v>5740</v>
      </c>
      <c r="T2184" s="50" t="s">
        <v>6417</v>
      </c>
      <c r="U2184" s="19" t="str">
        <f t="shared" si="801"/>
        <v>domaine_des_jardinettes_luberon_caprice_de_jade_blanc.png</v>
      </c>
      <c r="V2184" s="19">
        <f t="shared" si="789"/>
        <v>1</v>
      </c>
      <c r="W2184" s="20" t="str">
        <f t="shared" si="802"/>
        <v>("02196", "Caprice de Jade Jardinettes Blanc", "Un Luberon blanc sec et floral. Idéal sur un plateau de fruits de mer.&lt;br&gt;&lt;br&gt;Encépagement :, Grenache blanc, Clairette, Vermentino&lt;br&gt;&lt;br&gt;Dégustation : Robe or ; Nez aux notes florales et d’agrumes ; Bouche ronde aux arômes de fleurs blanches et d’agrumes.&lt;br&gt;Accord mets/vin : poissons à chair raffinée, viandes blanches,fruits de mer.&lt;br&gt;&lt;br&gt;Le Domaine des Jardinettes, est situé à Villelaure, près de Pertuis, dans le parc régional du luberon, produit du vin biologique en AOP Luberon et IGP Méditerranée. &lt;br&gt;Le Domaine familiale de 30 hectares, en agriculture Biologique, produit des grands vins et laisant la terre saine aux générations suivantes.", "41", "2", "45", "33","2", "16", "domaine_des_jardinettes_luberon_caprice_de_jade_blanc.png", "1"),</v>
      </c>
    </row>
    <row r="2185" spans="1:23" ht="409.5" x14ac:dyDescent="0.25">
      <c r="A2185" s="2" t="s">
        <v>1485</v>
      </c>
      <c r="B2185" s="2" t="s">
        <v>1486</v>
      </c>
      <c r="C2185" s="3" t="s">
        <v>5376</v>
      </c>
      <c r="D2185" s="23" t="str">
        <f t="shared" si="785"/>
        <v>Un Luberon rouge généreux et fruité. Idéal sur une entrecôte sauce au roquefort.&lt;br&gt;&lt;br&gt;Encépagement :, Grenache, Syrah&lt;br&gt;&lt;br&gt;Dégustation : Robe grenat rubis ; Nez aux notes de fruits rouges, de cerises et de kirsh ; Bouche ample et structurée sur des arômes de griottes et de mûres.&lt;br&gt;Accord mets/vin : viande grillée ou en sauce, gibier.&lt;br&gt;&lt;br&gt;Le Domaine des Jardinettes, est situé à Villelaure, près de Pertuis, dans le parc régional du luberon, produit du vin biologique en AOP Luberon et IGP Méditerranée. &lt;br&gt;Le Domaine familiale de 30 hectares, en agriculture Biologique, produit des grands vins et laisant la terre saine aux générations suivantes.</v>
      </c>
      <c r="E2185" s="4">
        <v>9.1</v>
      </c>
      <c r="F2185" s="2" t="s">
        <v>2298</v>
      </c>
      <c r="G2185" s="19">
        <f>VLOOKUP(F2185,frs!$A$2:$B$45,2,FALSE)</f>
        <v>41</v>
      </c>
      <c r="H2185" s="2" t="b">
        <v>1</v>
      </c>
      <c r="I2185" s="2" t="s">
        <v>4716</v>
      </c>
      <c r="J2185" s="19">
        <f>VLOOKUP(I2185,Families!$A$2:$B$11,2,FALSE)</f>
        <v>1</v>
      </c>
      <c r="K2185" s="2" t="s">
        <v>4830</v>
      </c>
      <c r="L2185" s="19">
        <f>IFERROR(VLOOKUP(K2185,Appellations!$A$2:$B$80,2,FALSE),"0")</f>
        <v>45</v>
      </c>
      <c r="M2185" s="2" t="s">
        <v>4745</v>
      </c>
      <c r="N2185" s="19">
        <f>IFERROR(VLOOKUP(M2185,Regions!$A$2:$B$44,2,FALSE),"0")</f>
        <v>33</v>
      </c>
      <c r="O2185" s="2" t="s">
        <v>4719</v>
      </c>
      <c r="P2185" s="19">
        <f>IFERROR(VLOOKUP(O2185,Colors!$A$2:$B$11,2,FALSE),"0")</f>
        <v>8</v>
      </c>
      <c r="Q2185" s="2" t="s">
        <v>4688</v>
      </c>
      <c r="R2185" s="19">
        <f>IFERROR(VLOOKUP(Q2185,Contenants!$A$2:$B$21,2,FALSE),"0")</f>
        <v>16</v>
      </c>
      <c r="S2185" s="2" t="s">
        <v>5741</v>
      </c>
      <c r="T2185" s="50" t="s">
        <v>6418</v>
      </c>
      <c r="U2185" s="19" t="str">
        <f t="shared" si="801"/>
        <v>domaine_des_jardinettes_luberon_caprice_de_jade_rouge.png</v>
      </c>
      <c r="V2185" s="19">
        <f t="shared" si="789"/>
        <v>1</v>
      </c>
      <c r="W2185" s="20" t="str">
        <f t="shared" si="802"/>
        <v>("02197", "Caprice de Jade Jardinettes Rouge", "Un Luberon rouge généreux et fruité. Idéal sur une entrecôte sauce au roquefort.&lt;br&gt;&lt;br&gt;Encépagement :, Grenache, Syrah&lt;br&gt;&lt;br&gt;Dégustation : Robe grenat rubis ; Nez aux notes de fruits rouges, de cerises et de kirsh ; Bouche ample et structurée sur des arômes de griottes et de mûres.&lt;br&gt;Accord mets/vin : viande grillée ou en sauce, gibier.&lt;br&gt;&lt;br&gt;Le Domaine des Jardinettes, est situé à Villelaure, près de Pertuis, dans le parc régional du luberon, produit du vin biologique en AOP Luberon et IGP Méditerranée. &lt;br&gt;Le Domaine familiale de 30 hectares, en agriculture Biologique, produit des grands vins et laisant la terre saine aux générations suivantes.", "41", "1", "45", "33","8", "16", "domaine_des_jardinettes_luberon_caprice_de_jade_rouge.png", "1"),</v>
      </c>
    </row>
    <row r="2186" spans="1:23" ht="409.5" x14ac:dyDescent="0.25">
      <c r="A2186" s="2" t="s">
        <v>1501</v>
      </c>
      <c r="B2186" s="2" t="s">
        <v>1502</v>
      </c>
      <c r="C2186" s="3" t="s">
        <v>5377</v>
      </c>
      <c r="D2186" s="23" t="str">
        <f t="shared" si="785"/>
        <v>Un Luberon blanc sec, ample et floral. parfait sur un saumon sauce au beurre citron.&lt;br&gt;&lt;br&gt;Encépagement : Grenache blanc, Vermentino&lt;br&gt;&lt;br&gt;Dégustation : Robe jaune or ; Nez aux notes florale, d’agrumes et de vanille ; Bouche ample, longue et bien équilibrée sur les arômes floraux et minéral.&lt;br&gt;Accord mets/vin : fromage, viande blanche et poisson en sauce.&lt;br&gt;&lt;br&gt;Le Domaine des Jardinettes, est situé à Villelaure, près de Pertuis, dans le parc régional du luberon, produit du vin biologique en AOP Luberon et IGP Méditerranée. &lt;br&gt;Le Domaine familiale de 30 hectares, en agriculture Biologique, produit des grands vins et laisant la terre saine aux générations suivantes.</v>
      </c>
      <c r="E2186" s="4">
        <v>13.1</v>
      </c>
      <c r="F2186" s="2" t="s">
        <v>2298</v>
      </c>
      <c r="G2186" s="19">
        <f>VLOOKUP(F2186,frs!$A$2:$B$45,2,FALSE)</f>
        <v>41</v>
      </c>
      <c r="H2186" s="2" t="b">
        <v>1</v>
      </c>
      <c r="I2186" s="2" t="s">
        <v>4709</v>
      </c>
      <c r="J2186" s="19">
        <f>VLOOKUP(I2186,Families!$A$2:$B$11,2,FALSE)</f>
        <v>2</v>
      </c>
      <c r="K2186" s="2" t="s">
        <v>4830</v>
      </c>
      <c r="L2186" s="19">
        <f>IFERROR(VLOOKUP(K2186,Appellations!$A$2:$B$80,2,FALSE),"0")</f>
        <v>45</v>
      </c>
      <c r="M2186" s="2" t="s">
        <v>4745</v>
      </c>
      <c r="N2186" s="19">
        <f>IFERROR(VLOOKUP(M2186,Regions!$A$2:$B$44,2,FALSE),"0")</f>
        <v>33</v>
      </c>
      <c r="O2186" s="2" t="s">
        <v>4689</v>
      </c>
      <c r="P2186" s="19">
        <f>IFERROR(VLOOKUP(O2186,Colors!$A$2:$B$11,2,FALSE),"0")</f>
        <v>2</v>
      </c>
      <c r="Q2186" s="2" t="s">
        <v>4688</v>
      </c>
      <c r="R2186" s="19">
        <f>IFERROR(VLOOKUP(Q2186,Contenants!$A$2:$B$21,2,FALSE),"0")</f>
        <v>16</v>
      </c>
      <c r="S2186" s="2" t="s">
        <v>5742</v>
      </c>
      <c r="T2186" s="50" t="s">
        <v>6419</v>
      </c>
      <c r="U2186" s="19" t="str">
        <f t="shared" si="801"/>
        <v>domaine_des_jardinettes_luberon_l_art_d_aime_blanc.png</v>
      </c>
      <c r="V2186" s="19">
        <f t="shared" si="789"/>
        <v>1</v>
      </c>
      <c r="W2186" s="20" t="str">
        <f t="shared" si="802"/>
        <v>("02198", "L'Art d'Aimé Jardinettes Blanc", "Un Luberon blanc sec, ample et floral. parfait sur un saumon sauce au beurre citron.&lt;br&gt;&lt;br&gt;Encépagement : Grenache blanc, Vermentino&lt;br&gt;&lt;br&gt;Dégustation : Robe jaune or ; Nez aux notes florale, d’agrumes et de vanille ; Bouche ample, longue et bien équilibrée sur les arômes floraux et minéral.&lt;br&gt;Accord mets/vin : fromage, viande blanche et poisson en sauce.&lt;br&gt;&lt;br&gt;Le Domaine des Jardinettes, est situé à Villelaure, près de Pertuis, dans le parc régional du luberon, produit du vin biologique en AOP Luberon et IGP Méditerranée. &lt;br&gt;Le Domaine familiale de 30 hectares, en agriculture Biologique, produit des grands vins et laisant la terre saine aux générations suivantes.", "41", "2", "45", "33","2", "16", "domaine_des_jardinettes_luberon_l_art_d_aime_blanc.png", "1"),</v>
      </c>
    </row>
    <row r="2187" spans="1:23" hidden="1" x14ac:dyDescent="0.25">
      <c r="A2187" s="2" t="s">
        <v>1503</v>
      </c>
      <c r="B2187" s="2" t="s">
        <v>1504</v>
      </c>
      <c r="C2187" s="3"/>
      <c r="D2187" s="23" t="str">
        <f t="shared" si="785"/>
        <v/>
      </c>
      <c r="E2187" s="4">
        <v>13.1</v>
      </c>
      <c r="F2187" s="2" t="s">
        <v>2298</v>
      </c>
      <c r="G2187" s="19" t="e">
        <f>VLOOKUP(F2187,frs!$A$2:$E$41,2,FALSE)</f>
        <v>#N/A</v>
      </c>
      <c r="H2187" s="2" t="b">
        <v>1</v>
      </c>
      <c r="I2187" s="2" t="s">
        <v>2308</v>
      </c>
      <c r="J2187" s="19">
        <f>VLOOKUP(I2187,Families!$A$2:$B$11,2,FALSE)</f>
        <v>3</v>
      </c>
      <c r="K2187" s="2" t="s">
        <v>4830</v>
      </c>
      <c r="L2187" s="19">
        <f>IFERROR(VLOOKUP(K2187,Appellations!$A$2:$B$77,2,FALSE),"0")</f>
        <v>45</v>
      </c>
      <c r="M2187" s="2" t="s">
        <v>4745</v>
      </c>
      <c r="N2187" s="19">
        <f>IFERROR(VLOOKUP(M2187,Regions!$A$2:$B$41,2,FALSE),"0")</f>
        <v>33</v>
      </c>
      <c r="O2187" s="2" t="s">
        <v>2306</v>
      </c>
      <c r="P2187" s="19">
        <f>IFERROR(VLOOKUP(O2187,Colors!$A$2:$B$11,2,FALSE),"0")</f>
        <v>7</v>
      </c>
      <c r="Q2187" s="2" t="s">
        <v>4688</v>
      </c>
      <c r="R2187" s="19">
        <f>IFERROR(VLOOKUP(Q2187,Contenants!$A$2:$B$21,2,FALSE),"0")</f>
        <v>16</v>
      </c>
      <c r="S2187" s="2"/>
      <c r="T2187" s="50" t="str">
        <f t="shared" si="787"/>
        <v>Luberon L'Art D'Aime Jardinettes Rose</v>
      </c>
      <c r="U2187" s="19" t="str">
        <f t="shared" ref="U2187:U2197" si="803">SUBSTITUTE(SUBSTITUTE(SUBSTITUTE(SUBSTITUTE(SUBSTITUTE(SUBSTITUTE(SUBSTITUTE(SUBSTITUTE(SUBSTITUTE(SUBSTITUTE(SUBSTITUTE(SUBSTITUTE(S2187,"C:\Users\Admin\OneDrive\Site Internet\",""),"BAG-IN-BOX\",""),"BOURGOGNE\",""),"BEAUJOLAIS\",""),"CHAMPAGNE ET EFFERVESCENTS\",""),"LANGUEDOC\",""),"LOIRE\",""),"PROVENCE\",""),"RHONE NORD\",""),"RHONE SUD\",""),"SPIRITUEUX\",""),"SUD OUEST\","")</f>
        <v/>
      </c>
      <c r="V2187" s="19">
        <f t="shared" si="789"/>
        <v>0</v>
      </c>
      <c r="W2187" s="20" t="e">
        <f>$X$1&amp;A2187&amp;$Y$1&amp;T2187&amp;$Z$1&amp;D2187&amp;$AA$1&amp;E2187&amp;#REF!&amp;G2187&amp;$AB$1&amp;J2187&amp;$AC$1&amp;L2187&amp;$AD$1&amp;N2187&amp;$AE$1&amp;P2187&amp;$AF$1&amp;R2187&amp;$AG$1&amp;U2187&amp;$AH$1&amp;V2187&amp;$AI$1</f>
        <v>#REF!</v>
      </c>
    </row>
    <row r="2188" spans="1:23" hidden="1" x14ac:dyDescent="0.25">
      <c r="A2188" s="2" t="s">
        <v>286</v>
      </c>
      <c r="B2188" s="2" t="s">
        <v>287</v>
      </c>
      <c r="C2188" s="3"/>
      <c r="D2188" s="23" t="str">
        <f t="shared" si="785"/>
        <v/>
      </c>
      <c r="E2188" s="4">
        <v>27.9</v>
      </c>
      <c r="F2188" s="2" t="s">
        <v>2298</v>
      </c>
      <c r="G2188" s="19" t="e">
        <f>VLOOKUP(F2188,frs!$A$2:$E$41,2,FALSE)</f>
        <v>#N/A</v>
      </c>
      <c r="H2188" s="2" t="b">
        <v>1</v>
      </c>
      <c r="I2188" s="2" t="s">
        <v>2301</v>
      </c>
      <c r="J2188" s="19">
        <f>VLOOKUP(I2188,Families!$A$2:$B$11,2,FALSE)</f>
        <v>4</v>
      </c>
      <c r="K2188" s="2" t="s">
        <v>4830</v>
      </c>
      <c r="L2188" s="19">
        <f>IFERROR(VLOOKUP(K2188,Appellations!$A$2:$B$77,2,FALSE),"0")</f>
        <v>45</v>
      </c>
      <c r="M2188" s="2" t="s">
        <v>4745</v>
      </c>
      <c r="N2188" s="19">
        <f>IFERROR(VLOOKUP(M2188,Regions!$A$2:$B$41,2,FALSE),"0")</f>
        <v>33</v>
      </c>
      <c r="O2188" s="2" t="s">
        <v>4689</v>
      </c>
      <c r="P2188" s="19">
        <f>IFERROR(VLOOKUP(O2188,Colors!$A$2:$B$11,2,FALSE),"0")</f>
        <v>2</v>
      </c>
      <c r="Q2188" s="2"/>
      <c r="R2188" s="19" t="str">
        <f>IFERROR(VLOOKUP(Q2188,Contenants!$A$2:$B$21,2,FALSE),"0")</f>
        <v>0</v>
      </c>
      <c r="S2188" s="2"/>
      <c r="T2188" s="50" t="str">
        <f t="shared" si="787"/>
        <v xml:space="preserve">Bib Luberon Jardinettes 5L Blc </v>
      </c>
      <c r="U2188" s="19" t="str">
        <f t="shared" si="803"/>
        <v/>
      </c>
      <c r="V2188" s="19">
        <f t="shared" si="789"/>
        <v>0</v>
      </c>
      <c r="W2188" s="20" t="e">
        <f>$X$1&amp;A2188&amp;$Y$1&amp;T2188&amp;$Z$1&amp;D2188&amp;$AA$1&amp;E2188&amp;#REF!&amp;G2188&amp;$AB$1&amp;J2188&amp;$AC$1&amp;L2188&amp;$AD$1&amp;N2188&amp;$AE$1&amp;P2188&amp;$AF$1&amp;R2188&amp;$AG$1&amp;U2188&amp;$AH$1&amp;V2188&amp;$AI$1</f>
        <v>#REF!</v>
      </c>
    </row>
    <row r="2189" spans="1:23" hidden="1" x14ac:dyDescent="0.25">
      <c r="A2189" s="2" t="s">
        <v>261</v>
      </c>
      <c r="B2189" s="2" t="s">
        <v>262</v>
      </c>
      <c r="C2189" s="3"/>
      <c r="D2189" s="23" t="str">
        <f t="shared" si="785"/>
        <v/>
      </c>
      <c r="E2189" s="4">
        <v>27.9</v>
      </c>
      <c r="F2189" s="2" t="s">
        <v>2298</v>
      </c>
      <c r="G2189" s="19" t="e">
        <f>VLOOKUP(F2189,frs!$A$2:$E$41,2,FALSE)</f>
        <v>#N/A</v>
      </c>
      <c r="H2189" s="2" t="b">
        <v>1</v>
      </c>
      <c r="I2189" s="2" t="s">
        <v>2301</v>
      </c>
      <c r="J2189" s="19">
        <f>VLOOKUP(I2189,Families!$A$2:$B$11,2,FALSE)</f>
        <v>4</v>
      </c>
      <c r="K2189" s="2" t="s">
        <v>4849</v>
      </c>
      <c r="L2189" s="19">
        <f>IFERROR(VLOOKUP(K2189,Appellations!$A$2:$B$77,2,FALSE),"0")</f>
        <v>41</v>
      </c>
      <c r="M2189" s="2" t="s">
        <v>4741</v>
      </c>
      <c r="N2189" s="19">
        <f>IFERROR(VLOOKUP(M2189,Regions!$A$2:$B$41,2,FALSE),"0")</f>
        <v>32</v>
      </c>
      <c r="O2189" s="2" t="s">
        <v>4719</v>
      </c>
      <c r="P2189" s="19">
        <f>IFERROR(VLOOKUP(O2189,Colors!$A$2:$B$11,2,FALSE),"0")</f>
        <v>8</v>
      </c>
      <c r="Q2189" s="2"/>
      <c r="R2189" s="19" t="str">
        <f>IFERROR(VLOOKUP(Q2189,Contenants!$A$2:$B$21,2,FALSE),"0")</f>
        <v>0</v>
      </c>
      <c r="S2189" s="2"/>
      <c r="T2189" s="50" t="str">
        <f t="shared" si="787"/>
        <v xml:space="preserve">Bib Igp Med Jardinettes 5L Rouge </v>
      </c>
      <c r="U2189" s="19" t="str">
        <f t="shared" si="803"/>
        <v/>
      </c>
      <c r="V2189" s="19">
        <f t="shared" si="789"/>
        <v>0</v>
      </c>
      <c r="W2189" s="20" t="e">
        <f>$X$1&amp;A2189&amp;$Y$1&amp;T2189&amp;$Z$1&amp;D2189&amp;$AA$1&amp;E2189&amp;#REF!&amp;G2189&amp;$AB$1&amp;J2189&amp;$AC$1&amp;L2189&amp;$AD$1&amp;N2189&amp;$AE$1&amp;P2189&amp;$AF$1&amp;R2189&amp;$AG$1&amp;U2189&amp;$AH$1&amp;V2189&amp;$AI$1</f>
        <v>#REF!</v>
      </c>
    </row>
    <row r="2190" spans="1:23" hidden="1" x14ac:dyDescent="0.25">
      <c r="A2190" s="2" t="s">
        <v>259</v>
      </c>
      <c r="B2190" s="2" t="s">
        <v>260</v>
      </c>
      <c r="C2190" s="3"/>
      <c r="D2190" s="23" t="str">
        <f t="shared" si="785"/>
        <v/>
      </c>
      <c r="E2190" s="4">
        <v>27.9</v>
      </c>
      <c r="F2190" s="2" t="s">
        <v>2298</v>
      </c>
      <c r="G2190" s="19" t="e">
        <f>VLOOKUP(F2190,frs!$A$2:$E$41,2,FALSE)</f>
        <v>#N/A</v>
      </c>
      <c r="H2190" s="2" t="b">
        <v>1</v>
      </c>
      <c r="I2190" s="2" t="s">
        <v>2301</v>
      </c>
      <c r="J2190" s="19">
        <f>VLOOKUP(I2190,Families!$A$2:$B$11,2,FALSE)</f>
        <v>4</v>
      </c>
      <c r="K2190" s="2" t="s">
        <v>4849</v>
      </c>
      <c r="L2190" s="19">
        <f>IFERROR(VLOOKUP(K2190,Appellations!$A$2:$B$77,2,FALSE),"0")</f>
        <v>41</v>
      </c>
      <c r="M2190" s="2" t="s">
        <v>4741</v>
      </c>
      <c r="N2190" s="19">
        <f>IFERROR(VLOOKUP(M2190,Regions!$A$2:$B$41,2,FALSE),"0")</f>
        <v>32</v>
      </c>
      <c r="O2190" s="2" t="s">
        <v>2306</v>
      </c>
      <c r="P2190" s="19">
        <f>IFERROR(VLOOKUP(O2190,Colors!$A$2:$B$11,2,FALSE),"0")</f>
        <v>7</v>
      </c>
      <c r="Q2190" s="2"/>
      <c r="R2190" s="19" t="str">
        <f>IFERROR(VLOOKUP(Q2190,Contenants!$A$2:$B$21,2,FALSE),"0")</f>
        <v>0</v>
      </c>
      <c r="S2190" s="2"/>
      <c r="T2190" s="50" t="str">
        <f t="shared" si="787"/>
        <v>Bib Igp Med Jardinettes 5L Rose</v>
      </c>
      <c r="U2190" s="19" t="str">
        <f t="shared" si="803"/>
        <v/>
      </c>
      <c r="V2190" s="19">
        <f t="shared" si="789"/>
        <v>0</v>
      </c>
      <c r="W2190" s="20" t="e">
        <f>$X$1&amp;A2190&amp;$Y$1&amp;T2190&amp;$Z$1&amp;D2190&amp;$AA$1&amp;E2190&amp;#REF!&amp;G2190&amp;$AB$1&amp;J2190&amp;$AC$1&amp;L2190&amp;$AD$1&amp;N2190&amp;$AE$1&amp;P2190&amp;$AF$1&amp;R2190&amp;$AG$1&amp;U2190&amp;$AH$1&amp;V2190&amp;$AI$1</f>
        <v>#REF!</v>
      </c>
    </row>
    <row r="2191" spans="1:23" hidden="1" x14ac:dyDescent="0.25">
      <c r="A2191" s="2" t="s">
        <v>732</v>
      </c>
      <c r="B2191" s="2" t="s">
        <v>733</v>
      </c>
      <c r="C2191" s="3"/>
      <c r="D2191" s="23" t="str">
        <f t="shared" si="785"/>
        <v/>
      </c>
      <c r="E2191" s="4">
        <v>6.9</v>
      </c>
      <c r="F2191" s="2" t="s">
        <v>2224</v>
      </c>
      <c r="G2191" s="19">
        <f>VLOOKUP(F2191,frs!$A$2:$E$41,2,FALSE)</f>
        <v>39</v>
      </c>
      <c r="H2191" s="2" t="b">
        <v>1</v>
      </c>
      <c r="I2191" s="2" t="s">
        <v>2308</v>
      </c>
      <c r="J2191" s="19">
        <f>VLOOKUP(I2191,Families!$A$2:$B$11,2,FALSE)</f>
        <v>3</v>
      </c>
      <c r="K2191" s="2" t="s">
        <v>4744</v>
      </c>
      <c r="L2191" s="19">
        <f>IFERROR(VLOOKUP(K2191,Appellations!$A$2:$B$77,2,FALSE),"0")</f>
        <v>26</v>
      </c>
      <c r="M2191" s="2" t="s">
        <v>4745</v>
      </c>
      <c r="N2191" s="19">
        <f>IFERROR(VLOOKUP(M2191,Regions!$A$2:$B$41,2,FALSE),"0")</f>
        <v>33</v>
      </c>
      <c r="O2191" s="2" t="s">
        <v>2306</v>
      </c>
      <c r="P2191" s="19">
        <f>IFERROR(VLOOKUP(O2191,Colors!$A$2:$B$11,2,FALSE),"0")</f>
        <v>7</v>
      </c>
      <c r="Q2191" s="2" t="s">
        <v>4688</v>
      </c>
      <c r="R2191" s="19">
        <f>IFERROR(VLOOKUP(Q2191,Contenants!$A$2:$B$21,2,FALSE),"0")</f>
        <v>16</v>
      </c>
      <c r="S2191" s="2"/>
      <c r="T2191" s="50" t="str">
        <f t="shared" si="787"/>
        <v>Cdr Ronrhone Chartreux Rose</v>
      </c>
      <c r="U2191" s="19" t="str">
        <f t="shared" si="803"/>
        <v/>
      </c>
      <c r="V2191" s="19">
        <f t="shared" si="789"/>
        <v>0</v>
      </c>
      <c r="W2191" s="20" t="e">
        <f>$X$1&amp;A2191&amp;$Y$1&amp;T2191&amp;$Z$1&amp;D2191&amp;$AA$1&amp;E2191&amp;#REF!&amp;G2191&amp;$AB$1&amp;J2191&amp;$AC$1&amp;L2191&amp;$AD$1&amp;N2191&amp;$AE$1&amp;P2191&amp;$AF$1&amp;R2191&amp;$AG$1&amp;U2191&amp;$AH$1&amp;V2191&amp;$AI$1</f>
        <v>#REF!</v>
      </c>
    </row>
    <row r="2192" spans="1:23" hidden="1" x14ac:dyDescent="0.25">
      <c r="A2192" s="2" t="s">
        <v>1244</v>
      </c>
      <c r="B2192" s="2" t="s">
        <v>1245</v>
      </c>
      <c r="C2192" s="3"/>
      <c r="D2192" s="23" t="str">
        <f t="shared" si="785"/>
        <v/>
      </c>
      <c r="E2192" s="4">
        <v>21.1</v>
      </c>
      <c r="F2192" s="2" t="s">
        <v>2231</v>
      </c>
      <c r="G2192" s="19" t="e">
        <f>VLOOKUP(F2192,frs!$A$2:$E$41,2,FALSE)</f>
        <v>#N/A</v>
      </c>
      <c r="H2192" s="2" t="b">
        <v>1</v>
      </c>
      <c r="I2192" s="2" t="s">
        <v>4716</v>
      </c>
      <c r="J2192" s="19">
        <f>VLOOKUP(I2192,Families!$A$2:$B$11,2,FALSE)</f>
        <v>1</v>
      </c>
      <c r="K2192" s="2" t="s">
        <v>4898</v>
      </c>
      <c r="L2192" s="19" t="str">
        <f>IFERROR(VLOOKUP(K2192,Appellations!$A$2:$B$77,2,FALSE),"0")</f>
        <v>0</v>
      </c>
      <c r="M2192" s="2" t="s">
        <v>4741</v>
      </c>
      <c r="N2192" s="19">
        <f>IFERROR(VLOOKUP(M2192,Regions!$A$2:$B$41,2,FALSE),"0")</f>
        <v>32</v>
      </c>
      <c r="O2192" s="2" t="s">
        <v>4719</v>
      </c>
      <c r="P2192" s="19">
        <f>IFERROR(VLOOKUP(O2192,Colors!$A$2:$B$11,2,FALSE),"0")</f>
        <v>8</v>
      </c>
      <c r="Q2192" s="2" t="s">
        <v>4688</v>
      </c>
      <c r="R2192" s="19">
        <f>IFERROR(VLOOKUP(Q2192,Contenants!$A$2:$B$21,2,FALSE),"0")</f>
        <v>16</v>
      </c>
      <c r="S2192" s="2"/>
      <c r="T2192" s="50" t="str">
        <f t="shared" si="787"/>
        <v>Igp B. Du Rhone Fontcreuse Mussuguet Rge</v>
      </c>
      <c r="U2192" s="19" t="str">
        <f t="shared" si="803"/>
        <v/>
      </c>
      <c r="V2192" s="19">
        <f t="shared" si="789"/>
        <v>0</v>
      </c>
      <c r="W2192" s="20" t="e">
        <f>$X$1&amp;A2192&amp;$Y$1&amp;T2192&amp;$Z$1&amp;D2192&amp;$AA$1&amp;E2192&amp;#REF!&amp;G2192&amp;$AB$1&amp;J2192&amp;$AC$1&amp;L2192&amp;$AD$1&amp;N2192&amp;$AE$1&amp;P2192&amp;$AF$1&amp;R2192&amp;$AG$1&amp;U2192&amp;$AH$1&amp;V2192&amp;$AI$1</f>
        <v>#REF!</v>
      </c>
    </row>
    <row r="2193" spans="1:23" hidden="1" x14ac:dyDescent="0.25">
      <c r="A2193" s="2" t="s">
        <v>1060</v>
      </c>
      <c r="B2193" s="2" t="s">
        <v>1061</v>
      </c>
      <c r="C2193" s="3"/>
      <c r="D2193" s="23" t="str">
        <f t="shared" si="785"/>
        <v/>
      </c>
      <c r="E2193" s="4">
        <v>10.9</v>
      </c>
      <c r="F2193" s="2" t="s">
        <v>2299</v>
      </c>
      <c r="G2193" s="19" t="e">
        <f>VLOOKUP(F2193,frs!$A$2:$E$41,2,FALSE)</f>
        <v>#N/A</v>
      </c>
      <c r="H2193" s="2" t="b">
        <v>1</v>
      </c>
      <c r="I2193" s="2" t="s">
        <v>4716</v>
      </c>
      <c r="J2193" s="19">
        <f>VLOOKUP(I2193,Families!$A$2:$B$11,2,FALSE)</f>
        <v>1</v>
      </c>
      <c r="K2193" s="2" t="s">
        <v>4746</v>
      </c>
      <c r="L2193" s="19" t="str">
        <f>IFERROR(VLOOKUP(K2193,Appellations!$A$2:$B$77,2,FALSE),"0")</f>
        <v>0</v>
      </c>
      <c r="M2193" s="2" t="s">
        <v>4741</v>
      </c>
      <c r="N2193" s="19">
        <f>IFERROR(VLOOKUP(M2193,Regions!$A$2:$B$41,2,FALSE),"0")</f>
        <v>32</v>
      </c>
      <c r="O2193" s="2" t="s">
        <v>4719</v>
      </c>
      <c r="P2193" s="19">
        <f>IFERROR(VLOOKUP(O2193,Colors!$A$2:$B$11,2,FALSE),"0")</f>
        <v>8</v>
      </c>
      <c r="Q2193" s="2" t="s">
        <v>4688</v>
      </c>
      <c r="R2193" s="19">
        <f>IFERROR(VLOOKUP(Q2193,Contenants!$A$2:$B$21,2,FALSE),"0")</f>
        <v>16</v>
      </c>
      <c r="S2193" s="2"/>
      <c r="T2193" s="50" t="str">
        <f t="shared" si="787"/>
        <v>Cot.Aix Val De Caire Tradition Rouge</v>
      </c>
      <c r="U2193" s="19" t="str">
        <f t="shared" si="803"/>
        <v/>
      </c>
      <c r="V2193" s="19">
        <f t="shared" si="789"/>
        <v>0</v>
      </c>
      <c r="W2193" s="20" t="e">
        <f>$X$1&amp;A2193&amp;$Y$1&amp;T2193&amp;$Z$1&amp;D2193&amp;$AA$1&amp;E2193&amp;#REF!&amp;G2193&amp;$AB$1&amp;J2193&amp;$AC$1&amp;L2193&amp;$AD$1&amp;N2193&amp;$AE$1&amp;P2193&amp;$AF$1&amp;R2193&amp;$AG$1&amp;U2193&amp;$AH$1&amp;V2193&amp;$AI$1</f>
        <v>#REF!</v>
      </c>
    </row>
    <row r="2194" spans="1:23" hidden="1" x14ac:dyDescent="0.25">
      <c r="A2194" s="2" t="s">
        <v>1058</v>
      </c>
      <c r="B2194" s="2" t="s">
        <v>1059</v>
      </c>
      <c r="C2194" s="3"/>
      <c r="D2194" s="23" t="str">
        <f t="shared" si="785"/>
        <v/>
      </c>
      <c r="E2194" s="4">
        <v>10.9</v>
      </c>
      <c r="F2194" s="2" t="s">
        <v>2299</v>
      </c>
      <c r="G2194" s="19" t="e">
        <f>VLOOKUP(F2194,frs!$A$2:$E$41,2,FALSE)</f>
        <v>#N/A</v>
      </c>
      <c r="H2194" s="2" t="b">
        <v>1</v>
      </c>
      <c r="I2194" s="2" t="s">
        <v>2308</v>
      </c>
      <c r="J2194" s="19">
        <f>VLOOKUP(I2194,Families!$A$2:$B$11,2,FALSE)</f>
        <v>3</v>
      </c>
      <c r="K2194" s="2" t="s">
        <v>4746</v>
      </c>
      <c r="L2194" s="19" t="str">
        <f>IFERROR(VLOOKUP(K2194,Appellations!$A$2:$B$77,2,FALSE),"0")</f>
        <v>0</v>
      </c>
      <c r="M2194" s="2" t="s">
        <v>4741</v>
      </c>
      <c r="N2194" s="19">
        <f>IFERROR(VLOOKUP(M2194,Regions!$A$2:$B$41,2,FALSE),"0")</f>
        <v>32</v>
      </c>
      <c r="O2194" s="2" t="s">
        <v>2306</v>
      </c>
      <c r="P2194" s="19">
        <f>IFERROR(VLOOKUP(O2194,Colors!$A$2:$B$11,2,FALSE),"0")</f>
        <v>7</v>
      </c>
      <c r="Q2194" s="2" t="s">
        <v>4688</v>
      </c>
      <c r="R2194" s="19">
        <f>IFERROR(VLOOKUP(Q2194,Contenants!$A$2:$B$21,2,FALSE),"0")</f>
        <v>16</v>
      </c>
      <c r="S2194" s="2"/>
      <c r="T2194" s="50" t="str">
        <f t="shared" si="787"/>
        <v>Cot.Aix Val De Caire Tradition Rose</v>
      </c>
      <c r="U2194" s="19" t="str">
        <f t="shared" si="803"/>
        <v/>
      </c>
      <c r="V2194" s="19">
        <f t="shared" si="789"/>
        <v>0</v>
      </c>
      <c r="W2194" s="20" t="e">
        <f>$X$1&amp;A2194&amp;$Y$1&amp;T2194&amp;$Z$1&amp;D2194&amp;$AA$1&amp;E2194&amp;#REF!&amp;G2194&amp;$AB$1&amp;J2194&amp;$AC$1&amp;L2194&amp;$AD$1&amp;N2194&amp;$AE$1&amp;P2194&amp;$AF$1&amp;R2194&amp;$AG$1&amp;U2194&amp;$AH$1&amp;V2194&amp;$AI$1</f>
        <v>#REF!</v>
      </c>
    </row>
    <row r="2195" spans="1:23" hidden="1" x14ac:dyDescent="0.25">
      <c r="A2195" s="2" t="s">
        <v>1056</v>
      </c>
      <c r="B2195" s="2" t="s">
        <v>1057</v>
      </c>
      <c r="C2195" s="3"/>
      <c r="D2195" s="23" t="str">
        <f t="shared" ref="D2195:D2218" si="804">SUBSTITUTE(SUBSTITUTE(SUBSTITUTE(C2195,CHAR(13),""),CHAR(10),"&lt;br&gt;"),". &amp;car(10)",".")</f>
        <v/>
      </c>
      <c r="E2195" s="4">
        <v>10.9</v>
      </c>
      <c r="F2195" s="2" t="s">
        <v>2299</v>
      </c>
      <c r="G2195" s="19" t="e">
        <f>VLOOKUP(F2195,frs!$A$2:$E$41,2,FALSE)</f>
        <v>#N/A</v>
      </c>
      <c r="H2195" s="2" t="b">
        <v>1</v>
      </c>
      <c r="I2195" s="2" t="s">
        <v>4709</v>
      </c>
      <c r="J2195" s="19">
        <f>VLOOKUP(I2195,Families!$A$2:$B$11,2,FALSE)</f>
        <v>2</v>
      </c>
      <c r="K2195" s="2" t="s">
        <v>4746</v>
      </c>
      <c r="L2195" s="19" t="str">
        <f>IFERROR(VLOOKUP(K2195,Appellations!$A$2:$B$77,2,FALSE),"0")</f>
        <v>0</v>
      </c>
      <c r="M2195" s="2" t="s">
        <v>4741</v>
      </c>
      <c r="N2195" s="19">
        <f>IFERROR(VLOOKUP(M2195,Regions!$A$2:$B$41,2,FALSE),"0")</f>
        <v>32</v>
      </c>
      <c r="O2195" s="2" t="s">
        <v>4689</v>
      </c>
      <c r="P2195" s="19">
        <f>IFERROR(VLOOKUP(O2195,Colors!$A$2:$B$11,2,FALSE),"0")</f>
        <v>2</v>
      </c>
      <c r="Q2195" s="2" t="s">
        <v>4688</v>
      </c>
      <c r="R2195" s="19">
        <f>IFERROR(VLOOKUP(Q2195,Contenants!$A$2:$B$21,2,FALSE),"0")</f>
        <v>16</v>
      </c>
      <c r="S2195" s="2"/>
      <c r="T2195" s="50" t="str">
        <f t="shared" ref="T2195:T2218" si="805">PROPER(B2195)</f>
        <v>Cot.Aix Val De Caire Tradition Blanc</v>
      </c>
      <c r="U2195" s="19" t="str">
        <f t="shared" si="803"/>
        <v/>
      </c>
      <c r="V2195" s="19">
        <f t="shared" si="789"/>
        <v>0</v>
      </c>
      <c r="W2195" s="20" t="e">
        <f>$X$1&amp;A2195&amp;$Y$1&amp;T2195&amp;$Z$1&amp;D2195&amp;$AA$1&amp;E2195&amp;#REF!&amp;G2195&amp;$AB$1&amp;J2195&amp;$AC$1&amp;L2195&amp;$AD$1&amp;N2195&amp;$AE$1&amp;P2195&amp;$AF$1&amp;R2195&amp;$AG$1&amp;U2195&amp;$AH$1&amp;V2195&amp;$AI$1</f>
        <v>#REF!</v>
      </c>
    </row>
    <row r="2196" spans="1:23" hidden="1" x14ac:dyDescent="0.25">
      <c r="A2196" s="2" t="s">
        <v>1030</v>
      </c>
      <c r="B2196" s="2" t="s">
        <v>1031</v>
      </c>
      <c r="C2196" s="3"/>
      <c r="D2196" s="23" t="str">
        <f t="shared" si="804"/>
        <v/>
      </c>
      <c r="E2196" s="4">
        <v>31.6</v>
      </c>
      <c r="F2196" s="2" t="s">
        <v>2236</v>
      </c>
      <c r="G2196" s="19" t="e">
        <f>VLOOKUP(F2196,frs!$A$2:$E$41,2,FALSE)</f>
        <v>#N/A</v>
      </c>
      <c r="H2196" s="2" t="b">
        <v>1</v>
      </c>
      <c r="I2196" s="2" t="s">
        <v>4716</v>
      </c>
      <c r="J2196" s="19">
        <f>VLOOKUP(I2196,Families!$A$2:$B$11,2,FALSE)</f>
        <v>1</v>
      </c>
      <c r="K2196" s="2" t="s">
        <v>4746</v>
      </c>
      <c r="L2196" s="19" t="str">
        <f>IFERROR(VLOOKUP(K2196,Appellations!$A$2:$B$77,2,FALSE),"0")</f>
        <v>0</v>
      </c>
      <c r="M2196" s="2" t="s">
        <v>4741</v>
      </c>
      <c r="N2196" s="19">
        <f>IFERROR(VLOOKUP(M2196,Regions!$A$2:$B$41,2,FALSE),"0")</f>
        <v>32</v>
      </c>
      <c r="O2196" s="2" t="s">
        <v>4719</v>
      </c>
      <c r="P2196" s="19">
        <f>IFERROR(VLOOKUP(O2196,Colors!$A$2:$B$11,2,FALSE),"0")</f>
        <v>8</v>
      </c>
      <c r="Q2196" s="2" t="s">
        <v>4688</v>
      </c>
      <c r="R2196" s="19">
        <f>IFERROR(VLOOKUP(Q2196,Contenants!$A$2:$B$21,2,FALSE),"0")</f>
        <v>16</v>
      </c>
      <c r="S2196" s="2"/>
      <c r="T2196" s="50" t="str">
        <f t="shared" si="805"/>
        <v>Cot.Aix Cht Vignelaure Rouge 2014</v>
      </c>
      <c r="U2196" s="19" t="str">
        <f t="shared" si="803"/>
        <v/>
      </c>
      <c r="V2196" s="19">
        <f t="shared" si="789"/>
        <v>0</v>
      </c>
      <c r="W2196" s="20" t="e">
        <f>$X$1&amp;A2196&amp;$Y$1&amp;T2196&amp;$Z$1&amp;D2196&amp;$AA$1&amp;E2196&amp;#REF!&amp;G2196&amp;$AB$1&amp;J2196&amp;$AC$1&amp;L2196&amp;$AD$1&amp;N2196&amp;$AE$1&amp;P2196&amp;$AF$1&amp;R2196&amp;$AG$1&amp;U2196&amp;$AH$1&amp;V2196&amp;$AI$1</f>
        <v>#REF!</v>
      </c>
    </row>
    <row r="2197" spans="1:23" hidden="1" x14ac:dyDescent="0.25">
      <c r="A2197" s="2" t="s">
        <v>2025</v>
      </c>
      <c r="B2197" s="2" t="s">
        <v>2026</v>
      </c>
      <c r="C2197" s="3"/>
      <c r="D2197" s="23" t="str">
        <f t="shared" si="804"/>
        <v/>
      </c>
      <c r="E2197" s="4">
        <v>9.9</v>
      </c>
      <c r="F2197" s="2" t="s">
        <v>175</v>
      </c>
      <c r="G2197" s="19">
        <f>VLOOKUP(F2197,frs!$A$2:$E$41,2,FALSE)</f>
        <v>35</v>
      </c>
      <c r="H2197" s="2" t="b">
        <v>1</v>
      </c>
      <c r="I2197" s="2" t="s">
        <v>4716</v>
      </c>
      <c r="J2197" s="19">
        <f>VLOOKUP(I2197,Families!$A$2:$B$11,2,FALSE)</f>
        <v>1</v>
      </c>
      <c r="K2197" s="2" t="s">
        <v>4899</v>
      </c>
      <c r="L2197" s="19" t="str">
        <f>IFERROR(VLOOKUP(K2197,Appellations!$A$2:$B$77,2,FALSE),"0")</f>
        <v>0</v>
      </c>
      <c r="M2197" s="2" t="s">
        <v>4745</v>
      </c>
      <c r="N2197" s="19">
        <f>IFERROR(VLOOKUP(M2197,Regions!$A$2:$B$41,2,FALSE),"0")</f>
        <v>33</v>
      </c>
      <c r="O2197" s="2" t="s">
        <v>4719</v>
      </c>
      <c r="P2197" s="19">
        <f>IFERROR(VLOOKUP(O2197,Colors!$A$2:$B$11,2,FALSE),"0")</f>
        <v>8</v>
      </c>
      <c r="Q2197" s="2" t="s">
        <v>4688</v>
      </c>
      <c r="R2197" s="19">
        <f>IFERROR(VLOOKUP(Q2197,Contenants!$A$2:$B$21,2,FALSE),"0")</f>
        <v>16</v>
      </c>
      <c r="S2197" s="2"/>
      <c r="T2197" s="50" t="str">
        <f t="shared" si="805"/>
        <v>Ventoux Terroir Rrg Rouge</v>
      </c>
      <c r="U2197" s="19" t="str">
        <f t="shared" si="803"/>
        <v/>
      </c>
      <c r="V2197" s="19">
        <f t="shared" si="789"/>
        <v>0</v>
      </c>
      <c r="W2197" s="20" t="e">
        <f>$X$1&amp;A2197&amp;$Y$1&amp;T2197&amp;$Z$1&amp;D2197&amp;$AA$1&amp;E2197&amp;#REF!&amp;G2197&amp;$AB$1&amp;J2197&amp;$AC$1&amp;L2197&amp;$AD$1&amp;N2197&amp;$AE$1&amp;P2197&amp;$AF$1&amp;R2197&amp;$AG$1&amp;U2197&amp;$AH$1&amp;V2197&amp;$AI$1</f>
        <v>#REF!</v>
      </c>
    </row>
    <row r="2198" spans="1:23" ht="409.5" x14ac:dyDescent="0.25">
      <c r="A2198" s="2" t="s">
        <v>698</v>
      </c>
      <c r="B2198" s="2" t="s">
        <v>699</v>
      </c>
      <c r="C2198" s="3" t="s">
        <v>3067</v>
      </c>
      <c r="D2198" s="23" t="str">
        <f t="shared" si="804"/>
        <v>Ce rosé de Provence à la fois frais, épicé, aux notes d'agrumes, saura sublimer l'apéritif, les salades estivales, les plats exotiques, les fromages et les salades de fruits de saison. &lt;br&gt;&lt;br&gt;Encépagement : Syrah, Grenache, rolle et Cinsault.&lt;br&gt;&lt;br&gt;Dégustation : Robe rose clair ; Nez expressif, fruité et plein de fraîcheur ; Bouche élégante et légère aux notes de petits fruits des bois, fraise, framboise.&lt;br&gt;Accord mets/vin : tapas, apéritifs, grillades, boullaibaisse.&lt;br&gt;&lt;br&gt;Existe en Magnum et en Jeroboam.&lt;br&gt;&lt;br&gt;Situé au portes de Saint-Tropez, le vignoble compte 46 hectares de vignes en AOP Côtes de Provence. Il est classé en agriculture biologique depuis 2021 et certifié HVE3.&lt;br&gt;Le style des bouteilles reflète l’ADN singulier du vignoble : un design reconnaissable, épuré, et moderne vient sublimer les vins. Transparents et sans étiquettes, les précieux flacons des cuvées Ultimate Provence s’habillent d’élégants reliefs striés qui laissent apparaître le logo de la propriété.</v>
      </c>
      <c r="E2198" s="4">
        <v>18.899999999999999</v>
      </c>
      <c r="F2198" s="2" t="s">
        <v>5250</v>
      </c>
      <c r="G2198" s="19">
        <f>VLOOKUP(F2198,frs!$A$2:$B$45,2,FALSE)</f>
        <v>32</v>
      </c>
      <c r="H2198" s="2" t="b">
        <v>1</v>
      </c>
      <c r="I2198" s="2" t="s">
        <v>2308</v>
      </c>
      <c r="J2198" s="19">
        <f>VLOOKUP(I2198,Families!$A$2:$B$11,2,FALSE)</f>
        <v>3</v>
      </c>
      <c r="K2198" s="2" t="s">
        <v>4740</v>
      </c>
      <c r="L2198" s="19">
        <f>IFERROR(VLOOKUP(K2198,Appellations!$A$2:$B$80,2,FALSE),"0")</f>
        <v>25</v>
      </c>
      <c r="M2198" s="2" t="s">
        <v>4741</v>
      </c>
      <c r="N2198" s="19">
        <f>IFERROR(VLOOKUP(M2198,Regions!$A$2:$B$44,2,FALSE),"0")</f>
        <v>32</v>
      </c>
      <c r="O2198" s="2" t="s">
        <v>2306</v>
      </c>
      <c r="P2198" s="19">
        <f>IFERROR(VLOOKUP(O2198,Colors!$A$2:$B$11,2,FALSE),"0")</f>
        <v>7</v>
      </c>
      <c r="Q2198" s="2" t="s">
        <v>4688</v>
      </c>
      <c r="R2198" s="19">
        <f>IFERROR(VLOOKUP(Q2198,Contenants!$A$2:$B$21,2,FALSE),"0")</f>
        <v>16</v>
      </c>
      <c r="S2198" s="2" t="s">
        <v>5701</v>
      </c>
      <c r="T2198" s="50" t="s">
        <v>6420</v>
      </c>
      <c r="U2198" s="19" t="str">
        <f>SUBSTITUTE(S2198,"C:\Users\Admin\OneDrive\Site Internet\","")</f>
        <v>cotes_de_provence_ultimate_provence_rose.png</v>
      </c>
      <c r="V2198" s="19">
        <f t="shared" si="789"/>
        <v>1</v>
      </c>
      <c r="W2198" s="20" t="str">
        <f t="shared" ref="W2198:W2201" si="806">$X$1&amp;A2198&amp;$Y$1&amp;T2198&amp;$Z$1&amp;D2198&amp;$AA$1&amp;G2198&amp;$AB$1&amp;J2198&amp;$AC$1&amp;L2198&amp;$AD$1&amp;N2198&amp;$AE$1&amp;P2198&amp;$AF$1&amp;R2198&amp;$AG$1&amp;U2198&amp;$AH$1&amp;V2198&amp;$AI$1</f>
        <v>("02210", "Ultimate Provence Rosé ", "Ce rosé de Provence à la fois frais, épicé, aux notes d'agrumes, saura sublimer l'apéritif, les salades estivales, les plats exotiques, les fromages et les salades de fruits de saison. &lt;br&gt;&lt;br&gt;Encépagement : Syrah, Grenache, rolle et Cinsault.&lt;br&gt;&lt;br&gt;Dégustation : Robe rose clair ; Nez expressif, fruité et plein de fraîcheur ; Bouche élégante et légère aux notes de petits fruits des bois, fraise, framboise.&lt;br&gt;Accord mets/vin : tapas, apéritifs, grillades, boullaibaisse.&lt;br&gt;&lt;br&gt;Existe en Magnum et en Jeroboam.&lt;br&gt;&lt;br&gt;Situé au portes de Saint-Tropez, le vignoble compte 46 hectares de vignes en AOP Côtes de Provence. Il est classé en agriculture biologique depuis 2021 et certifié HVE3.&lt;br&gt;Le style des bouteilles reflète l’ADN singulier du vignoble : un design reconnaissable, épuré, et moderne vient sublimer les vins. Transparents et sans étiquettes, les précieux flacons des cuvées Ultimate Provence s’habillent d’élégants reliefs striés qui laissent apparaître le logo de la propriété.", "32", "3", "25", "32","7", "16", "cotes_de_provence_ultimate_provence_rose.png", "1"),</v>
      </c>
    </row>
    <row r="2199" spans="1:23" ht="409.5" x14ac:dyDescent="0.25">
      <c r="A2199" s="2" t="s">
        <v>702</v>
      </c>
      <c r="B2199" s="2" t="s">
        <v>703</v>
      </c>
      <c r="C2199" s="3" t="s">
        <v>3012</v>
      </c>
      <c r="D2199" s="23" t="str">
        <f t="shared" si="804"/>
        <v>Ce rosé de Provence à la fois frais, épicé, aux notes d'agrumes, saura sublimer l'apéritif, les salades estivales, les plats exotiques, les fromages et les salades de fruits de saison. &lt;br&gt;&lt;br&gt;Encépagement : Syrah, Grenache, rolle et Cinsault.&lt;br&gt;&lt;br&gt;Dégustation : Robe rose clair ; Nez expressif, fruité et plein de fraîcheur ; Bouche élégante et légère aux notes de petits fruits des bois, fraise, framboise.&lt;br&gt;Accord mets/vin : tapas, apéritifs, grillades, boullaibaisse.&lt;br&gt;&lt;br&gt;Existe en 75cl et en Jeroboam.&lt;br&gt;&lt;br&gt;Situé au portes de Saint-Tropez, le vignoble compte 46 hectares de vignes en AOP Côtes de Provence. Il est classé en agriculture biologique depuis 2021 et certifié HVE3.&lt;br&gt;Le style des bouteilles reflète l’ADN singulier du vignoble : un design reconnaissable, épuré, et moderne vient sublimer les vins. Transparents et sans étiquettes, les précieux flacons des cuvées Ultimate Provence s’habillent d’élégants reliefs striés qui laissent apparaître le logo de la propriété.</v>
      </c>
      <c r="E2199" s="4">
        <v>41.6</v>
      </c>
      <c r="F2199" s="2" t="s">
        <v>5250</v>
      </c>
      <c r="G2199" s="19">
        <f>VLOOKUP(F2199,frs!$A$2:$B$45,2,FALSE)</f>
        <v>32</v>
      </c>
      <c r="H2199" s="2" t="b">
        <v>1</v>
      </c>
      <c r="I2199" s="2" t="s">
        <v>2308</v>
      </c>
      <c r="J2199" s="19">
        <f>VLOOKUP(I2199,Families!$A$2:$B$11,2,FALSE)</f>
        <v>3</v>
      </c>
      <c r="K2199" s="2" t="s">
        <v>4740</v>
      </c>
      <c r="L2199" s="19">
        <f>IFERROR(VLOOKUP(K2199,Appellations!$A$2:$B$77,2,FALSE),"0")</f>
        <v>25</v>
      </c>
      <c r="M2199" s="2" t="s">
        <v>4741</v>
      </c>
      <c r="N2199" s="19">
        <f>IFERROR(VLOOKUP(M2199,Regions!$A$2:$B$44,2,FALSE),"0")</f>
        <v>32</v>
      </c>
      <c r="O2199" s="2" t="s">
        <v>2306</v>
      </c>
      <c r="P2199" s="19">
        <f>IFERROR(VLOOKUP(O2199,Colors!$A$2:$B$11,2,FALSE),"0")</f>
        <v>7</v>
      </c>
      <c r="Q2199" s="2" t="s">
        <v>2303</v>
      </c>
      <c r="R2199" s="19">
        <f>IFERROR(VLOOKUP(Q2199,Contenants!$A$2:$B$21,2,FALSE),"0")</f>
        <v>19</v>
      </c>
      <c r="S2199" s="2" t="s">
        <v>5701</v>
      </c>
      <c r="T2199" s="50" t="s">
        <v>6421</v>
      </c>
      <c r="U2199" s="19" t="str">
        <f t="shared" ref="U2199:U2204" si="807">SUBSTITUTE(S2199,"C:\Users\Admin\OneDrive\Site Internet\","")</f>
        <v>cotes_de_provence_ultimate_provence_rose.png</v>
      </c>
      <c r="V2199" s="19">
        <f t="shared" si="789"/>
        <v>1</v>
      </c>
      <c r="W2199" s="20" t="str">
        <f t="shared" si="806"/>
        <v>("02211", "Ultimate Provence Rosé Magnum", "Ce rosé de Provence à la fois frais, épicé, aux notes d'agrumes, saura sublimer l'apéritif, les salades estivales, les plats exotiques, les fromages et les salades de fruits de saison. &lt;br&gt;&lt;br&gt;Encépagement : Syrah, Grenache, rolle et Cinsault.&lt;br&gt;&lt;br&gt;Dégustation : Robe rose clair ; Nez expressif, fruité et plein de fraîcheur ; Bouche élégante et légère aux notes de petits fruits des bois, fraise, framboise.&lt;br&gt;Accord mets/vin : tapas, apéritifs, grillades, boullaibaisse.&lt;br&gt;&lt;br&gt;Existe en 75cl et en Jeroboam.&lt;br&gt;&lt;br&gt;Situé au portes de Saint-Tropez, le vignoble compte 46 hectares de vignes en AOP Côtes de Provence. Il est classé en agriculture biologique depuis 2021 et certifié HVE3.&lt;br&gt;Le style des bouteilles reflète l’ADN singulier du vignoble : un design reconnaissable, épuré, et moderne vient sublimer les vins. Transparents et sans étiquettes, les précieux flacons des cuvées Ultimate Provence s’habillent d’élégants reliefs striés qui laissent apparaître le logo de la propriété.", "32", "3", "25", "32","7", "19", "cotes_de_provence_ultimate_provence_rose.png", "1"),</v>
      </c>
    </row>
    <row r="2200" spans="1:23" ht="409.5" x14ac:dyDescent="0.25">
      <c r="A2200" s="2" t="s">
        <v>696</v>
      </c>
      <c r="B2200" s="2" t="s">
        <v>697</v>
      </c>
      <c r="C2200" s="3" t="s">
        <v>3066</v>
      </c>
      <c r="D2200" s="23" t="str">
        <f t="shared" si="804"/>
        <v>Une belle expression d'arômes entre agrumes et notes poivrées. Le palais confirme cette sensation avec d'éclatantes nuances de citron de Menton, gingembre et poivre blanc. Cet Ultimate Provence Blanc appelle l'océan : il est à servir accompagné d'huîtres ou d'oursins.&lt;br&gt;&lt;br&gt;Encépagement : Rolle.&lt;br&gt;&lt;br&gt;Dégustation : Robe or pâle ; Nez explosif d’arômes, agrumes et poivre blanc ; Bouche intense de citron, de gingembre et de poivre blanc.&lt;br&gt;Accord mets/vin : apéritif, poisson fin, plateau de fruits de mer.&lt;br&gt;&lt;br&gt;Situé au portes de Saint-Tropez, le vignoble compte 46 hectares de vignes en AOP Côtes de Provence. Il est classé en agriculture biologique depuis 2021 et certifié HVE3.&lt;br&gt;Le style des bouteilles reflète l’ADN singulier du vignoble : un design reconnaissable, épuré, et moderne vient sublimer les vins. Transparents et sans étiquettes, les précieux flacons des cuvées Ultimate Provence s’habillent d’élégants reliefs striés qui laissent apparaître le logo de la propriété.</v>
      </c>
      <c r="E2200" s="4">
        <v>18.899999999999999</v>
      </c>
      <c r="F2200" s="2" t="s">
        <v>5250</v>
      </c>
      <c r="G2200" s="19">
        <f>VLOOKUP(F2200,frs!$A$2:$B$45,2,FALSE)</f>
        <v>32</v>
      </c>
      <c r="H2200" s="2" t="b">
        <v>1</v>
      </c>
      <c r="I2200" s="2" t="s">
        <v>4709</v>
      </c>
      <c r="J2200" s="19">
        <f>VLOOKUP(I2200,Families!$A$2:$B$11,2,FALSE)</f>
        <v>2</v>
      </c>
      <c r="K2200" s="2" t="s">
        <v>4740</v>
      </c>
      <c r="L2200" s="19">
        <f>IFERROR(VLOOKUP(K2200,Appellations!$A$2:$B$77,2,FALSE),"0")</f>
        <v>25</v>
      </c>
      <c r="M2200" s="2" t="s">
        <v>4741</v>
      </c>
      <c r="N2200" s="19">
        <f>IFERROR(VLOOKUP(M2200,Regions!$A$2:$B$44,2,FALSE),"0")</f>
        <v>32</v>
      </c>
      <c r="O2200" s="2" t="s">
        <v>4689</v>
      </c>
      <c r="P2200" s="19">
        <f>IFERROR(VLOOKUP(O2200,Colors!$A$2:$B$11,2,FALSE),"0")</f>
        <v>2</v>
      </c>
      <c r="Q2200" s="2" t="s">
        <v>4688</v>
      </c>
      <c r="R2200" s="19">
        <f>IFERROR(VLOOKUP(Q2200,Contenants!$A$2:$B$21,2,FALSE),"0")</f>
        <v>16</v>
      </c>
      <c r="S2200" s="2" t="s">
        <v>5939</v>
      </c>
      <c r="T2200" s="50" t="s">
        <v>6422</v>
      </c>
      <c r="U2200" s="19" t="str">
        <f t="shared" si="807"/>
        <v>cotes_de_provence_ultimate_provence_blanc.png</v>
      </c>
      <c r="V2200" s="19">
        <f t="shared" ref="V2200:V2204" si="808">IF(U2200="",0,1)</f>
        <v>1</v>
      </c>
      <c r="W2200" s="20" t="str">
        <f t="shared" si="806"/>
        <v>("02212", "Ultimate Provence Blanc", "Une belle expression d'arômes entre agrumes et notes poivrées. Le palais confirme cette sensation avec d'éclatantes nuances de citron de Menton, gingembre et poivre blanc. Cet Ultimate Provence Blanc appelle l'océan : il est à servir accompagné d'huîtres ou d'oursins.&lt;br&gt;&lt;br&gt;Encépagement : Rolle.&lt;br&gt;&lt;br&gt;Dégustation : Robe or pâle ; Nez explosif d’arômes, agrumes et poivre blanc ; Bouche intense de citron, de gingembre et de poivre blanc.&lt;br&gt;Accord mets/vin : apéritif, poisson fin, plateau de fruits de mer.&lt;br&gt;&lt;br&gt;Situé au portes de Saint-Tropez, le vignoble compte 46 hectares de vignes en AOP Côtes de Provence. Il est classé en agriculture biologique depuis 2021 et certifié HVE3.&lt;br&gt;Le style des bouteilles reflète l’ADN singulier du vignoble : un design reconnaissable, épuré, et moderne vient sublimer les vins. Transparents et sans étiquettes, les précieux flacons des cuvées Ultimate Provence s’habillent d’élégants reliefs striés qui laissent apparaître le logo de la propriété.", "32", "2", "25", "32","2", "16", "cotes_de_provence_ultimate_provence_blanc.png", "1"),</v>
      </c>
    </row>
    <row r="2201" spans="1:23" ht="409.5" x14ac:dyDescent="0.25">
      <c r="A2201" s="2" t="s">
        <v>700</v>
      </c>
      <c r="B2201" s="2" t="s">
        <v>701</v>
      </c>
      <c r="C2201" s="3" t="s">
        <v>3068</v>
      </c>
      <c r="D2201" s="23" t="str">
        <f t="shared" si="804"/>
        <v>Ce rosé de Provence à la fois frais, épicé, aux notes d'agrumes, saura sublimer l'apéritif, les salades estivales, les plats exotiques, les fromages et les salades de fruits de saison. &lt;br&gt;&lt;br&gt;Encépagement : Syrah, Grenache, rolle et Cinsault.&lt;br&gt;&lt;br&gt;Dégustation : Robe rose clair ; Nez expressif, fruité et plein de fraîcheur ; Bouche élégante et légère aux notes de petits fruits des bois, fraise, framboise.&lt;br&gt;Accord mets/vin : tapas, apéritifs, grillades, boullaibaisse.&lt;br&gt;&lt;br&gt;Existe en Magnum et en 75cl.&lt;br&gt;&lt;br&gt;Situé au portes de Saint-Tropez, le vignoble compte 46 hectares de vignes en AOP Côtes de Provence. Il est classé en agriculture biologique depuis 2021 et certifié HVE3.&lt;br&gt;Le style des bouteilles reflète l’ADN singulier du vignoble : un design reconnaissable, épuré, et moderne vient sublimer les vins. Transparents et sans étiquettes, les précieux flacons des cuvées Ultimate Provence s’habillent d’élégants reliefs striés qui laissent apparaître le logo de la propriété.</v>
      </c>
      <c r="E2201" s="4">
        <v>116.95</v>
      </c>
      <c r="F2201" s="2" t="s">
        <v>5250</v>
      </c>
      <c r="G2201" s="19">
        <f>VLOOKUP(F2201,frs!$A$2:$B$45,2,FALSE)</f>
        <v>32</v>
      </c>
      <c r="H2201" s="2" t="b">
        <v>1</v>
      </c>
      <c r="I2201" s="2" t="s">
        <v>2308</v>
      </c>
      <c r="J2201" s="19">
        <f>VLOOKUP(I2201,Families!$A$2:$B$11,2,FALSE)</f>
        <v>3</v>
      </c>
      <c r="K2201" s="2" t="s">
        <v>4740</v>
      </c>
      <c r="L2201" s="19">
        <f>IFERROR(VLOOKUP(K2201,Appellations!$A$2:$B$77,2,FALSE),"0")</f>
        <v>25</v>
      </c>
      <c r="M2201" s="2" t="s">
        <v>4741</v>
      </c>
      <c r="N2201" s="19">
        <f>IFERROR(VLOOKUP(M2201,Regions!$A$2:$B$44,2,FALSE),"0")</f>
        <v>32</v>
      </c>
      <c r="O2201" s="2" t="s">
        <v>2306</v>
      </c>
      <c r="P2201" s="19">
        <f>IFERROR(VLOOKUP(O2201,Colors!$A$2:$B$11,2,FALSE),"0")</f>
        <v>7</v>
      </c>
      <c r="Q2201" s="2" t="s">
        <v>2304</v>
      </c>
      <c r="R2201" s="19">
        <f>IFERROR(VLOOKUP(Q2201,Contenants!$A$2:$B$21,2,FALSE),"0")</f>
        <v>18</v>
      </c>
      <c r="S2201" s="2" t="s">
        <v>5701</v>
      </c>
      <c r="T2201" s="50" t="s">
        <v>6423</v>
      </c>
      <c r="U2201" s="19" t="str">
        <f t="shared" si="807"/>
        <v>cotes_de_provence_ultimate_provence_rose.png</v>
      </c>
      <c r="V2201" s="19">
        <f t="shared" si="808"/>
        <v>1</v>
      </c>
      <c r="W2201" s="20" t="str">
        <f t="shared" si="806"/>
        <v>("02213", "Ultimate Provence Rosé Jéroboam", "Ce rosé de Provence à la fois frais, épicé, aux notes d'agrumes, saura sublimer l'apéritif, les salades estivales, les plats exotiques, les fromages et les salades de fruits de saison. &lt;br&gt;&lt;br&gt;Encépagement : Syrah, Grenache, rolle et Cinsault.&lt;br&gt;&lt;br&gt;Dégustation : Robe rose clair ; Nez expressif, fruité et plein de fraîcheur ; Bouche élégante et légère aux notes de petits fruits des bois, fraise, framboise.&lt;br&gt;Accord mets/vin : tapas, apéritifs, grillades, boullaibaisse.&lt;br&gt;&lt;br&gt;Existe en Magnum et en 75cl.&lt;br&gt;&lt;br&gt;Situé au portes de Saint-Tropez, le vignoble compte 46 hectares de vignes en AOP Côtes de Provence. Il est classé en agriculture biologique depuis 2021 et certifié HVE3.&lt;br&gt;Le style des bouteilles reflète l’ADN singulier du vignoble : un design reconnaissable, épuré, et moderne vient sublimer les vins. Transparents et sans étiquettes, les précieux flacons des cuvées Ultimate Provence s’habillent d’élégants reliefs striés qui laissent apparaître le logo de la propriété.", "32", "3", "25", "32","7", "18", "cotes_de_provence_ultimate_provence_rose.png", "1"),</v>
      </c>
    </row>
    <row r="2202" spans="1:23" hidden="1" x14ac:dyDescent="0.25">
      <c r="A2202" s="2" t="s">
        <v>2210</v>
      </c>
      <c r="B2202" s="2" t="s">
        <v>2211</v>
      </c>
      <c r="C2202" s="3"/>
      <c r="D2202" s="23" t="str">
        <f t="shared" si="804"/>
        <v/>
      </c>
      <c r="E2202" s="4">
        <v>20.100000000000001</v>
      </c>
      <c r="F2202" s="2" t="s">
        <v>2246</v>
      </c>
      <c r="G2202" s="19">
        <f>VLOOKUP(F2202,frs!$A$2:$E$41,2,FALSE)</f>
        <v>22</v>
      </c>
      <c r="H2202" s="2" t="b">
        <v>1</v>
      </c>
      <c r="I2202" s="2" t="s">
        <v>2307</v>
      </c>
      <c r="J2202" s="19">
        <f>VLOOKUP(I2202,Families!$A$2:$B$11,2,FALSE)</f>
        <v>8</v>
      </c>
      <c r="K2202" s="2"/>
      <c r="L2202" s="19" t="str">
        <f>IFERROR(VLOOKUP(K2202,Appellations!$A$2:$B$77,2,FALSE),"0")</f>
        <v>0</v>
      </c>
      <c r="M2202" s="2" t="s">
        <v>2307</v>
      </c>
      <c r="N2202" s="19">
        <f>IFERROR(VLOOKUP(M2202,Regions!$A$2:$B$41,2,FALSE),"0")</f>
        <v>7</v>
      </c>
      <c r="O2202" s="2" t="s">
        <v>4803</v>
      </c>
      <c r="P2202" s="19">
        <f>IFERROR(VLOOKUP(O2202,Colors!$A$2:$B$11,2,FALSE),"0")</f>
        <v>4</v>
      </c>
      <c r="Q2202" s="2" t="s">
        <v>2303</v>
      </c>
      <c r="R2202" s="19">
        <f>IFERROR(VLOOKUP(Q2202,Contenants!$A$2:$B$21,2,FALSE),"0")</f>
        <v>19</v>
      </c>
      <c r="S2202" s="2"/>
      <c r="T2202" s="50" t="str">
        <f t="shared" si="805"/>
        <v>Biere Aussau De Printemps Magnum</v>
      </c>
      <c r="U2202" s="19" t="str">
        <f t="shared" si="807"/>
        <v/>
      </c>
      <c r="V2202" s="19">
        <f t="shared" si="808"/>
        <v>0</v>
      </c>
      <c r="W2202" s="20" t="e">
        <f>$X$1&amp;A2202&amp;$Y$1&amp;T2202&amp;$Z$1&amp;D2202&amp;$AA$1&amp;E2202&amp;#REF!&amp;G2202&amp;$AB$1&amp;J2202&amp;$AC$1&amp;L2202&amp;$AD$1&amp;N2202&amp;$AE$1&amp;P2202&amp;$AF$1&amp;R2202&amp;$AG$1&amp;U2202&amp;$AH$1&amp;V2202&amp;$AI$1</f>
        <v>#REF!</v>
      </c>
    </row>
    <row r="2203" spans="1:23" hidden="1" x14ac:dyDescent="0.25">
      <c r="A2203" s="2" t="s">
        <v>3801</v>
      </c>
      <c r="B2203" s="2" t="s">
        <v>3802</v>
      </c>
      <c r="C2203" s="3"/>
      <c r="D2203" s="23" t="str">
        <f t="shared" si="804"/>
        <v/>
      </c>
      <c r="E2203" s="4">
        <v>11.65</v>
      </c>
      <c r="F2203" s="2" t="s">
        <v>2227</v>
      </c>
      <c r="G2203" s="19">
        <f>VLOOKUP(F2203,frs!$A$2:$E$41,2,FALSE)</f>
        <v>25</v>
      </c>
      <c r="H2203" s="2" t="b">
        <v>1</v>
      </c>
      <c r="I2203" s="2" t="s">
        <v>4709</v>
      </c>
      <c r="J2203" s="19">
        <f>VLOOKUP(I2203,Families!$A$2:$B$11,2,FALSE)</f>
        <v>2</v>
      </c>
      <c r="K2203" s="2" t="s">
        <v>4903</v>
      </c>
      <c r="L2203" s="19" t="str">
        <f>IFERROR(VLOOKUP(K2203,Appellations!$A$2:$B$77,2,FALSE),"0")</f>
        <v>0</v>
      </c>
      <c r="M2203" s="2" t="s">
        <v>4762</v>
      </c>
      <c r="N2203" s="19">
        <f>IFERROR(VLOOKUP(M2203,Regions!$A$2:$B$41,2,FALSE),"0")</f>
        <v>10</v>
      </c>
      <c r="O2203" s="2" t="s">
        <v>4689</v>
      </c>
      <c r="P2203" s="19">
        <f>IFERROR(VLOOKUP(O2203,Colors!$A$2:$B$11,2,FALSE),"0")</f>
        <v>2</v>
      </c>
      <c r="Q2203" s="2" t="s">
        <v>4688</v>
      </c>
      <c r="R2203" s="19">
        <f>IFERROR(VLOOKUP(Q2203,Contenants!$A$2:$B$21,2,FALSE),"0")</f>
        <v>16</v>
      </c>
      <c r="S2203" s="2"/>
      <c r="T2203" s="50" t="str">
        <f t="shared" si="805"/>
        <v xml:space="preserve">Macon Villages Verizet Burgondie Blanc </v>
      </c>
      <c r="U2203" s="19" t="str">
        <f t="shared" si="807"/>
        <v/>
      </c>
      <c r="V2203" s="19">
        <f t="shared" si="808"/>
        <v>0</v>
      </c>
      <c r="W2203" s="20" t="e">
        <f>$X$1&amp;A2203&amp;$Y$1&amp;T2203&amp;$Z$1&amp;D2203&amp;$AA$1&amp;E2203&amp;#REF!&amp;G2203&amp;$AB$1&amp;J2203&amp;$AC$1&amp;L2203&amp;$AD$1&amp;N2203&amp;$AE$1&amp;P2203&amp;$AF$1&amp;R2203&amp;$AG$1&amp;U2203&amp;$AH$1&amp;V2203&amp;$AI$1</f>
        <v>#REF!</v>
      </c>
    </row>
    <row r="2204" spans="1:23" ht="409.5" x14ac:dyDescent="0.25">
      <c r="A2204" s="2" t="s">
        <v>5928</v>
      </c>
      <c r="B2204" s="2" t="s">
        <v>6608</v>
      </c>
      <c r="C2204" s="3" t="s">
        <v>5930</v>
      </c>
      <c r="D2204" s="23" t="str">
        <f t="shared" si="804"/>
        <v>Un Whisky écossais 9 ans single malt Tourbé d’une belle complexité aromatique. Parfait sur un plateau de fruit mer.&lt;br&gt;&lt;br&gt;Provenance : Ecosse (Islay)&lt;br&gt;&lt;br&gt;Vieillissement : 9 ans en fût de Sherry.&lt;br&gt;&lt;br&gt;Dégustation : Robe ambrée ; Nez vanillé, tourbé et épicé  ; Bouche équilibrée et bien tourbée aux notes de .de pain d’épices, de noix avec une finale longue, poivrée et fumée.&lt;br&gt;&lt;br&gt;Hunter Laing est une société indépendante créée en 2013 et dirigée par Stewart Laing et ses deux fils Andrew et Scott. &lt;br&gt;La gamme Hepburn’s Choice permet de rentrer dans l’univers des grands whiskies : uniquement des single malts et des petits lots de deux ou plus rarement trois fûts. Chaque fût fait également l’objet d’un finish particulier en ex-fûts de vins, sherry ou bourbon, ou en quater casks.</v>
      </c>
      <c r="E2204" s="4">
        <v>122</v>
      </c>
      <c r="F2204" s="2" t="s">
        <v>66</v>
      </c>
      <c r="G2204" s="19">
        <f>VLOOKUP(F2204,frs!$A$2:$B$45,2,FALSE)</f>
        <v>28</v>
      </c>
      <c r="H2204" s="2" t="b">
        <v>1</v>
      </c>
      <c r="I2204" s="2" t="s">
        <v>4693</v>
      </c>
      <c r="J2204" s="19">
        <f>VLOOKUP(I2204,Families!$A$2:$B$11,2,FALSE)</f>
        <v>7</v>
      </c>
      <c r="K2204" s="2"/>
      <c r="L2204" s="19" t="str">
        <f>IFERROR(VLOOKUP(K2204,Appellations!$A$2:$B$77,2,FALSE),"0")</f>
        <v>0</v>
      </c>
      <c r="M2204" s="2" t="s">
        <v>4698</v>
      </c>
      <c r="N2204" s="19">
        <f>IFERROR(VLOOKUP(M2204,Regions!$A$2:$B$44,2,FALSE),"0")</f>
        <v>42</v>
      </c>
      <c r="O2204" s="2"/>
      <c r="P2204" s="19" t="str">
        <f>IFERROR(VLOOKUP(O2204,Colors!$A$2:$B$11,2,FALSE),"0")</f>
        <v>0</v>
      </c>
      <c r="Q2204" s="2" t="s">
        <v>4696</v>
      </c>
      <c r="R2204" s="19">
        <f>IFERROR(VLOOKUP(Q2204,Contenants!$A$2:$B$21,2,FALSE),"0")</f>
        <v>15</v>
      </c>
      <c r="S2204" s="2" t="s">
        <v>6609</v>
      </c>
      <c r="T2204" s="50" t="s">
        <v>6610</v>
      </c>
      <c r="U2204" s="19" t="str">
        <f t="shared" si="807"/>
        <v>whisky_hepburns_choice_caol_ila_9.png</v>
      </c>
      <c r="V2204" s="19">
        <f t="shared" si="808"/>
        <v>1</v>
      </c>
      <c r="W2204" s="20" t="str">
        <f t="shared" ref="W2204:W2207" si="809">$X$1&amp;A2204&amp;$Y$1&amp;T2204&amp;$Z$1&amp;D2204&amp;$AA$1&amp;G2204&amp;$AB$1&amp;J2204&amp;$AC$1&amp;L2204&amp;$AD$1&amp;N2204&amp;$AE$1&amp;P2204&amp;$AF$1&amp;R2204&amp;$AG$1&amp;U2204&amp;$AH$1&amp;V2204&amp;$AI$1</f>
        <v>("02216", "Whisky Hunter Laing Caol Ila 9 ans", "Un Whisky écossais 9 ans single malt Tourbé d’une belle complexité aromatique. Parfait sur un plateau de fruit mer.&lt;br&gt;&lt;br&gt;Provenance : Ecosse (Islay)&lt;br&gt;&lt;br&gt;Vieillissement : 9 ans en fût de Sherry.&lt;br&gt;&lt;br&gt;Dégustation : Robe ambrée ; Nez vanillé, tourbé et épicé  ; Bouche équilibrée et bien tourbée aux notes de .de pain d’épices, de noix avec une finale longue, poivrée et fumée.&lt;br&gt;&lt;br&gt;Hunter Laing est une société indépendante créée en 2013 et dirigée par Stewart Laing et ses deux fils Andrew et Scott. &lt;br&gt;La gamme Hepburn’s Choice permet de rentrer dans l’univers des grands whiskies : uniquement des single malts et des petits lots de deux ou plus rarement trois fûts. Chaque fût fait également l’objet d’un finish particulier en ex-fûts de vins, sherry ou bourbon, ou en quater casks.", "28", "7", "0", "42","0", "15", "whisky_hepburns_choice_caol_ila_9.png", "1"),</v>
      </c>
    </row>
    <row r="2205" spans="1:23" ht="409.5" x14ac:dyDescent="0.25">
      <c r="A2205" s="2" t="s">
        <v>6552</v>
      </c>
      <c r="B2205" s="2" t="s">
        <v>6553</v>
      </c>
      <c r="C2205" s="3" t="s">
        <v>6554</v>
      </c>
      <c r="D2205" s="23" t="str">
        <f t="shared" si="804"/>
        <v>Un Baux de Provence Rouge fruité et souple qui s’accordera sur une entrecôte grillée.&lt;br&gt;&lt;br&gt;Encépagement : Syrah, Grenache, Cabernet sauvignon et Cinsault&lt;br&gt;&lt;br&gt;Dégustation : Robe rouge rubis ; Nez expressif de fruits rouges et légèrement fumé ; Bouche élégante, fondue et fraîche. Finale gourmande et équilibrée.&lt;br&gt;Accord mets/vin : viande rouge grillée.&lt;br&gt;&lt;br&gt;Domaine familial de Dalméran situé au cœur du Parc Naturel, il a conservé toute son authenticité. Grâce à l’eau, présente en abondance, et la protection des collines du massif des Alpilles, les vignes du domaine donnent vie à des raisins de grande qualité.&lt;br&gt;&lt;br&gt;Le Domaine Dalméran est situé à Saint-Etienne-du-Grès, sans cesse renouvelés et perfectionnés depuis au moins 1442, les pieds de vigne sont plantés sur 11 hectares de parcelles orientées nord. Ils bénéficient d’une configuration géologique rarissime caractérisée par une grande diversité de sols (argile, sable, galets) pour s’épanouir.&lt;br&gt;&lt;br&gt;Précurseur, le Domaine Dalméran a adopté les préceptes de l’agriculture biologique depuis 2011. La production est volontairement limitée afin de tirer le meilleur de son écosystème exceptionnel.</v>
      </c>
      <c r="E2205" s="4">
        <v>16.2</v>
      </c>
      <c r="F2205" s="2" t="s">
        <v>6555</v>
      </c>
      <c r="G2205" s="19">
        <f>VLOOKUP(F2205,frs!$A$2:$B$45,2,FALSE)</f>
        <v>14</v>
      </c>
      <c r="H2205" s="2" t="b">
        <v>1</v>
      </c>
      <c r="I2205" s="2" t="s">
        <v>4716</v>
      </c>
      <c r="J2205" s="19">
        <f>VLOOKUP(I2205,Families!$A$2:$B$11,2,FALSE)</f>
        <v>1</v>
      </c>
      <c r="K2205" s="2" t="s">
        <v>5062</v>
      </c>
      <c r="L2205" s="19" t="str">
        <f>IFERROR(VLOOKUP(K2205,Appellations!$A$2:$B$77,2,FALSE),"0")</f>
        <v>0</v>
      </c>
      <c r="M2205" s="2" t="s">
        <v>4741</v>
      </c>
      <c r="N2205" s="19">
        <f>IFERROR(VLOOKUP(M2205,Regions!$A$2:$B$44,2,FALSE),"0")</f>
        <v>32</v>
      </c>
      <c r="O2205" s="2" t="s">
        <v>4719</v>
      </c>
      <c r="P2205" s="19">
        <f>IFERROR(VLOOKUP(O2205,Colors!$A$2:$B$11,2,FALSE),"0")</f>
        <v>8</v>
      </c>
      <c r="Q2205" s="2" t="s">
        <v>4688</v>
      </c>
      <c r="R2205" s="19">
        <f>IFERROR(VLOOKUP(Q2205,Contenants!$A$2:$B$21,2,FALSE),"0")</f>
        <v>16</v>
      </c>
      <c r="S2205" s="2" t="s">
        <v>6556</v>
      </c>
      <c r="T2205" s="50" t="str">
        <f t="shared" si="805"/>
        <v>Baux De Provence Dalmeran La Bastide Rouge</v>
      </c>
      <c r="U2205" s="19" t="str">
        <f t="shared" ref="U2205:U2218" si="810">SUBSTITUTE(S2205,"C:\Users\Admin\OneDrive\Site Internet\","")</f>
        <v>chateau_dalmeran_les_baux_de_provence_bastide_rouge.png</v>
      </c>
      <c r="V2205" s="19">
        <f t="shared" ref="V2205:V2218" si="811">IF(U2205="",0,1)</f>
        <v>1</v>
      </c>
      <c r="W2205" s="20" t="str">
        <f t="shared" si="809"/>
        <v>("02217", "Baux De Provence Dalmeran La Bastide Rouge", "Un Baux de Provence Rouge fruité et souple qui s’accordera sur une entrecôte grillée.&lt;br&gt;&lt;br&gt;Encépagement : Syrah, Grenache, Cabernet sauvignon et Cinsault&lt;br&gt;&lt;br&gt;Dégustation : Robe rouge rubis ; Nez expressif de fruits rouges et légèrement fumé ; Bouche élégante, fondue et fraîche. Finale gourmande et équilibrée.&lt;br&gt;Accord mets/vin : viande rouge grillée.&lt;br&gt;&lt;br&gt;Domaine familial de Dalméran situé au cœur du Parc Naturel, il a conservé toute son authenticité. Grâce à l’eau, présente en abondance, et la protection des collines du massif des Alpilles, les vignes du domaine donnent vie à des raisins de grande qualité.&lt;br&gt;&lt;br&gt;Le Domaine Dalméran est situé à Saint-Etienne-du-Grès, sans cesse renouvelés et perfectionnés depuis au moins 1442, les pieds de vigne sont plantés sur 11 hectares de parcelles orientées nord. Ils bénéficient d’une configuration géologique rarissime caractérisée par une grande diversité de sols (argile, sable, galets) pour s’épanouir.&lt;br&gt;&lt;br&gt;Précurseur, le Domaine Dalméran a adopté les préceptes de l’agriculture biologique depuis 2011. La production est volontairement limitée afin de tirer le meilleur de son écosystème exceptionnel.", "14", "1", "0", "32","8", "16", "chateau_dalmeran_les_baux_de_provence_bastide_rouge.png", "1"),</v>
      </c>
    </row>
    <row r="2206" spans="1:23" ht="409.5" x14ac:dyDescent="0.25">
      <c r="A2206" s="2" t="s">
        <v>6557</v>
      </c>
      <c r="B2206" s="2" t="s">
        <v>6558</v>
      </c>
      <c r="C2206" s="3" t="s">
        <v>6559</v>
      </c>
      <c r="D2206" s="23" t="str">
        <f t="shared" si="804"/>
        <v>Un Baux de Provence Blanc sec, rond et gourmand, idéal sur un boudin blanc ou des gambas grillées.&lt;br&gt;&lt;br&gt;Encépagement : Roussanne, Clairette et Grenache&lt;br&gt;&lt;br&gt;Dégustation : Robe jaune paille ; Nez expressif de guimauve puis de patisserie et d’épices ; Bouche légère sur des notes de frangipane. Finale gourmande et saline.&lt;br&gt;Accord mets/vin : produit de la mer et viande blanche en sauce.&lt;br&gt;&lt;br&gt;Domaine familial de Dalméran situé au cœur du Parc Naturel, il a conservé toute son authenticité. Grâce à l’eau, présente en abondance, et la protection des collines du massif des Alpilles, les vignes du domaine donnent vie à des raisins de grande qualité.&lt;br&gt;&lt;br&gt;Le Domaine Dalméran est situé à Saint-Etienne-du-Grès, sans cesse renouvelés et perfectionnés depuis au moins 1442, les pieds de vigne sont plantés sur 11 hectares de parcelles orientées nord. Ils bénéficient d’une configuration géologique rarissime caractérisée par une grande diversité de sols (argile, sable, galets) pour s’épanouir.&lt;br&gt;&lt;br&gt;Précurseur, le Domaine Dalméran a adopté les préceptes de l’agriculture biologique depuis 2011. La production est volontairement limitée afin de tirer le meilleur de son écosystème exceptionnel.</v>
      </c>
      <c r="E2206" s="4">
        <v>17.3</v>
      </c>
      <c r="F2206" s="2" t="s">
        <v>6555</v>
      </c>
      <c r="G2206" s="19">
        <f>VLOOKUP(F2206,frs!$A$2:$B$45,2,FALSE)</f>
        <v>14</v>
      </c>
      <c r="H2206" s="2" t="b">
        <v>1</v>
      </c>
      <c r="I2206" s="2" t="s">
        <v>4709</v>
      </c>
      <c r="J2206" s="19">
        <f>VLOOKUP(I2206,Families!$A$2:$B$11,2,FALSE)</f>
        <v>2</v>
      </c>
      <c r="K2206" s="2" t="s">
        <v>5062</v>
      </c>
      <c r="L2206" s="19" t="str">
        <f>IFERROR(VLOOKUP(K2206,Appellations!$A$2:$B$77,2,FALSE),"0")</f>
        <v>0</v>
      </c>
      <c r="M2206" s="2" t="s">
        <v>4741</v>
      </c>
      <c r="N2206" s="19">
        <f>IFERROR(VLOOKUP(M2206,Regions!$A$2:$B$44,2,FALSE),"0")</f>
        <v>32</v>
      </c>
      <c r="O2206" s="2" t="s">
        <v>4689</v>
      </c>
      <c r="P2206" s="19">
        <f>IFERROR(VLOOKUP(O2206,Colors!$A$2:$B$11,2,FALSE),"0")</f>
        <v>2</v>
      </c>
      <c r="Q2206" s="2" t="s">
        <v>4688</v>
      </c>
      <c r="R2206" s="19">
        <f>IFERROR(VLOOKUP(Q2206,Contenants!$A$2:$B$21,2,FALSE),"0")</f>
        <v>16</v>
      </c>
      <c r="S2206" s="2" t="s">
        <v>6560</v>
      </c>
      <c r="T2206" s="50" t="str">
        <f t="shared" si="805"/>
        <v>Baux De Provence Dalmeran La Bastide Blanc</v>
      </c>
      <c r="U2206" s="19" t="str">
        <f t="shared" si="810"/>
        <v>chateau_dalmeran_les_baux_de_provence_bastide_blanc.png</v>
      </c>
      <c r="V2206" s="19">
        <f t="shared" si="811"/>
        <v>1</v>
      </c>
      <c r="W2206" s="20" t="str">
        <f t="shared" si="809"/>
        <v>("02218", "Baux De Provence Dalmeran La Bastide Blanc", "Un Baux de Provence Blanc sec, rond et gourmand, idéal sur un boudin blanc ou des gambas grillées.&lt;br&gt;&lt;br&gt;Encépagement : Roussanne, Clairette et Grenache&lt;br&gt;&lt;br&gt;Dégustation : Robe jaune paille ; Nez expressif de guimauve puis de patisserie et d’épices ; Bouche légère sur des notes de frangipane. Finale gourmande et saline.&lt;br&gt;Accord mets/vin : produit de la mer et viande blanche en sauce.&lt;br&gt;&lt;br&gt;Domaine familial de Dalméran situé au cœur du Parc Naturel, il a conservé toute son authenticité. Grâce à l’eau, présente en abondance, et la protection des collines du massif des Alpilles, les vignes du domaine donnent vie à des raisins de grande qualité.&lt;br&gt;&lt;br&gt;Le Domaine Dalméran est situé à Saint-Etienne-du-Grès, sans cesse renouvelés et perfectionnés depuis au moins 1442, les pieds de vigne sont plantés sur 11 hectares de parcelles orientées nord. Ils bénéficient d’une configuration géologique rarissime caractérisée par une grande diversité de sols (argile, sable, galets) pour s’épanouir.&lt;br&gt;&lt;br&gt;Précurseur, le Domaine Dalméran a adopté les préceptes de l’agriculture biologique depuis 2011. La production est volontairement limitée afin de tirer le meilleur de son écosystème exceptionnel.", "14", "2", "0", "32","2", "16", "chateau_dalmeran_les_baux_de_provence_bastide_blanc.png", "1"),</v>
      </c>
    </row>
    <row r="2207" spans="1:23" ht="409.5" x14ac:dyDescent="0.25">
      <c r="A2207" s="2" t="s">
        <v>6561</v>
      </c>
      <c r="B2207" s="2" t="s">
        <v>6562</v>
      </c>
      <c r="C2207" s="3" t="s">
        <v>6563</v>
      </c>
      <c r="D2207" s="23" t="str">
        <f t="shared" si="804"/>
        <v>Un Baux de Provence Rouge riche et complexe qui s’accordera sur un carré d’agneau au four.&lt;br&gt;&lt;br&gt;Encépagement : Syrah, Grenache et Cabernet sauvignon&lt;br&gt;&lt;br&gt;Dégustation : Robe rouge grenat ; Nez de fruits rouges et plein de fraîcheur ; Bouche fruitée, équilibrée, épicée. Finale longue et cacaotée.&lt;br&gt;Accord mets/vin : viande rouge grillée.&lt;br&gt;&lt;br&gt;Domaine familial de Dalméran situé au cœur du Parc Naturel, il a conservé toute son authenticité. Grâce à l’eau, présente en abondance, et la protection des collines du massif des Alpilles, les vignes du domaine donnent vie à des raisins de grande qualité.&lt;br&gt;&lt;br&gt;Le Domaine Dalméran est situé à Saint-Etienne-du-Grès, sans cesse renouvelés et perfectionnés depuis au moins 1442, les pieds de vigne sont plantés sur 11 hectares de parcelles orientées nord. Ils bénéficient d’une configuration géologique rarissime caractérisée par une grande diversité de sols (argile, sable, galets) pour s’épanouir.&lt;br&gt;&lt;br&gt;Précurseur, le Domaine Dalméran a adopté les préceptes de l’agriculture biologique depuis 2011. La production est volontairement limitée afin de tirer le meilleur de son écosystème exceptionnel.</v>
      </c>
      <c r="E2207" s="4">
        <v>22.7</v>
      </c>
      <c r="F2207" s="2" t="s">
        <v>6555</v>
      </c>
      <c r="G2207" s="19">
        <f>VLOOKUP(F2207,frs!$A$2:$B$45,2,FALSE)</f>
        <v>14</v>
      </c>
      <c r="H2207" s="2" t="b">
        <v>1</v>
      </c>
      <c r="I2207" s="2" t="s">
        <v>4716</v>
      </c>
      <c r="J2207" s="19">
        <f>VLOOKUP(I2207,Families!$A$2:$B$11,2,FALSE)</f>
        <v>1</v>
      </c>
      <c r="K2207" s="2" t="s">
        <v>5062</v>
      </c>
      <c r="L2207" s="19" t="str">
        <f>IFERROR(VLOOKUP(K2207,Appellations!$A$2:$B$77,2,FALSE),"0")</f>
        <v>0</v>
      </c>
      <c r="M2207" s="2" t="s">
        <v>4741</v>
      </c>
      <c r="N2207" s="19">
        <f>IFERROR(VLOOKUP(M2207,Regions!$A$2:$B$44,2,FALSE),"0")</f>
        <v>32</v>
      </c>
      <c r="O2207" s="2" t="s">
        <v>4719</v>
      </c>
      <c r="P2207" s="19">
        <f>IFERROR(VLOOKUP(O2207,Colors!$A$2:$B$11,2,FALSE),"0")</f>
        <v>8</v>
      </c>
      <c r="Q2207" s="2" t="s">
        <v>4688</v>
      </c>
      <c r="R2207" s="19">
        <f>IFERROR(VLOOKUP(Q2207,Contenants!$A$2:$B$21,2,FALSE),"0")</f>
        <v>16</v>
      </c>
      <c r="S2207" s="2" t="s">
        <v>6564</v>
      </c>
      <c r="T2207" s="50" t="str">
        <f t="shared" si="805"/>
        <v>Baux De Provence Dalmeran Chateau Dalmeran Rouge</v>
      </c>
      <c r="U2207" s="19" t="str">
        <f t="shared" si="810"/>
        <v>chateau_dalmeran_les_baux_de_provence_chateau_rouge.png</v>
      </c>
      <c r="V2207" s="19">
        <f t="shared" si="811"/>
        <v>1</v>
      </c>
      <c r="W2207" s="20" t="str">
        <f t="shared" si="809"/>
        <v>("02219", "Baux De Provence Dalmeran Chateau Dalmeran Rouge", "Un Baux de Provence Rouge riche et complexe qui s’accordera sur un carré d’agneau au four.&lt;br&gt;&lt;br&gt;Encépagement : Syrah, Grenache et Cabernet sauvignon&lt;br&gt;&lt;br&gt;Dégustation : Robe rouge grenat ; Nez de fruits rouges et plein de fraîcheur ; Bouche fruitée, équilibrée, épicée. Finale longue et cacaotée.&lt;br&gt;Accord mets/vin : viande rouge grillée.&lt;br&gt;&lt;br&gt;Domaine familial de Dalméran situé au cœur du Parc Naturel, il a conservé toute son authenticité. Grâce à l’eau, présente en abondance, et la protection des collines du massif des Alpilles, les vignes du domaine donnent vie à des raisins de grande qualité.&lt;br&gt;&lt;br&gt;Le Domaine Dalméran est situé à Saint-Etienne-du-Grès, sans cesse renouvelés et perfectionnés depuis au moins 1442, les pieds de vigne sont plantés sur 11 hectares de parcelles orientées nord. Ils bénéficient d’une configuration géologique rarissime caractérisée par une grande diversité de sols (argile, sable, galets) pour s’épanouir.&lt;br&gt;&lt;br&gt;Précurseur, le Domaine Dalméran a adopté les préceptes de l’agriculture biologique depuis 2011. La production est volontairement limitée afin de tirer le meilleur de son écosystème exceptionnel.", "14", "1", "0", "32","8", "16", "chateau_dalmeran_les_baux_de_provence_chateau_rouge.png", "1"),</v>
      </c>
    </row>
    <row r="2208" spans="1:23" ht="90" hidden="1" x14ac:dyDescent="0.25">
      <c r="A2208" s="2" t="s">
        <v>6565</v>
      </c>
      <c r="B2208" s="2" t="s">
        <v>6566</v>
      </c>
      <c r="C2208" s="3"/>
      <c r="D2208" s="23" t="str">
        <f t="shared" si="804"/>
        <v/>
      </c>
      <c r="E2208" s="4">
        <v>27.9</v>
      </c>
      <c r="F2208" s="2" t="s">
        <v>6567</v>
      </c>
      <c r="G2208" s="19" t="e">
        <f>VLOOKUP(F2208,frs!$A$2:$E$41,2,FALSE)</f>
        <v>#N/A</v>
      </c>
      <c r="H2208" s="2" t="b">
        <v>1</v>
      </c>
      <c r="I2208" s="2" t="s">
        <v>4716</v>
      </c>
      <c r="J2208" s="19">
        <f>VLOOKUP(I2208,Families!$A$2:$B$11,2,FALSE)</f>
        <v>1</v>
      </c>
      <c r="K2208" s="2" t="s">
        <v>4847</v>
      </c>
      <c r="L2208" s="19">
        <f>IFERROR(VLOOKUP(K2208,Appellations!$A$2:$B$77,2,FALSE),"0")</f>
        <v>34</v>
      </c>
      <c r="M2208" s="2" t="s">
        <v>4745</v>
      </c>
      <c r="N2208" s="19">
        <f>IFERROR(VLOOKUP(M2208,Regions!$A$2:$B$44,2,FALSE),"0")</f>
        <v>33</v>
      </c>
      <c r="O2208" s="2" t="s">
        <v>4719</v>
      </c>
      <c r="P2208" s="19">
        <f>IFERROR(VLOOKUP(O2208,Colors!$A$2:$B$11,2,FALSE),"0")</f>
        <v>8</v>
      </c>
      <c r="Q2208" s="2" t="s">
        <v>4688</v>
      </c>
      <c r="R2208" s="19">
        <f>IFERROR(VLOOKUP(Q2208,Contenants!$A$2:$B$21,2,FALSE),"0")</f>
        <v>16</v>
      </c>
      <c r="S2208" s="2"/>
      <c r="T2208" s="50" t="str">
        <f t="shared" si="805"/>
        <v>Gigondas Domaine Raspail Ay Rouge</v>
      </c>
      <c r="U2208" s="19" t="str">
        <f t="shared" si="810"/>
        <v/>
      </c>
      <c r="V2208" s="19">
        <f t="shared" si="811"/>
        <v>0</v>
      </c>
      <c r="W2208" s="20" t="e">
        <f t="shared" ref="W2208:W2218" si="812">$X$1&amp;A2208&amp;$Y$1&amp;T2208&amp;$Z$1&amp;D2208&amp;$AA$1&amp;G2208&amp;$AB$1&amp;J2208&amp;$AC$1&amp;L2208&amp;$AD$1&amp;N2208&amp;$AE$1&amp;P2208&amp;$AF$1&amp;R2208&amp;$AG$1&amp;U2208&amp;$AH$1&amp;V2208&amp;$AI$1</f>
        <v>#N/A</v>
      </c>
    </row>
    <row r="2209" spans="1:23" ht="90" hidden="1" x14ac:dyDescent="0.25">
      <c r="A2209" s="2" t="s">
        <v>6568</v>
      </c>
      <c r="B2209" s="2" t="s">
        <v>6569</v>
      </c>
      <c r="C2209" s="3"/>
      <c r="D2209" s="23" t="str">
        <f t="shared" si="804"/>
        <v/>
      </c>
      <c r="E2209" s="4">
        <v>6.95</v>
      </c>
      <c r="F2209" s="2" t="s">
        <v>6570</v>
      </c>
      <c r="G2209" s="19" t="e">
        <f>VLOOKUP(F2209,frs!$A$2:$E$41,2,FALSE)</f>
        <v>#N/A</v>
      </c>
      <c r="H2209" s="2" t="b">
        <v>1</v>
      </c>
      <c r="I2209" s="2" t="s">
        <v>4709</v>
      </c>
      <c r="J2209" s="19">
        <f>VLOOKUP(I2209,Families!$A$2:$B$11,2,FALSE)</f>
        <v>2</v>
      </c>
      <c r="K2209" s="2" t="s">
        <v>4751</v>
      </c>
      <c r="L2209" s="19" t="str">
        <f>IFERROR(VLOOKUP(K2209,Appellations!$A$2:$B$77,2,FALSE),"0")</f>
        <v>0</v>
      </c>
      <c r="M2209" s="2" t="s">
        <v>4745</v>
      </c>
      <c r="N2209" s="19">
        <f>IFERROR(VLOOKUP(M2209,Regions!$A$2:$B$44,2,FALSE),"0")</f>
        <v>33</v>
      </c>
      <c r="O2209" s="2" t="s">
        <v>4689</v>
      </c>
      <c r="P2209" s="19">
        <f>IFERROR(VLOOKUP(O2209,Colors!$A$2:$B$11,2,FALSE),"0")</f>
        <v>2</v>
      </c>
      <c r="Q2209" s="2" t="s">
        <v>4688</v>
      </c>
      <c r="R2209" s="19">
        <f>IFERROR(VLOOKUP(Q2209,Contenants!$A$2:$B$21,2,FALSE),"0")</f>
        <v>16</v>
      </c>
      <c r="S2209" s="2"/>
      <c r="T2209" s="50" t="s">
        <v>6592</v>
      </c>
      <c r="U2209" s="19" t="str">
        <f t="shared" si="810"/>
        <v/>
      </c>
      <c r="V2209" s="19">
        <f t="shared" si="811"/>
        <v>0</v>
      </c>
      <c r="W2209" s="20" t="e">
        <f t="shared" si="812"/>
        <v>#N/A</v>
      </c>
    </row>
    <row r="2210" spans="1:23" ht="90" hidden="1" x14ac:dyDescent="0.25">
      <c r="A2210" s="2" t="s">
        <v>6571</v>
      </c>
      <c r="B2210" s="2" t="s">
        <v>6572</v>
      </c>
      <c r="C2210" s="3"/>
      <c r="D2210" s="23" t="str">
        <f t="shared" si="804"/>
        <v/>
      </c>
      <c r="E2210" s="4">
        <v>6.95</v>
      </c>
      <c r="F2210" s="2" t="s">
        <v>6570</v>
      </c>
      <c r="G2210" s="19" t="e">
        <f>VLOOKUP(F2210,frs!$A$2:$E$41,2,FALSE)</f>
        <v>#N/A</v>
      </c>
      <c r="H2210" s="2" t="b">
        <v>1</v>
      </c>
      <c r="I2210" s="2" t="s">
        <v>4716</v>
      </c>
      <c r="J2210" s="19">
        <f>VLOOKUP(I2210,Families!$A$2:$B$11,2,FALSE)</f>
        <v>1</v>
      </c>
      <c r="K2210" s="2" t="s">
        <v>4751</v>
      </c>
      <c r="L2210" s="19" t="str">
        <f>IFERROR(VLOOKUP(K2210,Appellations!$A$2:$B$77,2,FALSE),"0")</f>
        <v>0</v>
      </c>
      <c r="M2210" s="2" t="s">
        <v>4745</v>
      </c>
      <c r="N2210" s="19">
        <f>IFERROR(VLOOKUP(M2210,Regions!$A$2:$B$44,2,FALSE),"0")</f>
        <v>33</v>
      </c>
      <c r="O2210" s="2" t="s">
        <v>4719</v>
      </c>
      <c r="P2210" s="19">
        <f>IFERROR(VLOOKUP(O2210,Colors!$A$2:$B$11,2,FALSE),"0")</f>
        <v>8</v>
      </c>
      <c r="Q2210" s="2" t="s">
        <v>4688</v>
      </c>
      <c r="R2210" s="19">
        <f>IFERROR(VLOOKUP(Q2210,Contenants!$A$2:$B$21,2,FALSE),"0")</f>
        <v>16</v>
      </c>
      <c r="S2210" s="2"/>
      <c r="T2210" s="50" t="s">
        <v>6593</v>
      </c>
      <c r="U2210" s="19" t="str">
        <f t="shared" si="810"/>
        <v/>
      </c>
      <c r="V2210" s="19">
        <f t="shared" si="811"/>
        <v>0</v>
      </c>
      <c r="W2210" s="20" t="e">
        <f t="shared" si="812"/>
        <v>#N/A</v>
      </c>
    </row>
    <row r="2211" spans="1:23" ht="90" hidden="1" x14ac:dyDescent="0.25">
      <c r="A2211" s="2" t="s">
        <v>6573</v>
      </c>
      <c r="B2211" s="2" t="s">
        <v>6574</v>
      </c>
      <c r="C2211" s="3"/>
      <c r="D2211" s="23" t="str">
        <f t="shared" si="804"/>
        <v/>
      </c>
      <c r="E2211" s="4">
        <v>32.9</v>
      </c>
      <c r="F2211" s="2" t="s">
        <v>6575</v>
      </c>
      <c r="G2211" s="19" t="e">
        <f>VLOOKUP(F2211,frs!$A$2:$E$41,2,FALSE)</f>
        <v>#N/A</v>
      </c>
      <c r="H2211" s="2" t="b">
        <v>1</v>
      </c>
      <c r="I2211" s="2" t="s">
        <v>4716</v>
      </c>
      <c r="J2211" s="19">
        <f>VLOOKUP(I2211,Families!$A$2:$B$11,2,FALSE)</f>
        <v>1</v>
      </c>
      <c r="K2211" s="2" t="s">
        <v>4841</v>
      </c>
      <c r="L2211" s="19">
        <f>IFERROR(VLOOKUP(K2211,Appellations!$A$2:$B$77,2,FALSE),"0")</f>
        <v>17</v>
      </c>
      <c r="M2211" s="2" t="s">
        <v>4745</v>
      </c>
      <c r="N2211" s="19">
        <f>IFERROR(VLOOKUP(M2211,Regions!$A$2:$B$44,2,FALSE),"0")</f>
        <v>33</v>
      </c>
      <c r="O2211" s="2" t="s">
        <v>4719</v>
      </c>
      <c r="P2211" s="19">
        <f>IFERROR(VLOOKUP(O2211,Colors!$A$2:$B$11,2,FALSE),"0")</f>
        <v>8</v>
      </c>
      <c r="Q2211" s="2" t="s">
        <v>4688</v>
      </c>
      <c r="R2211" s="19">
        <f>IFERROR(VLOOKUP(Q2211,Contenants!$A$2:$B$21,2,FALSE),"0")</f>
        <v>16</v>
      </c>
      <c r="S2211" s="2"/>
      <c r="T2211" s="50" t="s">
        <v>6594</v>
      </c>
      <c r="U2211" s="19" t="str">
        <f t="shared" si="810"/>
        <v/>
      </c>
      <c r="V2211" s="19">
        <f t="shared" si="811"/>
        <v>0</v>
      </c>
      <c r="W2211" s="20" t="e">
        <f t="shared" si="812"/>
        <v>#N/A</v>
      </c>
    </row>
    <row r="2212" spans="1:23" ht="90" hidden="1" x14ac:dyDescent="0.25">
      <c r="A2212" s="2" t="s">
        <v>6576</v>
      </c>
      <c r="B2212" s="2" t="s">
        <v>6577</v>
      </c>
      <c r="C2212" s="3"/>
      <c r="D2212" s="23" t="str">
        <f t="shared" si="804"/>
        <v/>
      </c>
      <c r="E2212" s="4">
        <v>31.8</v>
      </c>
      <c r="F2212" s="2" t="s">
        <v>6575</v>
      </c>
      <c r="G2212" s="19" t="e">
        <f>VLOOKUP(F2212,frs!$A$2:$E$41,2,FALSE)</f>
        <v>#N/A</v>
      </c>
      <c r="H2212" s="2" t="b">
        <v>1</v>
      </c>
      <c r="I2212" s="2" t="s">
        <v>4709</v>
      </c>
      <c r="J2212" s="19">
        <f>VLOOKUP(I2212,Families!$A$2:$B$11,2,FALSE)</f>
        <v>2</v>
      </c>
      <c r="K2212" s="2" t="s">
        <v>4841</v>
      </c>
      <c r="L2212" s="19">
        <f>IFERROR(VLOOKUP(K2212,Appellations!$A$2:$B$77,2,FALSE),"0")</f>
        <v>17</v>
      </c>
      <c r="M2212" s="2" t="s">
        <v>4745</v>
      </c>
      <c r="N2212" s="19">
        <f>IFERROR(VLOOKUP(M2212,Regions!$A$2:$B$44,2,FALSE),"0")</f>
        <v>33</v>
      </c>
      <c r="O2212" s="2" t="s">
        <v>4689</v>
      </c>
      <c r="P2212" s="19">
        <f>IFERROR(VLOOKUP(O2212,Colors!$A$2:$B$11,2,FALSE),"0")</f>
        <v>2</v>
      </c>
      <c r="Q2212" s="2" t="s">
        <v>4688</v>
      </c>
      <c r="R2212" s="19">
        <f>IFERROR(VLOOKUP(Q2212,Contenants!$A$2:$B$21,2,FALSE),"0")</f>
        <v>16</v>
      </c>
      <c r="S2212" s="2"/>
      <c r="T2212" s="50" t="str">
        <f t="shared" si="805"/>
        <v>Ch9 Chante Cigale Blanc</v>
      </c>
      <c r="U2212" s="19" t="str">
        <f t="shared" si="810"/>
        <v/>
      </c>
      <c r="V2212" s="19">
        <f t="shared" si="811"/>
        <v>0</v>
      </c>
      <c r="W2212" s="20" t="e">
        <f t="shared" si="812"/>
        <v>#N/A</v>
      </c>
    </row>
    <row r="2213" spans="1:23" ht="90" hidden="1" x14ac:dyDescent="0.25">
      <c r="A2213" s="2" t="s">
        <v>6578</v>
      </c>
      <c r="B2213" s="2" t="s">
        <v>6579</v>
      </c>
      <c r="C2213" s="3"/>
      <c r="D2213" s="23" t="str">
        <f t="shared" si="804"/>
        <v/>
      </c>
      <c r="E2213" s="4">
        <v>29.8</v>
      </c>
      <c r="F2213" s="2" t="s">
        <v>469</v>
      </c>
      <c r="G2213" s="19">
        <f>VLOOKUP(F2213,frs!$A$2:$E$41,2,FALSE)</f>
        <v>24</v>
      </c>
      <c r="H2213" s="2" t="b">
        <v>1</v>
      </c>
      <c r="I2213" s="2" t="s">
        <v>4693</v>
      </c>
      <c r="J2213" s="19">
        <f>VLOOKUP(I2213,Families!$A$2:$B$11,2,FALSE)</f>
        <v>7</v>
      </c>
      <c r="K2213" s="2"/>
      <c r="L2213" s="19" t="str">
        <f>IFERROR(VLOOKUP(K2213,Appellations!$A$2:$B$77,2,FALSE),"0")</f>
        <v>0</v>
      </c>
      <c r="M2213" s="2" t="s">
        <v>4703</v>
      </c>
      <c r="N2213" s="19">
        <f>IFERROR(VLOOKUP(M2213,Regions!$A$2:$B$44,2,FALSE),"0")</f>
        <v>34</v>
      </c>
      <c r="O2213" s="2"/>
      <c r="P2213" s="19" t="str">
        <f>IFERROR(VLOOKUP(O2213,Colors!$A$2:$B$11,2,FALSE),"0")</f>
        <v>0</v>
      </c>
      <c r="Q2213" s="2" t="s">
        <v>4696</v>
      </c>
      <c r="R2213" s="19">
        <f>IFERROR(VLOOKUP(Q2213,Contenants!$A$2:$B$21,2,FALSE),"0")</f>
        <v>15</v>
      </c>
      <c r="S2213" s="2"/>
      <c r="T2213" s="50" t="str">
        <f t="shared" si="805"/>
        <v>Rhum Clement Ambre E.S.B 40°</v>
      </c>
      <c r="U2213" s="19" t="str">
        <f t="shared" si="810"/>
        <v/>
      </c>
      <c r="V2213" s="19">
        <f t="shared" si="811"/>
        <v>0</v>
      </c>
      <c r="W2213" s="20" t="str">
        <f t="shared" si="812"/>
        <v>("02225", "Rhum Clement Ambre E.S.B 40°", "", "24", "7", "0", "34","0", "15", "", "0"),</v>
      </c>
    </row>
    <row r="2214" spans="1:23" ht="90" hidden="1" x14ac:dyDescent="0.25">
      <c r="A2214" s="2" t="s">
        <v>6580</v>
      </c>
      <c r="B2214" s="2" t="s">
        <v>6581</v>
      </c>
      <c r="C2214" s="3"/>
      <c r="D2214" s="23" t="str">
        <f t="shared" si="804"/>
        <v/>
      </c>
      <c r="E2214" s="4">
        <v>32.6</v>
      </c>
      <c r="F2214" s="2" t="s">
        <v>2270</v>
      </c>
      <c r="G2214" s="19" t="e">
        <f>VLOOKUP(F2214,frs!$A$2:$E$41,2,FALSE)</f>
        <v>#N/A</v>
      </c>
      <c r="H2214" s="2" t="b">
        <v>1</v>
      </c>
      <c r="I2214" s="2" t="s">
        <v>4716</v>
      </c>
      <c r="J2214" s="19">
        <f>VLOOKUP(I2214,Families!$A$2:$B$11,2,FALSE)</f>
        <v>1</v>
      </c>
      <c r="K2214" s="2" t="s">
        <v>4788</v>
      </c>
      <c r="L2214" s="19" t="str">
        <f>IFERROR(VLOOKUP(K2214,Appellations!$A$2:$B$77,2,FALSE),"0")</f>
        <v>0</v>
      </c>
      <c r="M2214" s="2" t="s">
        <v>4762</v>
      </c>
      <c r="N2214" s="19">
        <f>IFERROR(VLOOKUP(M2214,Regions!$A$2:$B$44,2,FALSE),"0")</f>
        <v>10</v>
      </c>
      <c r="O2214" s="2" t="s">
        <v>4719</v>
      </c>
      <c r="P2214" s="19">
        <f>IFERROR(VLOOKUP(O2214,Colors!$A$2:$B$11,2,FALSE),"0")</f>
        <v>8</v>
      </c>
      <c r="Q2214" s="2" t="s">
        <v>4688</v>
      </c>
      <c r="R2214" s="19">
        <f>IFERROR(VLOOKUP(Q2214,Contenants!$A$2:$B$21,2,FALSE),"0")</f>
        <v>16</v>
      </c>
      <c r="S2214" s="2"/>
      <c r="T2214" s="50" t="str">
        <f t="shared" si="805"/>
        <v>Mercurey Vieilles Vignes Dom. H.Garrey Rouge</v>
      </c>
      <c r="U2214" s="19" t="str">
        <f t="shared" si="810"/>
        <v/>
      </c>
      <c r="V2214" s="19">
        <f t="shared" si="811"/>
        <v>0</v>
      </c>
      <c r="W2214" s="20" t="e">
        <f t="shared" si="812"/>
        <v>#N/A</v>
      </c>
    </row>
    <row r="2215" spans="1:23" ht="90" hidden="1" x14ac:dyDescent="0.25">
      <c r="A2215" s="2" t="s">
        <v>6582</v>
      </c>
      <c r="B2215" s="2" t="s">
        <v>6583</v>
      </c>
      <c r="C2215" s="3"/>
      <c r="D2215" s="23" t="str">
        <f t="shared" si="804"/>
        <v/>
      </c>
      <c r="E2215" s="4">
        <v>54.8</v>
      </c>
      <c r="F2215" s="2" t="s">
        <v>2270</v>
      </c>
      <c r="G2215" s="19" t="e">
        <f>VLOOKUP(F2215,frs!$A$2:$E$41,2,FALSE)</f>
        <v>#N/A</v>
      </c>
      <c r="H2215" s="2" t="b">
        <v>1</v>
      </c>
      <c r="I2215" s="2" t="s">
        <v>4716</v>
      </c>
      <c r="J2215" s="19">
        <f>VLOOKUP(I2215,Families!$A$2:$B$11,2,FALSE)</f>
        <v>1</v>
      </c>
      <c r="K2215" s="2" t="s">
        <v>4796</v>
      </c>
      <c r="L2215" s="19" t="str">
        <f>IFERROR(VLOOKUP(K2215,Appellations!$A$2:$B$77,2,FALSE),"0")</f>
        <v>0</v>
      </c>
      <c r="M2215" s="2" t="s">
        <v>4762</v>
      </c>
      <c r="N2215" s="19">
        <f>IFERROR(VLOOKUP(M2215,Regions!$A$2:$B$44,2,FALSE),"0")</f>
        <v>10</v>
      </c>
      <c r="O2215" s="2" t="s">
        <v>4719</v>
      </c>
      <c r="P2215" s="19">
        <f>IFERROR(VLOOKUP(O2215,Colors!$A$2:$B$11,2,FALSE),"0")</f>
        <v>8</v>
      </c>
      <c r="Q2215" s="2" t="s">
        <v>4688</v>
      </c>
      <c r="R2215" s="19">
        <f>IFERROR(VLOOKUP(Q2215,Contenants!$A$2:$B$21,2,FALSE),"0")</f>
        <v>16</v>
      </c>
      <c r="S2215" s="2"/>
      <c r="T2215" s="50" t="str">
        <f t="shared" si="805"/>
        <v>Pommard La Chaniere Philippe Germain Rouge</v>
      </c>
      <c r="U2215" s="19" t="str">
        <f t="shared" si="810"/>
        <v/>
      </c>
      <c r="V2215" s="19">
        <f t="shared" si="811"/>
        <v>0</v>
      </c>
      <c r="W2215" s="20" t="e">
        <f t="shared" si="812"/>
        <v>#N/A</v>
      </c>
    </row>
    <row r="2216" spans="1:23" ht="90" hidden="1" x14ac:dyDescent="0.25">
      <c r="A2216" s="2" t="s">
        <v>6584</v>
      </c>
      <c r="B2216" s="2" t="s">
        <v>6585</v>
      </c>
      <c r="C2216" s="3"/>
      <c r="D2216" s="23" t="str">
        <f t="shared" si="804"/>
        <v/>
      </c>
      <c r="E2216" s="4">
        <v>8.4</v>
      </c>
      <c r="F2216" s="2" t="s">
        <v>6586</v>
      </c>
      <c r="G2216" s="19" t="e">
        <f>VLOOKUP(F2216,frs!$A$2:$E$41,2,FALSE)</f>
        <v>#N/A</v>
      </c>
      <c r="H2216" s="2" t="b">
        <v>1</v>
      </c>
      <c r="I2216" s="2" t="s">
        <v>4709</v>
      </c>
      <c r="J2216" s="19">
        <f>VLOOKUP(I2216,Families!$A$2:$B$11,2,FALSE)</f>
        <v>2</v>
      </c>
      <c r="K2216" s="2" t="s">
        <v>4924</v>
      </c>
      <c r="L2216" s="19">
        <f>IFERROR(VLOOKUP(K2216,Appellations!$A$2:$B$77,2,FALSE),"0")</f>
        <v>37</v>
      </c>
      <c r="M2216" s="2" t="s">
        <v>4857</v>
      </c>
      <c r="N2216" s="19">
        <f>IFERROR(VLOOKUP(M2216,Regions!$A$2:$B$44,2,FALSE),"0")</f>
        <v>36</v>
      </c>
      <c r="O2216" s="2" t="s">
        <v>4689</v>
      </c>
      <c r="P2216" s="19">
        <f>IFERROR(VLOOKUP(O2216,Colors!$A$2:$B$11,2,FALSE),"0")</f>
        <v>2</v>
      </c>
      <c r="Q2216" s="2" t="s">
        <v>4688</v>
      </c>
      <c r="R2216" s="19">
        <f>IFERROR(VLOOKUP(Q2216,Contenants!$A$2:$B$21,2,FALSE),"0")</f>
        <v>16</v>
      </c>
      <c r="S2216" s="2"/>
      <c r="T2216" s="50" t="str">
        <f t="shared" si="805"/>
        <v>Uby N°2 Chardonnay Chenin Blanc</v>
      </c>
      <c r="U2216" s="19" t="str">
        <f t="shared" si="810"/>
        <v/>
      </c>
      <c r="V2216" s="19">
        <f t="shared" si="811"/>
        <v>0</v>
      </c>
      <c r="W2216" s="20" t="e">
        <f t="shared" si="812"/>
        <v>#N/A</v>
      </c>
    </row>
    <row r="2217" spans="1:23" ht="90" hidden="1" x14ac:dyDescent="0.25">
      <c r="A2217" s="2" t="s">
        <v>6587</v>
      </c>
      <c r="B2217" s="2" t="s">
        <v>6588</v>
      </c>
      <c r="C2217" s="3"/>
      <c r="D2217" s="23" t="str">
        <f t="shared" si="804"/>
        <v/>
      </c>
      <c r="E2217" s="4">
        <v>6.75</v>
      </c>
      <c r="F2217" s="2" t="s">
        <v>6586</v>
      </c>
      <c r="G2217" s="19" t="e">
        <f>VLOOKUP(F2217,frs!$A$2:$E$41,2,FALSE)</f>
        <v>#N/A</v>
      </c>
      <c r="H2217" s="2" t="b">
        <v>1</v>
      </c>
      <c r="I2217" s="2" t="s">
        <v>4709</v>
      </c>
      <c r="J2217" s="19">
        <f>VLOOKUP(I2217,Families!$A$2:$B$11,2,FALSE)</f>
        <v>2</v>
      </c>
      <c r="K2217" s="2" t="s">
        <v>4924</v>
      </c>
      <c r="L2217" s="19">
        <f>IFERROR(VLOOKUP(K2217,Appellations!$A$2:$B$77,2,FALSE),"0")</f>
        <v>37</v>
      </c>
      <c r="M2217" s="2" t="s">
        <v>4857</v>
      </c>
      <c r="N2217" s="19">
        <f>IFERROR(VLOOKUP(M2217,Regions!$A$2:$B$44,2,FALSE),"0")</f>
        <v>36</v>
      </c>
      <c r="O2217" s="2" t="s">
        <v>4689</v>
      </c>
      <c r="P2217" s="19">
        <f>IFERROR(VLOOKUP(O2217,Colors!$A$2:$B$11,2,FALSE),"0")</f>
        <v>2</v>
      </c>
      <c r="Q2217" s="2" t="s">
        <v>4688</v>
      </c>
      <c r="R2217" s="19">
        <f>IFERROR(VLOOKUP(Q2217,Contenants!$A$2:$B$21,2,FALSE),"0")</f>
        <v>16</v>
      </c>
      <c r="S2217" s="2"/>
      <c r="T2217" s="50" t="str">
        <f t="shared" si="805"/>
        <v>Uby N°3 Colombard Sauvignon Blanc</v>
      </c>
      <c r="U2217" s="19" t="str">
        <f t="shared" si="810"/>
        <v/>
      </c>
      <c r="V2217" s="19">
        <f t="shared" si="811"/>
        <v>0</v>
      </c>
      <c r="W2217" s="20" t="e">
        <f t="shared" si="812"/>
        <v>#N/A</v>
      </c>
    </row>
    <row r="2218" spans="1:23" ht="90" hidden="1" x14ac:dyDescent="0.25">
      <c r="A2218" s="2" t="s">
        <v>6589</v>
      </c>
      <c r="B2218" s="2" t="s">
        <v>6590</v>
      </c>
      <c r="C2218" s="3"/>
      <c r="D2218" s="23" t="str">
        <f t="shared" si="804"/>
        <v/>
      </c>
      <c r="E2218" s="4">
        <v>9.5500000000000007</v>
      </c>
      <c r="F2218" s="2" t="s">
        <v>6586</v>
      </c>
      <c r="G2218" s="19" t="e">
        <f>VLOOKUP(F2218,frs!$A$2:$E$41,2,FALSE)</f>
        <v>#N/A</v>
      </c>
      <c r="H2218" s="2" t="b">
        <v>1</v>
      </c>
      <c r="I2218" s="2" t="s">
        <v>4709</v>
      </c>
      <c r="J2218" s="19">
        <f>VLOOKUP(I2218,Families!$A$2:$B$11,2,FALSE)</f>
        <v>2</v>
      </c>
      <c r="K2218" s="2" t="s">
        <v>4924</v>
      </c>
      <c r="L2218" s="19">
        <f>IFERROR(VLOOKUP(K2218,Appellations!$A$2:$B$77,2,FALSE),"0")</f>
        <v>37</v>
      </c>
      <c r="M2218" s="2" t="s">
        <v>4857</v>
      </c>
      <c r="N2218" s="19">
        <f>IFERROR(VLOOKUP(M2218,Regions!$A$2:$B$44,2,FALSE),"0")</f>
        <v>36</v>
      </c>
      <c r="O2218" s="2" t="s">
        <v>4689</v>
      </c>
      <c r="P2218" s="19">
        <f>IFERROR(VLOOKUP(O2218,Colors!$A$2:$B$11,2,FALSE),"0")</f>
        <v>2</v>
      </c>
      <c r="Q2218" s="2" t="s">
        <v>4688</v>
      </c>
      <c r="R2218" s="19">
        <f>IFERROR(VLOOKUP(Q2218,Contenants!$A$2:$B$21,2,FALSE),"0")</f>
        <v>16</v>
      </c>
      <c r="S2218" s="2"/>
      <c r="T2218" s="50" t="str">
        <f t="shared" si="805"/>
        <v>Uby N°4 Gros Et Petit Manseng Blanc</v>
      </c>
      <c r="U2218" s="19" t="str">
        <f t="shared" si="810"/>
        <v/>
      </c>
      <c r="V2218" s="19">
        <f t="shared" si="811"/>
        <v>0</v>
      </c>
      <c r="W2218" s="20" t="e">
        <f t="shared" si="812"/>
        <v>#N/A</v>
      </c>
    </row>
  </sheetData>
  <autoFilter ref="A1:AI2218" xr:uid="{00000000-0001-0000-0100-000000000000}">
    <filterColumn colId="7">
      <filters>
        <filter val="VRAI"/>
      </filters>
    </filterColumn>
    <filterColumn colId="21">
      <filters>
        <filter val="1"/>
      </filters>
    </filterColumn>
  </autoFilter>
  <sortState xmlns:xlrd2="http://schemas.microsoft.com/office/spreadsheetml/2017/richdata2" ref="A2:AF485">
    <sortCondition ref="A2:A485"/>
  </sortState>
  <dataConsolidate/>
  <printOptions headings="1" gridLines="1"/>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P2124"/>
  <sheetViews>
    <sheetView topLeftCell="A40" zoomScale="60" zoomScaleNormal="60" workbookViewId="0">
      <selection activeCell="G1" sqref="G1:G45"/>
    </sheetView>
  </sheetViews>
  <sheetFormatPr baseColWidth="10" defaultRowHeight="15" x14ac:dyDescent="0.25"/>
  <cols>
    <col min="1" max="1" width="47.28515625" bestFit="1" customWidth="1"/>
    <col min="2" max="2" width="13.85546875" customWidth="1"/>
    <col min="3" max="3" width="30.42578125" bestFit="1" customWidth="1"/>
    <col min="4" max="4" width="64.140625" customWidth="1"/>
    <col min="5" max="5" width="41.85546875" customWidth="1"/>
    <col min="6" max="6" width="32.7109375" customWidth="1"/>
    <col min="7" max="7" width="86.7109375" style="5" customWidth="1"/>
    <col min="8" max="8" width="2.7109375" bestFit="1" customWidth="1"/>
    <col min="9" max="9" width="2" bestFit="1" customWidth="1"/>
    <col min="10" max="10" width="2.7109375" customWidth="1"/>
    <col min="11" max="12" width="3.28515625" bestFit="1" customWidth="1"/>
    <col min="13" max="13" width="3.140625" bestFit="1" customWidth="1"/>
    <col min="16" max="16" width="47.28515625" bestFit="1" customWidth="1"/>
  </cols>
  <sheetData>
    <row r="1" spans="1:16" ht="15.75" x14ac:dyDescent="0.25">
      <c r="A1" s="1" t="s">
        <v>2212</v>
      </c>
      <c r="B1" s="1" t="s">
        <v>2195</v>
      </c>
      <c r="C1" s="1" t="s">
        <v>5948</v>
      </c>
      <c r="D1" s="1" t="s">
        <v>5949</v>
      </c>
      <c r="E1" s="1" t="s">
        <v>2203</v>
      </c>
      <c r="F1" s="10" t="s">
        <v>2300</v>
      </c>
      <c r="G1" s="5" t="s">
        <v>5950</v>
      </c>
      <c r="H1" t="s">
        <v>2192</v>
      </c>
      <c r="I1" s="55" t="s">
        <v>2202</v>
      </c>
      <c r="J1" s="55" t="s">
        <v>2202</v>
      </c>
      <c r="K1" s="55" t="s">
        <v>2202</v>
      </c>
      <c r="L1" s="55" t="s">
        <v>2202</v>
      </c>
      <c r="M1" s="55" t="s">
        <v>2194</v>
      </c>
      <c r="P1" s="1" t="s">
        <v>2212</v>
      </c>
    </row>
    <row r="2" spans="1:16" ht="285" x14ac:dyDescent="0.25">
      <c r="A2" s="2" t="s">
        <v>206</v>
      </c>
      <c r="B2" s="9">
        <v>1</v>
      </c>
      <c r="C2" s="53" t="s">
        <v>5958</v>
      </c>
      <c r="D2" s="54" t="s">
        <v>5960</v>
      </c>
      <c r="E2" s="56" t="s">
        <v>5959</v>
      </c>
      <c r="F2" t="str">
        <f t="shared" ref="F2:F43" si="0">SUBSTITUTE(SUBSTITUTE(SUBSTITUTE(SUBSTITUTE(SUBSTITUTE(SUBSTITUTE(SUBSTITUTE(SUBSTITUTE(SUBSTITUTE(SUBSTITUTE(PROPER(A2)," De "," de ")," Du "," du ")," Et "," et "),"Sarl",""),"Sas ",""),"Sc ",""),"Sca ",""),"Scea ",""),"Earl ",""),"Chateau","Château")</f>
        <v>Alain Geoffroy</v>
      </c>
      <c r="G2" s="5" t="str">
        <f>$H$1&amp;B2&amp;$I$1&amp;F2&amp;$J$1&amp;C2&amp;$K$1&amp;D2&amp;$L$1&amp;E2&amp;$M$1</f>
        <v>("1","Alain Geoffroy","geoffroy.jpg","Chablis et son univers sont à mi-chemin entre Beaune et Paris, sur la route du soleil. Nous y découvrons son vignoble, aux portes de la Bourgogne.&lt;br/&gt;Honoré Geoffroy, vers 1850, étendit l’exploitation sur les communes de Beine et la Chapelle Vaupelteigne, au coeur du vignoble chablisien.&lt;br/&gt;Alain Geoffroy fit passer la propriété au niveau de Domaine. Digne héritier de toutes les générations, il a su lui conserver le caractère familial et traditionnel.&lt;br/&gt;Beaucoup de récompenses ont mis à l’honneur nos vins. Avec 50 hectares en production, toute la famille oeuvre au développement du Domaine et s’est entourée d’une équipe dynamique pour produire, dans le respect de la tradition, des vins de Chablis frais et fruités avec une belle empreinte minérale.&lt;br/&gt;La vinification se fait en cuves inox pour conserver fraîcheur et typicité aux vins de Chablis. Et les vins issus de vieilles vignes sont vinifiés en fûts de chêne. La mise en bouteille se fait exclusivement au Domaine.&lt;br/&gt;Issus du cépage Chardonnay, les Chablis se distinguent par leur finesse, leur caractère minéral et leur longueur en bouche.&lt;br/&gt;Sereins et tranquilles dans votre cave, nos vins accepteront avec bonheur de vieillir quelques années.","https://www.chablis-geoffroy.com/fr/"),</v>
      </c>
      <c r="P2" s="2" t="s">
        <v>206</v>
      </c>
    </row>
    <row r="3" spans="1:16" ht="165" x14ac:dyDescent="0.25">
      <c r="A3" s="2" t="s">
        <v>2289</v>
      </c>
      <c r="B3" s="9">
        <v>2</v>
      </c>
      <c r="C3" s="53" t="s">
        <v>6031</v>
      </c>
      <c r="D3" s="54" t="s">
        <v>5952</v>
      </c>
      <c r="E3" s="53" t="s">
        <v>6046</v>
      </c>
      <c r="F3" t="str">
        <f t="shared" si="0"/>
        <v>Arnaud de Villeneuve</v>
      </c>
      <c r="G3" s="5" t="str">
        <f t="shared" ref="G3:G45" si="1">$H$1&amp;B3&amp;$I$1&amp;F3&amp;$J$1&amp;C3&amp;$K$1&amp;D3&amp;$L$1&amp;E3&amp;$M$1</f>
        <v>("2","Arnaud de Villeneuve","arnaud-de-villeneuve.jpg","Notre Maison, puise sa force dans les racines d’une histoire plus que centenaire, au cours de laquelle femmes et hommes se sont transmis passion et amour pour leur territoire et leurs vignes.&lt;br/&gt;Afin de faire fructifier cet héritage et de le transmettre à notre tour aux générations futures, nous sommes engagés dans une démarche de Responsabilité Sociétale (RSE) qui nous conduit à agir, au quotidien, en faveur d’une viticulture respectueuse de l’environnement et de la biodiversité.&lt;br/&gt;Chacun de nos vins est ainsi élaboré pour transmettre une partie de cette histoire avec la volonté d’offrir un plaisir immédiat à nos clients. Pour y parvenir, nous restons toujours à l’écoute de leurs goûts et de leurs envies.","https://arnauddevilleneuve.com/"),</v>
      </c>
      <c r="P3" s="2" t="s">
        <v>2289</v>
      </c>
    </row>
    <row r="4" spans="1:16" x14ac:dyDescent="0.25">
      <c r="A4" s="2" t="s">
        <v>2296</v>
      </c>
      <c r="B4" s="9">
        <v>3</v>
      </c>
      <c r="C4" s="53"/>
      <c r="D4" s="53"/>
      <c r="E4" s="53"/>
      <c r="F4" t="str">
        <f t="shared" si="0"/>
        <v>Bayerische Glaswerke Gmbh</v>
      </c>
      <c r="G4" s="5" t="str">
        <f t="shared" si="1"/>
        <v>("3","Bayerische Glaswerke Gmbh","","",""),</v>
      </c>
      <c r="P4" s="2" t="s">
        <v>2296</v>
      </c>
    </row>
    <row r="5" spans="1:16" x14ac:dyDescent="0.25">
      <c r="A5" s="2" t="s">
        <v>2254</v>
      </c>
      <c r="B5" s="9">
        <v>4</v>
      </c>
      <c r="C5" s="53"/>
      <c r="D5" s="53"/>
      <c r="E5" s="53"/>
      <c r="F5" t="str">
        <f t="shared" si="0"/>
        <v xml:space="preserve">Catrice Gourmet </v>
      </c>
      <c r="G5" s="5" t="str">
        <f t="shared" si="1"/>
        <v>("4","Catrice Gourmet ","","",""),</v>
      </c>
      <c r="P5" s="2" t="s">
        <v>2254</v>
      </c>
    </row>
    <row r="6" spans="1:16" x14ac:dyDescent="0.25">
      <c r="A6" s="2" t="s">
        <v>2269</v>
      </c>
      <c r="B6" s="9">
        <v>5</v>
      </c>
      <c r="C6" s="53"/>
      <c r="D6" s="53"/>
      <c r="E6" s="53"/>
      <c r="F6" t="str">
        <f t="shared" si="0"/>
        <v>Cellier du Perigord</v>
      </c>
      <c r="G6" s="5" t="str">
        <f t="shared" si="1"/>
        <v>("5","Cellier du Perigord","","",""),</v>
      </c>
      <c r="P6" s="2" t="s">
        <v>2269</v>
      </c>
    </row>
    <row r="7" spans="1:16" ht="100.5" x14ac:dyDescent="0.25">
      <c r="A7" s="2" t="s">
        <v>2228</v>
      </c>
      <c r="B7" s="9">
        <v>6</v>
      </c>
      <c r="C7" s="53" t="s">
        <v>5957</v>
      </c>
      <c r="D7" s="57" t="s">
        <v>5951</v>
      </c>
      <c r="E7" s="53" t="s">
        <v>5963</v>
      </c>
      <c r="F7" t="str">
        <f t="shared" si="0"/>
        <v>Champagne Jean-Noël Haton</v>
      </c>
      <c r="G7" s="5" t="str">
        <f t="shared" si="1"/>
        <v>("6","Champagne Jean-Noël Haton","haton.jpg","L’histoire de la Maison de Champagne Haton commence en 1610 sous le règne de LOUIS XIII avec l’acquisition des premières parcelles à Damery par François Haton. En 1928, Octave Haton donne une nouvelle impulsion à l’exploitation familiale en débutant la vinification de ses propres champagnes. Fière de ses racines et tournée vers l’avenir, la famille Haton incarne presque quatre siècles d’histoire champenoise.","https://www.champagne-haton.com/fr/"),</v>
      </c>
      <c r="P7" s="2" t="s">
        <v>2228</v>
      </c>
    </row>
    <row r="8" spans="1:16" x14ac:dyDescent="0.25">
      <c r="A8" s="2" t="s">
        <v>2244</v>
      </c>
      <c r="B8" s="9">
        <v>7</v>
      </c>
      <c r="C8" s="53"/>
      <c r="D8" s="53"/>
      <c r="E8" s="53"/>
      <c r="F8" t="str">
        <f t="shared" si="0"/>
        <v>Champagne Ruinart</v>
      </c>
      <c r="G8" s="5" t="str">
        <f t="shared" si="1"/>
        <v>("7","Champagne Ruinart","","",""),</v>
      </c>
      <c r="P8" s="2" t="s">
        <v>2244</v>
      </c>
    </row>
    <row r="9" spans="1:16" ht="165" x14ac:dyDescent="0.25">
      <c r="A9" s="2" t="s">
        <v>2229</v>
      </c>
      <c r="B9" s="9">
        <v>8</v>
      </c>
      <c r="C9" s="53" t="s">
        <v>5953</v>
      </c>
      <c r="D9" s="54" t="s">
        <v>5956</v>
      </c>
      <c r="E9" s="53" t="s">
        <v>5961</v>
      </c>
      <c r="F9" t="str">
        <f t="shared" si="0"/>
        <v>Champagne Soutiran</v>
      </c>
      <c r="G9" s="5" t="str">
        <f t="shared" si="1"/>
        <v>("8","Champagne Soutiran","soutiran.jpg","Une Maison artisanale :&lt;br/&gt;nous explorons et composons désormais à quatre mains…&lt;br/&gt;Aujourd’hui, c’est en tandem que nous façonnons chacune de nos cuvées. Rien n’est laissé au hasard : de nos vignes à l’élaboration et l’assemblage de nos vins de Champagne.&lt;br/&gt;Reflet de notre histoire et de nos convictions, nos créations cherchent à sublimer un terroir exceptionnel. Nous signons des cuvées rares et racées.&lt;br/&gt;Nos Champagnes SOUTIRAN Grand Cru s’affirment par leur tempérament, leur profondeur et leur belle singularité. Élégants et charmeurs, nos vins de Champagne procurent un grand plaisir en toute occasion. Ils s’adressent autant aux palais des explorateurs d’un jour qu’aux amateurs les plus avertis.","https://www.soutiran.com/fr/"),</v>
      </c>
      <c r="P9" s="2" t="s">
        <v>2229</v>
      </c>
    </row>
    <row r="10" spans="1:16" x14ac:dyDescent="0.25">
      <c r="A10" s="2" t="s">
        <v>2222</v>
      </c>
      <c r="B10" s="9">
        <v>9</v>
      </c>
      <c r="C10" s="53"/>
      <c r="D10" s="53"/>
      <c r="E10" s="53"/>
      <c r="F10" t="str">
        <f t="shared" si="0"/>
        <v>Champagnes et Châteaux France</v>
      </c>
      <c r="G10" s="5" t="str">
        <f t="shared" si="1"/>
        <v>("9","Champagnes et Châteaux France","","",""),</v>
      </c>
      <c r="P10" s="2" t="s">
        <v>2222</v>
      </c>
    </row>
    <row r="11" spans="1:16" x14ac:dyDescent="0.25">
      <c r="A11" s="2" t="s">
        <v>2273</v>
      </c>
      <c r="B11" s="9">
        <v>10</v>
      </c>
      <c r="C11" s="53"/>
      <c r="D11" s="53"/>
      <c r="E11" s="53"/>
      <c r="F11" t="str">
        <f t="shared" si="0"/>
        <v>Château de Nages - Famille Gassier</v>
      </c>
      <c r="G11" s="5" t="str">
        <f t="shared" si="1"/>
        <v>("10","Château de Nages - Famille Gassier","","",""),</v>
      </c>
      <c r="P11" s="2" t="s">
        <v>2273</v>
      </c>
    </row>
    <row r="12" spans="1:16" x14ac:dyDescent="0.25">
      <c r="A12" s="2" t="s">
        <v>2214</v>
      </c>
      <c r="B12" s="9">
        <v>11</v>
      </c>
      <c r="C12" s="53"/>
      <c r="D12" s="53"/>
      <c r="E12" s="53"/>
      <c r="F12" t="str">
        <f t="shared" si="0"/>
        <v>Chef et Sommelier</v>
      </c>
      <c r="G12" s="5" t="str">
        <f t="shared" si="1"/>
        <v>("11","Chef et Sommelier","","",""),</v>
      </c>
      <c r="P12" s="2" t="s">
        <v>2214</v>
      </c>
    </row>
    <row r="13" spans="1:16" x14ac:dyDescent="0.25">
      <c r="A13" s="2" t="s">
        <v>2213</v>
      </c>
      <c r="B13" s="9">
        <v>12</v>
      </c>
      <c r="C13" s="53"/>
      <c r="D13" s="53"/>
      <c r="E13" s="53"/>
      <c r="F13" t="str">
        <f t="shared" si="0"/>
        <v>Comptoir Des Sommeliers</v>
      </c>
      <c r="G13" s="5" t="str">
        <f t="shared" si="1"/>
        <v>("12","Comptoir Des Sommeliers","","",""),</v>
      </c>
      <c r="P13" s="2" t="s">
        <v>2213</v>
      </c>
    </row>
    <row r="14" spans="1:16" ht="120" x14ac:dyDescent="0.25">
      <c r="A14" s="2" t="s">
        <v>2234</v>
      </c>
      <c r="B14" s="9">
        <v>13</v>
      </c>
      <c r="C14" s="53" t="s">
        <v>6027</v>
      </c>
      <c r="D14" s="53" t="s">
        <v>6119</v>
      </c>
      <c r="E14" s="53" t="s">
        <v>6118</v>
      </c>
      <c r="F14" t="str">
        <f t="shared" si="0"/>
        <v>Domaine Clavel</v>
      </c>
      <c r="G14" s="5" t="str">
        <f t="shared" si="1"/>
        <v>("13","Domaine Clavel","clavel.jpg","Descendante d’une famille qui travaille la vigne depuis 1640, Claire Clavel Femme Vigneronne oeuvre au quotidien pour continuer l’histoire de plusieurs générations. Epaulée par son père Denis et pouvant compter sur une équipe de femmes et d’hommes qui sont la richesse de son entreprise, Claire conduit les 80 hectares de son domaine à la recherche de toujours plus de caractères, d’authenticité et de convivialité. La richesse d’une entreprise, ce sont les hommes et les femmes qui sont la richesse de son entreprise, Claire conduit les 80 hectares de son domaine à la recherche de toujours plus de caractères, d’authenticité et de convivialité.","https://www.domaineclavel.com/"),</v>
      </c>
      <c r="P14" s="2" t="s">
        <v>2234</v>
      </c>
    </row>
    <row r="15" spans="1:16" ht="120" x14ac:dyDescent="0.25">
      <c r="A15" s="2" t="s">
        <v>6555</v>
      </c>
      <c r="B15" s="9">
        <v>14</v>
      </c>
      <c r="C15" s="53"/>
      <c r="D15" s="53"/>
      <c r="E15" s="53"/>
      <c r="F15" t="str">
        <f t="shared" si="0"/>
        <v>Domaine Dalmeran</v>
      </c>
      <c r="G15" s="5" t="str">
        <f t="shared" si="1"/>
        <v>("14","Domaine Dalmeran","","",""),</v>
      </c>
      <c r="P15" s="2" t="s">
        <v>6555</v>
      </c>
    </row>
    <row r="16" spans="1:16" ht="90" x14ac:dyDescent="0.25">
      <c r="A16" s="2" t="s">
        <v>2223</v>
      </c>
      <c r="B16" s="9">
        <v>15</v>
      </c>
      <c r="C16" s="53" t="s">
        <v>6028</v>
      </c>
      <c r="D16" s="53" t="s">
        <v>6120</v>
      </c>
      <c r="E16" s="53" t="s">
        <v>6043</v>
      </c>
      <c r="F16" t="str">
        <f t="shared" si="0"/>
        <v>Domaine de La Goujonne</v>
      </c>
      <c r="G16" s="5" t="str">
        <f t="shared" si="1"/>
        <v>("15","Domaine de La Goujonne","goujonne.jpg","L'authenticité d'un domaine familial : aucun membre de la famille Kraus n'échappe à la passion du vin qui se transmet de génération en génération! Sous le regard bienveillant des fondateurs, Magali et Denis, l'équipe produit en Bio des vins variés qui expriment tout le carctère de l'arrière-pays varois.&lt;br\&gt;Le vignoble et réparti sur les communes de Tourves et de Cabasse, et les chais installés au pied de la montagne de la Loube.","https://domaine-la-goujonne.fr/"),</v>
      </c>
      <c r="P16" s="2" t="s">
        <v>2223</v>
      </c>
    </row>
    <row r="17" spans="1:16" ht="120" x14ac:dyDescent="0.25">
      <c r="A17" s="2" t="s">
        <v>2284</v>
      </c>
      <c r="B17" s="9">
        <v>16</v>
      </c>
      <c r="C17" s="53"/>
      <c r="D17" s="53"/>
      <c r="E17" s="53"/>
      <c r="F17" t="str">
        <f t="shared" si="0"/>
        <v xml:space="preserve">Domaine Dubost </v>
      </c>
      <c r="G17" s="5" t="str">
        <f t="shared" si="1"/>
        <v>("16","Domaine Dubost ","","",""),</v>
      </c>
      <c r="P17" s="2" t="s">
        <v>2284</v>
      </c>
    </row>
    <row r="18" spans="1:16" ht="150" x14ac:dyDescent="0.25">
      <c r="A18" s="2" t="s">
        <v>2230</v>
      </c>
      <c r="B18" s="9">
        <v>17</v>
      </c>
      <c r="C18" s="53" t="s">
        <v>6030</v>
      </c>
      <c r="D18" s="53" t="s">
        <v>6140</v>
      </c>
      <c r="E18" s="53" t="s">
        <v>6123</v>
      </c>
      <c r="F18" t="str">
        <f t="shared" si="0"/>
        <v>Domaine La Chretienne</v>
      </c>
      <c r="G18" s="5" t="str">
        <f t="shared" si="1"/>
        <v>("17","Domaine La Chretienne","chretienne.jpg","19 hectares de vignes sont répartis sur les communes de Saint Cyr sur Mer, La cadière et le Castellet. De ces parcelles sont produits : 12% de blancs, 40% de rouges et 48% de rosés. Les cépages pour les Rosés et Rouges sont le Grenache Cinsault, Carignan et Mourvèdre.&lt;br\&gt;Les cépages pour les Blancs sont la Clairette et l’Ugni blanc.&lt;br\&gt;Les sols sont principalement argilocalcaires : labourés dès le premier jour, nous leur prêtons une attention particulière. Ils sont amendés avec des fumiers de moutons, cochons et poules. Nos interventions saisonnières sont liées au climat. Nous n’utilisons aucun herbicide depuis toujours.&lt;br\&gt;Notre philosophie est la pratique de l’agriculture régénérative, ( en savoir plus )  dont l’objectif est d’augmenter la biodiversité. Nous revendiquons le fait de ne pas avoir de label ou de certification.","https://la-chretienne-vin-bandol.fr/"),</v>
      </c>
      <c r="P18" s="2" t="s">
        <v>2230</v>
      </c>
    </row>
    <row r="19" spans="1:16" ht="150" x14ac:dyDescent="0.25">
      <c r="A19" s="2" t="s">
        <v>2282</v>
      </c>
      <c r="B19" s="9">
        <v>18</v>
      </c>
      <c r="C19" s="53" t="s">
        <v>6029</v>
      </c>
      <c r="D19" s="53" t="s">
        <v>6117</v>
      </c>
      <c r="E19" s="53" t="s">
        <v>6116</v>
      </c>
      <c r="F19" t="str">
        <f t="shared" si="0"/>
        <v>Château de La Greffiere</v>
      </c>
      <c r="G19" s="5" t="str">
        <f t="shared" si="1"/>
        <v>("18","Château de La Greffiere","greffiere.jpg","Nous sommes installés sur la commune de La Roche Vineuse, dans le Mâconnais, au sud de la Bourgogne. Cette région très vallonnée abrite différentes appellations comme « Bourgogne Aligoté » ou « Mâcon La Roche-Vineuse ». Nous travaillons les quatre cépages bourguignons « Chardonnay » – « Aligoté » pour les blancs et « Pinot noir » – « Gamay » pour les rouges. Ceux-ci ne sont pas implantés par hasard, ils conviennent à l’élaboration de vins de qualité sur nos terroirs si précieux. Comme le prouvent les différentes A.O.C. présentes dans notre région, ces cépages développent leurs caractéristiques et offrent une gamme de vins tout aussi différents qu’élégants, « Bourgogne », « Saint Véran ». Grâce à cette situation géographique privilégiée, nous vous proposons au domaine pas moins de huit appellations.","https://chateaudelagreffiere.com/"),</v>
      </c>
      <c r="P19" s="2" t="s">
        <v>2282</v>
      </c>
    </row>
    <row r="20" spans="1:16" ht="120" x14ac:dyDescent="0.25">
      <c r="A20" s="2" t="s">
        <v>2250</v>
      </c>
      <c r="B20" s="9">
        <v>19</v>
      </c>
      <c r="C20" s="53"/>
      <c r="D20" s="53"/>
      <c r="E20" s="53"/>
      <c r="F20" t="str">
        <f t="shared" si="0"/>
        <v>Ecogast France Sas</v>
      </c>
      <c r="G20" s="5" t="str">
        <f t="shared" si="1"/>
        <v>("19","Ecogast France Sas","","",""),</v>
      </c>
      <c r="P20" s="2" t="s">
        <v>2250</v>
      </c>
    </row>
    <row r="21" spans="1:16" ht="120" x14ac:dyDescent="0.25">
      <c r="A21" s="2" t="s">
        <v>2255</v>
      </c>
      <c r="B21" s="9">
        <v>20</v>
      </c>
      <c r="C21" s="53"/>
      <c r="D21" s="53"/>
      <c r="E21" s="53"/>
      <c r="F21" t="str">
        <f t="shared" si="0"/>
        <v>Eurl Des Bocaux - Maison Marc</v>
      </c>
      <c r="G21" s="5" t="str">
        <f t="shared" si="1"/>
        <v>("20","Eurl Des Bocaux - Maison Marc","","",""),</v>
      </c>
      <c r="P21" s="2" t="s">
        <v>2255</v>
      </c>
    </row>
    <row r="22" spans="1:16" ht="120" x14ac:dyDescent="0.25">
      <c r="A22" s="2" t="s">
        <v>2237</v>
      </c>
      <c r="B22" s="9">
        <v>21</v>
      </c>
      <c r="C22" s="53" t="s">
        <v>5955</v>
      </c>
      <c r="D22" s="53" t="s">
        <v>5954</v>
      </c>
      <c r="E22" s="53" t="s">
        <v>5962</v>
      </c>
      <c r="F22" t="str">
        <f t="shared" si="0"/>
        <v xml:space="preserve">Famille Fabre </v>
      </c>
      <c r="G22" s="5" t="str">
        <f t="shared" si="1"/>
        <v>("21","Famille Fabre ","fabre.jpg","Il était une fois une famille de vignerons amoureux de chacune de leurs parcelles. Au cours de repas animés ou de balades ventées dans la garrigue voisine, leur passion se transmettait d’une génération à l’autre. 2019 sonne le retour sur leurs terres de Clémence, Jeanne et Paule. Au-delà des liens de sang, c’est une famille au sens large qui œuvre chaque jour pour vous offrir une capture de ses terroirs.&lt;br/&gt;Famille Fabre est un ensemble de personnes convaincues de la nécessité de prendre soin de cette terre empruntée aux générations future, pour toujours pour vous donner ce qu’elle porte de meilleur. Nous levons nos chapeaux à ces talents réunis !","https://www.famillefabre.com/"),</v>
      </c>
      <c r="P22" s="2" t="s">
        <v>2237</v>
      </c>
    </row>
    <row r="23" spans="1:16" ht="120" x14ac:dyDescent="0.25">
      <c r="A23" s="2" t="s">
        <v>2246</v>
      </c>
      <c r="B23" s="9">
        <v>22</v>
      </c>
      <c r="C23" s="53"/>
      <c r="D23" s="53"/>
      <c r="E23" s="53"/>
      <c r="F23" t="str">
        <f t="shared" si="0"/>
        <v>Gie Hub Vbs</v>
      </c>
      <c r="G23" s="5" t="str">
        <f t="shared" si="1"/>
        <v>("22","Gie Hub Vbs","","",""),</v>
      </c>
      <c r="P23" s="2" t="s">
        <v>2246</v>
      </c>
    </row>
    <row r="24" spans="1:16" ht="150" x14ac:dyDescent="0.25">
      <c r="A24" s="2" t="s">
        <v>2219</v>
      </c>
      <c r="B24" s="9">
        <v>23</v>
      </c>
      <c r="C24" s="53" t="s">
        <v>6032</v>
      </c>
      <c r="D24" s="53" t="s">
        <v>6124</v>
      </c>
      <c r="E24" s="53" t="s">
        <v>6125</v>
      </c>
      <c r="F24" t="str">
        <f t="shared" si="0"/>
        <v>Grands Vins du Vieux Monde</v>
      </c>
      <c r="G24" s="5" t="str">
        <f t="shared" si="1"/>
        <v>("23","Grands Vins du Vieux Monde","maldant.jpg","En tant que passeurs de témoin, l’équipe du Domaine s’inscrit dans une approche et une vision exigeantes, durables, visant à assurer la transmission des terres aux générations futures dans les meilleures conditions possibles.&lt;br\&gt;Le Domaine adopte ainsi une approche culturale qui respecte la charte Bio-Advanced, visant à rechercher et à appliquer, à toutes les étapes de la vie du vin (production, transformation, gestion et distribution), les techniques les plus respectueuses de l’identité du terroir et de son environnement.&lt;br\&gt;Cette démarche permet de cultiver les vignes et d’avoir des raisins de très grande qualité, afin d’élaborer des vins de renommée internationale.&lt;br\&gt;L’objectif final est bien entendu, également, d’offrir aux clients un produit empreint de singularité, et pérenne.","https://domaine-maldant.com/"),</v>
      </c>
      <c r="P24" s="2" t="s">
        <v>2219</v>
      </c>
    </row>
    <row r="25" spans="1:16" ht="180" x14ac:dyDescent="0.25">
      <c r="A25" s="2" t="s">
        <v>469</v>
      </c>
      <c r="B25" s="9">
        <v>24</v>
      </c>
      <c r="C25" s="53" t="s">
        <v>6033</v>
      </c>
      <c r="D25" s="53" t="s">
        <v>6127</v>
      </c>
      <c r="E25" s="53" t="s">
        <v>6126</v>
      </c>
      <c r="F25" t="str">
        <f t="shared" si="0"/>
        <v>Joseph Cartron</v>
      </c>
      <c r="G25" s="5" t="str">
        <f t="shared" si="1"/>
        <v>("24","Joseph Cartron","cartron.jpg","La Bourgogne est le coeur et l’inspiration de la Maison Joseph Cartron. Les produits Joseph Cartron s'inscrivent dans la tradition des produits bourguignons: les liens étroits et durables créés avec les producteurs et distillateurs du terroir depuis plusieurs générations ont permis à la Maison Joseph Cartron de construire de véritables partenariats, d'acquérir une connaissance intime du fruit et de travailler ses créations avec les variétés de fruits les plus aromatiques, dans le respect des recettes originales.&lt;br\&gt;Aujourd'hui encore, la Maison Joseph Cartron achète 70% de ses fruits en Bourgogne, ce qui lui permet de choisir elle-même le moment de la récolte et de travailler les fruits à un stade de maturité optimum.&lt;br\&gt;L'utilisation de ces variétés de fruits locales, souvent à faible rendement comme le cassis Noir de Bourgogne, permet des créations typiquement bourguignonnes absolument incomparables en terme de goût.","https://www.cartron.fr/"),</v>
      </c>
      <c r="P25" s="2" t="s">
        <v>469</v>
      </c>
    </row>
    <row r="26" spans="1:16" ht="120" x14ac:dyDescent="0.25">
      <c r="A26" s="2" t="s">
        <v>2227</v>
      </c>
      <c r="B26" s="9">
        <v>25</v>
      </c>
      <c r="C26" s="53"/>
      <c r="D26" s="53"/>
      <c r="E26" s="53"/>
      <c r="F26" t="str">
        <f t="shared" si="0"/>
        <v>La Compagnie de Burgondie</v>
      </c>
      <c r="G26" s="5" t="str">
        <f t="shared" si="1"/>
        <v>("25","La Compagnie de Burgondie","","",""),</v>
      </c>
      <c r="P26" s="2" t="s">
        <v>2227</v>
      </c>
    </row>
    <row r="27" spans="1:16" ht="120" x14ac:dyDescent="0.25">
      <c r="A27" s="2" t="s">
        <v>2297</v>
      </c>
      <c r="B27" s="9">
        <v>26</v>
      </c>
      <c r="C27" s="53"/>
      <c r="D27" s="53"/>
      <c r="E27" s="53"/>
      <c r="F27" t="str">
        <f t="shared" si="0"/>
        <v>La Mentheuse</v>
      </c>
      <c r="G27" s="5" t="str">
        <f t="shared" si="1"/>
        <v>("26","La Mentheuse","","",""),</v>
      </c>
      <c r="P27" s="2" t="s">
        <v>2297</v>
      </c>
    </row>
    <row r="28" spans="1:16" ht="120" x14ac:dyDescent="0.25">
      <c r="A28" s="2" t="s">
        <v>2288</v>
      </c>
      <c r="B28" s="9">
        <v>27</v>
      </c>
      <c r="C28" s="53"/>
      <c r="D28" s="53"/>
      <c r="E28" s="53"/>
      <c r="F28" t="str">
        <f t="shared" si="0"/>
        <v>Le Cercle - Marchand D'Eaux de Vie</v>
      </c>
      <c r="G28" s="5" t="str">
        <f t="shared" si="1"/>
        <v>("27","Le Cercle - Marchand D'Eaux de Vie","","",""),</v>
      </c>
      <c r="P28" s="2" t="s">
        <v>2288</v>
      </c>
    </row>
    <row r="29" spans="1:16" ht="195" x14ac:dyDescent="0.25">
      <c r="A29" s="2" t="s">
        <v>66</v>
      </c>
      <c r="B29" s="9">
        <v>28</v>
      </c>
      <c r="C29" s="53" t="s">
        <v>6034</v>
      </c>
      <c r="D29" s="53" t="s">
        <v>6128</v>
      </c>
      <c r="E29" s="53" t="s">
        <v>6129</v>
      </c>
      <c r="F29" t="str">
        <f t="shared" si="0"/>
        <v>Leda</v>
      </c>
      <c r="G29" s="5" t="str">
        <f t="shared" si="1"/>
        <v>("28","Leda","leda.jpg","Maison Léda est une entreprise familiale et indépendante spécialisée dans la distribution de vins et de spiritueux d’excellence. Maison Léda a été créée en 1982 par la Famille Lesgourgues, pour au départ, assurer directement la distribution de ses armagnacs (Château de Laubade) et de ses vins (Château Haut Selve, Château Le Bonnat et Château Peyros) auprès d’une clientèle spécialisée.&lt;br\&gt;Depuis quelques années, Arnaud et Denis Lesgourgues, qui représentent la 3ème génération, ont élargi le portefeuille de marques en distribution vers des Maisons reconnues pour leur savoir-faire remarquable, leur singularité et l’excellence de leurs vins et spiritueux.&lt;br\&gt;Présente en France et dans plus de 50 pays à l’exportation, Maison Léda est le partenaire privilégié en vins et spiritueux des cavistes, épiceries fines, restaurants, hôtels et bars. Les collaborateurs de Maison Léda sont tous ensemble engagés dans la poursuite du développement durable de la Maison, au service de ses clients et des marques qu’elle représente fièrement au quotidien.","https://maison-leda.com/"),</v>
      </c>
      <c r="P29" s="2" t="s">
        <v>66</v>
      </c>
    </row>
    <row r="30" spans="1:16" ht="120" x14ac:dyDescent="0.25">
      <c r="A30" s="2" t="s">
        <v>26</v>
      </c>
      <c r="B30" s="9">
        <v>29</v>
      </c>
      <c r="C30" s="53"/>
      <c r="D30" s="53"/>
      <c r="E30" s="53"/>
      <c r="F30" t="str">
        <f t="shared" si="0"/>
        <v>Leonardi</v>
      </c>
      <c r="G30" s="5" t="str">
        <f t="shared" si="1"/>
        <v>("29","Leonardi","","",""),</v>
      </c>
      <c r="P30" s="2" t="s">
        <v>26</v>
      </c>
    </row>
    <row r="31" spans="1:16" ht="105" x14ac:dyDescent="0.25">
      <c r="A31" s="2" t="s">
        <v>953</v>
      </c>
      <c r="B31" s="9">
        <v>30</v>
      </c>
      <c r="C31" s="53" t="s">
        <v>6035</v>
      </c>
      <c r="D31" s="53" t="s">
        <v>6132</v>
      </c>
      <c r="E31" s="53" t="s">
        <v>6133</v>
      </c>
      <c r="F31" t="str">
        <f t="shared" si="0"/>
        <v>Lionel Faury</v>
      </c>
      <c r="G31" s="5" t="str">
        <f t="shared" si="1"/>
        <v>("30","Lionel Faury","faury.jpg","Au rythme des décennies, au fil des saisons, et au gré des aléas climatiques, la ferme familiale est devenue exploitation viticole. Les animaux ont laissé la place aux cuves et aux tonneaux alors que le matériel informatique s’est substitué à la réserve de charbon. Les terrasses où régnaient jadis chênes et acacias, accueillent désormais Syrah, Viognier, Marsanne ou Roussanne.&lt;br\&gt;Dépositaires du monde d’hier; artisans agricoles aujourd’hui; d’autres suivront demain…. nous ne sommes que de passage…","https://vins-lionel-faury.fr/"),</v>
      </c>
      <c r="P31" s="2" t="s">
        <v>953</v>
      </c>
    </row>
    <row r="32" spans="1:16" ht="135" x14ac:dyDescent="0.25">
      <c r="A32" s="2" t="s">
        <v>2275</v>
      </c>
      <c r="B32" s="9">
        <v>31</v>
      </c>
      <c r="C32" s="53" t="s">
        <v>6036</v>
      </c>
      <c r="D32" s="53" t="s">
        <v>6135</v>
      </c>
      <c r="E32" s="53" t="s">
        <v>6134</v>
      </c>
      <c r="F32" t="str">
        <f t="shared" si="0"/>
        <v>Manoir du Capucin - Bayon-Pichon</v>
      </c>
      <c r="G32" s="5" t="str">
        <f t="shared" si="1"/>
        <v>("31","Manoir du Capucin - Bayon-Pichon","capucin.jpg","Ancienne demeure (datant du XVIIème) du Capucin LUILLIER, auteur des « Noëls Mâconnais ». Le Manoir à colonnes toscanes est le témoin de cette époque.&lt;br\&gt;C’est Antoine FOREST l’arrière grand père de Chloé BAYON qui fit l’acquisition de la propriété en 1933, puis les vignes n’ont plus été exploitées par la famille durant 2 générations.&lt;br\&gt;Chloé a grandi à Nice, a fait des études de viticulture et d’oenologie et a décidé de reprendre ce domaine où règne l’âme de ses ancêtres et leur passion pour le vin.&lt;br\&gt;Le domaine compte 9,6 ha de Pouilly Fuissé, 2 ha de Mâcon Solutré-Pouilly, 1 ha de Mâcon villages et 0,88 ha de Saint Véran.","https://www.manoirducapucin.com/"),</v>
      </c>
      <c r="P32" s="2" t="s">
        <v>2275</v>
      </c>
    </row>
    <row r="33" spans="1:16" ht="120" x14ac:dyDescent="0.25">
      <c r="A33" s="2" t="s">
        <v>5250</v>
      </c>
      <c r="B33" s="9">
        <v>32</v>
      </c>
      <c r="C33" s="53"/>
      <c r="D33" s="53"/>
      <c r="E33" s="53"/>
      <c r="F33" t="str">
        <f t="shared" si="0"/>
        <v xml:space="preserve">Mdcv </v>
      </c>
      <c r="G33" s="5" t="str">
        <f t="shared" si="1"/>
        <v>("32","Mdcv ","","",""),</v>
      </c>
      <c r="P33" s="2" t="s">
        <v>5250</v>
      </c>
    </row>
    <row r="34" spans="1:16" ht="90" x14ac:dyDescent="0.25">
      <c r="A34" s="2" t="s">
        <v>2295</v>
      </c>
      <c r="B34" s="9">
        <v>33</v>
      </c>
      <c r="C34" s="53" t="s">
        <v>6037</v>
      </c>
      <c r="D34" s="53" t="s">
        <v>6137</v>
      </c>
      <c r="E34" s="53" t="s">
        <v>6136</v>
      </c>
      <c r="F34" t="str">
        <f t="shared" si="0"/>
        <v>Melody - Marc+Marlene</v>
      </c>
      <c r="G34" s="5" t="str">
        <f t="shared" si="1"/>
        <v>("33","Melody - Marc+Marlene","melody.jpg","Un domaine riche de différents terroirs avec des vignes qui remontent aux années 1945.&lt;br\&gt;Depuis 2010, Marc ROMAK, Marlène DURAND et Denis LARIVIERE ont uni leurs forces pour créer le Domaine Melody et mettre en valeur leur vignoble de 20 ha en Crozes-Hermitage.&lt;br\&gt;Dans un chai alliant tradition et modernité, nous travaillons pour offrir des vins élégants, fruités et structurés, pleins de finesse et de franchise.","https://www.domainemelody.fr/"),</v>
      </c>
      <c r="P34" s="2" t="s">
        <v>2295</v>
      </c>
    </row>
    <row r="35" spans="1:16" ht="120" x14ac:dyDescent="0.25">
      <c r="A35" s="2" t="s">
        <v>1640</v>
      </c>
      <c r="B35" s="9">
        <v>34</v>
      </c>
      <c r="C35" s="53"/>
      <c r="D35" s="53"/>
      <c r="E35" s="53"/>
      <c r="F35" t="str">
        <f t="shared" si="0"/>
        <v>Pap.I</v>
      </c>
      <c r="G35" s="5" t="str">
        <f t="shared" si="1"/>
        <v>("34","Pap.I","","",""),</v>
      </c>
      <c r="P35" s="2" t="s">
        <v>1640</v>
      </c>
    </row>
    <row r="36" spans="1:16" ht="120" x14ac:dyDescent="0.25">
      <c r="A36" s="2" t="s">
        <v>175</v>
      </c>
      <c r="B36" s="9">
        <v>35</v>
      </c>
      <c r="C36" s="53"/>
      <c r="D36" s="53"/>
      <c r="E36" s="53"/>
      <c r="F36" t="str">
        <f t="shared" si="0"/>
        <v>Rhone Rive Gauche</v>
      </c>
      <c r="G36" s="5" t="str">
        <f t="shared" si="1"/>
        <v>("35","Rhone Rive Gauche","","",""),</v>
      </c>
      <c r="P36" s="2" t="s">
        <v>175</v>
      </c>
    </row>
    <row r="37" spans="1:16" ht="120" x14ac:dyDescent="0.25">
      <c r="A37" s="2" t="s">
        <v>2233</v>
      </c>
      <c r="B37" s="9">
        <v>36</v>
      </c>
      <c r="C37" s="53"/>
      <c r="D37" s="53"/>
      <c r="E37" s="53"/>
      <c r="F37" t="str">
        <f t="shared" si="0"/>
        <v xml:space="preserve"> Brunel Pere et Fils</v>
      </c>
      <c r="G37" s="5" t="str">
        <f t="shared" si="1"/>
        <v>("36"," Brunel Pere et Fils","","",""),</v>
      </c>
      <c r="P37" s="2" t="s">
        <v>2233</v>
      </c>
    </row>
    <row r="38" spans="1:16" ht="120" x14ac:dyDescent="0.25">
      <c r="A38" s="2" t="s">
        <v>2248</v>
      </c>
      <c r="B38" s="9">
        <v>37</v>
      </c>
      <c r="C38" s="53"/>
      <c r="D38" s="53"/>
      <c r="E38" s="53"/>
      <c r="F38" t="str">
        <f t="shared" si="0"/>
        <v>Vignobles Mourat</v>
      </c>
      <c r="G38" s="5" t="str">
        <f t="shared" si="1"/>
        <v>("37","Vignobles Mourat","","",""),</v>
      </c>
      <c r="P38" s="2" t="s">
        <v>2248</v>
      </c>
    </row>
    <row r="39" spans="1:16" ht="165" x14ac:dyDescent="0.25">
      <c r="A39" s="2" t="s">
        <v>2263</v>
      </c>
      <c r="B39" s="9">
        <v>38</v>
      </c>
      <c r="C39" s="53" t="s">
        <v>6038</v>
      </c>
      <c r="D39" s="53" t="s">
        <v>6122</v>
      </c>
      <c r="E39" s="53" t="s">
        <v>6121</v>
      </c>
      <c r="F39" t="str">
        <f t="shared" si="0"/>
        <v>Domaine Des Bormettes</v>
      </c>
      <c r="G39" s="5" t="str">
        <f t="shared" si="1"/>
        <v>("38","Domaine Des Bormettes","bormettes.jpg","Niché autour du majestueux Pic Saint-Martin, le Domaine des Bormettes est une pépite familiale séculaire. Ce joyau se distingue par son vaste vignoble, un des plus anciens de la commune de La Londe les Maures, et sa cave voûtée exceptionnelle du XVIIème siècle, édifice unique et rare en Provence, qui abrite aujourd’hui une trentaine de barriques destinées à l’élevage des vins haut de gamme du Domaine.&lt;br\&gt;Reconnu chaque année par les médias prestigieux tels que Le Monde des Vins, Le Figaro, Le Point, l’Express, le Guide Hachette ou la Revue du Vin de France, le Château des Bormettes est également salué par le Guide Bettane et Desseauve comme une « étoile montante de l’appellation La Londe ».&lt;br\&gt;Le Château des Bormettes se démarque en effet au rythme des millésimes avec une collection de vins uniques, proposés à travers 4 gammes dans les trois couleurs.","https://chateaudesbormettes.com/"),</v>
      </c>
      <c r="P39" s="2" t="s">
        <v>2263</v>
      </c>
    </row>
    <row r="40" spans="1:16" ht="150" x14ac:dyDescent="0.25">
      <c r="A40" s="2" t="s">
        <v>2224</v>
      </c>
      <c r="B40" s="9">
        <v>39</v>
      </c>
      <c r="C40" s="53" t="s">
        <v>6039</v>
      </c>
      <c r="D40" s="53" t="s">
        <v>6045</v>
      </c>
      <c r="E40" s="53" t="s">
        <v>6044</v>
      </c>
      <c r="F40" t="str">
        <f t="shared" si="0"/>
        <v>Cellier Des Chartreux</v>
      </c>
      <c r="G40" s="5" t="str">
        <f t="shared" si="1"/>
        <v>("39","Cellier Des Chartreux","chartreux.jpg","Conjuguer l’audace et la créativité des entreprises à taille humaine, au sens du réalisme et des responsabilités, telle est la feuille de route du Cellier des Chartreux. Mais répondre à cette ambition n’est possible qu’en résolvant l’équation à trois variables intimement imbriquées dans la gestion d’une cave coopérative : vignoble, process, marché.&lt;br&gt;C’est pourquoi le Cellier des Chartreux, intensifie constamment sa force de travail et d’inventivité sur ces trois fronts : LE VIGNOBLE : gestion et développement qualitatifs et éco-responsables; L’OUTIL DE PRODUCTION : optimisation constante des ressources et équipements de vinification, stockage et conditionnement. LA CRÉATIVITÉ: volonté permanente de proposer des vins offrant aux clients une réelle valeur ajoutée créative et qualitative.","http://www.cellierdeschartreux.fr/fr/accueil"),</v>
      </c>
      <c r="P40" s="2" t="s">
        <v>2224</v>
      </c>
    </row>
    <row r="41" spans="1:16" ht="120" x14ac:dyDescent="0.25">
      <c r="A41" s="2" t="s">
        <v>2294</v>
      </c>
      <c r="B41" s="9">
        <v>40</v>
      </c>
      <c r="C41" s="53"/>
      <c r="D41" s="53"/>
      <c r="E41" s="53"/>
      <c r="F41" t="str">
        <f t="shared" si="0"/>
        <v>Domaine Durieu</v>
      </c>
      <c r="G41" s="5" t="str">
        <f t="shared" si="1"/>
        <v>("40","Domaine Durieu","","",""),</v>
      </c>
      <c r="P41" s="2" t="s">
        <v>2294</v>
      </c>
    </row>
    <row r="42" spans="1:16" ht="105" x14ac:dyDescent="0.25">
      <c r="A42" s="2" t="s">
        <v>2298</v>
      </c>
      <c r="B42" s="9">
        <v>41</v>
      </c>
      <c r="C42" s="53" t="s">
        <v>6040</v>
      </c>
      <c r="D42" s="53" t="s">
        <v>6130</v>
      </c>
      <c r="E42" s="53" t="s">
        <v>6131</v>
      </c>
      <c r="F42" t="str">
        <f t="shared" si="0"/>
        <v>Les Jardinettes</v>
      </c>
      <c r="G42" s="5" t="str">
        <f t="shared" si="1"/>
        <v>("41","Les Jardinettes","jardinettes.jpg","Notre domaine familial de 30 hectares est situé sur la commune de Villelaure, près de Pertuis dans la Vallée du Rhône. Toutes nos vignes sont cultivées en agriculture biologique et certifiées par l'organisme Ecocert. Notre objectif est de produire des grands vins, en laissant une terre saine aux générations futures.&lt;br\&gt;Notre terroir d'exception se trouve au sud du parc régional du Luberon. Nous mettons notre savoir et notre expérience au service de nos vignes, plantées sur des coteaux sud et en plaine.","https://www.domainedesjardinettes.com/"),</v>
      </c>
      <c r="P42" s="2" t="s">
        <v>2298</v>
      </c>
    </row>
    <row r="43" spans="1:16" ht="150" x14ac:dyDescent="0.25">
      <c r="A43" s="2" t="s">
        <v>23</v>
      </c>
      <c r="B43" s="9">
        <v>42</v>
      </c>
      <c r="C43" s="53" t="s">
        <v>6041</v>
      </c>
      <c r="D43" s="53" t="s">
        <v>6139</v>
      </c>
      <c r="E43" s="53" t="s">
        <v>6138</v>
      </c>
      <c r="F43" t="str">
        <f t="shared" si="0"/>
        <v>Vinho Selection</v>
      </c>
      <c r="G43" s="5" t="str">
        <f t="shared" si="1"/>
        <v>("42","Vinho Selection","vinho-selection.jpg","Vinho Sélection : importateur de vins du Monde&lt;br\&gt;À travers notre sélection de vins du Monde, nous vous proposons de découvrir des vins de grande qualité, élaborés par des femmes et des hommes passionnés. Tout au long de l'année, nous nous intéressons à de nouveaux pays, de nouvelles appellations et de nouveaux cépages afin de trouver la « pépite » qui vous surprendra.&lt;br\&gt;Fruit d'un travail de référencement passionnant, qui se déroule parfois sur plusieurs saisons, notre sélection vous permettra de découvrir des vins étonnants, issus de cépages autochtones peu connus, comme le Grillo en Italie, le Torrontes en Argentine, le Furmint en Hongrie, le Feteasca Negra en Roumanie et bien d'autres encore. Une invitation à partager de nouvelles notes gustatives.","https://www.vinhoselection.com/"),</v>
      </c>
      <c r="P43" s="2" t="s">
        <v>23</v>
      </c>
    </row>
    <row r="44" spans="1:16" x14ac:dyDescent="0.25">
      <c r="A44" s="2" t="s">
        <v>461</v>
      </c>
      <c r="B44" s="9">
        <v>43</v>
      </c>
      <c r="C44" s="53"/>
      <c r="D44" s="53"/>
      <c r="E44" s="53"/>
      <c r="F44" t="str">
        <f t="shared" ref="F44:F45" si="2">SUBSTITUTE(SUBSTITUTE(SUBSTITUTE(SUBSTITUTE(SUBSTITUTE(SUBSTITUTE(SUBSTITUTE(SUBSTITUTE(SUBSTITUTE(SUBSTITUTE(PROPER(A44)," De "," de ")," Du "," du ")," Et "," et "),"Sarl",""),"Sas ",""),"Sc ",""),"Sca ",""),"Scea ",""),"Earl ",""),"Chateau","Château")</f>
        <v>Vinolem</v>
      </c>
      <c r="G44" s="5" t="str">
        <f t="shared" si="1"/>
        <v>("43","Vinolem","","",""),</v>
      </c>
      <c r="P44" s="2" t="s">
        <v>461</v>
      </c>
    </row>
    <row r="45" spans="1:16" x14ac:dyDescent="0.25">
      <c r="A45" s="2" t="s">
        <v>2285</v>
      </c>
      <c r="B45" s="9">
        <v>44</v>
      </c>
      <c r="C45" s="53"/>
      <c r="D45" s="53"/>
      <c r="E45" s="53"/>
      <c r="F45" t="str">
        <f t="shared" si="2"/>
        <v>Vinum Nostrum - La Citadelle</v>
      </c>
      <c r="G45" s="5" t="str">
        <f t="shared" si="1"/>
        <v>("44","Vinum Nostrum - La Citadelle","","",""),</v>
      </c>
      <c r="P45" s="2" t="s">
        <v>2285</v>
      </c>
    </row>
    <row r="46" spans="1:16" x14ac:dyDescent="0.25">
      <c r="A46" s="15"/>
      <c r="P46" s="15"/>
    </row>
    <row r="105" spans="12:12" x14ac:dyDescent="0.25">
      <c r="L105" s="5"/>
    </row>
    <row r="106" spans="12:12" x14ac:dyDescent="0.25">
      <c r="L106" s="5"/>
    </row>
    <row r="107" spans="12:12" x14ac:dyDescent="0.25">
      <c r="L107" s="5"/>
    </row>
    <row r="108" spans="12:12" x14ac:dyDescent="0.25">
      <c r="L108" s="5"/>
    </row>
    <row r="109" spans="12:12" x14ac:dyDescent="0.25">
      <c r="L109" s="5"/>
    </row>
    <row r="110" spans="12:12" x14ac:dyDescent="0.25">
      <c r="L110" s="5"/>
    </row>
    <row r="111" spans="12:12" x14ac:dyDescent="0.25">
      <c r="L111" s="5"/>
    </row>
    <row r="112" spans="12:12" x14ac:dyDescent="0.25">
      <c r="L112" s="5"/>
    </row>
    <row r="113" spans="12:12" x14ac:dyDescent="0.25">
      <c r="L113" s="5"/>
    </row>
    <row r="114" spans="12:12" x14ac:dyDescent="0.25">
      <c r="L114" s="5"/>
    </row>
    <row r="115" spans="12:12" x14ac:dyDescent="0.25">
      <c r="L115" s="5"/>
    </row>
    <row r="116" spans="12:12" x14ac:dyDescent="0.25">
      <c r="L116" s="5"/>
    </row>
    <row r="117" spans="12:12" x14ac:dyDescent="0.25">
      <c r="L117" s="5"/>
    </row>
    <row r="118" spans="12:12" x14ac:dyDescent="0.25">
      <c r="L118" s="5"/>
    </row>
    <row r="119" spans="12:12" x14ac:dyDescent="0.25">
      <c r="L119" s="5"/>
    </row>
    <row r="120" spans="12:12" x14ac:dyDescent="0.25">
      <c r="L120" s="5"/>
    </row>
    <row r="121" spans="12:12" x14ac:dyDescent="0.25">
      <c r="L121" s="5"/>
    </row>
    <row r="122" spans="12:12" x14ac:dyDescent="0.25">
      <c r="L122" s="5"/>
    </row>
    <row r="123" spans="12:12" x14ac:dyDescent="0.25">
      <c r="L123" s="5"/>
    </row>
    <row r="124" spans="12:12" x14ac:dyDescent="0.25">
      <c r="L124" s="5"/>
    </row>
    <row r="125" spans="12:12" x14ac:dyDescent="0.25">
      <c r="L125" s="5"/>
    </row>
    <row r="126" spans="12:12" x14ac:dyDescent="0.25">
      <c r="L126" s="5"/>
    </row>
    <row r="127" spans="12:12" x14ac:dyDescent="0.25">
      <c r="L127" s="5"/>
    </row>
    <row r="128" spans="12:12" x14ac:dyDescent="0.25">
      <c r="L128" s="5"/>
    </row>
    <row r="129" spans="12:12" x14ac:dyDescent="0.25">
      <c r="L129" s="5"/>
    </row>
    <row r="130" spans="12:12" x14ac:dyDescent="0.25">
      <c r="L130" s="5"/>
    </row>
    <row r="131" spans="12:12" x14ac:dyDescent="0.25">
      <c r="L131" s="5"/>
    </row>
    <row r="132" spans="12:12" x14ac:dyDescent="0.25">
      <c r="L132" s="5"/>
    </row>
    <row r="133" spans="12:12" x14ac:dyDescent="0.25">
      <c r="L133" s="5"/>
    </row>
    <row r="134" spans="12:12" x14ac:dyDescent="0.25">
      <c r="L134" s="5"/>
    </row>
    <row r="135" spans="12:12" x14ac:dyDescent="0.25">
      <c r="L135" s="5"/>
    </row>
    <row r="136" spans="12:12" x14ac:dyDescent="0.25">
      <c r="L136" s="5"/>
    </row>
    <row r="137" spans="12:12" x14ac:dyDescent="0.25">
      <c r="L137" s="5"/>
    </row>
    <row r="138" spans="12:12" x14ac:dyDescent="0.25">
      <c r="L138" s="5"/>
    </row>
    <row r="139" spans="12:12" x14ac:dyDescent="0.25">
      <c r="L139" s="5"/>
    </row>
    <row r="140" spans="12:12" x14ac:dyDescent="0.25">
      <c r="L140" s="5"/>
    </row>
    <row r="141" spans="12:12" x14ac:dyDescent="0.25">
      <c r="L141" s="5"/>
    </row>
    <row r="142" spans="12:12" x14ac:dyDescent="0.25">
      <c r="L142" s="5"/>
    </row>
    <row r="143" spans="12:12" x14ac:dyDescent="0.25">
      <c r="L143" s="5"/>
    </row>
    <row r="144" spans="12:12" x14ac:dyDescent="0.25">
      <c r="L144" s="5"/>
    </row>
    <row r="145" spans="12:12" x14ac:dyDescent="0.25">
      <c r="L145" s="5"/>
    </row>
    <row r="146" spans="12:12" x14ac:dyDescent="0.25">
      <c r="L146" s="5"/>
    </row>
    <row r="147" spans="12:12" x14ac:dyDescent="0.25">
      <c r="L147" s="5"/>
    </row>
    <row r="148" spans="12:12" x14ac:dyDescent="0.25">
      <c r="L148" s="5"/>
    </row>
    <row r="149" spans="12:12" x14ac:dyDescent="0.25">
      <c r="L149" s="5"/>
    </row>
    <row r="150" spans="12:12" x14ac:dyDescent="0.25">
      <c r="L150" s="5"/>
    </row>
    <row r="151" spans="12:12" x14ac:dyDescent="0.25">
      <c r="L151" s="5"/>
    </row>
    <row r="152" spans="12:12" x14ac:dyDescent="0.25">
      <c r="L152" s="5"/>
    </row>
    <row r="153" spans="12:12" x14ac:dyDescent="0.25">
      <c r="L153" s="5"/>
    </row>
    <row r="154" spans="12:12" x14ac:dyDescent="0.25">
      <c r="L154" s="5"/>
    </row>
    <row r="155" spans="12:12" x14ac:dyDescent="0.25">
      <c r="L155" s="5"/>
    </row>
    <row r="156" spans="12:12" x14ac:dyDescent="0.25">
      <c r="L156" s="5"/>
    </row>
    <row r="157" spans="12:12" x14ac:dyDescent="0.25">
      <c r="L157" s="5"/>
    </row>
    <row r="158" spans="12:12" x14ac:dyDescent="0.25">
      <c r="L158" s="5"/>
    </row>
    <row r="159" spans="12:12" x14ac:dyDescent="0.25">
      <c r="L159" s="5"/>
    </row>
    <row r="160" spans="12:12" x14ac:dyDescent="0.25">
      <c r="L160" s="5"/>
    </row>
    <row r="161" spans="12:12" x14ac:dyDescent="0.25">
      <c r="L161" s="5"/>
    </row>
    <row r="162" spans="12:12" x14ac:dyDescent="0.25">
      <c r="L162" s="5"/>
    </row>
    <row r="163" spans="12:12" x14ac:dyDescent="0.25">
      <c r="L163" s="5"/>
    </row>
    <row r="164" spans="12:12" x14ac:dyDescent="0.25">
      <c r="L164" s="5"/>
    </row>
    <row r="165" spans="12:12" x14ac:dyDescent="0.25">
      <c r="L165" s="5"/>
    </row>
    <row r="166" spans="12:12" x14ac:dyDescent="0.25">
      <c r="L166" s="5"/>
    </row>
    <row r="167" spans="12:12" x14ac:dyDescent="0.25">
      <c r="L167" s="5"/>
    </row>
    <row r="168" spans="12:12" x14ac:dyDescent="0.25">
      <c r="L168" s="5"/>
    </row>
    <row r="169" spans="12:12" x14ac:dyDescent="0.25">
      <c r="L169" s="5"/>
    </row>
    <row r="170" spans="12:12" x14ac:dyDescent="0.25">
      <c r="L170" s="5"/>
    </row>
    <row r="171" spans="12:12" x14ac:dyDescent="0.25">
      <c r="L171" s="5"/>
    </row>
    <row r="172" spans="12:12" x14ac:dyDescent="0.25">
      <c r="L172" s="5"/>
    </row>
    <row r="173" spans="12:12" x14ac:dyDescent="0.25">
      <c r="L173" s="5"/>
    </row>
    <row r="174" spans="12:12" x14ac:dyDescent="0.25">
      <c r="L174" s="5"/>
    </row>
    <row r="175" spans="12:12" x14ac:dyDescent="0.25">
      <c r="L175" s="5"/>
    </row>
    <row r="176" spans="12:12" x14ac:dyDescent="0.25">
      <c r="L176" s="5"/>
    </row>
    <row r="177" spans="12:12" x14ac:dyDescent="0.25">
      <c r="L177" s="5"/>
    </row>
    <row r="178" spans="12:12" x14ac:dyDescent="0.25">
      <c r="L178" s="5"/>
    </row>
    <row r="179" spans="12:12" x14ac:dyDescent="0.25">
      <c r="L179" s="5"/>
    </row>
    <row r="180" spans="12:12" x14ac:dyDescent="0.25">
      <c r="L180" s="5"/>
    </row>
    <row r="181" spans="12:12" x14ac:dyDescent="0.25">
      <c r="L181" s="5"/>
    </row>
    <row r="182" spans="12:12" x14ac:dyDescent="0.25">
      <c r="L182" s="5"/>
    </row>
    <row r="183" spans="12:12" x14ac:dyDescent="0.25">
      <c r="L183" s="5"/>
    </row>
    <row r="184" spans="12:12" x14ac:dyDescent="0.25">
      <c r="L184" s="5"/>
    </row>
    <row r="185" spans="12:12" x14ac:dyDescent="0.25">
      <c r="L185" s="5"/>
    </row>
    <row r="186" spans="12:12" x14ac:dyDescent="0.25">
      <c r="L186" s="5"/>
    </row>
    <row r="187" spans="12:12" x14ac:dyDescent="0.25">
      <c r="L187" s="5"/>
    </row>
    <row r="188" spans="12:12" x14ac:dyDescent="0.25">
      <c r="L188" s="5"/>
    </row>
    <row r="189" spans="12:12" x14ac:dyDescent="0.25">
      <c r="L189" s="5"/>
    </row>
    <row r="190" spans="12:12" x14ac:dyDescent="0.25">
      <c r="L190" s="5"/>
    </row>
    <row r="191" spans="12:12" x14ac:dyDescent="0.25">
      <c r="L191" s="5"/>
    </row>
    <row r="192" spans="12:12" x14ac:dyDescent="0.25">
      <c r="L192" s="5"/>
    </row>
    <row r="193" spans="12:12" x14ac:dyDescent="0.25">
      <c r="L193" s="5"/>
    </row>
    <row r="194" spans="12:12" x14ac:dyDescent="0.25">
      <c r="L194" s="5"/>
    </row>
    <row r="195" spans="12:12" x14ac:dyDescent="0.25">
      <c r="L195" s="5"/>
    </row>
    <row r="196" spans="12:12" x14ac:dyDescent="0.25">
      <c r="L196" s="5"/>
    </row>
    <row r="197" spans="12:12" x14ac:dyDescent="0.25">
      <c r="L197" s="5"/>
    </row>
    <row r="198" spans="12:12" x14ac:dyDescent="0.25">
      <c r="L198" s="5"/>
    </row>
    <row r="199" spans="12:12" x14ac:dyDescent="0.25">
      <c r="L199" s="5"/>
    </row>
    <row r="200" spans="12:12" x14ac:dyDescent="0.25">
      <c r="L200" s="5"/>
    </row>
    <row r="201" spans="12:12" x14ac:dyDescent="0.25">
      <c r="L201" s="5"/>
    </row>
    <row r="202" spans="12:12" x14ac:dyDescent="0.25">
      <c r="L202" s="5"/>
    </row>
    <row r="203" spans="12:12" x14ac:dyDescent="0.25">
      <c r="L203" s="5"/>
    </row>
    <row r="204" spans="12:12" x14ac:dyDescent="0.25">
      <c r="L204" s="5"/>
    </row>
    <row r="205" spans="12:12" x14ac:dyDescent="0.25">
      <c r="L205" s="5"/>
    </row>
    <row r="206" spans="12:12" x14ac:dyDescent="0.25">
      <c r="L206" s="5"/>
    </row>
    <row r="207" spans="12:12" x14ac:dyDescent="0.25">
      <c r="L207" s="5"/>
    </row>
    <row r="208" spans="12:12" x14ac:dyDescent="0.25">
      <c r="L208" s="5"/>
    </row>
    <row r="209" spans="12:12" x14ac:dyDescent="0.25">
      <c r="L209" s="5"/>
    </row>
    <row r="210" spans="12:12" x14ac:dyDescent="0.25">
      <c r="L210" s="5"/>
    </row>
    <row r="211" spans="12:12" x14ac:dyDescent="0.25">
      <c r="L211" s="5"/>
    </row>
    <row r="212" spans="12:12" x14ac:dyDescent="0.25">
      <c r="L212" s="5"/>
    </row>
    <row r="213" spans="12:12" x14ac:dyDescent="0.25">
      <c r="L213" s="5"/>
    </row>
    <row r="214" spans="12:12" x14ac:dyDescent="0.25">
      <c r="L214" s="5"/>
    </row>
    <row r="215" spans="12:12" x14ac:dyDescent="0.25">
      <c r="L215" s="5"/>
    </row>
    <row r="216" spans="12:12" x14ac:dyDescent="0.25">
      <c r="L216" s="5"/>
    </row>
    <row r="217" spans="12:12" x14ac:dyDescent="0.25">
      <c r="L217" s="5"/>
    </row>
    <row r="218" spans="12:12" x14ac:dyDescent="0.25">
      <c r="L218" s="5"/>
    </row>
    <row r="219" spans="12:12" x14ac:dyDescent="0.25">
      <c r="L219" s="5"/>
    </row>
    <row r="220" spans="12:12" x14ac:dyDescent="0.25">
      <c r="L220" s="5"/>
    </row>
    <row r="221" spans="12:12" x14ac:dyDescent="0.25">
      <c r="L221" s="5"/>
    </row>
    <row r="222" spans="12:12" x14ac:dyDescent="0.25">
      <c r="L222" s="5"/>
    </row>
    <row r="223" spans="12:12" x14ac:dyDescent="0.25">
      <c r="L223" s="5"/>
    </row>
    <row r="224" spans="12:12" x14ac:dyDescent="0.25">
      <c r="L224" s="5"/>
    </row>
    <row r="225" spans="12:12" x14ac:dyDescent="0.25">
      <c r="L225" s="5"/>
    </row>
    <row r="226" spans="12:12" x14ac:dyDescent="0.25">
      <c r="L226" s="5"/>
    </row>
    <row r="227" spans="12:12" x14ac:dyDescent="0.25">
      <c r="L227" s="5"/>
    </row>
    <row r="228" spans="12:12" x14ac:dyDescent="0.25">
      <c r="L228" s="5"/>
    </row>
    <row r="229" spans="12:12" x14ac:dyDescent="0.25">
      <c r="L229" s="5"/>
    </row>
    <row r="230" spans="12:12" x14ac:dyDescent="0.25">
      <c r="L230" s="5"/>
    </row>
    <row r="231" spans="12:12" x14ac:dyDescent="0.25">
      <c r="L231" s="5"/>
    </row>
    <row r="232" spans="12:12" x14ac:dyDescent="0.25">
      <c r="L232" s="5"/>
    </row>
    <row r="233" spans="12:12" x14ac:dyDescent="0.25">
      <c r="L233" s="5"/>
    </row>
    <row r="234" spans="12:12" x14ac:dyDescent="0.25">
      <c r="L234" s="5"/>
    </row>
    <row r="235" spans="12:12" x14ac:dyDescent="0.25">
      <c r="L235" s="5"/>
    </row>
    <row r="236" spans="12:12" x14ac:dyDescent="0.25">
      <c r="L236" s="5"/>
    </row>
    <row r="237" spans="12:12" x14ac:dyDescent="0.25">
      <c r="L237" s="5"/>
    </row>
    <row r="238" spans="12:12" x14ac:dyDescent="0.25">
      <c r="L238" s="5"/>
    </row>
    <row r="239" spans="12:12" x14ac:dyDescent="0.25">
      <c r="L239" s="5"/>
    </row>
    <row r="240" spans="12:12" x14ac:dyDescent="0.25">
      <c r="L240" s="5"/>
    </row>
    <row r="241" spans="12:12" x14ac:dyDescent="0.25">
      <c r="L241" s="5"/>
    </row>
    <row r="242" spans="12:12" x14ac:dyDescent="0.25">
      <c r="L242" s="5"/>
    </row>
    <row r="243" spans="12:12" x14ac:dyDescent="0.25">
      <c r="L243" s="5"/>
    </row>
    <row r="244" spans="12:12" x14ac:dyDescent="0.25">
      <c r="L244" s="5"/>
    </row>
    <row r="245" spans="12:12" x14ac:dyDescent="0.25">
      <c r="L245" s="5"/>
    </row>
    <row r="246" spans="12:12" x14ac:dyDescent="0.25">
      <c r="L246" s="5"/>
    </row>
    <row r="247" spans="12:12" x14ac:dyDescent="0.25">
      <c r="L247" s="5"/>
    </row>
    <row r="248" spans="12:12" x14ac:dyDescent="0.25">
      <c r="L248" s="5"/>
    </row>
    <row r="249" spans="12:12" x14ac:dyDescent="0.25">
      <c r="L249" s="5"/>
    </row>
    <row r="250" spans="12:12" x14ac:dyDescent="0.25">
      <c r="L250" s="5"/>
    </row>
    <row r="251" spans="12:12" x14ac:dyDescent="0.25">
      <c r="L251" s="5"/>
    </row>
    <row r="252" spans="12:12" x14ac:dyDescent="0.25">
      <c r="L252" s="5"/>
    </row>
    <row r="253" spans="12:12" x14ac:dyDescent="0.25">
      <c r="L253" s="5"/>
    </row>
    <row r="254" spans="12:12" x14ac:dyDescent="0.25">
      <c r="L254" s="5"/>
    </row>
    <row r="255" spans="12:12" x14ac:dyDescent="0.25">
      <c r="L255" s="5"/>
    </row>
    <row r="256" spans="12:12" x14ac:dyDescent="0.25">
      <c r="L256" s="5"/>
    </row>
    <row r="257" spans="12:12" x14ac:dyDescent="0.25">
      <c r="L257" s="5"/>
    </row>
    <row r="258" spans="12:12" x14ac:dyDescent="0.25">
      <c r="L258" s="5"/>
    </row>
    <row r="259" spans="12:12" x14ac:dyDescent="0.25">
      <c r="L259" s="5"/>
    </row>
    <row r="260" spans="12:12" x14ac:dyDescent="0.25">
      <c r="L260" s="5"/>
    </row>
    <row r="261" spans="12:12" x14ac:dyDescent="0.25">
      <c r="L261" s="5"/>
    </row>
    <row r="262" spans="12:12" x14ac:dyDescent="0.25">
      <c r="L262" s="5"/>
    </row>
    <row r="263" spans="12:12" x14ac:dyDescent="0.25">
      <c r="L263" s="5"/>
    </row>
    <row r="264" spans="12:12" x14ac:dyDescent="0.25">
      <c r="L264" s="5"/>
    </row>
    <row r="265" spans="12:12" x14ac:dyDescent="0.25">
      <c r="L265" s="5"/>
    </row>
    <row r="266" spans="12:12" x14ac:dyDescent="0.25">
      <c r="L266" s="5"/>
    </row>
    <row r="267" spans="12:12" x14ac:dyDescent="0.25">
      <c r="L267" s="5"/>
    </row>
    <row r="268" spans="12:12" x14ac:dyDescent="0.25">
      <c r="L268" s="5"/>
    </row>
    <row r="269" spans="12:12" x14ac:dyDescent="0.25">
      <c r="L269" s="5"/>
    </row>
    <row r="270" spans="12:12" x14ac:dyDescent="0.25">
      <c r="L270" s="5"/>
    </row>
    <row r="271" spans="12:12" x14ac:dyDescent="0.25">
      <c r="L271" s="5"/>
    </row>
    <row r="272" spans="12:12" x14ac:dyDescent="0.25">
      <c r="L272" s="5"/>
    </row>
    <row r="273" spans="12:12" x14ac:dyDescent="0.25">
      <c r="L273" s="5"/>
    </row>
    <row r="274" spans="12:12" x14ac:dyDescent="0.25">
      <c r="L274" s="5"/>
    </row>
    <row r="275" spans="12:12" x14ac:dyDescent="0.25">
      <c r="L275" s="5"/>
    </row>
    <row r="276" spans="12:12" x14ac:dyDescent="0.25">
      <c r="L276" s="5"/>
    </row>
    <row r="277" spans="12:12" x14ac:dyDescent="0.25">
      <c r="L277" s="5"/>
    </row>
    <row r="278" spans="12:12" x14ac:dyDescent="0.25">
      <c r="L278" s="5"/>
    </row>
    <row r="279" spans="12:12" x14ac:dyDescent="0.25">
      <c r="L279" s="5"/>
    </row>
    <row r="280" spans="12:12" x14ac:dyDescent="0.25">
      <c r="L280" s="5"/>
    </row>
    <row r="281" spans="12:12" x14ac:dyDescent="0.25">
      <c r="L281" s="5"/>
    </row>
    <row r="282" spans="12:12" x14ac:dyDescent="0.25">
      <c r="L282" s="5"/>
    </row>
    <row r="283" spans="12:12" x14ac:dyDescent="0.25">
      <c r="L283" s="5"/>
    </row>
    <row r="284" spans="12:12" x14ac:dyDescent="0.25">
      <c r="L284" s="5"/>
    </row>
    <row r="285" spans="12:12" x14ac:dyDescent="0.25">
      <c r="L285" s="5"/>
    </row>
    <row r="286" spans="12:12" x14ac:dyDescent="0.25">
      <c r="L286" s="5"/>
    </row>
    <row r="287" spans="12:12" x14ac:dyDescent="0.25">
      <c r="L287" s="5"/>
    </row>
    <row r="288" spans="12:12" x14ac:dyDescent="0.25">
      <c r="L288" s="5"/>
    </row>
    <row r="289" spans="11:12" x14ac:dyDescent="0.25">
      <c r="L289" s="5"/>
    </row>
    <row r="290" spans="11:12" x14ac:dyDescent="0.25">
      <c r="L290" s="5"/>
    </row>
    <row r="291" spans="11:12" x14ac:dyDescent="0.25">
      <c r="L291" s="5"/>
    </row>
    <row r="292" spans="11:12" x14ac:dyDescent="0.25">
      <c r="L292" s="5"/>
    </row>
    <row r="293" spans="11:12" x14ac:dyDescent="0.25">
      <c r="L293" s="5"/>
    </row>
    <row r="294" spans="11:12" x14ac:dyDescent="0.25">
      <c r="L294" s="5"/>
    </row>
    <row r="295" spans="11:12" x14ac:dyDescent="0.25">
      <c r="L295" s="5"/>
    </row>
    <row r="296" spans="11:12" x14ac:dyDescent="0.25">
      <c r="L296" s="5"/>
    </row>
    <row r="297" spans="11:12" x14ac:dyDescent="0.25">
      <c r="L297" s="5"/>
    </row>
    <row r="298" spans="11:12" x14ac:dyDescent="0.25">
      <c r="L298" s="5"/>
    </row>
    <row r="299" spans="11:12" x14ac:dyDescent="0.25">
      <c r="L299" s="5"/>
    </row>
    <row r="300" spans="11:12" x14ac:dyDescent="0.25">
      <c r="K300" s="5"/>
    </row>
    <row r="301" spans="11:12" x14ac:dyDescent="0.25">
      <c r="K301" s="5"/>
    </row>
    <row r="302" spans="11:12" x14ac:dyDescent="0.25">
      <c r="K302" s="5"/>
    </row>
    <row r="303" spans="11:12" x14ac:dyDescent="0.25">
      <c r="K303" s="5"/>
    </row>
    <row r="304" spans="11:12" x14ac:dyDescent="0.25">
      <c r="K304" s="5"/>
    </row>
    <row r="305" spans="11:11" x14ac:dyDescent="0.25">
      <c r="K305" s="5"/>
    </row>
    <row r="306" spans="11:11" x14ac:dyDescent="0.25">
      <c r="K306" s="5"/>
    </row>
    <row r="307" spans="11:11" x14ac:dyDescent="0.25">
      <c r="K307" s="5"/>
    </row>
    <row r="308" spans="11:11" x14ac:dyDescent="0.25">
      <c r="K308" s="5"/>
    </row>
    <row r="309" spans="11:11" x14ac:dyDescent="0.25">
      <c r="K309" s="5"/>
    </row>
    <row r="310" spans="11:11" x14ac:dyDescent="0.25">
      <c r="K310" s="5"/>
    </row>
    <row r="311" spans="11:11" x14ac:dyDescent="0.25">
      <c r="K311" s="5"/>
    </row>
    <row r="312" spans="11:11" x14ac:dyDescent="0.25">
      <c r="K312" s="5"/>
    </row>
    <row r="313" spans="11:11" x14ac:dyDescent="0.25">
      <c r="K313" s="5"/>
    </row>
    <row r="314" spans="11:11" x14ac:dyDescent="0.25">
      <c r="K314" s="5"/>
    </row>
    <row r="315" spans="11:11" x14ac:dyDescent="0.25">
      <c r="K315" s="5"/>
    </row>
    <row r="316" spans="11:11" x14ac:dyDescent="0.25">
      <c r="K316" s="5"/>
    </row>
    <row r="317" spans="11:11" x14ac:dyDescent="0.25">
      <c r="K317" s="5"/>
    </row>
    <row r="318" spans="11:11" x14ac:dyDescent="0.25">
      <c r="K318" s="5"/>
    </row>
    <row r="319" spans="11:11" x14ac:dyDescent="0.25">
      <c r="K319" s="5"/>
    </row>
    <row r="320" spans="11:11" x14ac:dyDescent="0.25">
      <c r="K320" s="5"/>
    </row>
    <row r="321" spans="11:11" x14ac:dyDescent="0.25">
      <c r="K321" s="5"/>
    </row>
    <row r="322" spans="11:11" x14ac:dyDescent="0.25">
      <c r="K322" s="5"/>
    </row>
    <row r="323" spans="11:11" x14ac:dyDescent="0.25">
      <c r="K323" s="5"/>
    </row>
    <row r="324" spans="11:11" x14ac:dyDescent="0.25">
      <c r="K324" s="5"/>
    </row>
    <row r="325" spans="11:11" x14ac:dyDescent="0.25">
      <c r="K325" s="5"/>
    </row>
    <row r="326" spans="11:11" x14ac:dyDescent="0.25">
      <c r="K326" s="5"/>
    </row>
    <row r="327" spans="11:11" x14ac:dyDescent="0.25">
      <c r="K327" s="5"/>
    </row>
    <row r="328" spans="11:11" x14ac:dyDescent="0.25">
      <c r="K328" s="5"/>
    </row>
    <row r="329" spans="11:11" x14ac:dyDescent="0.25">
      <c r="K329" s="5"/>
    </row>
    <row r="330" spans="11:11" x14ac:dyDescent="0.25">
      <c r="K330" s="5"/>
    </row>
    <row r="331" spans="11:11" x14ac:dyDescent="0.25">
      <c r="K331" s="5"/>
    </row>
    <row r="332" spans="11:11" x14ac:dyDescent="0.25">
      <c r="K332" s="5"/>
    </row>
    <row r="333" spans="11:11" x14ac:dyDescent="0.25">
      <c r="K333" s="5"/>
    </row>
    <row r="334" spans="11:11" x14ac:dyDescent="0.25">
      <c r="K334" s="5"/>
    </row>
    <row r="335" spans="11:11" x14ac:dyDescent="0.25">
      <c r="K335" s="5"/>
    </row>
    <row r="336" spans="11:11" x14ac:dyDescent="0.25">
      <c r="K336" s="5"/>
    </row>
    <row r="337" spans="11:11" x14ac:dyDescent="0.25">
      <c r="K337" s="5"/>
    </row>
    <row r="338" spans="11:11" x14ac:dyDescent="0.25">
      <c r="K338" s="5"/>
    </row>
    <row r="339" spans="11:11" x14ac:dyDescent="0.25">
      <c r="K339" s="5"/>
    </row>
    <row r="340" spans="11:11" x14ac:dyDescent="0.25">
      <c r="K340" s="5"/>
    </row>
    <row r="341" spans="11:11" x14ac:dyDescent="0.25">
      <c r="K341" s="5"/>
    </row>
    <row r="342" spans="11:11" x14ac:dyDescent="0.25">
      <c r="K342" s="5"/>
    </row>
    <row r="343" spans="11:11" x14ac:dyDescent="0.25">
      <c r="K343" s="5"/>
    </row>
    <row r="344" spans="11:11" x14ac:dyDescent="0.25">
      <c r="K344" s="5"/>
    </row>
    <row r="345" spans="11:11" x14ac:dyDescent="0.25">
      <c r="K345" s="5"/>
    </row>
    <row r="346" spans="11:11" x14ac:dyDescent="0.25">
      <c r="K346" s="5"/>
    </row>
    <row r="347" spans="11:11" x14ac:dyDescent="0.25">
      <c r="K347" s="5"/>
    </row>
    <row r="348" spans="11:11" x14ac:dyDescent="0.25">
      <c r="K348" s="5"/>
    </row>
    <row r="349" spans="11:11" x14ac:dyDescent="0.25">
      <c r="K349" s="5"/>
    </row>
    <row r="350" spans="11:11" x14ac:dyDescent="0.25">
      <c r="K350" s="5"/>
    </row>
    <row r="351" spans="11:11" x14ac:dyDescent="0.25">
      <c r="K351" s="5"/>
    </row>
    <row r="352" spans="11:11" x14ac:dyDescent="0.25">
      <c r="K352" s="5"/>
    </row>
    <row r="353" spans="11:11" x14ac:dyDescent="0.25">
      <c r="K353" s="5"/>
    </row>
    <row r="354" spans="11:11" x14ac:dyDescent="0.25">
      <c r="K354" s="5"/>
    </row>
    <row r="355" spans="11:11" x14ac:dyDescent="0.25">
      <c r="K355" s="5"/>
    </row>
    <row r="356" spans="11:11" x14ac:dyDescent="0.25">
      <c r="K356" s="5"/>
    </row>
    <row r="357" spans="11:11" x14ac:dyDescent="0.25">
      <c r="K357" s="5"/>
    </row>
    <row r="358" spans="11:11" x14ac:dyDescent="0.25">
      <c r="K358" s="5"/>
    </row>
    <row r="359" spans="11:11" x14ac:dyDescent="0.25">
      <c r="K359" s="5"/>
    </row>
    <row r="360" spans="11:11" x14ac:dyDescent="0.25">
      <c r="K360" s="5"/>
    </row>
    <row r="361" spans="11:11" x14ac:dyDescent="0.25">
      <c r="K361" s="5"/>
    </row>
    <row r="362" spans="11:11" x14ac:dyDescent="0.25">
      <c r="K362" s="5"/>
    </row>
    <row r="363" spans="11:11" x14ac:dyDescent="0.25">
      <c r="K363" s="5"/>
    </row>
    <row r="364" spans="11:11" x14ac:dyDescent="0.25">
      <c r="K364" s="5"/>
    </row>
    <row r="365" spans="11:11" x14ac:dyDescent="0.25">
      <c r="K365" s="5"/>
    </row>
    <row r="366" spans="11:11" x14ac:dyDescent="0.25">
      <c r="K366" s="5"/>
    </row>
    <row r="367" spans="11:11" x14ac:dyDescent="0.25">
      <c r="K367" s="5"/>
    </row>
    <row r="368" spans="11:11" x14ac:dyDescent="0.25">
      <c r="K368" s="5"/>
    </row>
    <row r="369" spans="11:11" x14ac:dyDescent="0.25">
      <c r="K369" s="5"/>
    </row>
    <row r="370" spans="11:11" x14ac:dyDescent="0.25">
      <c r="K370" s="5"/>
    </row>
    <row r="371" spans="11:11" x14ac:dyDescent="0.25">
      <c r="K371" s="5"/>
    </row>
    <row r="372" spans="11:11" x14ac:dyDescent="0.25">
      <c r="K372" s="5"/>
    </row>
    <row r="373" spans="11:11" x14ac:dyDescent="0.25">
      <c r="K373" s="5"/>
    </row>
    <row r="374" spans="11:11" x14ac:dyDescent="0.25">
      <c r="K374" s="5"/>
    </row>
    <row r="375" spans="11:11" x14ac:dyDescent="0.25">
      <c r="K375" s="5"/>
    </row>
    <row r="376" spans="11:11" x14ac:dyDescent="0.25">
      <c r="K376" s="5"/>
    </row>
    <row r="377" spans="11:11" x14ac:dyDescent="0.25">
      <c r="K377" s="5"/>
    </row>
    <row r="378" spans="11:11" x14ac:dyDescent="0.25">
      <c r="K378" s="5"/>
    </row>
    <row r="379" spans="11:11" x14ac:dyDescent="0.25">
      <c r="K379" s="5"/>
    </row>
    <row r="380" spans="11:11" x14ac:dyDescent="0.25">
      <c r="K380" s="5"/>
    </row>
    <row r="381" spans="11:11" x14ac:dyDescent="0.25">
      <c r="K381" s="5"/>
    </row>
    <row r="382" spans="11:11" x14ac:dyDescent="0.25">
      <c r="K382" s="5"/>
    </row>
    <row r="383" spans="11:11" x14ac:dyDescent="0.25">
      <c r="K383" s="5"/>
    </row>
    <row r="384" spans="11:11" x14ac:dyDescent="0.25">
      <c r="K384" s="5"/>
    </row>
    <row r="385" spans="11:11" x14ac:dyDescent="0.25">
      <c r="K385" s="5"/>
    </row>
    <row r="386" spans="11:11" x14ac:dyDescent="0.25">
      <c r="K386" s="5"/>
    </row>
    <row r="387" spans="11:11" x14ac:dyDescent="0.25">
      <c r="K387" s="5"/>
    </row>
    <row r="388" spans="11:11" x14ac:dyDescent="0.25">
      <c r="K388" s="5"/>
    </row>
    <row r="389" spans="11:11" x14ac:dyDescent="0.25">
      <c r="K389" s="5"/>
    </row>
    <row r="390" spans="11:11" x14ac:dyDescent="0.25">
      <c r="K390" s="5"/>
    </row>
    <row r="391" spans="11:11" x14ac:dyDescent="0.25">
      <c r="K391" s="5"/>
    </row>
    <row r="392" spans="11:11" x14ac:dyDescent="0.25">
      <c r="K392" s="5"/>
    </row>
    <row r="393" spans="11:11" x14ac:dyDescent="0.25">
      <c r="K393" s="5"/>
    </row>
    <row r="394" spans="11:11" x14ac:dyDescent="0.25">
      <c r="K394" s="5"/>
    </row>
    <row r="395" spans="11:11" x14ac:dyDescent="0.25">
      <c r="K395" s="5"/>
    </row>
    <row r="396" spans="11:11" x14ac:dyDescent="0.25">
      <c r="K396" s="5"/>
    </row>
    <row r="397" spans="11:11" x14ac:dyDescent="0.25">
      <c r="K397" s="5"/>
    </row>
    <row r="398" spans="11:11" x14ac:dyDescent="0.25">
      <c r="K398" s="5"/>
    </row>
    <row r="399" spans="11:11" x14ac:dyDescent="0.25">
      <c r="K399" s="5"/>
    </row>
    <row r="400" spans="11:11" x14ac:dyDescent="0.25">
      <c r="K400" s="5"/>
    </row>
    <row r="401" spans="11:11" x14ac:dyDescent="0.25">
      <c r="K401" s="5"/>
    </row>
    <row r="402" spans="11:11" x14ac:dyDescent="0.25">
      <c r="K402" s="5"/>
    </row>
    <row r="403" spans="11:11" x14ac:dyDescent="0.25">
      <c r="K403" s="5"/>
    </row>
    <row r="404" spans="11:11" x14ac:dyDescent="0.25">
      <c r="K404" s="5"/>
    </row>
    <row r="405" spans="11:11" x14ac:dyDescent="0.25">
      <c r="K405" s="5"/>
    </row>
    <row r="406" spans="11:11" x14ac:dyDescent="0.25">
      <c r="K406" s="5"/>
    </row>
    <row r="407" spans="11:11" x14ac:dyDescent="0.25">
      <c r="K407" s="5"/>
    </row>
    <row r="408" spans="11:11" x14ac:dyDescent="0.25">
      <c r="K408" s="5"/>
    </row>
    <row r="409" spans="11:11" x14ac:dyDescent="0.25">
      <c r="K409" s="5"/>
    </row>
    <row r="410" spans="11:11" x14ac:dyDescent="0.25">
      <c r="K410" s="5"/>
    </row>
    <row r="411" spans="11:11" x14ac:dyDescent="0.25">
      <c r="K411" s="5"/>
    </row>
    <row r="412" spans="11:11" x14ac:dyDescent="0.25">
      <c r="K412" s="5"/>
    </row>
    <row r="413" spans="11:11" x14ac:dyDescent="0.25">
      <c r="K413" s="5"/>
    </row>
    <row r="414" spans="11:11" x14ac:dyDescent="0.25">
      <c r="K414" s="5"/>
    </row>
    <row r="415" spans="11:11" x14ac:dyDescent="0.25">
      <c r="K415" s="5"/>
    </row>
    <row r="416" spans="11:11" x14ac:dyDescent="0.25">
      <c r="K416" s="5"/>
    </row>
    <row r="417" spans="11:11" x14ac:dyDescent="0.25">
      <c r="K417" s="5"/>
    </row>
    <row r="418" spans="11:11" x14ac:dyDescent="0.25">
      <c r="K418" s="5"/>
    </row>
    <row r="419" spans="11:11" x14ac:dyDescent="0.25">
      <c r="K419" s="5"/>
    </row>
    <row r="420" spans="11:11" x14ac:dyDescent="0.25">
      <c r="K420" s="5"/>
    </row>
    <row r="421" spans="11:11" x14ac:dyDescent="0.25">
      <c r="K421" s="5"/>
    </row>
    <row r="422" spans="11:11" x14ac:dyDescent="0.25">
      <c r="K422" s="5"/>
    </row>
    <row r="423" spans="11:11" x14ac:dyDescent="0.25">
      <c r="K423" s="5"/>
    </row>
    <row r="424" spans="11:11" x14ac:dyDescent="0.25">
      <c r="K424" s="5"/>
    </row>
    <row r="425" spans="11:11" x14ac:dyDescent="0.25">
      <c r="K425" s="5"/>
    </row>
    <row r="426" spans="11:11" x14ac:dyDescent="0.25">
      <c r="K426" s="5"/>
    </row>
    <row r="427" spans="11:11" x14ac:dyDescent="0.25">
      <c r="K427" s="5"/>
    </row>
    <row r="428" spans="11:11" x14ac:dyDescent="0.25">
      <c r="K428" s="5"/>
    </row>
    <row r="429" spans="11:11" x14ac:dyDescent="0.25">
      <c r="K429" s="5"/>
    </row>
    <row r="430" spans="11:11" x14ac:dyDescent="0.25">
      <c r="K430" s="5"/>
    </row>
    <row r="431" spans="11:11" x14ac:dyDescent="0.25">
      <c r="K431" s="5"/>
    </row>
    <row r="432" spans="11:11" x14ac:dyDescent="0.25">
      <c r="K432" s="5"/>
    </row>
    <row r="433" spans="11:11" x14ac:dyDescent="0.25">
      <c r="K433" s="5"/>
    </row>
    <row r="434" spans="11:11" x14ac:dyDescent="0.25">
      <c r="K434" s="5"/>
    </row>
    <row r="435" spans="11:11" x14ac:dyDescent="0.25">
      <c r="K435" s="5"/>
    </row>
    <row r="436" spans="11:11" x14ac:dyDescent="0.25">
      <c r="K436" s="5"/>
    </row>
    <row r="437" spans="11:11" x14ac:dyDescent="0.25">
      <c r="K437" s="5"/>
    </row>
    <row r="438" spans="11:11" x14ac:dyDescent="0.25">
      <c r="K438" s="5"/>
    </row>
    <row r="439" spans="11:11" x14ac:dyDescent="0.25">
      <c r="K439" s="5"/>
    </row>
    <row r="440" spans="11:11" x14ac:dyDescent="0.25">
      <c r="K440" s="5"/>
    </row>
    <row r="441" spans="11:11" x14ac:dyDescent="0.25">
      <c r="K441" s="5"/>
    </row>
    <row r="442" spans="11:11" x14ac:dyDescent="0.25">
      <c r="K442" s="5"/>
    </row>
    <row r="443" spans="11:11" x14ac:dyDescent="0.25">
      <c r="K443" s="5"/>
    </row>
    <row r="444" spans="11:11" x14ac:dyDescent="0.25">
      <c r="K444" s="5"/>
    </row>
    <row r="445" spans="11:11" x14ac:dyDescent="0.25">
      <c r="K445" s="5"/>
    </row>
    <row r="446" spans="11:11" x14ac:dyDescent="0.25">
      <c r="K446" s="5"/>
    </row>
    <row r="447" spans="11:11" x14ac:dyDescent="0.25">
      <c r="K447" s="5"/>
    </row>
    <row r="448" spans="11:11" x14ac:dyDescent="0.25">
      <c r="K448" s="5"/>
    </row>
    <row r="449" spans="11:11" x14ac:dyDescent="0.25">
      <c r="K449" s="5"/>
    </row>
    <row r="450" spans="11:11" x14ac:dyDescent="0.25">
      <c r="K450" s="5"/>
    </row>
    <row r="451" spans="11:11" x14ac:dyDescent="0.25">
      <c r="K451" s="5"/>
    </row>
    <row r="452" spans="11:11" x14ac:dyDescent="0.25">
      <c r="K452" s="5"/>
    </row>
    <row r="453" spans="11:11" x14ac:dyDescent="0.25">
      <c r="K453" s="5"/>
    </row>
    <row r="454" spans="11:11" x14ac:dyDescent="0.25">
      <c r="K454" s="5"/>
    </row>
    <row r="455" spans="11:11" x14ac:dyDescent="0.25">
      <c r="K455" s="5"/>
    </row>
    <row r="456" spans="11:11" x14ac:dyDescent="0.25">
      <c r="K456" s="5"/>
    </row>
    <row r="457" spans="11:11" x14ac:dyDescent="0.25">
      <c r="K457" s="5"/>
    </row>
    <row r="458" spans="11:11" x14ac:dyDescent="0.25">
      <c r="K458" s="5"/>
    </row>
    <row r="459" spans="11:11" x14ac:dyDescent="0.25">
      <c r="K459" s="5"/>
    </row>
    <row r="460" spans="11:11" x14ac:dyDescent="0.25">
      <c r="K460" s="5"/>
    </row>
    <row r="461" spans="11:11" x14ac:dyDescent="0.25">
      <c r="K461" s="5"/>
    </row>
    <row r="462" spans="11:11" x14ac:dyDescent="0.25">
      <c r="K462" s="5"/>
    </row>
    <row r="463" spans="11:11" x14ac:dyDescent="0.25">
      <c r="K463" s="5"/>
    </row>
    <row r="464" spans="11:11" x14ac:dyDescent="0.25">
      <c r="K464" s="5"/>
    </row>
    <row r="465" spans="11:11" x14ac:dyDescent="0.25">
      <c r="K465" s="5"/>
    </row>
    <row r="466" spans="11:11" x14ac:dyDescent="0.25">
      <c r="K466" s="5"/>
    </row>
    <row r="467" spans="11:11" x14ac:dyDescent="0.25">
      <c r="K467" s="5"/>
    </row>
    <row r="468" spans="11:11" x14ac:dyDescent="0.25">
      <c r="K468" s="5"/>
    </row>
    <row r="469" spans="11:11" x14ac:dyDescent="0.25">
      <c r="K469" s="5"/>
    </row>
    <row r="470" spans="11:11" x14ac:dyDescent="0.25">
      <c r="K470" s="5"/>
    </row>
    <row r="471" spans="11:11" x14ac:dyDescent="0.25">
      <c r="K471" s="5"/>
    </row>
    <row r="472" spans="11:11" x14ac:dyDescent="0.25">
      <c r="K472" s="5"/>
    </row>
    <row r="473" spans="11:11" x14ac:dyDescent="0.25">
      <c r="K473" s="5"/>
    </row>
    <row r="474" spans="11:11" x14ac:dyDescent="0.25">
      <c r="K474" s="5"/>
    </row>
    <row r="475" spans="11:11" x14ac:dyDescent="0.25">
      <c r="K475" s="5"/>
    </row>
    <row r="476" spans="11:11" x14ac:dyDescent="0.25">
      <c r="K476" s="5"/>
    </row>
    <row r="477" spans="11:11" x14ac:dyDescent="0.25">
      <c r="K477" s="5"/>
    </row>
    <row r="478" spans="11:11" x14ac:dyDescent="0.25">
      <c r="K478" s="5"/>
    </row>
    <row r="479" spans="11:11" x14ac:dyDescent="0.25">
      <c r="K479" s="5"/>
    </row>
    <row r="480" spans="11:11" x14ac:dyDescent="0.25">
      <c r="K480" s="5"/>
    </row>
    <row r="481" spans="11:11" x14ac:dyDescent="0.25">
      <c r="K481" s="5"/>
    </row>
    <row r="482" spans="11:11" x14ac:dyDescent="0.25">
      <c r="K482" s="5"/>
    </row>
    <row r="483" spans="11:11" x14ac:dyDescent="0.25">
      <c r="K483" s="5"/>
    </row>
    <row r="484" spans="11:11" x14ac:dyDescent="0.25">
      <c r="K484" s="5"/>
    </row>
    <row r="485" spans="11:11" x14ac:dyDescent="0.25">
      <c r="K485" s="5"/>
    </row>
    <row r="486" spans="11:11" x14ac:dyDescent="0.25">
      <c r="K486" s="5"/>
    </row>
    <row r="487" spans="11:11" x14ac:dyDescent="0.25">
      <c r="K487" s="5"/>
    </row>
    <row r="488" spans="11:11" x14ac:dyDescent="0.25">
      <c r="K488" s="5"/>
    </row>
    <row r="489" spans="11:11" x14ac:dyDescent="0.25">
      <c r="K489" s="5"/>
    </row>
    <row r="490" spans="11:11" x14ac:dyDescent="0.25">
      <c r="K490" s="5"/>
    </row>
    <row r="491" spans="11:11" x14ac:dyDescent="0.25">
      <c r="K491" s="5"/>
    </row>
    <row r="492" spans="11:11" x14ac:dyDescent="0.25">
      <c r="K492" s="5"/>
    </row>
    <row r="493" spans="11:11" x14ac:dyDescent="0.25">
      <c r="K493" s="5"/>
    </row>
    <row r="494" spans="11:11" x14ac:dyDescent="0.25">
      <c r="K494" s="5"/>
    </row>
    <row r="495" spans="11:11" x14ac:dyDescent="0.25">
      <c r="K495" s="5"/>
    </row>
    <row r="496" spans="11:11" x14ac:dyDescent="0.25">
      <c r="K496" s="5"/>
    </row>
    <row r="497" spans="11:11" x14ac:dyDescent="0.25">
      <c r="K497" s="5"/>
    </row>
    <row r="498" spans="11:11" x14ac:dyDescent="0.25">
      <c r="K498" s="5"/>
    </row>
    <row r="499" spans="11:11" x14ac:dyDescent="0.25">
      <c r="K499" s="5"/>
    </row>
    <row r="500" spans="11:11" x14ac:dyDescent="0.25">
      <c r="K500" s="5"/>
    </row>
    <row r="501" spans="11:11" x14ac:dyDescent="0.25">
      <c r="K501" s="5"/>
    </row>
    <row r="502" spans="11:11" x14ac:dyDescent="0.25">
      <c r="K502" s="5"/>
    </row>
    <row r="503" spans="11:11" x14ac:dyDescent="0.25">
      <c r="K503" s="5"/>
    </row>
    <row r="504" spans="11:11" x14ac:dyDescent="0.25">
      <c r="K504" s="5"/>
    </row>
    <row r="505" spans="11:11" x14ac:dyDescent="0.25">
      <c r="K505" s="5"/>
    </row>
    <row r="506" spans="11:11" x14ac:dyDescent="0.25">
      <c r="K506" s="5"/>
    </row>
    <row r="507" spans="11:11" x14ac:dyDescent="0.25">
      <c r="K507" s="5"/>
    </row>
    <row r="508" spans="11:11" x14ac:dyDescent="0.25">
      <c r="K508" s="5"/>
    </row>
    <row r="509" spans="11:11" x14ac:dyDescent="0.25">
      <c r="K509" s="5"/>
    </row>
    <row r="510" spans="11:11" x14ac:dyDescent="0.25">
      <c r="K510" s="5"/>
    </row>
    <row r="511" spans="11:11" x14ac:dyDescent="0.25">
      <c r="K511" s="5"/>
    </row>
    <row r="512" spans="11:11" x14ac:dyDescent="0.25">
      <c r="K512" s="5"/>
    </row>
    <row r="513" spans="11:11" x14ac:dyDescent="0.25">
      <c r="K513" s="5"/>
    </row>
    <row r="514" spans="11:11" x14ac:dyDescent="0.25">
      <c r="K514" s="5"/>
    </row>
    <row r="515" spans="11:11" x14ac:dyDescent="0.25">
      <c r="K515" s="5"/>
    </row>
    <row r="516" spans="11:11" x14ac:dyDescent="0.25">
      <c r="K516" s="5"/>
    </row>
    <row r="517" spans="11:11" x14ac:dyDescent="0.25">
      <c r="K517" s="5"/>
    </row>
    <row r="518" spans="11:11" x14ac:dyDescent="0.25">
      <c r="K518" s="5"/>
    </row>
    <row r="519" spans="11:11" x14ac:dyDescent="0.25">
      <c r="K519" s="5"/>
    </row>
    <row r="520" spans="11:11" x14ac:dyDescent="0.25">
      <c r="K520" s="5"/>
    </row>
    <row r="521" spans="11:11" x14ac:dyDescent="0.25">
      <c r="K521" s="5"/>
    </row>
    <row r="522" spans="11:11" x14ac:dyDescent="0.25">
      <c r="K522" s="5"/>
    </row>
    <row r="523" spans="11:11" x14ac:dyDescent="0.25">
      <c r="K523" s="5"/>
    </row>
    <row r="524" spans="11:11" x14ac:dyDescent="0.25">
      <c r="K524" s="5"/>
    </row>
    <row r="525" spans="11:11" x14ac:dyDescent="0.25">
      <c r="K525" s="5"/>
    </row>
    <row r="526" spans="11:11" x14ac:dyDescent="0.25">
      <c r="K526" s="5"/>
    </row>
    <row r="527" spans="11:11" x14ac:dyDescent="0.25">
      <c r="K527" s="5"/>
    </row>
    <row r="528" spans="11:11" x14ac:dyDescent="0.25">
      <c r="K528" s="5"/>
    </row>
    <row r="529" spans="11:11" x14ac:dyDescent="0.25">
      <c r="K529" s="5"/>
    </row>
    <row r="530" spans="11:11" x14ac:dyDescent="0.25">
      <c r="K530" s="5"/>
    </row>
    <row r="531" spans="11:11" x14ac:dyDescent="0.25">
      <c r="K531" s="5"/>
    </row>
    <row r="532" spans="11:11" x14ac:dyDescent="0.25">
      <c r="K532" s="5"/>
    </row>
    <row r="533" spans="11:11" x14ac:dyDescent="0.25">
      <c r="K533" s="5"/>
    </row>
    <row r="534" spans="11:11" x14ac:dyDescent="0.25">
      <c r="K534" s="5"/>
    </row>
    <row r="535" spans="11:11" x14ac:dyDescent="0.25">
      <c r="K535" s="5"/>
    </row>
    <row r="536" spans="11:11" x14ac:dyDescent="0.25">
      <c r="K536" s="5"/>
    </row>
    <row r="537" spans="11:11" x14ac:dyDescent="0.25">
      <c r="K537" s="5"/>
    </row>
    <row r="538" spans="11:11" x14ac:dyDescent="0.25">
      <c r="K538" s="5"/>
    </row>
    <row r="539" spans="11:11" x14ac:dyDescent="0.25">
      <c r="K539" s="5"/>
    </row>
    <row r="540" spans="11:11" x14ac:dyDescent="0.25">
      <c r="K540" s="5"/>
    </row>
    <row r="541" spans="11:11" x14ac:dyDescent="0.25">
      <c r="K541" s="5"/>
    </row>
    <row r="542" spans="11:11" x14ac:dyDescent="0.25">
      <c r="K542" s="5"/>
    </row>
    <row r="543" spans="11:11" x14ac:dyDescent="0.25">
      <c r="K543" s="5"/>
    </row>
    <row r="544" spans="11:11" x14ac:dyDescent="0.25">
      <c r="K544" s="5"/>
    </row>
    <row r="545" spans="11:11" x14ac:dyDescent="0.25">
      <c r="K545" s="5"/>
    </row>
    <row r="546" spans="11:11" x14ac:dyDescent="0.25">
      <c r="K546" s="5"/>
    </row>
    <row r="547" spans="11:11" x14ac:dyDescent="0.25">
      <c r="K547" s="5"/>
    </row>
    <row r="548" spans="11:11" x14ac:dyDescent="0.25">
      <c r="K548" s="5"/>
    </row>
    <row r="549" spans="11:11" x14ac:dyDescent="0.25">
      <c r="K549" s="5"/>
    </row>
    <row r="550" spans="11:11" x14ac:dyDescent="0.25">
      <c r="K550" s="5"/>
    </row>
    <row r="551" spans="11:11" x14ac:dyDescent="0.25">
      <c r="K551" s="5"/>
    </row>
    <row r="552" spans="11:11" x14ac:dyDescent="0.25">
      <c r="K552" s="5"/>
    </row>
    <row r="553" spans="11:11" x14ac:dyDescent="0.25">
      <c r="K553" s="5"/>
    </row>
    <row r="554" spans="11:11" x14ac:dyDescent="0.25">
      <c r="K554" s="5"/>
    </row>
    <row r="555" spans="11:11" x14ac:dyDescent="0.25">
      <c r="K555" s="5"/>
    </row>
    <row r="556" spans="11:11" x14ac:dyDescent="0.25">
      <c r="K556" s="5"/>
    </row>
    <row r="557" spans="11:11" x14ac:dyDescent="0.25">
      <c r="K557" s="5"/>
    </row>
    <row r="558" spans="11:11" x14ac:dyDescent="0.25">
      <c r="K558" s="5"/>
    </row>
    <row r="559" spans="11:11" x14ac:dyDescent="0.25">
      <c r="K559" s="5"/>
    </row>
    <row r="560" spans="11:11" x14ac:dyDescent="0.25">
      <c r="K560" s="5"/>
    </row>
    <row r="561" spans="11:11" x14ac:dyDescent="0.25">
      <c r="K561" s="5"/>
    </row>
    <row r="562" spans="11:11" x14ac:dyDescent="0.25">
      <c r="K562" s="5"/>
    </row>
    <row r="563" spans="11:11" x14ac:dyDescent="0.25">
      <c r="K563" s="5"/>
    </row>
    <row r="564" spans="11:11" x14ac:dyDescent="0.25">
      <c r="K564" s="5"/>
    </row>
    <row r="565" spans="11:11" x14ac:dyDescent="0.25">
      <c r="K565" s="5"/>
    </row>
    <row r="566" spans="11:11" x14ac:dyDescent="0.25">
      <c r="K566" s="5"/>
    </row>
    <row r="567" spans="11:11" x14ac:dyDescent="0.25">
      <c r="K567" s="5"/>
    </row>
    <row r="568" spans="11:11" x14ac:dyDescent="0.25">
      <c r="K568" s="5"/>
    </row>
    <row r="569" spans="11:11" x14ac:dyDescent="0.25">
      <c r="K569" s="5"/>
    </row>
    <row r="570" spans="11:11" x14ac:dyDescent="0.25">
      <c r="K570" s="5"/>
    </row>
    <row r="571" spans="11:11" x14ac:dyDescent="0.25">
      <c r="K571" s="5"/>
    </row>
    <row r="572" spans="11:11" x14ac:dyDescent="0.25">
      <c r="K572" s="5"/>
    </row>
    <row r="573" spans="11:11" x14ac:dyDescent="0.25">
      <c r="K573" s="5"/>
    </row>
    <row r="574" spans="11:11" x14ac:dyDescent="0.25">
      <c r="K574" s="5"/>
    </row>
    <row r="575" spans="11:11" x14ac:dyDescent="0.25">
      <c r="K575" s="5"/>
    </row>
    <row r="576" spans="11:11" x14ac:dyDescent="0.25">
      <c r="K576" s="5"/>
    </row>
    <row r="577" spans="11:11" x14ac:dyDescent="0.25">
      <c r="K577" s="5"/>
    </row>
    <row r="578" spans="11:11" x14ac:dyDescent="0.25">
      <c r="K578" s="5"/>
    </row>
    <row r="579" spans="11:11" x14ac:dyDescent="0.25">
      <c r="K579" s="5"/>
    </row>
    <row r="580" spans="11:11" x14ac:dyDescent="0.25">
      <c r="K580" s="5"/>
    </row>
    <row r="581" spans="11:11" x14ac:dyDescent="0.25">
      <c r="K581" s="5"/>
    </row>
    <row r="582" spans="11:11" x14ac:dyDescent="0.25">
      <c r="K582" s="5"/>
    </row>
    <row r="583" spans="11:11" x14ac:dyDescent="0.25">
      <c r="K583" s="5"/>
    </row>
    <row r="584" spans="11:11" x14ac:dyDescent="0.25">
      <c r="K584" s="5"/>
    </row>
    <row r="585" spans="11:11" x14ac:dyDescent="0.25">
      <c r="K585" s="5"/>
    </row>
    <row r="586" spans="11:11" x14ac:dyDescent="0.25">
      <c r="K586" s="5"/>
    </row>
    <row r="587" spans="11:11" x14ac:dyDescent="0.25">
      <c r="K587" s="5"/>
    </row>
    <row r="588" spans="11:11" x14ac:dyDescent="0.25">
      <c r="K588" s="5"/>
    </row>
    <row r="589" spans="11:11" x14ac:dyDescent="0.25">
      <c r="K589" s="5"/>
    </row>
    <row r="590" spans="11:11" x14ac:dyDescent="0.25">
      <c r="K590" s="5"/>
    </row>
    <row r="591" spans="11:11" x14ac:dyDescent="0.25">
      <c r="K591" s="5"/>
    </row>
    <row r="592" spans="11:11" x14ac:dyDescent="0.25">
      <c r="K592" s="5"/>
    </row>
    <row r="593" spans="11:11" x14ac:dyDescent="0.25">
      <c r="K593" s="5"/>
    </row>
    <row r="594" spans="11:11" x14ac:dyDescent="0.25">
      <c r="K594" s="5"/>
    </row>
    <row r="595" spans="11:11" x14ac:dyDescent="0.25">
      <c r="K595" s="5"/>
    </row>
    <row r="596" spans="11:11" x14ac:dyDescent="0.25">
      <c r="K596" s="5"/>
    </row>
    <row r="597" spans="11:11" x14ac:dyDescent="0.25">
      <c r="K597" s="5"/>
    </row>
    <row r="598" spans="11:11" x14ac:dyDescent="0.25">
      <c r="K598" s="5"/>
    </row>
    <row r="599" spans="11:11" x14ac:dyDescent="0.25">
      <c r="K599" s="5"/>
    </row>
    <row r="600" spans="11:11" x14ac:dyDescent="0.25">
      <c r="K600" s="5"/>
    </row>
    <row r="601" spans="11:11" x14ac:dyDescent="0.25">
      <c r="K601" s="5"/>
    </row>
    <row r="602" spans="11:11" x14ac:dyDescent="0.25">
      <c r="K602" s="5"/>
    </row>
    <row r="603" spans="11:11" x14ac:dyDescent="0.25">
      <c r="K603" s="5"/>
    </row>
    <row r="604" spans="11:11" x14ac:dyDescent="0.25">
      <c r="K604" s="5"/>
    </row>
    <row r="605" spans="11:11" x14ac:dyDescent="0.25">
      <c r="K605" s="5"/>
    </row>
    <row r="606" spans="11:11" x14ac:dyDescent="0.25">
      <c r="K606" s="5"/>
    </row>
    <row r="607" spans="11:11" x14ac:dyDescent="0.25">
      <c r="K607" s="5"/>
    </row>
    <row r="608" spans="11:11" x14ac:dyDescent="0.25">
      <c r="K608" s="5"/>
    </row>
    <row r="609" spans="11:11" x14ac:dyDescent="0.25">
      <c r="K609" s="5"/>
    </row>
    <row r="610" spans="11:11" x14ac:dyDescent="0.25">
      <c r="K610" s="5"/>
    </row>
    <row r="611" spans="11:11" x14ac:dyDescent="0.25">
      <c r="K611" s="5"/>
    </row>
    <row r="612" spans="11:11" x14ac:dyDescent="0.25">
      <c r="K612" s="5"/>
    </row>
    <row r="613" spans="11:11" x14ac:dyDescent="0.25">
      <c r="K613" s="5"/>
    </row>
    <row r="614" spans="11:11" x14ac:dyDescent="0.25">
      <c r="K614" s="5"/>
    </row>
    <row r="615" spans="11:11" x14ac:dyDescent="0.25">
      <c r="K615" s="5"/>
    </row>
    <row r="616" spans="11:11" x14ac:dyDescent="0.25">
      <c r="K616" s="5"/>
    </row>
    <row r="617" spans="11:11" x14ac:dyDescent="0.25">
      <c r="K617" s="5"/>
    </row>
    <row r="618" spans="11:11" x14ac:dyDescent="0.25">
      <c r="K618" s="5"/>
    </row>
    <row r="619" spans="11:11" x14ac:dyDescent="0.25">
      <c r="K619" s="5"/>
    </row>
    <row r="620" spans="11:11" x14ac:dyDescent="0.25">
      <c r="K620" s="5"/>
    </row>
    <row r="621" spans="11:11" x14ac:dyDescent="0.25">
      <c r="K621" s="5"/>
    </row>
    <row r="622" spans="11:11" x14ac:dyDescent="0.25">
      <c r="K622" s="5"/>
    </row>
    <row r="623" spans="11:11" x14ac:dyDescent="0.25">
      <c r="K623" s="5"/>
    </row>
    <row r="624" spans="11:11" x14ac:dyDescent="0.25">
      <c r="K624" s="5"/>
    </row>
    <row r="625" spans="11:11" x14ac:dyDescent="0.25">
      <c r="K625" s="5"/>
    </row>
    <row r="626" spans="11:11" x14ac:dyDescent="0.25">
      <c r="K626" s="5"/>
    </row>
    <row r="627" spans="11:11" x14ac:dyDescent="0.25">
      <c r="K627" s="5"/>
    </row>
    <row r="628" spans="11:11" x14ac:dyDescent="0.25">
      <c r="K628" s="5"/>
    </row>
    <row r="629" spans="11:11" x14ac:dyDescent="0.25">
      <c r="K629" s="5"/>
    </row>
    <row r="630" spans="11:11" x14ac:dyDescent="0.25">
      <c r="K630" s="5"/>
    </row>
    <row r="631" spans="11:11" x14ac:dyDescent="0.25">
      <c r="K631" s="5"/>
    </row>
    <row r="632" spans="11:11" x14ac:dyDescent="0.25">
      <c r="K632" s="5"/>
    </row>
    <row r="633" spans="11:11" x14ac:dyDescent="0.25">
      <c r="K633" s="5"/>
    </row>
    <row r="634" spans="11:11" x14ac:dyDescent="0.25">
      <c r="K634" s="5"/>
    </row>
    <row r="635" spans="11:11" x14ac:dyDescent="0.25">
      <c r="K635" s="5"/>
    </row>
    <row r="636" spans="11:11" x14ac:dyDescent="0.25">
      <c r="K636" s="5"/>
    </row>
    <row r="637" spans="11:11" x14ac:dyDescent="0.25">
      <c r="K637" s="5"/>
    </row>
    <row r="638" spans="11:11" x14ac:dyDescent="0.25">
      <c r="K638" s="5"/>
    </row>
    <row r="639" spans="11:11" x14ac:dyDescent="0.25">
      <c r="K639" s="5"/>
    </row>
    <row r="640" spans="11:11" x14ac:dyDescent="0.25">
      <c r="K640" s="5"/>
    </row>
    <row r="641" spans="11:11" x14ac:dyDescent="0.25">
      <c r="K641" s="5"/>
    </row>
    <row r="642" spans="11:11" x14ac:dyDescent="0.25">
      <c r="K642" s="5"/>
    </row>
    <row r="643" spans="11:11" x14ac:dyDescent="0.25">
      <c r="K643" s="5"/>
    </row>
    <row r="644" spans="11:11" x14ac:dyDescent="0.25">
      <c r="K644" s="5"/>
    </row>
    <row r="645" spans="11:11" x14ac:dyDescent="0.25">
      <c r="K645" s="5"/>
    </row>
    <row r="646" spans="11:11" x14ac:dyDescent="0.25">
      <c r="K646" s="5"/>
    </row>
    <row r="647" spans="11:11" x14ac:dyDescent="0.25">
      <c r="K647" s="5"/>
    </row>
    <row r="648" spans="11:11" x14ac:dyDescent="0.25">
      <c r="K648" s="5"/>
    </row>
    <row r="649" spans="11:11" x14ac:dyDescent="0.25">
      <c r="K649" s="5"/>
    </row>
    <row r="650" spans="11:11" x14ac:dyDescent="0.25">
      <c r="K650" s="5"/>
    </row>
    <row r="651" spans="11:11" x14ac:dyDescent="0.25">
      <c r="K651" s="5"/>
    </row>
    <row r="652" spans="11:11" x14ac:dyDescent="0.25">
      <c r="K652" s="5"/>
    </row>
    <row r="653" spans="11:11" x14ac:dyDescent="0.25">
      <c r="K653" s="5"/>
    </row>
    <row r="654" spans="11:11" x14ac:dyDescent="0.25">
      <c r="K654" s="5"/>
    </row>
    <row r="655" spans="11:11" x14ac:dyDescent="0.25">
      <c r="K655" s="5"/>
    </row>
    <row r="656" spans="11:11" x14ac:dyDescent="0.25">
      <c r="K656" s="5"/>
    </row>
    <row r="657" spans="11:11" x14ac:dyDescent="0.25">
      <c r="K657" s="5"/>
    </row>
    <row r="658" spans="11:11" x14ac:dyDescent="0.25">
      <c r="K658" s="5"/>
    </row>
    <row r="659" spans="11:11" x14ac:dyDescent="0.25">
      <c r="K659" s="5"/>
    </row>
    <row r="660" spans="11:11" x14ac:dyDescent="0.25">
      <c r="K660" s="5"/>
    </row>
    <row r="661" spans="11:11" x14ac:dyDescent="0.25">
      <c r="K661" s="5"/>
    </row>
    <row r="662" spans="11:11" x14ac:dyDescent="0.25">
      <c r="K662" s="5"/>
    </row>
    <row r="663" spans="11:11" x14ac:dyDescent="0.25">
      <c r="K663" s="5"/>
    </row>
    <row r="664" spans="11:11" x14ac:dyDescent="0.25">
      <c r="K664" s="5"/>
    </row>
    <row r="665" spans="11:11" x14ac:dyDescent="0.25">
      <c r="K665" s="5"/>
    </row>
    <row r="666" spans="11:11" x14ac:dyDescent="0.25">
      <c r="K666" s="5"/>
    </row>
    <row r="667" spans="11:11" x14ac:dyDescent="0.25">
      <c r="K667" s="5"/>
    </row>
    <row r="668" spans="11:11" x14ac:dyDescent="0.25">
      <c r="K668" s="5"/>
    </row>
    <row r="669" spans="11:11" x14ac:dyDescent="0.25">
      <c r="K669" s="5"/>
    </row>
    <row r="670" spans="11:11" x14ac:dyDescent="0.25">
      <c r="K670" s="5"/>
    </row>
    <row r="671" spans="11:11" x14ac:dyDescent="0.25">
      <c r="K671" s="5"/>
    </row>
    <row r="672" spans="11:11" x14ac:dyDescent="0.25">
      <c r="K672" s="5"/>
    </row>
    <row r="673" spans="11:11" x14ac:dyDescent="0.25">
      <c r="K673" s="5"/>
    </row>
    <row r="674" spans="11:11" x14ac:dyDescent="0.25">
      <c r="K674" s="5"/>
    </row>
    <row r="675" spans="11:11" x14ac:dyDescent="0.25">
      <c r="K675" s="5"/>
    </row>
    <row r="676" spans="11:11" x14ac:dyDescent="0.25">
      <c r="K676" s="5"/>
    </row>
    <row r="677" spans="11:11" x14ac:dyDescent="0.25">
      <c r="K677" s="5"/>
    </row>
    <row r="678" spans="11:11" x14ac:dyDescent="0.25">
      <c r="K678" s="5"/>
    </row>
    <row r="679" spans="11:11" x14ac:dyDescent="0.25">
      <c r="K679" s="5"/>
    </row>
    <row r="680" spans="11:11" x14ac:dyDescent="0.25">
      <c r="K680" s="5"/>
    </row>
    <row r="681" spans="11:11" x14ac:dyDescent="0.25">
      <c r="K681" s="5"/>
    </row>
    <row r="682" spans="11:11" x14ac:dyDescent="0.25">
      <c r="K682" s="5"/>
    </row>
    <row r="683" spans="11:11" x14ac:dyDescent="0.25">
      <c r="K683" s="5"/>
    </row>
    <row r="684" spans="11:11" x14ac:dyDescent="0.25">
      <c r="K684" s="5"/>
    </row>
    <row r="685" spans="11:11" x14ac:dyDescent="0.25">
      <c r="K685" s="5"/>
    </row>
    <row r="686" spans="11:11" x14ac:dyDescent="0.25">
      <c r="K686" s="5"/>
    </row>
    <row r="687" spans="11:11" x14ac:dyDescent="0.25">
      <c r="K687" s="5"/>
    </row>
    <row r="688" spans="11:11" x14ac:dyDescent="0.25">
      <c r="K688" s="5"/>
    </row>
    <row r="689" spans="11:11" x14ac:dyDescent="0.25">
      <c r="K689" s="5"/>
    </row>
    <row r="690" spans="11:11" x14ac:dyDescent="0.25">
      <c r="K690" s="5"/>
    </row>
    <row r="691" spans="11:11" x14ac:dyDescent="0.25">
      <c r="K691" s="5"/>
    </row>
    <row r="692" spans="11:11" x14ac:dyDescent="0.25">
      <c r="K692" s="5"/>
    </row>
    <row r="693" spans="11:11" x14ac:dyDescent="0.25">
      <c r="K693" s="5"/>
    </row>
    <row r="694" spans="11:11" x14ac:dyDescent="0.25">
      <c r="K694" s="5"/>
    </row>
    <row r="695" spans="11:11" x14ac:dyDescent="0.25">
      <c r="K695" s="5"/>
    </row>
    <row r="696" spans="11:11" x14ac:dyDescent="0.25">
      <c r="K696" s="5"/>
    </row>
    <row r="697" spans="11:11" x14ac:dyDescent="0.25">
      <c r="K697" s="5"/>
    </row>
    <row r="698" spans="11:11" x14ac:dyDescent="0.25">
      <c r="K698" s="5"/>
    </row>
    <row r="699" spans="11:11" x14ac:dyDescent="0.25">
      <c r="K699" s="5"/>
    </row>
    <row r="700" spans="11:11" x14ac:dyDescent="0.25">
      <c r="K700" s="5"/>
    </row>
    <row r="701" spans="11:11" x14ac:dyDescent="0.25">
      <c r="K701" s="5"/>
    </row>
    <row r="702" spans="11:11" x14ac:dyDescent="0.25">
      <c r="K702" s="5"/>
    </row>
    <row r="703" spans="11:11" x14ac:dyDescent="0.25">
      <c r="K703" s="5"/>
    </row>
    <row r="704" spans="11:11" x14ac:dyDescent="0.25">
      <c r="K704" s="5"/>
    </row>
    <row r="705" spans="11:11" x14ac:dyDescent="0.25">
      <c r="K705" s="5"/>
    </row>
    <row r="706" spans="11:11" x14ac:dyDescent="0.25">
      <c r="K706" s="5"/>
    </row>
    <row r="707" spans="11:11" x14ac:dyDescent="0.25">
      <c r="K707" s="5"/>
    </row>
    <row r="708" spans="11:11" x14ac:dyDescent="0.25">
      <c r="K708" s="5"/>
    </row>
    <row r="709" spans="11:11" x14ac:dyDescent="0.25">
      <c r="K709" s="5"/>
    </row>
    <row r="710" spans="11:11" x14ac:dyDescent="0.25">
      <c r="K710" s="5"/>
    </row>
    <row r="711" spans="11:11" x14ac:dyDescent="0.25">
      <c r="K711" s="5"/>
    </row>
    <row r="712" spans="11:11" x14ac:dyDescent="0.25">
      <c r="K712" s="5"/>
    </row>
    <row r="713" spans="11:11" x14ac:dyDescent="0.25">
      <c r="K713" s="5"/>
    </row>
    <row r="714" spans="11:11" x14ac:dyDescent="0.25">
      <c r="K714" s="5"/>
    </row>
    <row r="715" spans="11:11" x14ac:dyDescent="0.25">
      <c r="K715" s="5"/>
    </row>
    <row r="716" spans="11:11" x14ac:dyDescent="0.25">
      <c r="K716" s="5"/>
    </row>
    <row r="717" spans="11:11" x14ac:dyDescent="0.25">
      <c r="K717" s="5"/>
    </row>
    <row r="718" spans="11:11" x14ac:dyDescent="0.25">
      <c r="K718" s="5"/>
    </row>
    <row r="719" spans="11:11" x14ac:dyDescent="0.25">
      <c r="K719" s="5"/>
    </row>
    <row r="720" spans="11:11" x14ac:dyDescent="0.25">
      <c r="K720" s="5"/>
    </row>
    <row r="721" spans="11:11" x14ac:dyDescent="0.25">
      <c r="K721" s="5"/>
    </row>
    <row r="722" spans="11:11" x14ac:dyDescent="0.25">
      <c r="K722" s="5"/>
    </row>
    <row r="723" spans="11:11" x14ac:dyDescent="0.25">
      <c r="K723" s="5"/>
    </row>
    <row r="724" spans="11:11" x14ac:dyDescent="0.25">
      <c r="K724" s="5"/>
    </row>
    <row r="725" spans="11:11" x14ac:dyDescent="0.25">
      <c r="K725" s="5"/>
    </row>
    <row r="726" spans="11:11" x14ac:dyDescent="0.25">
      <c r="K726" s="5"/>
    </row>
    <row r="727" spans="11:11" x14ac:dyDescent="0.25">
      <c r="K727" s="5"/>
    </row>
    <row r="728" spans="11:11" x14ac:dyDescent="0.25">
      <c r="K728" s="5"/>
    </row>
    <row r="729" spans="11:11" x14ac:dyDescent="0.25">
      <c r="K729" s="5"/>
    </row>
    <row r="730" spans="11:11" x14ac:dyDescent="0.25">
      <c r="K730" s="5"/>
    </row>
    <row r="731" spans="11:11" x14ac:dyDescent="0.25">
      <c r="K731" s="5"/>
    </row>
    <row r="732" spans="11:11" x14ac:dyDescent="0.25">
      <c r="K732" s="5"/>
    </row>
    <row r="733" spans="11:11" x14ac:dyDescent="0.25">
      <c r="K733" s="5"/>
    </row>
    <row r="734" spans="11:11" x14ac:dyDescent="0.25">
      <c r="K734" s="5"/>
    </row>
    <row r="735" spans="11:11" x14ac:dyDescent="0.25">
      <c r="K735" s="5"/>
    </row>
    <row r="736" spans="11:11" x14ac:dyDescent="0.25">
      <c r="K736" s="5"/>
    </row>
    <row r="737" spans="11:11" x14ac:dyDescent="0.25">
      <c r="K737" s="5"/>
    </row>
    <row r="738" spans="11:11" x14ac:dyDescent="0.25">
      <c r="K738" s="5"/>
    </row>
    <row r="739" spans="11:11" x14ac:dyDescent="0.25">
      <c r="K739" s="5"/>
    </row>
    <row r="740" spans="11:11" x14ac:dyDescent="0.25">
      <c r="K740" s="5"/>
    </row>
    <row r="741" spans="11:11" x14ac:dyDescent="0.25">
      <c r="K741" s="5"/>
    </row>
    <row r="742" spans="11:11" x14ac:dyDescent="0.25">
      <c r="K742" s="5"/>
    </row>
    <row r="743" spans="11:11" x14ac:dyDescent="0.25">
      <c r="K743" s="5"/>
    </row>
    <row r="744" spans="11:11" x14ac:dyDescent="0.25">
      <c r="K744" s="5"/>
    </row>
    <row r="745" spans="11:11" x14ac:dyDescent="0.25">
      <c r="K745" s="5"/>
    </row>
    <row r="746" spans="11:11" x14ac:dyDescent="0.25">
      <c r="K746" s="5"/>
    </row>
    <row r="747" spans="11:11" x14ac:dyDescent="0.25">
      <c r="K747" s="5"/>
    </row>
    <row r="748" spans="11:11" x14ac:dyDescent="0.25">
      <c r="K748" s="5"/>
    </row>
    <row r="749" spans="11:11" x14ac:dyDescent="0.25">
      <c r="K749" s="5"/>
    </row>
    <row r="750" spans="11:11" x14ac:dyDescent="0.25">
      <c r="K750" s="5"/>
    </row>
    <row r="751" spans="11:11" x14ac:dyDescent="0.25">
      <c r="K751" s="5"/>
    </row>
    <row r="752" spans="11:11" x14ac:dyDescent="0.25">
      <c r="K752" s="5"/>
    </row>
    <row r="753" spans="11:11" x14ac:dyDescent="0.25">
      <c r="K753" s="5"/>
    </row>
    <row r="754" spans="11:11" x14ac:dyDescent="0.25">
      <c r="K754" s="5"/>
    </row>
    <row r="755" spans="11:11" x14ac:dyDescent="0.25">
      <c r="K755" s="5"/>
    </row>
    <row r="756" spans="11:11" x14ac:dyDescent="0.25">
      <c r="K756" s="5"/>
    </row>
    <row r="757" spans="11:11" x14ac:dyDescent="0.25">
      <c r="K757" s="5"/>
    </row>
    <row r="758" spans="11:11" x14ac:dyDescent="0.25">
      <c r="K758" s="5"/>
    </row>
    <row r="759" spans="11:11" x14ac:dyDescent="0.25">
      <c r="K759" s="5"/>
    </row>
    <row r="760" spans="11:11" x14ac:dyDescent="0.25">
      <c r="K760" s="5"/>
    </row>
    <row r="761" spans="11:11" x14ac:dyDescent="0.25">
      <c r="K761" s="5"/>
    </row>
    <row r="762" spans="11:11" x14ac:dyDescent="0.25">
      <c r="K762" s="5"/>
    </row>
    <row r="763" spans="11:11" x14ac:dyDescent="0.25">
      <c r="K763" s="5"/>
    </row>
    <row r="764" spans="11:11" x14ac:dyDescent="0.25">
      <c r="K764" s="5"/>
    </row>
    <row r="765" spans="11:11" x14ac:dyDescent="0.25">
      <c r="K765" s="5"/>
    </row>
    <row r="766" spans="11:11" x14ac:dyDescent="0.25">
      <c r="K766" s="5"/>
    </row>
    <row r="767" spans="11:11" x14ac:dyDescent="0.25">
      <c r="K767" s="5"/>
    </row>
    <row r="768" spans="11:11" x14ac:dyDescent="0.25">
      <c r="K768" s="5"/>
    </row>
    <row r="769" spans="11:11" x14ac:dyDescent="0.25">
      <c r="K769" s="5"/>
    </row>
    <row r="770" spans="11:11" x14ac:dyDescent="0.25">
      <c r="K770" s="5"/>
    </row>
    <row r="771" spans="11:11" x14ac:dyDescent="0.25">
      <c r="K771" s="5"/>
    </row>
    <row r="772" spans="11:11" x14ac:dyDescent="0.25">
      <c r="K772" s="5"/>
    </row>
    <row r="773" spans="11:11" x14ac:dyDescent="0.25">
      <c r="K773" s="5"/>
    </row>
    <row r="774" spans="11:11" x14ac:dyDescent="0.25">
      <c r="K774" s="5"/>
    </row>
    <row r="775" spans="11:11" x14ac:dyDescent="0.25">
      <c r="K775" s="5"/>
    </row>
    <row r="776" spans="11:11" x14ac:dyDescent="0.25">
      <c r="K776" s="5"/>
    </row>
    <row r="777" spans="11:11" x14ac:dyDescent="0.25">
      <c r="K777" s="5"/>
    </row>
    <row r="778" spans="11:11" x14ac:dyDescent="0.25">
      <c r="K778" s="5"/>
    </row>
    <row r="779" spans="11:11" x14ac:dyDescent="0.25">
      <c r="K779" s="5"/>
    </row>
    <row r="780" spans="11:11" x14ac:dyDescent="0.25">
      <c r="K780" s="5"/>
    </row>
    <row r="781" spans="11:11" x14ac:dyDescent="0.25">
      <c r="K781" s="5"/>
    </row>
    <row r="782" spans="11:11" x14ac:dyDescent="0.25">
      <c r="K782" s="5"/>
    </row>
    <row r="783" spans="11:11" x14ac:dyDescent="0.25">
      <c r="K783" s="5"/>
    </row>
    <row r="784" spans="11:11" x14ac:dyDescent="0.25">
      <c r="K784" s="5"/>
    </row>
    <row r="785" spans="11:11" x14ac:dyDescent="0.25">
      <c r="K785" s="5"/>
    </row>
    <row r="786" spans="11:11" x14ac:dyDescent="0.25">
      <c r="K786" s="5"/>
    </row>
    <row r="787" spans="11:11" x14ac:dyDescent="0.25">
      <c r="K787" s="5"/>
    </row>
    <row r="788" spans="11:11" x14ac:dyDescent="0.25">
      <c r="K788" s="5"/>
    </row>
    <row r="789" spans="11:11" x14ac:dyDescent="0.25">
      <c r="K789" s="5"/>
    </row>
    <row r="790" spans="11:11" x14ac:dyDescent="0.25">
      <c r="K790" s="5"/>
    </row>
    <row r="791" spans="11:11" x14ac:dyDescent="0.25">
      <c r="K791" s="5"/>
    </row>
    <row r="792" spans="11:11" x14ac:dyDescent="0.25">
      <c r="K792" s="5"/>
    </row>
    <row r="793" spans="11:11" x14ac:dyDescent="0.25">
      <c r="K793" s="5"/>
    </row>
    <row r="794" spans="11:11" x14ac:dyDescent="0.25">
      <c r="K794" s="5"/>
    </row>
    <row r="795" spans="11:11" x14ac:dyDescent="0.25">
      <c r="K795" s="5"/>
    </row>
    <row r="796" spans="11:11" x14ac:dyDescent="0.25">
      <c r="K796" s="5"/>
    </row>
    <row r="797" spans="11:11" x14ac:dyDescent="0.25">
      <c r="K797" s="5"/>
    </row>
    <row r="798" spans="11:11" x14ac:dyDescent="0.25">
      <c r="K798" s="5"/>
    </row>
    <row r="799" spans="11:11" x14ac:dyDescent="0.25">
      <c r="K799" s="5"/>
    </row>
    <row r="800" spans="11:11" x14ac:dyDescent="0.25">
      <c r="K800" s="5"/>
    </row>
    <row r="801" spans="11:11" x14ac:dyDescent="0.25">
      <c r="K801" s="5"/>
    </row>
    <row r="802" spans="11:11" x14ac:dyDescent="0.25">
      <c r="K802" s="5"/>
    </row>
    <row r="803" spans="11:11" x14ac:dyDescent="0.25">
      <c r="K803" s="5"/>
    </row>
    <row r="804" spans="11:11" x14ac:dyDescent="0.25">
      <c r="K804" s="5"/>
    </row>
    <row r="805" spans="11:11" x14ac:dyDescent="0.25">
      <c r="K805" s="5"/>
    </row>
    <row r="806" spans="11:11" x14ac:dyDescent="0.25">
      <c r="K806" s="5"/>
    </row>
    <row r="807" spans="11:11" x14ac:dyDescent="0.25">
      <c r="K807" s="5"/>
    </row>
    <row r="808" spans="11:11" x14ac:dyDescent="0.25">
      <c r="K808" s="5"/>
    </row>
    <row r="809" spans="11:11" x14ac:dyDescent="0.25">
      <c r="K809" s="5"/>
    </row>
    <row r="810" spans="11:11" x14ac:dyDescent="0.25">
      <c r="K810" s="5"/>
    </row>
    <row r="811" spans="11:11" x14ac:dyDescent="0.25">
      <c r="K811" s="5"/>
    </row>
    <row r="812" spans="11:11" x14ac:dyDescent="0.25">
      <c r="K812" s="5"/>
    </row>
    <row r="813" spans="11:11" x14ac:dyDescent="0.25">
      <c r="K813" s="5"/>
    </row>
    <row r="814" spans="11:11" x14ac:dyDescent="0.25">
      <c r="K814" s="5"/>
    </row>
    <row r="815" spans="11:11" x14ac:dyDescent="0.25">
      <c r="K815" s="5"/>
    </row>
    <row r="816" spans="11:11" x14ac:dyDescent="0.25">
      <c r="K816" s="5"/>
    </row>
    <row r="817" spans="11:11" x14ac:dyDescent="0.25">
      <c r="K817" s="5"/>
    </row>
    <row r="818" spans="11:11" x14ac:dyDescent="0.25">
      <c r="K818" s="5"/>
    </row>
    <row r="819" spans="11:11" x14ac:dyDescent="0.25">
      <c r="K819" s="5"/>
    </row>
    <row r="820" spans="11:11" x14ac:dyDescent="0.25">
      <c r="K820" s="5"/>
    </row>
    <row r="821" spans="11:11" x14ac:dyDescent="0.25">
      <c r="K821" s="5"/>
    </row>
    <row r="822" spans="11:11" x14ac:dyDescent="0.25">
      <c r="K822" s="5"/>
    </row>
    <row r="823" spans="11:11" x14ac:dyDescent="0.25">
      <c r="K823" s="5"/>
    </row>
    <row r="824" spans="11:11" x14ac:dyDescent="0.25">
      <c r="K824" s="5"/>
    </row>
    <row r="825" spans="11:11" x14ac:dyDescent="0.25">
      <c r="K825" s="5"/>
    </row>
    <row r="826" spans="11:11" x14ac:dyDescent="0.25">
      <c r="K826" s="5"/>
    </row>
    <row r="827" spans="11:11" x14ac:dyDescent="0.25">
      <c r="K827" s="5"/>
    </row>
    <row r="828" spans="11:11" x14ac:dyDescent="0.25">
      <c r="K828" s="5"/>
    </row>
    <row r="829" spans="11:11" x14ac:dyDescent="0.25">
      <c r="K829" s="5"/>
    </row>
    <row r="830" spans="11:11" x14ac:dyDescent="0.25">
      <c r="K830" s="5"/>
    </row>
    <row r="831" spans="11:11" x14ac:dyDescent="0.25">
      <c r="K831" s="5"/>
    </row>
    <row r="832" spans="11:11" x14ac:dyDescent="0.25">
      <c r="K832" s="5"/>
    </row>
    <row r="833" spans="11:11" x14ac:dyDescent="0.25">
      <c r="K833" s="5"/>
    </row>
    <row r="834" spans="11:11" x14ac:dyDescent="0.25">
      <c r="K834" s="5"/>
    </row>
    <row r="835" spans="11:11" x14ac:dyDescent="0.25">
      <c r="K835" s="5"/>
    </row>
    <row r="836" spans="11:11" x14ac:dyDescent="0.25">
      <c r="K836" s="5"/>
    </row>
    <row r="837" spans="11:11" x14ac:dyDescent="0.25">
      <c r="K837" s="5"/>
    </row>
    <row r="838" spans="11:11" x14ac:dyDescent="0.25">
      <c r="K838" s="5"/>
    </row>
    <row r="839" spans="11:11" x14ac:dyDescent="0.25">
      <c r="K839" s="5"/>
    </row>
    <row r="840" spans="11:11" x14ac:dyDescent="0.25">
      <c r="K840" s="5"/>
    </row>
    <row r="841" spans="11:11" x14ac:dyDescent="0.25">
      <c r="K841" s="5"/>
    </row>
    <row r="842" spans="11:11" x14ac:dyDescent="0.25">
      <c r="K842" s="5"/>
    </row>
    <row r="843" spans="11:11" x14ac:dyDescent="0.25">
      <c r="K843" s="5"/>
    </row>
    <row r="844" spans="11:11" x14ac:dyDescent="0.25">
      <c r="K844" s="5"/>
    </row>
    <row r="845" spans="11:11" x14ac:dyDescent="0.25">
      <c r="K845" s="5"/>
    </row>
    <row r="846" spans="11:11" x14ac:dyDescent="0.25">
      <c r="K846" s="5"/>
    </row>
    <row r="847" spans="11:11" x14ac:dyDescent="0.25">
      <c r="K847" s="5"/>
    </row>
    <row r="848" spans="11:11" x14ac:dyDescent="0.25">
      <c r="K848" s="5"/>
    </row>
    <row r="849" spans="11:11" x14ac:dyDescent="0.25">
      <c r="K849" s="5"/>
    </row>
    <row r="850" spans="11:11" x14ac:dyDescent="0.25">
      <c r="K850" s="5"/>
    </row>
    <row r="851" spans="11:11" x14ac:dyDescent="0.25">
      <c r="K851" s="5"/>
    </row>
    <row r="852" spans="11:11" x14ac:dyDescent="0.25">
      <c r="K852" s="5"/>
    </row>
    <row r="853" spans="11:11" x14ac:dyDescent="0.25">
      <c r="K853" s="5"/>
    </row>
    <row r="854" spans="11:11" x14ac:dyDescent="0.25">
      <c r="K854" s="5"/>
    </row>
    <row r="855" spans="11:11" x14ac:dyDescent="0.25">
      <c r="K855" s="5"/>
    </row>
    <row r="856" spans="11:11" x14ac:dyDescent="0.25">
      <c r="K856" s="5"/>
    </row>
    <row r="857" spans="11:11" x14ac:dyDescent="0.25">
      <c r="K857" s="5"/>
    </row>
    <row r="858" spans="11:11" x14ac:dyDescent="0.25">
      <c r="K858" s="5"/>
    </row>
    <row r="859" spans="11:11" x14ac:dyDescent="0.25">
      <c r="K859" s="5"/>
    </row>
    <row r="860" spans="11:11" x14ac:dyDescent="0.25">
      <c r="K860" s="5"/>
    </row>
    <row r="861" spans="11:11" x14ac:dyDescent="0.25">
      <c r="K861" s="5"/>
    </row>
    <row r="862" spans="11:11" x14ac:dyDescent="0.25">
      <c r="K862" s="5"/>
    </row>
    <row r="863" spans="11:11" x14ac:dyDescent="0.25">
      <c r="K863" s="5"/>
    </row>
    <row r="864" spans="11:11" x14ac:dyDescent="0.25">
      <c r="K864" s="5"/>
    </row>
    <row r="865" spans="11:11" x14ac:dyDescent="0.25">
      <c r="K865" s="5"/>
    </row>
    <row r="866" spans="11:11" x14ac:dyDescent="0.25">
      <c r="K866" s="5"/>
    </row>
    <row r="867" spans="11:11" x14ac:dyDescent="0.25">
      <c r="K867" s="5"/>
    </row>
    <row r="868" spans="11:11" x14ac:dyDescent="0.25">
      <c r="K868" s="5"/>
    </row>
    <row r="869" spans="11:11" x14ac:dyDescent="0.25">
      <c r="K869" s="5"/>
    </row>
    <row r="870" spans="11:11" x14ac:dyDescent="0.25">
      <c r="K870" s="5"/>
    </row>
    <row r="871" spans="11:11" x14ac:dyDescent="0.25">
      <c r="K871" s="5"/>
    </row>
    <row r="872" spans="11:11" x14ac:dyDescent="0.25">
      <c r="K872" s="5"/>
    </row>
    <row r="873" spans="11:11" x14ac:dyDescent="0.25">
      <c r="K873" s="5"/>
    </row>
    <row r="874" spans="11:11" x14ac:dyDescent="0.25">
      <c r="K874" s="5"/>
    </row>
    <row r="875" spans="11:11" x14ac:dyDescent="0.25">
      <c r="K875" s="5"/>
    </row>
    <row r="876" spans="11:11" x14ac:dyDescent="0.25">
      <c r="K876" s="5"/>
    </row>
    <row r="877" spans="11:11" x14ac:dyDescent="0.25">
      <c r="K877" s="5"/>
    </row>
    <row r="878" spans="11:11" x14ac:dyDescent="0.25">
      <c r="K878" s="5"/>
    </row>
    <row r="879" spans="11:11" x14ac:dyDescent="0.25">
      <c r="K879" s="5"/>
    </row>
    <row r="880" spans="11:11" x14ac:dyDescent="0.25">
      <c r="K880" s="5"/>
    </row>
    <row r="881" spans="11:11" x14ac:dyDescent="0.25">
      <c r="K881" s="5"/>
    </row>
    <row r="882" spans="11:11" x14ac:dyDescent="0.25">
      <c r="K882" s="5"/>
    </row>
    <row r="883" spans="11:11" x14ac:dyDescent="0.25">
      <c r="K883" s="5"/>
    </row>
    <row r="884" spans="11:11" x14ac:dyDescent="0.25">
      <c r="K884" s="5"/>
    </row>
    <row r="885" spans="11:11" x14ac:dyDescent="0.25">
      <c r="K885" s="5"/>
    </row>
    <row r="886" spans="11:11" x14ac:dyDescent="0.25">
      <c r="K886" s="5"/>
    </row>
    <row r="887" spans="11:11" x14ac:dyDescent="0.25">
      <c r="K887" s="5"/>
    </row>
    <row r="888" spans="11:11" x14ac:dyDescent="0.25">
      <c r="K888" s="5"/>
    </row>
    <row r="889" spans="11:11" x14ac:dyDescent="0.25">
      <c r="K889" s="5"/>
    </row>
    <row r="890" spans="11:11" x14ac:dyDescent="0.25">
      <c r="K890" s="5"/>
    </row>
    <row r="891" spans="11:11" x14ac:dyDescent="0.25">
      <c r="K891" s="5"/>
    </row>
    <row r="892" spans="11:11" x14ac:dyDescent="0.25">
      <c r="K892" s="5"/>
    </row>
    <row r="893" spans="11:11" x14ac:dyDescent="0.25">
      <c r="K893" s="5"/>
    </row>
    <row r="894" spans="11:11" x14ac:dyDescent="0.25">
      <c r="K894" s="5"/>
    </row>
    <row r="895" spans="11:11" x14ac:dyDescent="0.25">
      <c r="K895" s="5"/>
    </row>
    <row r="896" spans="11:11" x14ac:dyDescent="0.25">
      <c r="K896" s="5"/>
    </row>
    <row r="897" spans="11:11" x14ac:dyDescent="0.25">
      <c r="K897" s="5"/>
    </row>
    <row r="898" spans="11:11" x14ac:dyDescent="0.25">
      <c r="K898" s="5"/>
    </row>
    <row r="899" spans="11:11" x14ac:dyDescent="0.25">
      <c r="K899" s="5"/>
    </row>
    <row r="900" spans="11:11" x14ac:dyDescent="0.25">
      <c r="K900" s="5"/>
    </row>
    <row r="901" spans="11:11" x14ac:dyDescent="0.25">
      <c r="K901" s="5"/>
    </row>
    <row r="902" spans="11:11" x14ac:dyDescent="0.25">
      <c r="K902" s="5"/>
    </row>
    <row r="903" spans="11:11" x14ac:dyDescent="0.25">
      <c r="K903" s="5"/>
    </row>
    <row r="904" spans="11:11" x14ac:dyDescent="0.25">
      <c r="K904" s="5"/>
    </row>
    <row r="905" spans="11:11" x14ac:dyDescent="0.25">
      <c r="K905" s="5"/>
    </row>
    <row r="906" spans="11:11" x14ac:dyDescent="0.25">
      <c r="K906" s="5"/>
    </row>
    <row r="907" spans="11:11" x14ac:dyDescent="0.25">
      <c r="K907" s="5"/>
    </row>
    <row r="908" spans="11:11" x14ac:dyDescent="0.25">
      <c r="K908" s="5"/>
    </row>
    <row r="909" spans="11:11" x14ac:dyDescent="0.25">
      <c r="K909" s="5"/>
    </row>
    <row r="910" spans="11:11" x14ac:dyDescent="0.25">
      <c r="K910" s="5"/>
    </row>
    <row r="911" spans="11:11" x14ac:dyDescent="0.25">
      <c r="K911" s="5"/>
    </row>
    <row r="912" spans="11:11" x14ac:dyDescent="0.25">
      <c r="K912" s="5"/>
    </row>
    <row r="913" spans="11:11" x14ac:dyDescent="0.25">
      <c r="K913" s="5"/>
    </row>
    <row r="914" spans="11:11" x14ac:dyDescent="0.25">
      <c r="K914" s="5"/>
    </row>
    <row r="915" spans="11:11" x14ac:dyDescent="0.25">
      <c r="K915" s="5"/>
    </row>
    <row r="916" spans="11:11" x14ac:dyDescent="0.25">
      <c r="K916" s="5"/>
    </row>
    <row r="917" spans="11:11" x14ac:dyDescent="0.25">
      <c r="K917" s="5"/>
    </row>
    <row r="918" spans="11:11" x14ac:dyDescent="0.25">
      <c r="K918" s="5"/>
    </row>
    <row r="919" spans="11:11" x14ac:dyDescent="0.25">
      <c r="K919" s="5"/>
    </row>
    <row r="920" spans="11:11" x14ac:dyDescent="0.25">
      <c r="K920" s="5"/>
    </row>
    <row r="921" spans="11:11" x14ac:dyDescent="0.25">
      <c r="K921" s="5"/>
    </row>
    <row r="922" spans="11:11" x14ac:dyDescent="0.25">
      <c r="K922" s="5"/>
    </row>
    <row r="923" spans="11:11" x14ac:dyDescent="0.25">
      <c r="K923" s="5"/>
    </row>
    <row r="924" spans="11:11" x14ac:dyDescent="0.25">
      <c r="K924" s="5"/>
    </row>
    <row r="925" spans="11:11" x14ac:dyDescent="0.25">
      <c r="K925" s="5"/>
    </row>
    <row r="926" spans="11:11" x14ac:dyDescent="0.25">
      <c r="K926" s="5"/>
    </row>
    <row r="927" spans="11:11" x14ac:dyDescent="0.25">
      <c r="K927" s="5"/>
    </row>
    <row r="928" spans="11:11" x14ac:dyDescent="0.25">
      <c r="K928" s="5"/>
    </row>
    <row r="929" spans="11:11" x14ac:dyDescent="0.25">
      <c r="K929" s="5"/>
    </row>
    <row r="930" spans="11:11" x14ac:dyDescent="0.25">
      <c r="K930" s="5"/>
    </row>
    <row r="931" spans="11:11" x14ac:dyDescent="0.25">
      <c r="K931" s="5"/>
    </row>
    <row r="932" spans="11:11" x14ac:dyDescent="0.25">
      <c r="K932" s="5"/>
    </row>
    <row r="933" spans="11:11" x14ac:dyDescent="0.25">
      <c r="K933" s="5"/>
    </row>
    <row r="934" spans="11:11" x14ac:dyDescent="0.25">
      <c r="K934" s="5"/>
    </row>
    <row r="935" spans="11:11" x14ac:dyDescent="0.25">
      <c r="K935" s="5"/>
    </row>
    <row r="936" spans="11:11" x14ac:dyDescent="0.25">
      <c r="K936" s="5"/>
    </row>
    <row r="937" spans="11:11" x14ac:dyDescent="0.25">
      <c r="K937" s="5"/>
    </row>
    <row r="938" spans="11:11" x14ac:dyDescent="0.25">
      <c r="K938" s="5"/>
    </row>
    <row r="939" spans="11:11" x14ac:dyDescent="0.25">
      <c r="K939" s="5"/>
    </row>
    <row r="940" spans="11:11" x14ac:dyDescent="0.25">
      <c r="K940" s="5"/>
    </row>
    <row r="941" spans="11:11" x14ac:dyDescent="0.25">
      <c r="K941" s="5"/>
    </row>
    <row r="942" spans="11:11" x14ac:dyDescent="0.25">
      <c r="K942" s="5"/>
    </row>
    <row r="943" spans="11:11" x14ac:dyDescent="0.25">
      <c r="K943" s="5"/>
    </row>
    <row r="944" spans="11:11" x14ac:dyDescent="0.25">
      <c r="K944" s="5"/>
    </row>
    <row r="945" spans="11:11" x14ac:dyDescent="0.25">
      <c r="K945" s="5"/>
    </row>
    <row r="946" spans="11:11" x14ac:dyDescent="0.25">
      <c r="K946" s="5"/>
    </row>
    <row r="947" spans="11:11" x14ac:dyDescent="0.25">
      <c r="K947" s="5"/>
    </row>
    <row r="948" spans="11:11" x14ac:dyDescent="0.25">
      <c r="K948" s="5"/>
    </row>
    <row r="949" spans="11:11" x14ac:dyDescent="0.25">
      <c r="K949" s="5"/>
    </row>
    <row r="950" spans="11:11" x14ac:dyDescent="0.25">
      <c r="K950" s="5"/>
    </row>
    <row r="951" spans="11:11" x14ac:dyDescent="0.25">
      <c r="K951" s="5"/>
    </row>
    <row r="952" spans="11:11" x14ac:dyDescent="0.25">
      <c r="K952" s="5"/>
    </row>
    <row r="953" spans="11:11" x14ac:dyDescent="0.25">
      <c r="K953" s="5"/>
    </row>
    <row r="954" spans="11:11" x14ac:dyDescent="0.25">
      <c r="K954" s="5"/>
    </row>
    <row r="955" spans="11:11" x14ac:dyDescent="0.25">
      <c r="K955" s="5"/>
    </row>
    <row r="956" spans="11:11" x14ac:dyDescent="0.25">
      <c r="K956" s="5"/>
    </row>
    <row r="957" spans="11:11" x14ac:dyDescent="0.25">
      <c r="K957" s="5"/>
    </row>
    <row r="958" spans="11:11" x14ac:dyDescent="0.25">
      <c r="K958" s="5"/>
    </row>
    <row r="959" spans="11:11" x14ac:dyDescent="0.25">
      <c r="K959" s="5"/>
    </row>
    <row r="960" spans="11:11" x14ac:dyDescent="0.25">
      <c r="K960" s="5"/>
    </row>
    <row r="961" spans="11:11" x14ac:dyDescent="0.25">
      <c r="K961" s="5"/>
    </row>
    <row r="962" spans="11:11" x14ac:dyDescent="0.25">
      <c r="K962" s="5"/>
    </row>
    <row r="963" spans="11:11" x14ac:dyDescent="0.25">
      <c r="K963" s="5"/>
    </row>
    <row r="964" spans="11:11" x14ac:dyDescent="0.25">
      <c r="K964" s="5"/>
    </row>
    <row r="965" spans="11:11" x14ac:dyDescent="0.25">
      <c r="K965" s="5"/>
    </row>
    <row r="966" spans="11:11" x14ac:dyDescent="0.25">
      <c r="K966" s="5"/>
    </row>
    <row r="967" spans="11:11" x14ac:dyDescent="0.25">
      <c r="K967" s="5"/>
    </row>
    <row r="968" spans="11:11" x14ac:dyDescent="0.25">
      <c r="K968" s="5"/>
    </row>
    <row r="969" spans="11:11" x14ac:dyDescent="0.25">
      <c r="K969" s="5"/>
    </row>
    <row r="970" spans="11:11" x14ac:dyDescent="0.25">
      <c r="K970" s="5"/>
    </row>
    <row r="971" spans="11:11" x14ac:dyDescent="0.25">
      <c r="K971" s="5"/>
    </row>
    <row r="972" spans="11:11" x14ac:dyDescent="0.25">
      <c r="K972" s="5"/>
    </row>
    <row r="973" spans="11:11" x14ac:dyDescent="0.25">
      <c r="K973" s="5"/>
    </row>
    <row r="974" spans="11:11" x14ac:dyDescent="0.25">
      <c r="K974" s="5"/>
    </row>
    <row r="975" spans="11:11" x14ac:dyDescent="0.25">
      <c r="K975" s="5"/>
    </row>
    <row r="976" spans="11:11" x14ac:dyDescent="0.25">
      <c r="K976" s="5"/>
    </row>
    <row r="977" spans="11:11" x14ac:dyDescent="0.25">
      <c r="K977" s="5"/>
    </row>
    <row r="978" spans="11:11" x14ac:dyDescent="0.25">
      <c r="K978" s="5"/>
    </row>
    <row r="979" spans="11:11" x14ac:dyDescent="0.25">
      <c r="K979" s="5"/>
    </row>
    <row r="980" spans="11:11" x14ac:dyDescent="0.25">
      <c r="K980" s="5"/>
    </row>
    <row r="981" spans="11:11" x14ac:dyDescent="0.25">
      <c r="K981" s="5"/>
    </row>
    <row r="982" spans="11:11" x14ac:dyDescent="0.25">
      <c r="K982" s="5"/>
    </row>
    <row r="983" spans="11:11" x14ac:dyDescent="0.25">
      <c r="K983" s="5"/>
    </row>
    <row r="984" spans="11:11" x14ac:dyDescent="0.25">
      <c r="K984" s="5"/>
    </row>
    <row r="985" spans="11:11" x14ac:dyDescent="0.25">
      <c r="K985" s="5"/>
    </row>
    <row r="986" spans="11:11" x14ac:dyDescent="0.25">
      <c r="K986" s="5"/>
    </row>
    <row r="987" spans="11:11" x14ac:dyDescent="0.25">
      <c r="K987" s="5"/>
    </row>
    <row r="988" spans="11:11" x14ac:dyDescent="0.25">
      <c r="K988" s="5"/>
    </row>
    <row r="989" spans="11:11" x14ac:dyDescent="0.25">
      <c r="K989" s="5"/>
    </row>
    <row r="990" spans="11:11" x14ac:dyDescent="0.25">
      <c r="K990" s="5"/>
    </row>
    <row r="991" spans="11:11" x14ac:dyDescent="0.25">
      <c r="K991" s="5"/>
    </row>
    <row r="992" spans="11:11" x14ac:dyDescent="0.25">
      <c r="K992" s="5"/>
    </row>
    <row r="993" spans="11:11" x14ac:dyDescent="0.25">
      <c r="K993" s="5"/>
    </row>
    <row r="994" spans="11:11" x14ac:dyDescent="0.25">
      <c r="K994" s="5"/>
    </row>
    <row r="995" spans="11:11" x14ac:dyDescent="0.25">
      <c r="K995" s="5"/>
    </row>
    <row r="996" spans="11:11" x14ac:dyDescent="0.25">
      <c r="K996" s="5"/>
    </row>
    <row r="997" spans="11:11" x14ac:dyDescent="0.25">
      <c r="K997" s="5"/>
    </row>
    <row r="998" spans="11:11" x14ac:dyDescent="0.25">
      <c r="K998" s="5"/>
    </row>
    <row r="999" spans="11:11" x14ac:dyDescent="0.25">
      <c r="K999" s="5"/>
    </row>
    <row r="1000" spans="11:11" x14ac:dyDescent="0.25">
      <c r="K1000" s="5"/>
    </row>
    <row r="1001" spans="11:11" x14ac:dyDescent="0.25">
      <c r="K1001" s="5"/>
    </row>
    <row r="1002" spans="11:11" x14ac:dyDescent="0.25">
      <c r="K1002" s="5"/>
    </row>
    <row r="1003" spans="11:11" x14ac:dyDescent="0.25">
      <c r="K1003" s="5"/>
    </row>
    <row r="1004" spans="11:11" x14ac:dyDescent="0.25">
      <c r="K1004" s="5"/>
    </row>
    <row r="1005" spans="11:11" x14ac:dyDescent="0.25">
      <c r="K1005" s="5"/>
    </row>
    <row r="1006" spans="11:11" x14ac:dyDescent="0.25">
      <c r="K1006" s="5"/>
    </row>
    <row r="1007" spans="11:11" x14ac:dyDescent="0.25">
      <c r="K1007" s="5"/>
    </row>
    <row r="1008" spans="11:11" x14ac:dyDescent="0.25">
      <c r="K1008" s="5"/>
    </row>
    <row r="1009" spans="11:11" x14ac:dyDescent="0.25">
      <c r="K1009" s="5"/>
    </row>
    <row r="1010" spans="11:11" x14ac:dyDescent="0.25">
      <c r="K1010" s="5"/>
    </row>
    <row r="1011" spans="11:11" x14ac:dyDescent="0.25">
      <c r="K1011" s="5"/>
    </row>
    <row r="1012" spans="11:11" x14ac:dyDescent="0.25">
      <c r="K1012" s="5"/>
    </row>
    <row r="1013" spans="11:11" x14ac:dyDescent="0.25">
      <c r="K1013" s="5"/>
    </row>
    <row r="1014" spans="11:11" x14ac:dyDescent="0.25">
      <c r="K1014" s="5"/>
    </row>
    <row r="1015" spans="11:11" x14ac:dyDescent="0.25">
      <c r="K1015" s="5"/>
    </row>
    <row r="1016" spans="11:11" x14ac:dyDescent="0.25">
      <c r="K1016" s="5"/>
    </row>
    <row r="1017" spans="11:11" x14ac:dyDescent="0.25">
      <c r="K1017" s="5"/>
    </row>
    <row r="1018" spans="11:11" x14ac:dyDescent="0.25">
      <c r="K1018" s="5"/>
    </row>
    <row r="1019" spans="11:11" x14ac:dyDescent="0.25">
      <c r="K1019" s="5"/>
    </row>
    <row r="1020" spans="11:11" x14ac:dyDescent="0.25">
      <c r="K1020" s="5"/>
    </row>
    <row r="1021" spans="11:11" x14ac:dyDescent="0.25">
      <c r="K1021" s="5"/>
    </row>
    <row r="1022" spans="11:11" x14ac:dyDescent="0.25">
      <c r="K1022" s="5"/>
    </row>
    <row r="1023" spans="11:11" x14ac:dyDescent="0.25">
      <c r="K1023" s="5"/>
    </row>
    <row r="1024" spans="11:11" x14ac:dyDescent="0.25">
      <c r="K1024" s="5"/>
    </row>
    <row r="1025" spans="11:11" x14ac:dyDescent="0.25">
      <c r="K1025" s="5"/>
    </row>
    <row r="1026" spans="11:11" x14ac:dyDescent="0.25">
      <c r="K1026" s="5"/>
    </row>
    <row r="1027" spans="11:11" x14ac:dyDescent="0.25">
      <c r="K1027" s="5"/>
    </row>
    <row r="1028" spans="11:11" x14ac:dyDescent="0.25">
      <c r="K1028" s="5"/>
    </row>
    <row r="1029" spans="11:11" x14ac:dyDescent="0.25">
      <c r="K1029" s="5"/>
    </row>
    <row r="1030" spans="11:11" x14ac:dyDescent="0.25">
      <c r="K1030" s="5"/>
    </row>
    <row r="1031" spans="11:11" x14ac:dyDescent="0.25">
      <c r="K1031" s="5"/>
    </row>
    <row r="1032" spans="11:11" x14ac:dyDescent="0.25">
      <c r="K1032" s="5"/>
    </row>
    <row r="1033" spans="11:11" x14ac:dyDescent="0.25">
      <c r="K1033" s="5"/>
    </row>
    <row r="1034" spans="11:11" x14ac:dyDescent="0.25">
      <c r="K1034" s="5"/>
    </row>
    <row r="1035" spans="11:11" x14ac:dyDescent="0.25">
      <c r="K1035" s="5"/>
    </row>
    <row r="1036" spans="11:11" x14ac:dyDescent="0.25">
      <c r="K1036" s="5"/>
    </row>
    <row r="1037" spans="11:11" x14ac:dyDescent="0.25">
      <c r="K1037" s="5"/>
    </row>
    <row r="1038" spans="11:11" x14ac:dyDescent="0.25">
      <c r="K1038" s="5"/>
    </row>
    <row r="1039" spans="11:11" x14ac:dyDescent="0.25">
      <c r="K1039" s="5"/>
    </row>
    <row r="1040" spans="11:11" x14ac:dyDescent="0.25">
      <c r="K1040" s="5"/>
    </row>
    <row r="1041" spans="11:11" x14ac:dyDescent="0.25">
      <c r="K1041" s="5"/>
    </row>
    <row r="1042" spans="11:11" x14ac:dyDescent="0.25">
      <c r="K1042" s="5"/>
    </row>
    <row r="1043" spans="11:11" x14ac:dyDescent="0.25">
      <c r="K1043" s="5"/>
    </row>
    <row r="1044" spans="11:11" x14ac:dyDescent="0.25">
      <c r="K1044" s="5"/>
    </row>
    <row r="1045" spans="11:11" x14ac:dyDescent="0.25">
      <c r="K1045" s="5"/>
    </row>
    <row r="1046" spans="11:11" x14ac:dyDescent="0.25">
      <c r="K1046" s="5"/>
    </row>
    <row r="1047" spans="11:11" x14ac:dyDescent="0.25">
      <c r="K1047" s="5"/>
    </row>
    <row r="1048" spans="11:11" x14ac:dyDescent="0.25">
      <c r="K1048" s="5"/>
    </row>
    <row r="1049" spans="11:11" x14ac:dyDescent="0.25">
      <c r="K1049" s="5"/>
    </row>
    <row r="1050" spans="11:11" x14ac:dyDescent="0.25">
      <c r="K1050" s="5"/>
    </row>
    <row r="1051" spans="11:11" x14ac:dyDescent="0.25">
      <c r="K1051" s="5"/>
    </row>
    <row r="1052" spans="11:11" x14ac:dyDescent="0.25">
      <c r="K1052" s="5"/>
    </row>
    <row r="1053" spans="11:11" x14ac:dyDescent="0.25">
      <c r="K1053" s="5"/>
    </row>
    <row r="1054" spans="11:11" x14ac:dyDescent="0.25">
      <c r="K1054" s="5"/>
    </row>
    <row r="1055" spans="11:11" x14ac:dyDescent="0.25">
      <c r="K1055" s="5"/>
    </row>
    <row r="1056" spans="11:11" x14ac:dyDescent="0.25">
      <c r="K1056" s="5"/>
    </row>
    <row r="1057" spans="11:11" x14ac:dyDescent="0.25">
      <c r="K1057" s="5"/>
    </row>
    <row r="1058" spans="11:11" x14ac:dyDescent="0.25">
      <c r="K1058" s="5"/>
    </row>
    <row r="1059" spans="11:11" x14ac:dyDescent="0.25">
      <c r="K1059" s="5"/>
    </row>
    <row r="1060" spans="11:11" x14ac:dyDescent="0.25">
      <c r="K1060" s="5"/>
    </row>
    <row r="1061" spans="11:11" x14ac:dyDescent="0.25">
      <c r="K1061" s="5"/>
    </row>
    <row r="1062" spans="11:11" x14ac:dyDescent="0.25">
      <c r="K1062" s="5"/>
    </row>
    <row r="1063" spans="11:11" x14ac:dyDescent="0.25">
      <c r="K1063" s="5"/>
    </row>
    <row r="1064" spans="11:11" x14ac:dyDescent="0.25">
      <c r="K1064" s="5"/>
    </row>
    <row r="1065" spans="11:11" x14ac:dyDescent="0.25">
      <c r="K1065" s="5"/>
    </row>
    <row r="1066" spans="11:11" x14ac:dyDescent="0.25">
      <c r="K1066" s="5"/>
    </row>
    <row r="1067" spans="11:11" x14ac:dyDescent="0.25">
      <c r="K1067" s="5"/>
    </row>
    <row r="1068" spans="11:11" x14ac:dyDescent="0.25">
      <c r="K1068" s="5"/>
    </row>
    <row r="1069" spans="11:11" x14ac:dyDescent="0.25">
      <c r="K1069" s="5"/>
    </row>
    <row r="1070" spans="11:11" x14ac:dyDescent="0.25">
      <c r="K1070" s="5"/>
    </row>
    <row r="1071" spans="11:11" x14ac:dyDescent="0.25">
      <c r="K1071" s="5"/>
    </row>
    <row r="1072" spans="11:11" x14ac:dyDescent="0.25">
      <c r="K1072" s="5"/>
    </row>
    <row r="1073" spans="11:11" x14ac:dyDescent="0.25">
      <c r="K1073" s="5"/>
    </row>
    <row r="1074" spans="11:11" x14ac:dyDescent="0.25">
      <c r="K1074" s="5"/>
    </row>
    <row r="1075" spans="11:11" x14ac:dyDescent="0.25">
      <c r="K1075" s="5"/>
    </row>
    <row r="1076" spans="11:11" x14ac:dyDescent="0.25">
      <c r="K1076" s="5"/>
    </row>
    <row r="1077" spans="11:11" x14ac:dyDescent="0.25">
      <c r="K1077" s="5"/>
    </row>
    <row r="1078" spans="11:11" x14ac:dyDescent="0.25">
      <c r="K1078" s="5"/>
    </row>
    <row r="1079" spans="11:11" x14ac:dyDescent="0.25">
      <c r="K1079" s="5"/>
    </row>
    <row r="1080" spans="11:11" x14ac:dyDescent="0.25">
      <c r="K1080" s="5"/>
    </row>
    <row r="1081" spans="11:11" x14ac:dyDescent="0.25">
      <c r="K1081" s="5"/>
    </row>
    <row r="1082" spans="11:11" x14ac:dyDescent="0.25">
      <c r="K1082" s="5"/>
    </row>
    <row r="1083" spans="11:11" x14ac:dyDescent="0.25">
      <c r="K1083" s="5"/>
    </row>
    <row r="1084" spans="11:11" x14ac:dyDescent="0.25">
      <c r="K1084" s="5"/>
    </row>
    <row r="1085" spans="11:11" x14ac:dyDescent="0.25">
      <c r="K1085" s="5"/>
    </row>
    <row r="1086" spans="11:11" x14ac:dyDescent="0.25">
      <c r="K1086" s="5"/>
    </row>
    <row r="1087" spans="11:11" x14ac:dyDescent="0.25">
      <c r="K1087" s="5"/>
    </row>
    <row r="1088" spans="11:11" x14ac:dyDescent="0.25">
      <c r="K1088" s="5"/>
    </row>
    <row r="1089" spans="11:11" x14ac:dyDescent="0.25">
      <c r="K1089" s="5"/>
    </row>
    <row r="1090" spans="11:11" x14ac:dyDescent="0.25">
      <c r="K1090" s="5"/>
    </row>
    <row r="1091" spans="11:11" x14ac:dyDescent="0.25">
      <c r="K1091" s="5"/>
    </row>
    <row r="1092" spans="11:11" x14ac:dyDescent="0.25">
      <c r="K1092" s="5"/>
    </row>
    <row r="1093" spans="11:11" x14ac:dyDescent="0.25">
      <c r="K1093" s="5"/>
    </row>
    <row r="1094" spans="11:11" x14ac:dyDescent="0.25">
      <c r="K1094" s="5"/>
    </row>
    <row r="1095" spans="11:11" x14ac:dyDescent="0.25">
      <c r="K1095" s="5"/>
    </row>
    <row r="1096" spans="11:11" x14ac:dyDescent="0.25">
      <c r="K1096" s="5"/>
    </row>
    <row r="1097" spans="11:11" x14ac:dyDescent="0.25">
      <c r="K1097" s="5"/>
    </row>
    <row r="1098" spans="11:11" x14ac:dyDescent="0.25">
      <c r="K1098" s="5"/>
    </row>
    <row r="1099" spans="11:11" x14ac:dyDescent="0.25">
      <c r="K1099" s="5"/>
    </row>
    <row r="1100" spans="11:11" x14ac:dyDescent="0.25">
      <c r="K1100" s="5"/>
    </row>
    <row r="1101" spans="11:11" x14ac:dyDescent="0.25">
      <c r="K1101" s="5"/>
    </row>
    <row r="1102" spans="11:11" x14ac:dyDescent="0.25">
      <c r="K1102" s="5"/>
    </row>
    <row r="1103" spans="11:11" x14ac:dyDescent="0.25">
      <c r="K1103" s="5"/>
    </row>
    <row r="1104" spans="11:11" x14ac:dyDescent="0.25">
      <c r="K1104" s="5"/>
    </row>
    <row r="1105" spans="11:11" x14ac:dyDescent="0.25">
      <c r="K1105" s="5"/>
    </row>
    <row r="1106" spans="11:11" x14ac:dyDescent="0.25">
      <c r="K1106" s="5"/>
    </row>
    <row r="1107" spans="11:11" x14ac:dyDescent="0.25">
      <c r="K1107" s="5"/>
    </row>
    <row r="1108" spans="11:11" x14ac:dyDescent="0.25">
      <c r="K1108" s="5"/>
    </row>
    <row r="1109" spans="11:11" x14ac:dyDescent="0.25">
      <c r="K1109" s="5"/>
    </row>
    <row r="1110" spans="11:11" x14ac:dyDescent="0.25">
      <c r="K1110" s="5"/>
    </row>
    <row r="1111" spans="11:11" x14ac:dyDescent="0.25">
      <c r="K1111" s="5"/>
    </row>
    <row r="1112" spans="11:11" x14ac:dyDescent="0.25">
      <c r="K1112" s="5"/>
    </row>
    <row r="1113" spans="11:11" x14ac:dyDescent="0.25">
      <c r="K1113" s="5"/>
    </row>
    <row r="1114" spans="11:11" x14ac:dyDescent="0.25">
      <c r="K1114" s="5"/>
    </row>
    <row r="1115" spans="11:11" x14ac:dyDescent="0.25">
      <c r="K1115" s="5"/>
    </row>
    <row r="1116" spans="11:11" x14ac:dyDescent="0.25">
      <c r="K1116" s="5"/>
    </row>
    <row r="1117" spans="11:11" x14ac:dyDescent="0.25">
      <c r="K1117" s="5"/>
    </row>
    <row r="1118" spans="11:11" x14ac:dyDescent="0.25">
      <c r="K1118" s="5"/>
    </row>
    <row r="1119" spans="11:11" x14ac:dyDescent="0.25">
      <c r="K1119" s="5"/>
    </row>
    <row r="1120" spans="11:11" x14ac:dyDescent="0.25">
      <c r="K1120" s="5"/>
    </row>
    <row r="1121" spans="11:11" x14ac:dyDescent="0.25">
      <c r="K1121" s="5"/>
    </row>
    <row r="1122" spans="11:11" x14ac:dyDescent="0.25">
      <c r="K1122" s="5"/>
    </row>
    <row r="1123" spans="11:11" x14ac:dyDescent="0.25">
      <c r="K1123" s="5"/>
    </row>
    <row r="1124" spans="11:11" x14ac:dyDescent="0.25">
      <c r="K1124" s="5"/>
    </row>
    <row r="1125" spans="11:11" x14ac:dyDescent="0.25">
      <c r="K1125" s="5"/>
    </row>
    <row r="1126" spans="11:11" x14ac:dyDescent="0.25">
      <c r="K1126" s="5"/>
    </row>
    <row r="1127" spans="11:11" x14ac:dyDescent="0.25">
      <c r="K1127" s="5"/>
    </row>
    <row r="1128" spans="11:11" x14ac:dyDescent="0.25">
      <c r="K1128" s="5"/>
    </row>
    <row r="1129" spans="11:11" x14ac:dyDescent="0.25">
      <c r="K1129" s="5"/>
    </row>
    <row r="1130" spans="11:11" x14ac:dyDescent="0.25">
      <c r="K1130" s="5"/>
    </row>
    <row r="1131" spans="11:11" x14ac:dyDescent="0.25">
      <c r="K1131" s="5"/>
    </row>
    <row r="1132" spans="11:11" x14ac:dyDescent="0.25">
      <c r="K1132" s="5"/>
    </row>
    <row r="1133" spans="11:11" x14ac:dyDescent="0.25">
      <c r="K1133" s="5"/>
    </row>
    <row r="1134" spans="11:11" x14ac:dyDescent="0.25">
      <c r="K1134" s="5"/>
    </row>
    <row r="1135" spans="11:11" x14ac:dyDescent="0.25">
      <c r="K1135" s="5"/>
    </row>
    <row r="1136" spans="11:11" x14ac:dyDescent="0.25">
      <c r="K1136" s="5"/>
    </row>
    <row r="1137" spans="11:11" x14ac:dyDescent="0.25">
      <c r="K1137" s="5"/>
    </row>
    <row r="1138" spans="11:11" x14ac:dyDescent="0.25">
      <c r="K1138" s="5"/>
    </row>
    <row r="1139" spans="11:11" x14ac:dyDescent="0.25">
      <c r="K1139" s="5"/>
    </row>
    <row r="1140" spans="11:11" x14ac:dyDescent="0.25">
      <c r="K1140" s="5"/>
    </row>
    <row r="1141" spans="11:11" x14ac:dyDescent="0.25">
      <c r="K1141" s="5"/>
    </row>
    <row r="1142" spans="11:11" x14ac:dyDescent="0.25">
      <c r="K1142" s="5"/>
    </row>
    <row r="1143" spans="11:11" x14ac:dyDescent="0.25">
      <c r="K1143" s="5"/>
    </row>
    <row r="1144" spans="11:11" x14ac:dyDescent="0.25">
      <c r="K1144" s="5"/>
    </row>
    <row r="1145" spans="11:11" x14ac:dyDescent="0.25">
      <c r="K1145" s="5"/>
    </row>
    <row r="1146" spans="11:11" x14ac:dyDescent="0.25">
      <c r="K1146" s="5"/>
    </row>
    <row r="1147" spans="11:11" x14ac:dyDescent="0.25">
      <c r="K1147" s="5"/>
    </row>
    <row r="1148" spans="11:11" x14ac:dyDescent="0.25">
      <c r="K1148" s="5"/>
    </row>
    <row r="1149" spans="11:11" x14ac:dyDescent="0.25">
      <c r="K1149" s="5"/>
    </row>
    <row r="1150" spans="11:11" x14ac:dyDescent="0.25">
      <c r="K1150" s="5"/>
    </row>
    <row r="1151" spans="11:11" x14ac:dyDescent="0.25">
      <c r="K1151" s="5"/>
    </row>
    <row r="1152" spans="11:11" x14ac:dyDescent="0.25">
      <c r="K1152" s="5"/>
    </row>
    <row r="1153" spans="11:11" x14ac:dyDescent="0.25">
      <c r="K1153" s="5"/>
    </row>
    <row r="1154" spans="11:11" x14ac:dyDescent="0.25">
      <c r="K1154" s="5"/>
    </row>
    <row r="1155" spans="11:11" x14ac:dyDescent="0.25">
      <c r="K1155" s="5"/>
    </row>
    <row r="1156" spans="11:11" x14ac:dyDescent="0.25">
      <c r="K1156" s="5"/>
    </row>
    <row r="1157" spans="11:11" x14ac:dyDescent="0.25">
      <c r="K1157" s="5"/>
    </row>
    <row r="1158" spans="11:11" x14ac:dyDescent="0.25">
      <c r="K1158" s="5"/>
    </row>
    <row r="1159" spans="11:11" x14ac:dyDescent="0.25">
      <c r="K1159" s="5"/>
    </row>
    <row r="1160" spans="11:11" x14ac:dyDescent="0.25">
      <c r="K1160" s="5"/>
    </row>
    <row r="1161" spans="11:11" x14ac:dyDescent="0.25">
      <c r="K1161" s="5"/>
    </row>
    <row r="1162" spans="11:11" x14ac:dyDescent="0.25">
      <c r="K1162" s="5"/>
    </row>
    <row r="1163" spans="11:11" x14ac:dyDescent="0.25">
      <c r="K1163" s="5"/>
    </row>
    <row r="1164" spans="11:11" x14ac:dyDescent="0.25">
      <c r="K1164" s="5"/>
    </row>
    <row r="1165" spans="11:11" x14ac:dyDescent="0.25">
      <c r="K1165" s="5"/>
    </row>
    <row r="1166" spans="11:11" x14ac:dyDescent="0.25">
      <c r="K1166" s="5"/>
    </row>
    <row r="1167" spans="11:11" x14ac:dyDescent="0.25">
      <c r="K1167" s="5"/>
    </row>
    <row r="1168" spans="11:11" x14ac:dyDescent="0.25">
      <c r="K1168" s="5"/>
    </row>
    <row r="1169" spans="11:11" x14ac:dyDescent="0.25">
      <c r="K1169" s="5"/>
    </row>
    <row r="1170" spans="11:11" x14ac:dyDescent="0.25">
      <c r="K1170" s="5"/>
    </row>
    <row r="1171" spans="11:11" x14ac:dyDescent="0.25">
      <c r="K1171" s="5"/>
    </row>
    <row r="1172" spans="11:11" x14ac:dyDescent="0.25">
      <c r="K1172" s="5"/>
    </row>
    <row r="1173" spans="11:11" x14ac:dyDescent="0.25">
      <c r="K1173" s="5"/>
    </row>
    <row r="1174" spans="11:11" x14ac:dyDescent="0.25">
      <c r="K1174" s="5"/>
    </row>
    <row r="1175" spans="11:11" x14ac:dyDescent="0.25">
      <c r="K1175" s="5"/>
    </row>
    <row r="1176" spans="11:11" x14ac:dyDescent="0.25">
      <c r="K1176" s="5"/>
    </row>
    <row r="1177" spans="11:11" x14ac:dyDescent="0.25">
      <c r="K1177" s="5"/>
    </row>
    <row r="1178" spans="11:11" x14ac:dyDescent="0.25">
      <c r="K1178" s="5"/>
    </row>
    <row r="1179" spans="11:11" x14ac:dyDescent="0.25">
      <c r="K1179" s="5"/>
    </row>
    <row r="1180" spans="11:11" x14ac:dyDescent="0.25">
      <c r="K1180" s="5"/>
    </row>
    <row r="1181" spans="11:11" x14ac:dyDescent="0.25">
      <c r="K1181" s="5"/>
    </row>
    <row r="1182" spans="11:11" x14ac:dyDescent="0.25">
      <c r="K1182" s="5"/>
    </row>
    <row r="1183" spans="11:11" x14ac:dyDescent="0.25">
      <c r="K1183" s="5"/>
    </row>
    <row r="1184" spans="11:11" x14ac:dyDescent="0.25">
      <c r="K1184" s="5"/>
    </row>
    <row r="1185" spans="11:11" x14ac:dyDescent="0.25">
      <c r="K1185" s="5"/>
    </row>
    <row r="1186" spans="11:11" x14ac:dyDescent="0.25">
      <c r="K1186" s="5"/>
    </row>
    <row r="1187" spans="11:11" x14ac:dyDescent="0.25">
      <c r="K1187" s="5"/>
    </row>
    <row r="1188" spans="11:11" x14ac:dyDescent="0.25">
      <c r="K1188" s="5"/>
    </row>
    <row r="1189" spans="11:11" x14ac:dyDescent="0.25">
      <c r="K1189" s="5"/>
    </row>
    <row r="1190" spans="11:11" x14ac:dyDescent="0.25">
      <c r="K1190" s="5"/>
    </row>
    <row r="1191" spans="11:11" x14ac:dyDescent="0.25">
      <c r="K1191" s="5"/>
    </row>
    <row r="1192" spans="11:11" x14ac:dyDescent="0.25">
      <c r="K1192" s="5"/>
    </row>
    <row r="1193" spans="11:11" x14ac:dyDescent="0.25">
      <c r="K1193" s="5"/>
    </row>
    <row r="1194" spans="11:11" x14ac:dyDescent="0.25">
      <c r="K1194" s="5"/>
    </row>
    <row r="1195" spans="11:11" x14ac:dyDescent="0.25">
      <c r="K1195" s="5"/>
    </row>
    <row r="1196" spans="11:11" x14ac:dyDescent="0.25">
      <c r="K1196" s="5"/>
    </row>
    <row r="1197" spans="11:11" x14ac:dyDescent="0.25">
      <c r="K1197" s="5"/>
    </row>
    <row r="1198" spans="11:11" x14ac:dyDescent="0.25">
      <c r="K1198" s="5"/>
    </row>
    <row r="1199" spans="11:11" x14ac:dyDescent="0.25">
      <c r="K1199" s="5"/>
    </row>
    <row r="1200" spans="11:11" x14ac:dyDescent="0.25">
      <c r="K1200" s="5"/>
    </row>
    <row r="1201" spans="11:11" x14ac:dyDescent="0.25">
      <c r="K1201" s="5"/>
    </row>
    <row r="1202" spans="11:11" x14ac:dyDescent="0.25">
      <c r="K1202" s="5"/>
    </row>
    <row r="1203" spans="11:11" x14ac:dyDescent="0.25">
      <c r="K1203" s="5"/>
    </row>
    <row r="1204" spans="11:11" x14ac:dyDescent="0.25">
      <c r="K1204" s="5"/>
    </row>
    <row r="1205" spans="11:11" x14ac:dyDescent="0.25">
      <c r="K1205" s="5"/>
    </row>
    <row r="1206" spans="11:11" x14ac:dyDescent="0.25">
      <c r="K1206" s="5"/>
    </row>
    <row r="1207" spans="11:11" x14ac:dyDescent="0.25">
      <c r="K1207" s="5"/>
    </row>
    <row r="1208" spans="11:11" x14ac:dyDescent="0.25">
      <c r="K1208" s="5"/>
    </row>
    <row r="1209" spans="11:11" x14ac:dyDescent="0.25">
      <c r="K1209" s="5"/>
    </row>
    <row r="1210" spans="11:11" x14ac:dyDescent="0.25">
      <c r="K1210" s="5"/>
    </row>
    <row r="1211" spans="11:11" x14ac:dyDescent="0.25">
      <c r="K1211" s="5"/>
    </row>
    <row r="1212" spans="11:11" x14ac:dyDescent="0.25">
      <c r="K1212" s="5"/>
    </row>
    <row r="1213" spans="11:11" x14ac:dyDescent="0.25">
      <c r="K1213" s="5"/>
    </row>
    <row r="1214" spans="11:11" x14ac:dyDescent="0.25">
      <c r="K1214" s="5"/>
    </row>
    <row r="1215" spans="11:11" x14ac:dyDescent="0.25">
      <c r="K1215" s="5"/>
    </row>
    <row r="1216" spans="11:11" x14ac:dyDescent="0.25">
      <c r="K1216" s="5"/>
    </row>
    <row r="1217" spans="11:11" x14ac:dyDescent="0.25">
      <c r="K1217" s="5"/>
    </row>
    <row r="1218" spans="11:11" x14ac:dyDescent="0.25">
      <c r="K1218" s="5"/>
    </row>
    <row r="1219" spans="11:11" x14ac:dyDescent="0.25">
      <c r="K1219" s="5"/>
    </row>
    <row r="1220" spans="11:11" x14ac:dyDescent="0.25">
      <c r="K1220" s="5"/>
    </row>
    <row r="1221" spans="11:11" x14ac:dyDescent="0.25">
      <c r="K1221" s="5"/>
    </row>
    <row r="1222" spans="11:11" x14ac:dyDescent="0.25">
      <c r="K1222" s="5"/>
    </row>
    <row r="1223" spans="11:11" x14ac:dyDescent="0.25">
      <c r="K1223" s="5"/>
    </row>
    <row r="1224" spans="11:11" x14ac:dyDescent="0.25">
      <c r="K1224" s="5"/>
    </row>
    <row r="1225" spans="11:11" x14ac:dyDescent="0.25">
      <c r="K1225" s="5"/>
    </row>
    <row r="1226" spans="11:11" x14ac:dyDescent="0.25">
      <c r="K1226" s="5"/>
    </row>
    <row r="1227" spans="11:11" x14ac:dyDescent="0.25">
      <c r="K1227" s="5"/>
    </row>
    <row r="1228" spans="11:11" x14ac:dyDescent="0.25">
      <c r="K1228" s="5"/>
    </row>
    <row r="1229" spans="11:11" x14ac:dyDescent="0.25">
      <c r="K1229" s="5"/>
    </row>
    <row r="1230" spans="11:11" x14ac:dyDescent="0.25">
      <c r="K1230" s="5"/>
    </row>
    <row r="1231" spans="11:11" x14ac:dyDescent="0.25">
      <c r="K1231" s="5"/>
    </row>
    <row r="1232" spans="11:11" x14ac:dyDescent="0.25">
      <c r="K1232" s="5"/>
    </row>
    <row r="1233" spans="11:11" x14ac:dyDescent="0.25">
      <c r="K1233" s="5"/>
    </row>
    <row r="1234" spans="11:11" x14ac:dyDescent="0.25">
      <c r="K1234" s="5"/>
    </row>
    <row r="1235" spans="11:11" x14ac:dyDescent="0.25">
      <c r="K1235" s="5"/>
    </row>
    <row r="1236" spans="11:11" x14ac:dyDescent="0.25">
      <c r="K1236" s="5"/>
    </row>
    <row r="1237" spans="11:11" x14ac:dyDescent="0.25">
      <c r="K1237" s="5"/>
    </row>
    <row r="1238" spans="11:11" x14ac:dyDescent="0.25">
      <c r="K1238" s="5"/>
    </row>
    <row r="1239" spans="11:11" x14ac:dyDescent="0.25">
      <c r="K1239" s="5"/>
    </row>
    <row r="1240" spans="11:11" x14ac:dyDescent="0.25">
      <c r="K1240" s="5"/>
    </row>
    <row r="1241" spans="11:11" x14ac:dyDescent="0.25">
      <c r="K1241" s="5"/>
    </row>
    <row r="1242" spans="11:11" x14ac:dyDescent="0.25">
      <c r="K1242" s="5"/>
    </row>
    <row r="1243" spans="11:11" x14ac:dyDescent="0.25">
      <c r="K1243" s="5"/>
    </row>
    <row r="1244" spans="11:11" x14ac:dyDescent="0.25">
      <c r="K1244" s="5"/>
    </row>
    <row r="1245" spans="11:11" x14ac:dyDescent="0.25">
      <c r="K1245" s="5"/>
    </row>
    <row r="1246" spans="11:11" x14ac:dyDescent="0.25">
      <c r="K1246" s="5"/>
    </row>
    <row r="1247" spans="11:11" x14ac:dyDescent="0.25">
      <c r="K1247" s="5"/>
    </row>
    <row r="1248" spans="11:11" x14ac:dyDescent="0.25">
      <c r="K1248" s="5"/>
    </row>
    <row r="1249" spans="11:11" x14ac:dyDescent="0.25">
      <c r="K1249" s="5"/>
    </row>
    <row r="1250" spans="11:11" x14ac:dyDescent="0.25">
      <c r="K1250" s="5"/>
    </row>
    <row r="1251" spans="11:11" x14ac:dyDescent="0.25">
      <c r="K1251" s="5"/>
    </row>
    <row r="1252" spans="11:11" x14ac:dyDescent="0.25">
      <c r="K1252" s="5"/>
    </row>
    <row r="1253" spans="11:11" x14ac:dyDescent="0.25">
      <c r="K1253" s="5"/>
    </row>
    <row r="1254" spans="11:11" x14ac:dyDescent="0.25">
      <c r="K1254" s="5"/>
    </row>
    <row r="1255" spans="11:11" x14ac:dyDescent="0.25">
      <c r="K1255" s="5"/>
    </row>
    <row r="1256" spans="11:11" x14ac:dyDescent="0.25">
      <c r="K1256" s="5"/>
    </row>
    <row r="1257" spans="11:11" x14ac:dyDescent="0.25">
      <c r="K1257" s="5"/>
    </row>
    <row r="1258" spans="11:11" x14ac:dyDescent="0.25">
      <c r="K1258" s="5"/>
    </row>
    <row r="1259" spans="11:11" x14ac:dyDescent="0.25">
      <c r="K1259" s="5"/>
    </row>
    <row r="1260" spans="11:11" x14ac:dyDescent="0.25">
      <c r="K1260" s="5"/>
    </row>
    <row r="1261" spans="11:11" x14ac:dyDescent="0.25">
      <c r="K1261" s="5"/>
    </row>
    <row r="1262" spans="11:11" x14ac:dyDescent="0.25">
      <c r="K1262" s="5"/>
    </row>
    <row r="1263" spans="11:11" x14ac:dyDescent="0.25">
      <c r="K1263" s="5"/>
    </row>
    <row r="1264" spans="11:11" x14ac:dyDescent="0.25">
      <c r="K1264" s="5"/>
    </row>
    <row r="1265" spans="11:11" x14ac:dyDescent="0.25">
      <c r="K1265" s="5"/>
    </row>
    <row r="1266" spans="11:11" x14ac:dyDescent="0.25">
      <c r="K1266" s="5"/>
    </row>
    <row r="1267" spans="11:11" x14ac:dyDescent="0.25">
      <c r="K1267" s="5"/>
    </row>
    <row r="1268" spans="11:11" x14ac:dyDescent="0.25">
      <c r="K1268" s="5"/>
    </row>
    <row r="1269" spans="11:11" x14ac:dyDescent="0.25">
      <c r="K1269" s="5"/>
    </row>
    <row r="1270" spans="11:11" x14ac:dyDescent="0.25">
      <c r="K1270" s="5"/>
    </row>
    <row r="1271" spans="11:11" x14ac:dyDescent="0.25">
      <c r="K1271" s="5"/>
    </row>
    <row r="1272" spans="11:11" x14ac:dyDescent="0.25">
      <c r="K1272" s="5"/>
    </row>
    <row r="1273" spans="11:11" x14ac:dyDescent="0.25">
      <c r="K1273" s="5"/>
    </row>
    <row r="1274" spans="11:11" x14ac:dyDescent="0.25">
      <c r="K1274" s="5"/>
    </row>
    <row r="1275" spans="11:11" x14ac:dyDescent="0.25">
      <c r="K1275" s="5"/>
    </row>
    <row r="1276" spans="11:11" x14ac:dyDescent="0.25">
      <c r="K1276" s="5"/>
    </row>
    <row r="1277" spans="11:11" x14ac:dyDescent="0.25">
      <c r="K1277" s="5"/>
    </row>
    <row r="1278" spans="11:11" x14ac:dyDescent="0.25">
      <c r="K1278" s="5"/>
    </row>
    <row r="1279" spans="11:11" x14ac:dyDescent="0.25">
      <c r="K1279" s="5"/>
    </row>
    <row r="1280" spans="11:11" x14ac:dyDescent="0.25">
      <c r="K1280" s="5"/>
    </row>
    <row r="1281" spans="11:11" x14ac:dyDescent="0.25">
      <c r="K1281" s="5"/>
    </row>
    <row r="1282" spans="11:11" x14ac:dyDescent="0.25">
      <c r="K1282" s="5"/>
    </row>
    <row r="1283" spans="11:11" x14ac:dyDescent="0.25">
      <c r="K1283" s="5"/>
    </row>
    <row r="1284" spans="11:11" x14ac:dyDescent="0.25">
      <c r="K1284" s="5"/>
    </row>
    <row r="1285" spans="11:11" x14ac:dyDescent="0.25">
      <c r="K1285" s="5"/>
    </row>
    <row r="1286" spans="11:11" x14ac:dyDescent="0.25">
      <c r="K1286" s="5"/>
    </row>
    <row r="1287" spans="11:11" x14ac:dyDescent="0.25">
      <c r="K1287" s="5"/>
    </row>
    <row r="1288" spans="11:11" x14ac:dyDescent="0.25">
      <c r="K1288" s="5"/>
    </row>
    <row r="1289" spans="11:11" x14ac:dyDescent="0.25">
      <c r="K1289" s="5"/>
    </row>
    <row r="1290" spans="11:11" x14ac:dyDescent="0.25">
      <c r="K1290" s="5"/>
    </row>
    <row r="1291" spans="11:11" x14ac:dyDescent="0.25">
      <c r="K1291" s="5"/>
    </row>
    <row r="1292" spans="11:11" x14ac:dyDescent="0.25">
      <c r="K1292" s="5"/>
    </row>
    <row r="1293" spans="11:11" x14ac:dyDescent="0.25">
      <c r="K1293" s="5"/>
    </row>
    <row r="1294" spans="11:11" x14ac:dyDescent="0.25">
      <c r="K1294" s="5"/>
    </row>
    <row r="1295" spans="11:11" x14ac:dyDescent="0.25">
      <c r="K1295" s="5"/>
    </row>
    <row r="1296" spans="11:11" x14ac:dyDescent="0.25">
      <c r="K1296" s="5"/>
    </row>
    <row r="1297" spans="11:11" x14ac:dyDescent="0.25">
      <c r="K1297" s="5"/>
    </row>
    <row r="1298" spans="11:11" x14ac:dyDescent="0.25">
      <c r="K1298" s="5"/>
    </row>
    <row r="1299" spans="11:11" x14ac:dyDescent="0.25">
      <c r="K1299" s="5"/>
    </row>
    <row r="1300" spans="11:11" x14ac:dyDescent="0.25">
      <c r="K1300" s="5"/>
    </row>
    <row r="1301" spans="11:11" x14ac:dyDescent="0.25">
      <c r="K1301" s="5"/>
    </row>
    <row r="1302" spans="11:11" x14ac:dyDescent="0.25">
      <c r="K1302" s="5"/>
    </row>
    <row r="1303" spans="11:11" x14ac:dyDescent="0.25">
      <c r="K1303" s="5"/>
    </row>
    <row r="1304" spans="11:11" x14ac:dyDescent="0.25">
      <c r="K1304" s="5"/>
    </row>
    <row r="1305" spans="11:11" x14ac:dyDescent="0.25">
      <c r="K1305" s="5"/>
    </row>
    <row r="1306" spans="11:11" x14ac:dyDescent="0.25">
      <c r="K1306" s="5"/>
    </row>
    <row r="1307" spans="11:11" x14ac:dyDescent="0.25">
      <c r="K1307" s="5"/>
    </row>
    <row r="1308" spans="11:11" x14ac:dyDescent="0.25">
      <c r="K1308" s="5"/>
    </row>
    <row r="1309" spans="11:11" x14ac:dyDescent="0.25">
      <c r="K1309" s="5"/>
    </row>
    <row r="1310" spans="11:11" x14ac:dyDescent="0.25">
      <c r="K1310" s="5"/>
    </row>
    <row r="1311" spans="11:11" x14ac:dyDescent="0.25">
      <c r="K1311" s="5"/>
    </row>
    <row r="1312" spans="11:11" x14ac:dyDescent="0.25">
      <c r="K1312" s="5"/>
    </row>
    <row r="1313" spans="11:11" x14ac:dyDescent="0.25">
      <c r="K1313" s="5"/>
    </row>
    <row r="1314" spans="11:11" x14ac:dyDescent="0.25">
      <c r="K1314" s="5"/>
    </row>
    <row r="1315" spans="11:11" x14ac:dyDescent="0.25">
      <c r="K1315" s="5"/>
    </row>
    <row r="1316" spans="11:11" x14ac:dyDescent="0.25">
      <c r="K1316" s="5"/>
    </row>
    <row r="1317" spans="11:11" x14ac:dyDescent="0.25">
      <c r="K1317" s="5"/>
    </row>
    <row r="1318" spans="11:11" x14ac:dyDescent="0.25">
      <c r="K1318" s="5"/>
    </row>
    <row r="1319" spans="11:11" x14ac:dyDescent="0.25">
      <c r="K1319" s="5"/>
    </row>
    <row r="1320" spans="11:11" x14ac:dyDescent="0.25">
      <c r="K1320" s="5"/>
    </row>
    <row r="1321" spans="11:11" x14ac:dyDescent="0.25">
      <c r="K1321" s="5"/>
    </row>
    <row r="1322" spans="11:11" x14ac:dyDescent="0.25">
      <c r="K1322" s="5"/>
    </row>
    <row r="1323" spans="11:11" x14ac:dyDescent="0.25">
      <c r="K1323" s="5"/>
    </row>
    <row r="1324" spans="11:11" x14ac:dyDescent="0.25">
      <c r="K1324" s="5"/>
    </row>
    <row r="1325" spans="11:11" x14ac:dyDescent="0.25">
      <c r="K1325" s="5"/>
    </row>
    <row r="1326" spans="11:11" x14ac:dyDescent="0.25">
      <c r="K1326" s="5"/>
    </row>
    <row r="1327" spans="11:11" x14ac:dyDescent="0.25">
      <c r="K1327" s="5"/>
    </row>
    <row r="1328" spans="11:11" x14ac:dyDescent="0.25">
      <c r="K1328" s="5"/>
    </row>
    <row r="1329" spans="11:11" x14ac:dyDescent="0.25">
      <c r="K1329" s="5"/>
    </row>
    <row r="1330" spans="11:11" x14ac:dyDescent="0.25">
      <c r="K1330" s="5"/>
    </row>
    <row r="1331" spans="11:11" x14ac:dyDescent="0.25">
      <c r="K1331" s="5"/>
    </row>
    <row r="1332" spans="11:11" x14ac:dyDescent="0.25">
      <c r="K1332" s="5"/>
    </row>
    <row r="1333" spans="11:11" x14ac:dyDescent="0.25">
      <c r="K1333" s="5"/>
    </row>
    <row r="1334" spans="11:11" x14ac:dyDescent="0.25">
      <c r="K1334" s="5"/>
    </row>
    <row r="1335" spans="11:11" x14ac:dyDescent="0.25">
      <c r="K1335" s="5"/>
    </row>
    <row r="1336" spans="11:11" x14ac:dyDescent="0.25">
      <c r="K1336" s="5"/>
    </row>
    <row r="1337" spans="11:11" x14ac:dyDescent="0.25">
      <c r="K1337" s="5"/>
    </row>
    <row r="1338" spans="11:11" x14ac:dyDescent="0.25">
      <c r="K1338" s="5"/>
    </row>
    <row r="1339" spans="11:11" x14ac:dyDescent="0.25">
      <c r="K1339" s="5"/>
    </row>
    <row r="1340" spans="11:11" x14ac:dyDescent="0.25">
      <c r="K1340" s="5"/>
    </row>
    <row r="1341" spans="11:11" x14ac:dyDescent="0.25">
      <c r="K1341" s="5"/>
    </row>
    <row r="1342" spans="11:11" x14ac:dyDescent="0.25">
      <c r="K1342" s="5"/>
    </row>
    <row r="1343" spans="11:11" x14ac:dyDescent="0.25">
      <c r="K1343" s="5"/>
    </row>
    <row r="1344" spans="11:11" x14ac:dyDescent="0.25">
      <c r="K1344" s="5"/>
    </row>
    <row r="1345" spans="11:11" x14ac:dyDescent="0.25">
      <c r="K1345" s="5"/>
    </row>
    <row r="1346" spans="11:11" x14ac:dyDescent="0.25">
      <c r="K1346" s="5"/>
    </row>
    <row r="1347" spans="11:11" x14ac:dyDescent="0.25">
      <c r="K1347" s="5"/>
    </row>
    <row r="1348" spans="11:11" x14ac:dyDescent="0.25">
      <c r="K1348" s="5"/>
    </row>
    <row r="1349" spans="11:11" x14ac:dyDescent="0.25">
      <c r="K1349" s="5"/>
    </row>
    <row r="1350" spans="11:11" x14ac:dyDescent="0.25">
      <c r="K1350" s="5"/>
    </row>
    <row r="1351" spans="11:11" x14ac:dyDescent="0.25">
      <c r="K1351" s="5"/>
    </row>
    <row r="1352" spans="11:11" x14ac:dyDescent="0.25">
      <c r="K1352" s="5"/>
    </row>
    <row r="1353" spans="11:11" x14ac:dyDescent="0.25">
      <c r="K1353" s="5"/>
    </row>
    <row r="1354" spans="11:11" x14ac:dyDescent="0.25">
      <c r="K1354" s="5"/>
    </row>
    <row r="1355" spans="11:11" x14ac:dyDescent="0.25">
      <c r="K1355" s="5"/>
    </row>
    <row r="1356" spans="11:11" x14ac:dyDescent="0.25">
      <c r="K1356" s="5"/>
    </row>
    <row r="1357" spans="11:11" x14ac:dyDescent="0.25">
      <c r="K1357" s="5"/>
    </row>
    <row r="1358" spans="11:11" x14ac:dyDescent="0.25">
      <c r="K1358" s="5"/>
    </row>
    <row r="1359" spans="11:11" x14ac:dyDescent="0.25">
      <c r="K1359" s="5"/>
    </row>
    <row r="1360" spans="11:11" x14ac:dyDescent="0.25">
      <c r="K1360" s="5"/>
    </row>
    <row r="1361" spans="11:11" x14ac:dyDescent="0.25">
      <c r="K1361" s="5"/>
    </row>
    <row r="1362" spans="11:11" x14ac:dyDescent="0.25">
      <c r="K1362" s="5"/>
    </row>
    <row r="1363" spans="11:11" x14ac:dyDescent="0.25">
      <c r="K1363" s="5"/>
    </row>
    <row r="1364" spans="11:11" x14ac:dyDescent="0.25">
      <c r="K1364" s="5"/>
    </row>
    <row r="1365" spans="11:11" x14ac:dyDescent="0.25">
      <c r="K1365" s="5"/>
    </row>
    <row r="1366" spans="11:11" x14ac:dyDescent="0.25">
      <c r="K1366" s="5"/>
    </row>
    <row r="1367" spans="11:11" x14ac:dyDescent="0.25">
      <c r="K1367" s="5"/>
    </row>
    <row r="1368" spans="11:11" x14ac:dyDescent="0.25">
      <c r="K1368" s="5"/>
    </row>
    <row r="1369" spans="11:11" x14ac:dyDescent="0.25">
      <c r="K1369" s="5"/>
    </row>
    <row r="1370" spans="11:11" x14ac:dyDescent="0.25">
      <c r="K1370" s="5"/>
    </row>
    <row r="1371" spans="11:11" x14ac:dyDescent="0.25">
      <c r="K1371" s="5"/>
    </row>
    <row r="1372" spans="11:11" x14ac:dyDescent="0.25">
      <c r="K1372" s="5"/>
    </row>
    <row r="1373" spans="11:11" x14ac:dyDescent="0.25">
      <c r="K1373" s="5"/>
    </row>
    <row r="1374" spans="11:11" x14ac:dyDescent="0.25">
      <c r="K1374" s="5"/>
    </row>
    <row r="1375" spans="11:11" x14ac:dyDescent="0.25">
      <c r="K1375" s="5"/>
    </row>
    <row r="1376" spans="11:11" x14ac:dyDescent="0.25">
      <c r="K1376" s="5"/>
    </row>
    <row r="1377" spans="11:11" x14ac:dyDescent="0.25">
      <c r="K1377" s="5"/>
    </row>
    <row r="1378" spans="11:11" x14ac:dyDescent="0.25">
      <c r="K1378" s="5"/>
    </row>
    <row r="1379" spans="11:11" x14ac:dyDescent="0.25">
      <c r="K1379" s="5"/>
    </row>
    <row r="1380" spans="11:11" x14ac:dyDescent="0.25">
      <c r="K1380" s="5"/>
    </row>
    <row r="1381" spans="11:11" x14ac:dyDescent="0.25">
      <c r="K1381" s="5"/>
    </row>
    <row r="1382" spans="11:11" x14ac:dyDescent="0.25">
      <c r="K1382" s="5"/>
    </row>
    <row r="1383" spans="11:11" x14ac:dyDescent="0.25">
      <c r="K1383" s="5"/>
    </row>
    <row r="1384" spans="11:11" x14ac:dyDescent="0.25">
      <c r="K1384" s="5"/>
    </row>
    <row r="1385" spans="11:11" x14ac:dyDescent="0.25">
      <c r="K1385" s="5"/>
    </row>
    <row r="1386" spans="11:11" x14ac:dyDescent="0.25">
      <c r="K1386" s="5"/>
    </row>
    <row r="1387" spans="11:11" x14ac:dyDescent="0.25">
      <c r="K1387" s="5"/>
    </row>
    <row r="1388" spans="11:11" x14ac:dyDescent="0.25">
      <c r="K1388" s="5"/>
    </row>
    <row r="1389" spans="11:11" x14ac:dyDescent="0.25">
      <c r="K1389" s="5"/>
    </row>
    <row r="1390" spans="11:11" x14ac:dyDescent="0.25">
      <c r="K1390" s="5"/>
    </row>
    <row r="1391" spans="11:11" x14ac:dyDescent="0.25">
      <c r="K1391" s="5"/>
    </row>
    <row r="1392" spans="11:11" x14ac:dyDescent="0.25">
      <c r="K1392" s="5"/>
    </row>
    <row r="1393" spans="11:11" x14ac:dyDescent="0.25">
      <c r="K1393" s="5"/>
    </row>
    <row r="1394" spans="11:11" x14ac:dyDescent="0.25">
      <c r="K1394" s="5"/>
    </row>
    <row r="1395" spans="11:11" x14ac:dyDescent="0.25">
      <c r="K1395" s="5"/>
    </row>
    <row r="1396" spans="11:11" x14ac:dyDescent="0.25">
      <c r="K1396" s="5"/>
    </row>
    <row r="1397" spans="11:11" x14ac:dyDescent="0.25">
      <c r="K1397" s="5"/>
    </row>
    <row r="1398" spans="11:11" x14ac:dyDescent="0.25">
      <c r="K1398" s="5"/>
    </row>
    <row r="1399" spans="11:11" x14ac:dyDescent="0.25">
      <c r="K1399" s="5"/>
    </row>
    <row r="1400" spans="11:11" x14ac:dyDescent="0.25">
      <c r="K1400" s="5"/>
    </row>
    <row r="1401" spans="11:11" x14ac:dyDescent="0.25">
      <c r="K1401" s="5"/>
    </row>
    <row r="1402" spans="11:11" x14ac:dyDescent="0.25">
      <c r="K1402" s="5"/>
    </row>
    <row r="1403" spans="11:11" x14ac:dyDescent="0.25">
      <c r="K1403" s="5"/>
    </row>
    <row r="1404" spans="11:11" x14ac:dyDescent="0.25">
      <c r="K1404" s="5"/>
    </row>
    <row r="1405" spans="11:11" x14ac:dyDescent="0.25">
      <c r="K1405" s="5"/>
    </row>
    <row r="1406" spans="11:11" x14ac:dyDescent="0.25">
      <c r="K1406" s="5"/>
    </row>
    <row r="1407" spans="11:11" x14ac:dyDescent="0.25">
      <c r="K1407" s="5"/>
    </row>
    <row r="1408" spans="11:11" x14ac:dyDescent="0.25">
      <c r="K1408" s="5"/>
    </row>
    <row r="1409" spans="11:11" x14ac:dyDescent="0.25">
      <c r="K1409" s="5"/>
    </row>
    <row r="1410" spans="11:11" x14ac:dyDescent="0.25">
      <c r="K1410" s="5"/>
    </row>
    <row r="1411" spans="11:11" x14ac:dyDescent="0.25">
      <c r="K1411" s="5"/>
    </row>
    <row r="1412" spans="11:11" x14ac:dyDescent="0.25">
      <c r="K1412" s="5"/>
    </row>
    <row r="1413" spans="11:11" x14ac:dyDescent="0.25">
      <c r="K1413" s="5"/>
    </row>
    <row r="1414" spans="11:11" x14ac:dyDescent="0.25">
      <c r="K1414" s="5"/>
    </row>
    <row r="1415" spans="11:11" x14ac:dyDescent="0.25">
      <c r="K1415" s="5"/>
    </row>
    <row r="1416" spans="11:11" x14ac:dyDescent="0.25">
      <c r="K1416" s="5"/>
    </row>
    <row r="1417" spans="11:11" x14ac:dyDescent="0.25">
      <c r="K1417" s="5"/>
    </row>
    <row r="1418" spans="11:11" x14ac:dyDescent="0.25">
      <c r="K1418" s="5"/>
    </row>
    <row r="1419" spans="11:11" x14ac:dyDescent="0.25">
      <c r="K1419" s="5"/>
    </row>
    <row r="1420" spans="11:11" x14ac:dyDescent="0.25">
      <c r="K1420" s="5"/>
    </row>
    <row r="1421" spans="11:11" x14ac:dyDescent="0.25">
      <c r="K1421" s="5"/>
    </row>
    <row r="1422" spans="11:11" x14ac:dyDescent="0.25">
      <c r="K1422" s="5"/>
    </row>
    <row r="1423" spans="11:11" x14ac:dyDescent="0.25">
      <c r="K1423" s="5"/>
    </row>
    <row r="1424" spans="11:11" x14ac:dyDescent="0.25">
      <c r="K1424" s="5"/>
    </row>
    <row r="1425" spans="11:11" x14ac:dyDescent="0.25">
      <c r="K1425" s="5"/>
    </row>
    <row r="1426" spans="11:11" x14ac:dyDescent="0.25">
      <c r="K1426" s="5"/>
    </row>
    <row r="1427" spans="11:11" x14ac:dyDescent="0.25">
      <c r="K1427" s="5"/>
    </row>
    <row r="1428" spans="11:11" x14ac:dyDescent="0.25">
      <c r="K1428" s="5"/>
    </row>
    <row r="1429" spans="11:11" x14ac:dyDescent="0.25">
      <c r="K1429" s="5"/>
    </row>
    <row r="1430" spans="11:11" x14ac:dyDescent="0.25">
      <c r="K1430" s="5"/>
    </row>
    <row r="1431" spans="11:11" x14ac:dyDescent="0.25">
      <c r="K1431" s="5"/>
    </row>
    <row r="1432" spans="11:11" x14ac:dyDescent="0.25">
      <c r="K1432" s="5"/>
    </row>
    <row r="1433" spans="11:11" x14ac:dyDescent="0.25">
      <c r="K1433" s="5"/>
    </row>
    <row r="1434" spans="11:11" x14ac:dyDescent="0.25">
      <c r="K1434" s="5"/>
    </row>
    <row r="1435" spans="11:11" x14ac:dyDescent="0.25">
      <c r="K1435" s="5"/>
    </row>
    <row r="1436" spans="11:11" x14ac:dyDescent="0.25">
      <c r="K1436" s="5"/>
    </row>
    <row r="1437" spans="11:11" x14ac:dyDescent="0.25">
      <c r="K1437" s="5"/>
    </row>
    <row r="1438" spans="11:11" x14ac:dyDescent="0.25">
      <c r="K1438" s="5"/>
    </row>
    <row r="1439" spans="11:11" x14ac:dyDescent="0.25">
      <c r="K1439" s="5"/>
    </row>
    <row r="1440" spans="11:11" x14ac:dyDescent="0.25">
      <c r="K1440" s="5"/>
    </row>
    <row r="1441" spans="11:11" x14ac:dyDescent="0.25">
      <c r="K1441" s="5"/>
    </row>
    <row r="1442" spans="11:11" x14ac:dyDescent="0.25">
      <c r="K1442" s="5"/>
    </row>
    <row r="1443" spans="11:11" x14ac:dyDescent="0.25">
      <c r="K1443" s="5"/>
    </row>
    <row r="1444" spans="11:11" x14ac:dyDescent="0.25">
      <c r="K1444" s="5"/>
    </row>
    <row r="1445" spans="11:11" x14ac:dyDescent="0.25">
      <c r="K1445" s="5"/>
    </row>
    <row r="1446" spans="11:11" x14ac:dyDescent="0.25">
      <c r="K1446" s="5"/>
    </row>
    <row r="1447" spans="11:11" x14ac:dyDescent="0.25">
      <c r="K1447" s="5"/>
    </row>
    <row r="1448" spans="11:11" x14ac:dyDescent="0.25">
      <c r="K1448" s="5"/>
    </row>
    <row r="1449" spans="11:11" x14ac:dyDescent="0.25">
      <c r="K1449" s="5"/>
    </row>
    <row r="1450" spans="11:11" x14ac:dyDescent="0.25">
      <c r="K1450" s="5"/>
    </row>
    <row r="1451" spans="11:11" x14ac:dyDescent="0.25">
      <c r="K1451" s="5"/>
    </row>
    <row r="1452" spans="11:11" x14ac:dyDescent="0.25">
      <c r="K1452" s="5"/>
    </row>
    <row r="1453" spans="11:11" x14ac:dyDescent="0.25">
      <c r="K1453" s="5"/>
    </row>
    <row r="1454" spans="11:11" x14ac:dyDescent="0.25">
      <c r="K1454" s="5"/>
    </row>
    <row r="1455" spans="11:11" x14ac:dyDescent="0.25">
      <c r="K1455" s="5"/>
    </row>
    <row r="1456" spans="11:11" x14ac:dyDescent="0.25">
      <c r="K1456" s="5"/>
    </row>
    <row r="1457" spans="11:11" x14ac:dyDescent="0.25">
      <c r="K1457" s="5"/>
    </row>
    <row r="1458" spans="11:11" x14ac:dyDescent="0.25">
      <c r="K1458" s="5"/>
    </row>
    <row r="1459" spans="11:11" x14ac:dyDescent="0.25">
      <c r="K1459" s="5"/>
    </row>
    <row r="1460" spans="11:11" x14ac:dyDescent="0.25">
      <c r="K1460" s="5"/>
    </row>
    <row r="1461" spans="11:11" x14ac:dyDescent="0.25">
      <c r="K1461" s="5"/>
    </row>
    <row r="1462" spans="11:11" x14ac:dyDescent="0.25">
      <c r="K1462" s="5"/>
    </row>
    <row r="1463" spans="11:11" x14ac:dyDescent="0.25">
      <c r="K1463" s="5"/>
    </row>
    <row r="1464" spans="11:11" x14ac:dyDescent="0.25">
      <c r="K1464" s="5"/>
    </row>
    <row r="1465" spans="11:11" x14ac:dyDescent="0.25">
      <c r="K1465" s="5"/>
    </row>
    <row r="1466" spans="11:11" x14ac:dyDescent="0.25">
      <c r="K1466" s="5"/>
    </row>
    <row r="1467" spans="11:11" x14ac:dyDescent="0.25">
      <c r="K1467" s="5"/>
    </row>
    <row r="1468" spans="11:11" x14ac:dyDescent="0.25">
      <c r="K1468" s="5"/>
    </row>
    <row r="1469" spans="11:11" x14ac:dyDescent="0.25">
      <c r="K1469" s="5"/>
    </row>
    <row r="1470" spans="11:11" x14ac:dyDescent="0.25">
      <c r="K1470" s="5"/>
    </row>
    <row r="1471" spans="11:11" x14ac:dyDescent="0.25">
      <c r="K1471" s="5"/>
    </row>
    <row r="1472" spans="11:11" x14ac:dyDescent="0.25">
      <c r="K1472" s="5"/>
    </row>
    <row r="1473" spans="11:11" x14ac:dyDescent="0.25">
      <c r="K1473" s="5"/>
    </row>
    <row r="1474" spans="11:11" x14ac:dyDescent="0.25">
      <c r="K1474" s="5"/>
    </row>
    <row r="1475" spans="11:11" x14ac:dyDescent="0.25">
      <c r="K1475" s="5"/>
    </row>
    <row r="1476" spans="11:11" x14ac:dyDescent="0.25">
      <c r="K1476" s="5"/>
    </row>
    <row r="1477" spans="11:11" x14ac:dyDescent="0.25">
      <c r="K1477" s="5"/>
    </row>
    <row r="1478" spans="11:11" x14ac:dyDescent="0.25">
      <c r="K1478" s="5"/>
    </row>
    <row r="1479" spans="11:11" x14ac:dyDescent="0.25">
      <c r="K1479" s="5"/>
    </row>
    <row r="1480" spans="11:11" x14ac:dyDescent="0.25">
      <c r="K1480" s="5"/>
    </row>
    <row r="1481" spans="11:11" x14ac:dyDescent="0.25">
      <c r="K1481" s="5"/>
    </row>
    <row r="1482" spans="11:11" x14ac:dyDescent="0.25">
      <c r="K1482" s="5"/>
    </row>
    <row r="1483" spans="11:11" x14ac:dyDescent="0.25">
      <c r="K1483" s="5"/>
    </row>
    <row r="1484" spans="11:11" x14ac:dyDescent="0.25">
      <c r="K1484" s="5"/>
    </row>
    <row r="1485" spans="11:11" x14ac:dyDescent="0.25">
      <c r="K1485" s="5"/>
    </row>
    <row r="1486" spans="11:11" x14ac:dyDescent="0.25">
      <c r="K1486" s="5"/>
    </row>
    <row r="1487" spans="11:11" x14ac:dyDescent="0.25">
      <c r="K1487" s="5"/>
    </row>
    <row r="1488" spans="11:11" x14ac:dyDescent="0.25">
      <c r="K1488" s="5"/>
    </row>
    <row r="1489" spans="11:11" x14ac:dyDescent="0.25">
      <c r="K1489" s="5"/>
    </row>
    <row r="1490" spans="11:11" x14ac:dyDescent="0.25">
      <c r="K1490" s="5"/>
    </row>
    <row r="1491" spans="11:11" x14ac:dyDescent="0.25">
      <c r="K1491" s="5"/>
    </row>
    <row r="1492" spans="11:11" x14ac:dyDescent="0.25">
      <c r="K1492" s="5"/>
    </row>
    <row r="1493" spans="11:11" x14ac:dyDescent="0.25">
      <c r="K1493" s="5"/>
    </row>
    <row r="1494" spans="11:11" x14ac:dyDescent="0.25">
      <c r="K1494" s="5"/>
    </row>
    <row r="1495" spans="11:11" x14ac:dyDescent="0.25">
      <c r="K1495" s="5"/>
    </row>
    <row r="1496" spans="11:11" x14ac:dyDescent="0.25">
      <c r="K1496" s="5"/>
    </row>
    <row r="1497" spans="11:11" x14ac:dyDescent="0.25">
      <c r="K1497" s="5"/>
    </row>
    <row r="1498" spans="11:11" x14ac:dyDescent="0.25">
      <c r="K1498" s="5"/>
    </row>
    <row r="1499" spans="11:11" x14ac:dyDescent="0.25">
      <c r="K1499" s="5"/>
    </row>
    <row r="1500" spans="11:11" x14ac:dyDescent="0.25">
      <c r="K1500" s="5"/>
    </row>
    <row r="1501" spans="11:11" x14ac:dyDescent="0.25">
      <c r="K1501" s="5"/>
    </row>
    <row r="1502" spans="11:11" x14ac:dyDescent="0.25">
      <c r="K1502" s="5"/>
    </row>
    <row r="1503" spans="11:11" x14ac:dyDescent="0.25">
      <c r="K1503" s="5"/>
    </row>
    <row r="1504" spans="11:11" x14ac:dyDescent="0.25">
      <c r="K1504" s="5"/>
    </row>
    <row r="1505" spans="11:11" x14ac:dyDescent="0.25">
      <c r="K1505" s="5"/>
    </row>
    <row r="1506" spans="11:11" x14ac:dyDescent="0.25">
      <c r="K1506" s="5"/>
    </row>
    <row r="1507" spans="11:11" x14ac:dyDescent="0.25">
      <c r="K1507" s="5"/>
    </row>
    <row r="1508" spans="11:11" x14ac:dyDescent="0.25">
      <c r="K1508" s="5"/>
    </row>
    <row r="1509" spans="11:11" x14ac:dyDescent="0.25">
      <c r="K1509" s="5"/>
    </row>
    <row r="1510" spans="11:11" x14ac:dyDescent="0.25">
      <c r="K1510" s="5"/>
    </row>
    <row r="1511" spans="11:11" x14ac:dyDescent="0.25">
      <c r="K1511" s="5"/>
    </row>
    <row r="1512" spans="11:11" x14ac:dyDescent="0.25">
      <c r="K1512" s="5"/>
    </row>
    <row r="1513" spans="11:11" x14ac:dyDescent="0.25">
      <c r="K1513" s="5"/>
    </row>
    <row r="1514" spans="11:11" x14ac:dyDescent="0.25">
      <c r="K1514" s="5"/>
    </row>
    <row r="1515" spans="11:11" x14ac:dyDescent="0.25">
      <c r="K1515" s="5"/>
    </row>
    <row r="1516" spans="11:11" x14ac:dyDescent="0.25">
      <c r="K1516" s="5"/>
    </row>
    <row r="1517" spans="11:11" x14ac:dyDescent="0.25">
      <c r="K1517" s="5"/>
    </row>
    <row r="1518" spans="11:11" x14ac:dyDescent="0.25">
      <c r="K1518" s="5"/>
    </row>
    <row r="1519" spans="11:11" x14ac:dyDescent="0.25">
      <c r="K1519" s="5"/>
    </row>
    <row r="1520" spans="11:11" x14ac:dyDescent="0.25">
      <c r="K1520" s="5"/>
    </row>
    <row r="1521" spans="11:11" x14ac:dyDescent="0.25">
      <c r="K1521" s="5"/>
    </row>
    <row r="1522" spans="11:11" x14ac:dyDescent="0.25">
      <c r="K1522" s="5"/>
    </row>
    <row r="1523" spans="11:11" x14ac:dyDescent="0.25">
      <c r="K1523" s="5"/>
    </row>
    <row r="1524" spans="11:11" x14ac:dyDescent="0.25">
      <c r="K1524" s="5"/>
    </row>
    <row r="1525" spans="11:11" x14ac:dyDescent="0.25">
      <c r="K1525" s="5"/>
    </row>
    <row r="1526" spans="11:11" x14ac:dyDescent="0.25">
      <c r="K1526" s="5"/>
    </row>
    <row r="1527" spans="11:11" x14ac:dyDescent="0.25">
      <c r="K1527" s="5"/>
    </row>
    <row r="1528" spans="11:11" x14ac:dyDescent="0.25">
      <c r="K1528" s="5"/>
    </row>
    <row r="1529" spans="11:11" x14ac:dyDescent="0.25">
      <c r="K1529" s="5"/>
    </row>
    <row r="1530" spans="11:11" x14ac:dyDescent="0.25">
      <c r="K1530" s="5"/>
    </row>
    <row r="1531" spans="11:11" x14ac:dyDescent="0.25">
      <c r="K1531" s="5"/>
    </row>
    <row r="1532" spans="11:11" x14ac:dyDescent="0.25">
      <c r="K1532" s="5"/>
    </row>
    <row r="1533" spans="11:11" x14ac:dyDescent="0.25">
      <c r="K1533" s="5"/>
    </row>
    <row r="1534" spans="11:11" x14ac:dyDescent="0.25">
      <c r="K1534" s="5"/>
    </row>
    <row r="1535" spans="11:11" x14ac:dyDescent="0.25">
      <c r="K1535" s="5"/>
    </row>
    <row r="1536" spans="11:11" x14ac:dyDescent="0.25">
      <c r="K1536" s="5"/>
    </row>
    <row r="1537" spans="11:11" x14ac:dyDescent="0.25">
      <c r="K1537" s="5"/>
    </row>
    <row r="1538" spans="11:11" x14ac:dyDescent="0.25">
      <c r="K1538" s="5"/>
    </row>
    <row r="1539" spans="11:11" x14ac:dyDescent="0.25">
      <c r="K1539" s="5"/>
    </row>
    <row r="1540" spans="11:11" x14ac:dyDescent="0.25">
      <c r="K1540" s="5"/>
    </row>
    <row r="1541" spans="11:11" x14ac:dyDescent="0.25">
      <c r="K1541" s="5"/>
    </row>
    <row r="1542" spans="11:11" x14ac:dyDescent="0.25">
      <c r="K1542" s="5"/>
    </row>
    <row r="1543" spans="11:11" x14ac:dyDescent="0.25">
      <c r="K1543" s="5"/>
    </row>
    <row r="1544" spans="11:11" x14ac:dyDescent="0.25">
      <c r="K1544" s="5"/>
    </row>
    <row r="1545" spans="11:11" x14ac:dyDescent="0.25">
      <c r="K1545" s="5"/>
    </row>
    <row r="1546" spans="11:11" x14ac:dyDescent="0.25">
      <c r="K1546" s="5"/>
    </row>
    <row r="1547" spans="11:11" x14ac:dyDescent="0.25">
      <c r="K1547" s="5"/>
    </row>
    <row r="1548" spans="11:11" x14ac:dyDescent="0.25">
      <c r="K1548" s="5"/>
    </row>
    <row r="1549" spans="11:11" x14ac:dyDescent="0.25">
      <c r="K1549" s="5"/>
    </row>
    <row r="1550" spans="11:11" x14ac:dyDescent="0.25">
      <c r="K1550" s="5"/>
    </row>
    <row r="1551" spans="11:11" x14ac:dyDescent="0.25">
      <c r="K1551" s="5"/>
    </row>
    <row r="1552" spans="11:11" x14ac:dyDescent="0.25">
      <c r="K1552" s="5"/>
    </row>
    <row r="1553" spans="11:11" x14ac:dyDescent="0.25">
      <c r="K1553" s="5"/>
    </row>
    <row r="1554" spans="11:11" x14ac:dyDescent="0.25">
      <c r="K1554" s="5"/>
    </row>
    <row r="1555" spans="11:11" x14ac:dyDescent="0.25">
      <c r="K1555" s="5"/>
    </row>
    <row r="1556" spans="11:11" x14ac:dyDescent="0.25">
      <c r="K1556" s="5"/>
    </row>
    <row r="1557" spans="11:11" x14ac:dyDescent="0.25">
      <c r="K1557" s="5"/>
    </row>
    <row r="1558" spans="11:11" x14ac:dyDescent="0.25">
      <c r="K1558" s="5"/>
    </row>
    <row r="1559" spans="11:11" x14ac:dyDescent="0.25">
      <c r="K1559" s="5"/>
    </row>
    <row r="1560" spans="11:11" x14ac:dyDescent="0.25">
      <c r="K1560" s="5"/>
    </row>
    <row r="1561" spans="11:11" x14ac:dyDescent="0.25">
      <c r="K1561" s="5"/>
    </row>
    <row r="1562" spans="11:11" x14ac:dyDescent="0.25">
      <c r="K1562" s="5"/>
    </row>
    <row r="1563" spans="11:11" x14ac:dyDescent="0.25">
      <c r="K1563" s="5"/>
    </row>
    <row r="1564" spans="11:11" x14ac:dyDescent="0.25">
      <c r="K1564" s="5"/>
    </row>
    <row r="1565" spans="11:11" x14ac:dyDescent="0.25">
      <c r="K1565" s="5"/>
    </row>
    <row r="1566" spans="11:11" x14ac:dyDescent="0.25">
      <c r="K1566" s="5"/>
    </row>
    <row r="1567" spans="11:11" x14ac:dyDescent="0.25">
      <c r="K1567" s="5"/>
    </row>
    <row r="1568" spans="11:11" x14ac:dyDescent="0.25">
      <c r="K1568" s="5"/>
    </row>
    <row r="1569" spans="11:11" x14ac:dyDescent="0.25">
      <c r="K1569" s="5"/>
    </row>
    <row r="1570" spans="11:11" x14ac:dyDescent="0.25">
      <c r="K1570" s="5"/>
    </row>
    <row r="1571" spans="11:11" x14ac:dyDescent="0.25">
      <c r="K1571" s="5"/>
    </row>
    <row r="1572" spans="11:11" x14ac:dyDescent="0.25">
      <c r="K1572" s="5"/>
    </row>
    <row r="1573" spans="11:11" x14ac:dyDescent="0.25">
      <c r="K1573" s="5"/>
    </row>
    <row r="1574" spans="11:11" x14ac:dyDescent="0.25">
      <c r="K1574" s="5"/>
    </row>
    <row r="1575" spans="11:11" x14ac:dyDescent="0.25">
      <c r="K1575" s="5"/>
    </row>
    <row r="1576" spans="11:11" x14ac:dyDescent="0.25">
      <c r="K1576" s="5"/>
    </row>
    <row r="1577" spans="11:11" x14ac:dyDescent="0.25">
      <c r="K1577" s="5"/>
    </row>
    <row r="1578" spans="11:11" x14ac:dyDescent="0.25">
      <c r="K1578" s="5"/>
    </row>
    <row r="1579" spans="11:11" x14ac:dyDescent="0.25">
      <c r="K1579" s="5"/>
    </row>
    <row r="1580" spans="11:11" x14ac:dyDescent="0.25">
      <c r="K1580" s="5"/>
    </row>
    <row r="1581" spans="11:11" x14ac:dyDescent="0.25">
      <c r="K1581" s="5"/>
    </row>
    <row r="1582" spans="11:11" x14ac:dyDescent="0.25">
      <c r="K1582" s="5"/>
    </row>
    <row r="1583" spans="11:11" x14ac:dyDescent="0.25">
      <c r="K1583" s="5"/>
    </row>
    <row r="1584" spans="11:11" x14ac:dyDescent="0.25">
      <c r="K1584" s="5"/>
    </row>
    <row r="1585" spans="11:11" x14ac:dyDescent="0.25">
      <c r="K1585" s="5"/>
    </row>
    <row r="1586" spans="11:11" x14ac:dyDescent="0.25">
      <c r="K1586" s="5"/>
    </row>
    <row r="1587" spans="11:11" x14ac:dyDescent="0.25">
      <c r="K1587" s="5"/>
    </row>
    <row r="1588" spans="11:11" x14ac:dyDescent="0.25">
      <c r="K1588" s="5"/>
    </row>
    <row r="1589" spans="11:11" x14ac:dyDescent="0.25">
      <c r="K1589" s="5"/>
    </row>
    <row r="1590" spans="11:11" x14ac:dyDescent="0.25">
      <c r="K1590" s="5"/>
    </row>
    <row r="1591" spans="11:11" x14ac:dyDescent="0.25">
      <c r="K1591" s="5"/>
    </row>
    <row r="1592" spans="11:11" x14ac:dyDescent="0.25">
      <c r="K1592" s="5"/>
    </row>
    <row r="1593" spans="11:11" x14ac:dyDescent="0.25">
      <c r="K1593" s="5"/>
    </row>
    <row r="1594" spans="11:11" x14ac:dyDescent="0.25">
      <c r="K1594" s="5"/>
    </row>
    <row r="1595" spans="11:11" x14ac:dyDescent="0.25">
      <c r="K1595" s="5"/>
    </row>
    <row r="1596" spans="11:11" x14ac:dyDescent="0.25">
      <c r="K1596" s="5"/>
    </row>
    <row r="1597" spans="11:11" x14ac:dyDescent="0.25">
      <c r="K1597" s="5"/>
    </row>
    <row r="1598" spans="11:11" x14ac:dyDescent="0.25">
      <c r="K1598" s="5"/>
    </row>
    <row r="1599" spans="11:11" x14ac:dyDescent="0.25">
      <c r="K1599" s="5"/>
    </row>
    <row r="1600" spans="11:11" x14ac:dyDescent="0.25">
      <c r="K1600" s="5"/>
    </row>
    <row r="1601" spans="11:11" x14ac:dyDescent="0.25">
      <c r="K1601" s="5"/>
    </row>
    <row r="1602" spans="11:11" x14ac:dyDescent="0.25">
      <c r="K1602" s="5"/>
    </row>
    <row r="1603" spans="11:11" x14ac:dyDescent="0.25">
      <c r="K1603" s="5"/>
    </row>
    <row r="1604" spans="11:11" x14ac:dyDescent="0.25">
      <c r="K1604" s="5"/>
    </row>
    <row r="1605" spans="11:11" x14ac:dyDescent="0.25">
      <c r="K1605" s="5"/>
    </row>
    <row r="1606" spans="11:11" x14ac:dyDescent="0.25">
      <c r="K1606" s="5"/>
    </row>
    <row r="1607" spans="11:11" x14ac:dyDescent="0.25">
      <c r="K1607" s="5"/>
    </row>
    <row r="1608" spans="11:11" x14ac:dyDescent="0.25">
      <c r="K1608" s="5"/>
    </row>
    <row r="1609" spans="11:11" x14ac:dyDescent="0.25">
      <c r="K1609" s="5"/>
    </row>
    <row r="1610" spans="11:11" x14ac:dyDescent="0.25">
      <c r="K1610" s="5"/>
    </row>
    <row r="1611" spans="11:11" x14ac:dyDescent="0.25">
      <c r="K1611" s="5"/>
    </row>
    <row r="1612" spans="11:11" x14ac:dyDescent="0.25">
      <c r="K1612" s="5"/>
    </row>
    <row r="1613" spans="11:11" x14ac:dyDescent="0.25">
      <c r="K1613" s="5"/>
    </row>
    <row r="1614" spans="11:11" x14ac:dyDescent="0.25">
      <c r="K1614" s="5"/>
    </row>
    <row r="1615" spans="11:11" x14ac:dyDescent="0.25">
      <c r="K1615" s="5"/>
    </row>
    <row r="1616" spans="11:11" x14ac:dyDescent="0.25">
      <c r="K1616" s="5"/>
    </row>
    <row r="1617" spans="11:11" x14ac:dyDescent="0.25">
      <c r="K1617" s="5"/>
    </row>
    <row r="1618" spans="11:11" x14ac:dyDescent="0.25">
      <c r="K1618" s="5"/>
    </row>
    <row r="1619" spans="11:11" x14ac:dyDescent="0.25">
      <c r="K1619" s="5"/>
    </row>
    <row r="1620" spans="11:11" x14ac:dyDescent="0.25">
      <c r="K1620" s="5"/>
    </row>
    <row r="1621" spans="11:11" x14ac:dyDescent="0.25">
      <c r="K1621" s="5"/>
    </row>
    <row r="1622" spans="11:11" x14ac:dyDescent="0.25">
      <c r="K1622" s="5"/>
    </row>
    <row r="1623" spans="11:11" x14ac:dyDescent="0.25">
      <c r="K1623" s="5"/>
    </row>
    <row r="1624" spans="11:11" x14ac:dyDescent="0.25">
      <c r="K1624" s="5"/>
    </row>
    <row r="1625" spans="11:11" x14ac:dyDescent="0.25">
      <c r="K1625" s="5"/>
    </row>
    <row r="1626" spans="11:11" x14ac:dyDescent="0.25">
      <c r="K1626" s="5"/>
    </row>
    <row r="1627" spans="11:11" x14ac:dyDescent="0.25">
      <c r="K1627" s="5"/>
    </row>
    <row r="1628" spans="11:11" x14ac:dyDescent="0.25">
      <c r="K1628" s="5"/>
    </row>
    <row r="1629" spans="11:11" x14ac:dyDescent="0.25">
      <c r="K1629" s="5"/>
    </row>
    <row r="1630" spans="11:11" x14ac:dyDescent="0.25">
      <c r="K1630" s="5"/>
    </row>
    <row r="1631" spans="11:11" x14ac:dyDescent="0.25">
      <c r="K1631" s="5"/>
    </row>
    <row r="1632" spans="11:11" x14ac:dyDescent="0.25">
      <c r="K1632" s="5"/>
    </row>
    <row r="1633" spans="11:11" x14ac:dyDescent="0.25">
      <c r="K1633" s="5"/>
    </row>
    <row r="1634" spans="11:11" x14ac:dyDescent="0.25">
      <c r="K1634" s="5"/>
    </row>
    <row r="1635" spans="11:11" x14ac:dyDescent="0.25">
      <c r="K1635" s="5"/>
    </row>
    <row r="1636" spans="11:11" x14ac:dyDescent="0.25">
      <c r="K1636" s="5"/>
    </row>
    <row r="1637" spans="11:11" x14ac:dyDescent="0.25">
      <c r="K1637" s="5"/>
    </row>
    <row r="1638" spans="11:11" x14ac:dyDescent="0.25">
      <c r="K1638" s="5"/>
    </row>
    <row r="1639" spans="11:11" x14ac:dyDescent="0.25">
      <c r="K1639" s="5"/>
    </row>
    <row r="1640" spans="11:11" x14ac:dyDescent="0.25">
      <c r="K1640" s="5"/>
    </row>
    <row r="1641" spans="11:11" x14ac:dyDescent="0.25">
      <c r="K1641" s="5"/>
    </row>
    <row r="1642" spans="11:11" x14ac:dyDescent="0.25">
      <c r="K1642" s="5"/>
    </row>
    <row r="1643" spans="11:11" x14ac:dyDescent="0.25">
      <c r="K1643" s="5"/>
    </row>
    <row r="1644" spans="11:11" x14ac:dyDescent="0.25">
      <c r="K1644" s="5"/>
    </row>
    <row r="1645" spans="11:11" x14ac:dyDescent="0.25">
      <c r="K1645" s="5"/>
    </row>
    <row r="1646" spans="11:11" x14ac:dyDescent="0.25">
      <c r="K1646" s="5"/>
    </row>
    <row r="1647" spans="11:11" x14ac:dyDescent="0.25">
      <c r="K1647" s="5"/>
    </row>
    <row r="1648" spans="11:11" x14ac:dyDescent="0.25">
      <c r="K1648" s="5"/>
    </row>
    <row r="1649" spans="11:11" x14ac:dyDescent="0.25">
      <c r="K1649" s="5"/>
    </row>
    <row r="1650" spans="11:11" x14ac:dyDescent="0.25">
      <c r="K1650" s="5"/>
    </row>
    <row r="1651" spans="11:11" x14ac:dyDescent="0.25">
      <c r="K1651" s="5"/>
    </row>
    <row r="1652" spans="11:11" x14ac:dyDescent="0.25">
      <c r="K1652" s="5"/>
    </row>
    <row r="1653" spans="11:11" x14ac:dyDescent="0.25">
      <c r="K1653" s="5"/>
    </row>
    <row r="1654" spans="11:11" x14ac:dyDescent="0.25">
      <c r="K1654" s="5"/>
    </row>
    <row r="1655" spans="11:11" x14ac:dyDescent="0.25">
      <c r="K1655" s="5"/>
    </row>
    <row r="1656" spans="11:11" x14ac:dyDescent="0.25">
      <c r="K1656" s="5"/>
    </row>
    <row r="1657" spans="11:11" x14ac:dyDescent="0.25">
      <c r="K1657" s="5"/>
    </row>
    <row r="1658" spans="11:11" x14ac:dyDescent="0.25">
      <c r="K1658" s="5"/>
    </row>
    <row r="1659" spans="11:11" x14ac:dyDescent="0.25">
      <c r="K1659" s="5"/>
    </row>
    <row r="1660" spans="11:11" x14ac:dyDescent="0.25">
      <c r="K1660" s="5"/>
    </row>
    <row r="1661" spans="11:11" x14ac:dyDescent="0.25">
      <c r="K1661" s="5"/>
    </row>
    <row r="1662" spans="11:11" x14ac:dyDescent="0.25">
      <c r="K1662" s="5"/>
    </row>
    <row r="1663" spans="11:11" x14ac:dyDescent="0.25">
      <c r="K1663" s="5"/>
    </row>
    <row r="1664" spans="11:11" x14ac:dyDescent="0.25">
      <c r="K1664" s="5"/>
    </row>
    <row r="1665" spans="11:11" x14ac:dyDescent="0.25">
      <c r="K1665" s="5"/>
    </row>
    <row r="1666" spans="11:11" x14ac:dyDescent="0.25">
      <c r="K1666" s="5"/>
    </row>
    <row r="1667" spans="11:11" x14ac:dyDescent="0.25">
      <c r="K1667" s="5"/>
    </row>
    <row r="1668" spans="11:11" x14ac:dyDescent="0.25">
      <c r="K1668" s="5"/>
    </row>
    <row r="1669" spans="11:11" x14ac:dyDescent="0.25">
      <c r="K1669" s="5"/>
    </row>
    <row r="1670" spans="11:11" x14ac:dyDescent="0.25">
      <c r="K1670" s="5"/>
    </row>
    <row r="1671" spans="11:11" x14ac:dyDescent="0.25">
      <c r="K1671" s="5"/>
    </row>
    <row r="1672" spans="11:11" x14ac:dyDescent="0.25">
      <c r="K1672" s="5"/>
    </row>
    <row r="1673" spans="11:11" x14ac:dyDescent="0.25">
      <c r="K1673" s="5"/>
    </row>
    <row r="1674" spans="11:11" x14ac:dyDescent="0.25">
      <c r="K1674" s="5"/>
    </row>
    <row r="1675" spans="11:11" x14ac:dyDescent="0.25">
      <c r="K1675" s="5"/>
    </row>
    <row r="1676" spans="11:11" x14ac:dyDescent="0.25">
      <c r="K1676" s="5"/>
    </row>
    <row r="1677" spans="11:11" x14ac:dyDescent="0.25">
      <c r="K1677" s="5"/>
    </row>
    <row r="1678" spans="11:11" x14ac:dyDescent="0.25">
      <c r="K1678" s="5"/>
    </row>
    <row r="1679" spans="11:11" x14ac:dyDescent="0.25">
      <c r="K1679" s="5"/>
    </row>
    <row r="1680" spans="11:11" x14ac:dyDescent="0.25">
      <c r="K1680" s="5"/>
    </row>
    <row r="1681" spans="11:11" x14ac:dyDescent="0.25">
      <c r="K1681" s="5"/>
    </row>
    <row r="1682" spans="11:11" x14ac:dyDescent="0.25">
      <c r="K1682" s="5"/>
    </row>
    <row r="1683" spans="11:11" x14ac:dyDescent="0.25">
      <c r="K1683" s="5"/>
    </row>
    <row r="1684" spans="11:11" x14ac:dyDescent="0.25">
      <c r="K1684" s="5"/>
    </row>
    <row r="1685" spans="11:11" x14ac:dyDescent="0.25">
      <c r="K1685" s="5"/>
    </row>
    <row r="1686" spans="11:11" x14ac:dyDescent="0.25">
      <c r="K1686" s="5"/>
    </row>
    <row r="1687" spans="11:11" x14ac:dyDescent="0.25">
      <c r="K1687" s="5"/>
    </row>
    <row r="1688" spans="11:11" x14ac:dyDescent="0.25">
      <c r="K1688" s="5"/>
    </row>
    <row r="1689" spans="11:11" x14ac:dyDescent="0.25">
      <c r="K1689" s="5"/>
    </row>
    <row r="1690" spans="11:11" x14ac:dyDescent="0.25">
      <c r="K1690" s="5"/>
    </row>
    <row r="1691" spans="11:11" x14ac:dyDescent="0.25">
      <c r="K1691" s="5"/>
    </row>
    <row r="1692" spans="11:11" x14ac:dyDescent="0.25">
      <c r="K1692" s="5"/>
    </row>
    <row r="1693" spans="11:11" x14ac:dyDescent="0.25">
      <c r="K1693" s="5"/>
    </row>
    <row r="1694" spans="11:11" x14ac:dyDescent="0.25">
      <c r="K1694" s="5"/>
    </row>
    <row r="1695" spans="11:11" x14ac:dyDescent="0.25">
      <c r="K1695" s="5"/>
    </row>
    <row r="1696" spans="11:11" x14ac:dyDescent="0.25">
      <c r="K1696" s="5"/>
    </row>
    <row r="1697" spans="11:11" x14ac:dyDescent="0.25">
      <c r="K1697" s="5"/>
    </row>
    <row r="1698" spans="11:11" x14ac:dyDescent="0.25">
      <c r="K1698" s="5"/>
    </row>
    <row r="1699" spans="11:11" x14ac:dyDescent="0.25">
      <c r="K1699" s="5"/>
    </row>
    <row r="1700" spans="11:11" x14ac:dyDescent="0.25">
      <c r="K1700" s="5"/>
    </row>
    <row r="1701" spans="11:11" x14ac:dyDescent="0.25">
      <c r="K1701" s="5"/>
    </row>
    <row r="1702" spans="11:11" x14ac:dyDescent="0.25">
      <c r="K1702" s="5"/>
    </row>
    <row r="1703" spans="11:11" x14ac:dyDescent="0.25">
      <c r="K1703" s="5"/>
    </row>
    <row r="1704" spans="11:11" x14ac:dyDescent="0.25">
      <c r="K1704" s="5"/>
    </row>
    <row r="1705" spans="11:11" x14ac:dyDescent="0.25">
      <c r="K1705" s="5"/>
    </row>
    <row r="1706" spans="11:11" x14ac:dyDescent="0.25">
      <c r="K1706" s="5"/>
    </row>
    <row r="1707" spans="11:11" x14ac:dyDescent="0.25">
      <c r="K1707" s="5"/>
    </row>
    <row r="1708" spans="11:11" x14ac:dyDescent="0.25">
      <c r="K1708" s="5"/>
    </row>
    <row r="1709" spans="11:11" x14ac:dyDescent="0.25">
      <c r="K1709" s="5"/>
    </row>
    <row r="1710" spans="11:11" x14ac:dyDescent="0.25">
      <c r="K1710" s="5"/>
    </row>
    <row r="1711" spans="11:11" x14ac:dyDescent="0.25">
      <c r="K1711" s="5"/>
    </row>
    <row r="1712" spans="11:11" x14ac:dyDescent="0.25">
      <c r="K1712" s="5"/>
    </row>
    <row r="1713" spans="11:11" x14ac:dyDescent="0.25">
      <c r="K1713" s="5"/>
    </row>
    <row r="1714" spans="11:11" x14ac:dyDescent="0.25">
      <c r="K1714" s="5"/>
    </row>
    <row r="1715" spans="11:11" x14ac:dyDescent="0.25">
      <c r="K1715" s="5"/>
    </row>
    <row r="1716" spans="11:11" x14ac:dyDescent="0.25">
      <c r="K1716" s="5"/>
    </row>
    <row r="1717" spans="11:11" x14ac:dyDescent="0.25">
      <c r="K1717" s="5"/>
    </row>
    <row r="1718" spans="11:11" x14ac:dyDescent="0.25">
      <c r="K1718" s="5"/>
    </row>
    <row r="1719" spans="11:11" x14ac:dyDescent="0.25">
      <c r="K1719" s="5"/>
    </row>
    <row r="1720" spans="11:11" x14ac:dyDescent="0.25">
      <c r="K1720" s="5"/>
    </row>
    <row r="1721" spans="11:11" x14ac:dyDescent="0.25">
      <c r="K1721" s="5"/>
    </row>
    <row r="1722" spans="11:11" x14ac:dyDescent="0.25">
      <c r="K1722" s="5"/>
    </row>
    <row r="1723" spans="11:11" x14ac:dyDescent="0.25">
      <c r="K1723" s="5"/>
    </row>
    <row r="1724" spans="11:11" x14ac:dyDescent="0.25">
      <c r="K1724" s="5"/>
    </row>
    <row r="1725" spans="11:11" x14ac:dyDescent="0.25">
      <c r="K1725" s="5"/>
    </row>
    <row r="1726" spans="11:11" x14ac:dyDescent="0.25">
      <c r="K1726" s="5"/>
    </row>
    <row r="1727" spans="11:11" x14ac:dyDescent="0.25">
      <c r="K1727" s="5"/>
    </row>
    <row r="1728" spans="11:11" x14ac:dyDescent="0.25">
      <c r="K1728" s="5"/>
    </row>
    <row r="1729" spans="11:11" x14ac:dyDescent="0.25">
      <c r="K1729" s="5"/>
    </row>
    <row r="1730" spans="11:11" x14ac:dyDescent="0.25">
      <c r="K1730" s="5"/>
    </row>
    <row r="1731" spans="11:11" x14ac:dyDescent="0.25">
      <c r="K1731" s="5"/>
    </row>
    <row r="1732" spans="11:11" x14ac:dyDescent="0.25">
      <c r="K1732" s="5"/>
    </row>
    <row r="1733" spans="11:11" x14ac:dyDescent="0.25">
      <c r="K1733" s="5"/>
    </row>
    <row r="1734" spans="11:11" x14ac:dyDescent="0.25">
      <c r="K1734" s="5"/>
    </row>
    <row r="1735" spans="11:11" x14ac:dyDescent="0.25">
      <c r="K1735" s="5"/>
    </row>
    <row r="1736" spans="11:11" x14ac:dyDescent="0.25">
      <c r="K1736" s="5"/>
    </row>
    <row r="1737" spans="11:11" x14ac:dyDescent="0.25">
      <c r="K1737" s="5"/>
    </row>
    <row r="1738" spans="11:11" x14ac:dyDescent="0.25">
      <c r="K1738" s="5"/>
    </row>
    <row r="1739" spans="11:11" x14ac:dyDescent="0.25">
      <c r="K1739" s="5"/>
    </row>
    <row r="1740" spans="11:11" x14ac:dyDescent="0.25">
      <c r="K1740" s="5"/>
    </row>
    <row r="1741" spans="11:11" x14ac:dyDescent="0.25">
      <c r="K1741" s="5"/>
    </row>
    <row r="1742" spans="11:11" x14ac:dyDescent="0.25">
      <c r="K1742" s="5"/>
    </row>
    <row r="1743" spans="11:11" x14ac:dyDescent="0.25">
      <c r="K1743" s="5"/>
    </row>
    <row r="1744" spans="11:11" x14ac:dyDescent="0.25">
      <c r="K1744" s="5"/>
    </row>
    <row r="1745" spans="11:11" x14ac:dyDescent="0.25">
      <c r="K1745" s="5"/>
    </row>
    <row r="1746" spans="11:11" x14ac:dyDescent="0.25">
      <c r="K1746" s="5"/>
    </row>
    <row r="1747" spans="11:11" x14ac:dyDescent="0.25">
      <c r="K1747" s="5"/>
    </row>
    <row r="1748" spans="11:11" x14ac:dyDescent="0.25">
      <c r="K1748" s="5"/>
    </row>
    <row r="1749" spans="11:11" x14ac:dyDescent="0.25">
      <c r="K1749" s="5"/>
    </row>
    <row r="1750" spans="11:11" x14ac:dyDescent="0.25">
      <c r="K1750" s="5"/>
    </row>
    <row r="1751" spans="11:11" x14ac:dyDescent="0.25">
      <c r="K1751" s="5"/>
    </row>
    <row r="1752" spans="11:11" x14ac:dyDescent="0.25">
      <c r="K1752" s="5"/>
    </row>
    <row r="1753" spans="11:11" x14ac:dyDescent="0.25">
      <c r="K1753" s="5"/>
    </row>
    <row r="1754" spans="11:11" x14ac:dyDescent="0.25">
      <c r="K1754" s="5"/>
    </row>
    <row r="1755" spans="11:11" x14ac:dyDescent="0.25">
      <c r="K1755" s="5"/>
    </row>
    <row r="1756" spans="11:11" x14ac:dyDescent="0.25">
      <c r="K1756" s="5"/>
    </row>
    <row r="1757" spans="11:11" x14ac:dyDescent="0.25">
      <c r="K1757" s="5"/>
    </row>
    <row r="1758" spans="11:11" x14ac:dyDescent="0.25">
      <c r="K1758" s="5"/>
    </row>
    <row r="1759" spans="11:11" x14ac:dyDescent="0.25">
      <c r="K1759" s="5"/>
    </row>
    <row r="1760" spans="11:11" x14ac:dyDescent="0.25">
      <c r="K1760" s="5"/>
    </row>
    <row r="1761" spans="11:11" x14ac:dyDescent="0.25">
      <c r="K1761" s="5"/>
    </row>
    <row r="1762" spans="11:11" x14ac:dyDescent="0.25">
      <c r="K1762" s="5"/>
    </row>
    <row r="1763" spans="11:11" x14ac:dyDescent="0.25">
      <c r="K1763" s="5"/>
    </row>
    <row r="1764" spans="11:11" x14ac:dyDescent="0.25">
      <c r="K1764" s="5"/>
    </row>
    <row r="1765" spans="11:11" x14ac:dyDescent="0.25">
      <c r="K1765" s="5"/>
    </row>
    <row r="1766" spans="11:11" x14ac:dyDescent="0.25">
      <c r="K1766" s="5"/>
    </row>
    <row r="1767" spans="11:11" x14ac:dyDescent="0.25">
      <c r="K1767" s="5"/>
    </row>
    <row r="1768" spans="11:11" x14ac:dyDescent="0.25">
      <c r="K1768" s="5"/>
    </row>
    <row r="1769" spans="11:11" x14ac:dyDescent="0.25">
      <c r="K1769" s="5"/>
    </row>
    <row r="1770" spans="11:11" x14ac:dyDescent="0.25">
      <c r="K1770" s="5"/>
    </row>
    <row r="1771" spans="11:11" x14ac:dyDescent="0.25">
      <c r="K1771" s="5"/>
    </row>
    <row r="1772" spans="11:11" x14ac:dyDescent="0.25">
      <c r="K1772" s="5"/>
    </row>
    <row r="1773" spans="11:11" x14ac:dyDescent="0.25">
      <c r="K1773" s="5"/>
    </row>
    <row r="1774" spans="11:11" x14ac:dyDescent="0.25">
      <c r="K1774" s="5"/>
    </row>
    <row r="1775" spans="11:11" x14ac:dyDescent="0.25">
      <c r="K1775" s="5"/>
    </row>
    <row r="1776" spans="11:11" x14ac:dyDescent="0.25">
      <c r="K1776" s="5"/>
    </row>
    <row r="1777" spans="11:11" x14ac:dyDescent="0.25">
      <c r="K1777" s="5"/>
    </row>
    <row r="1778" spans="11:11" x14ac:dyDescent="0.25">
      <c r="K1778" s="5"/>
    </row>
    <row r="1779" spans="11:11" x14ac:dyDescent="0.25">
      <c r="K1779" s="5"/>
    </row>
    <row r="1780" spans="11:11" x14ac:dyDescent="0.25">
      <c r="K1780" s="5"/>
    </row>
    <row r="1781" spans="11:11" x14ac:dyDescent="0.25">
      <c r="K1781" s="5"/>
    </row>
    <row r="1782" spans="11:11" x14ac:dyDescent="0.25">
      <c r="K1782" s="5"/>
    </row>
    <row r="1783" spans="11:11" x14ac:dyDescent="0.25">
      <c r="K1783" s="5"/>
    </row>
    <row r="1784" spans="11:11" x14ac:dyDescent="0.25">
      <c r="K1784" s="5"/>
    </row>
    <row r="1785" spans="11:11" x14ac:dyDescent="0.25">
      <c r="K1785" s="5"/>
    </row>
    <row r="1786" spans="11:11" x14ac:dyDescent="0.25">
      <c r="K1786" s="5"/>
    </row>
    <row r="1787" spans="11:11" x14ac:dyDescent="0.25">
      <c r="K1787" s="5"/>
    </row>
    <row r="1788" spans="11:11" x14ac:dyDescent="0.25">
      <c r="K1788" s="5"/>
    </row>
    <row r="1789" spans="11:11" x14ac:dyDescent="0.25">
      <c r="K1789" s="5"/>
    </row>
    <row r="1790" spans="11:11" x14ac:dyDescent="0.25">
      <c r="K1790" s="5"/>
    </row>
    <row r="1791" spans="11:11" x14ac:dyDescent="0.25">
      <c r="K1791" s="5"/>
    </row>
    <row r="1792" spans="11:11" x14ac:dyDescent="0.25">
      <c r="K1792" s="5"/>
    </row>
    <row r="1793" spans="11:11" x14ac:dyDescent="0.25">
      <c r="K1793" s="5"/>
    </row>
    <row r="1794" spans="11:11" x14ac:dyDescent="0.25">
      <c r="K1794" s="5"/>
    </row>
    <row r="1795" spans="11:11" x14ac:dyDescent="0.25">
      <c r="K1795" s="5"/>
    </row>
    <row r="1796" spans="11:11" x14ac:dyDescent="0.25">
      <c r="K1796" s="5"/>
    </row>
    <row r="1797" spans="11:11" x14ac:dyDescent="0.25">
      <c r="K1797" s="5"/>
    </row>
    <row r="1798" spans="11:11" x14ac:dyDescent="0.25">
      <c r="K1798" s="5"/>
    </row>
    <row r="1799" spans="11:11" x14ac:dyDescent="0.25">
      <c r="K1799" s="5"/>
    </row>
    <row r="1800" spans="11:11" x14ac:dyDescent="0.25">
      <c r="K1800" s="5"/>
    </row>
    <row r="1801" spans="11:11" x14ac:dyDescent="0.25">
      <c r="K1801" s="5"/>
    </row>
    <row r="1802" spans="11:11" x14ac:dyDescent="0.25">
      <c r="K1802" s="5"/>
    </row>
    <row r="1803" spans="11:11" x14ac:dyDescent="0.25">
      <c r="K1803" s="5"/>
    </row>
    <row r="1804" spans="11:11" x14ac:dyDescent="0.25">
      <c r="K1804" s="5"/>
    </row>
    <row r="1805" spans="11:11" x14ac:dyDescent="0.25">
      <c r="K1805" s="5"/>
    </row>
    <row r="1806" spans="11:11" x14ac:dyDescent="0.25">
      <c r="K1806" s="5"/>
    </row>
    <row r="1807" spans="11:11" x14ac:dyDescent="0.25">
      <c r="K1807" s="5"/>
    </row>
    <row r="1808" spans="11:11" x14ac:dyDescent="0.25">
      <c r="K1808" s="5"/>
    </row>
    <row r="1809" spans="11:11" x14ac:dyDescent="0.25">
      <c r="K1809" s="5"/>
    </row>
    <row r="1810" spans="11:11" x14ac:dyDescent="0.25">
      <c r="K1810" s="5"/>
    </row>
    <row r="1811" spans="11:11" x14ac:dyDescent="0.25">
      <c r="K1811" s="5"/>
    </row>
    <row r="1812" spans="11:11" x14ac:dyDescent="0.25">
      <c r="K1812" s="5"/>
    </row>
    <row r="1813" spans="11:11" x14ac:dyDescent="0.25">
      <c r="K1813" s="5"/>
    </row>
    <row r="1814" spans="11:11" x14ac:dyDescent="0.25">
      <c r="K1814" s="5"/>
    </row>
    <row r="1815" spans="11:11" x14ac:dyDescent="0.25">
      <c r="K1815" s="5"/>
    </row>
    <row r="1816" spans="11:11" x14ac:dyDescent="0.25">
      <c r="K1816" s="5"/>
    </row>
    <row r="1817" spans="11:11" x14ac:dyDescent="0.25">
      <c r="K1817" s="5"/>
    </row>
    <row r="1818" spans="11:11" x14ac:dyDescent="0.25">
      <c r="K1818" s="5"/>
    </row>
    <row r="1819" spans="11:11" x14ac:dyDescent="0.25">
      <c r="K1819" s="5"/>
    </row>
    <row r="1820" spans="11:11" x14ac:dyDescent="0.25">
      <c r="K1820" s="5"/>
    </row>
    <row r="1821" spans="11:11" x14ac:dyDescent="0.25">
      <c r="K1821" s="5"/>
    </row>
    <row r="1822" spans="11:11" x14ac:dyDescent="0.25">
      <c r="K1822" s="5"/>
    </row>
    <row r="1823" spans="11:11" x14ac:dyDescent="0.25">
      <c r="K1823" s="5"/>
    </row>
    <row r="1824" spans="11:11" x14ac:dyDescent="0.25">
      <c r="K1824" s="5"/>
    </row>
    <row r="1825" spans="11:11" x14ac:dyDescent="0.25">
      <c r="K1825" s="5"/>
    </row>
    <row r="1826" spans="11:11" x14ac:dyDescent="0.25">
      <c r="K1826" s="5"/>
    </row>
    <row r="1827" spans="11:11" x14ac:dyDescent="0.25">
      <c r="K1827" s="5"/>
    </row>
    <row r="1828" spans="11:11" x14ac:dyDescent="0.25">
      <c r="K1828" s="5"/>
    </row>
    <row r="1829" spans="11:11" x14ac:dyDescent="0.25">
      <c r="K1829" s="5"/>
    </row>
    <row r="1830" spans="11:11" x14ac:dyDescent="0.25">
      <c r="K1830" s="5"/>
    </row>
    <row r="1831" spans="11:11" x14ac:dyDescent="0.25">
      <c r="K1831" s="5"/>
    </row>
    <row r="1832" spans="11:11" x14ac:dyDescent="0.25">
      <c r="K1832" s="5"/>
    </row>
    <row r="1833" spans="11:11" x14ac:dyDescent="0.25">
      <c r="K1833" s="5"/>
    </row>
    <row r="1834" spans="11:11" x14ac:dyDescent="0.25">
      <c r="K1834" s="5"/>
    </row>
    <row r="1835" spans="11:11" x14ac:dyDescent="0.25">
      <c r="K1835" s="5"/>
    </row>
    <row r="1836" spans="11:11" x14ac:dyDescent="0.25">
      <c r="K1836" s="5"/>
    </row>
    <row r="1837" spans="11:11" x14ac:dyDescent="0.25">
      <c r="K1837" s="5"/>
    </row>
    <row r="1838" spans="11:11" x14ac:dyDescent="0.25">
      <c r="K1838" s="5"/>
    </row>
    <row r="1839" spans="11:11" x14ac:dyDescent="0.25">
      <c r="K1839" s="5"/>
    </row>
    <row r="1840" spans="11:11" x14ac:dyDescent="0.25">
      <c r="K1840" s="5"/>
    </row>
    <row r="1841" spans="11:11" x14ac:dyDescent="0.25">
      <c r="K1841" s="5"/>
    </row>
    <row r="1842" spans="11:11" x14ac:dyDescent="0.25">
      <c r="K1842" s="5"/>
    </row>
    <row r="1843" spans="11:11" x14ac:dyDescent="0.25">
      <c r="K1843" s="5"/>
    </row>
    <row r="1844" spans="11:11" x14ac:dyDescent="0.25">
      <c r="K1844" s="5"/>
    </row>
    <row r="1845" spans="11:11" x14ac:dyDescent="0.25">
      <c r="K1845" s="5"/>
    </row>
    <row r="1846" spans="11:11" x14ac:dyDescent="0.25">
      <c r="K1846" s="5"/>
    </row>
    <row r="1847" spans="11:11" x14ac:dyDescent="0.25">
      <c r="K1847" s="5"/>
    </row>
    <row r="1848" spans="11:11" x14ac:dyDescent="0.25">
      <c r="K1848" s="5"/>
    </row>
    <row r="1849" spans="11:11" x14ac:dyDescent="0.25">
      <c r="K1849" s="5"/>
    </row>
    <row r="1850" spans="11:11" x14ac:dyDescent="0.25">
      <c r="K1850" s="5"/>
    </row>
    <row r="1851" spans="11:11" x14ac:dyDescent="0.25">
      <c r="K1851" s="5"/>
    </row>
    <row r="1852" spans="11:11" x14ac:dyDescent="0.25">
      <c r="K1852" s="5"/>
    </row>
    <row r="1853" spans="11:11" x14ac:dyDescent="0.25">
      <c r="K1853" s="5"/>
    </row>
    <row r="1854" spans="11:11" x14ac:dyDescent="0.25">
      <c r="K1854" s="5"/>
    </row>
    <row r="1855" spans="11:11" x14ac:dyDescent="0.25">
      <c r="K1855" s="5"/>
    </row>
    <row r="1856" spans="11:11" x14ac:dyDescent="0.25">
      <c r="K1856" s="5"/>
    </row>
    <row r="1857" spans="11:11" x14ac:dyDescent="0.25">
      <c r="K1857" s="5"/>
    </row>
    <row r="1858" spans="11:11" x14ac:dyDescent="0.25">
      <c r="K1858" s="5"/>
    </row>
    <row r="1859" spans="11:11" x14ac:dyDescent="0.25">
      <c r="K1859" s="5"/>
    </row>
    <row r="1860" spans="11:11" x14ac:dyDescent="0.25">
      <c r="K1860" s="5"/>
    </row>
    <row r="1861" spans="11:11" x14ac:dyDescent="0.25">
      <c r="K1861" s="5"/>
    </row>
    <row r="1862" spans="11:11" x14ac:dyDescent="0.25">
      <c r="K1862" s="5"/>
    </row>
    <row r="1863" spans="11:11" x14ac:dyDescent="0.25">
      <c r="K1863" s="5"/>
    </row>
    <row r="1864" spans="11:11" x14ac:dyDescent="0.25">
      <c r="K1864" s="5"/>
    </row>
    <row r="1865" spans="11:11" x14ac:dyDescent="0.25">
      <c r="K1865" s="5"/>
    </row>
    <row r="1866" spans="11:11" x14ac:dyDescent="0.25">
      <c r="K1866" s="5"/>
    </row>
    <row r="1867" spans="11:11" x14ac:dyDescent="0.25">
      <c r="K1867" s="5"/>
    </row>
    <row r="1868" spans="11:11" x14ac:dyDescent="0.25">
      <c r="K1868" s="5"/>
    </row>
    <row r="1869" spans="11:11" x14ac:dyDescent="0.25">
      <c r="K1869" s="5"/>
    </row>
    <row r="1870" spans="11:11" x14ac:dyDescent="0.25">
      <c r="K1870" s="5"/>
    </row>
    <row r="1871" spans="11:11" x14ac:dyDescent="0.25">
      <c r="K1871" s="5"/>
    </row>
    <row r="1872" spans="11:11" x14ac:dyDescent="0.25">
      <c r="K1872" s="5"/>
    </row>
    <row r="1873" spans="11:11" x14ac:dyDescent="0.25">
      <c r="K1873" s="5"/>
    </row>
    <row r="1874" spans="11:11" x14ac:dyDescent="0.25">
      <c r="K1874" s="5"/>
    </row>
    <row r="1875" spans="11:11" x14ac:dyDescent="0.25">
      <c r="K1875" s="5"/>
    </row>
    <row r="1876" spans="11:11" x14ac:dyDescent="0.25">
      <c r="K1876" s="5"/>
    </row>
    <row r="1877" spans="11:11" x14ac:dyDescent="0.25">
      <c r="K1877" s="5"/>
    </row>
    <row r="1878" spans="11:11" x14ac:dyDescent="0.25">
      <c r="K1878" s="5"/>
    </row>
    <row r="1879" spans="11:11" x14ac:dyDescent="0.25">
      <c r="K1879" s="5"/>
    </row>
    <row r="1880" spans="11:11" x14ac:dyDescent="0.25">
      <c r="K1880" s="5"/>
    </row>
    <row r="1881" spans="11:11" x14ac:dyDescent="0.25">
      <c r="K1881" s="5"/>
    </row>
    <row r="1882" spans="11:11" x14ac:dyDescent="0.25">
      <c r="K1882" s="5"/>
    </row>
    <row r="1883" spans="11:11" x14ac:dyDescent="0.25">
      <c r="K1883" s="5"/>
    </row>
    <row r="1884" spans="11:11" x14ac:dyDescent="0.25">
      <c r="K1884" s="5"/>
    </row>
    <row r="1885" spans="11:11" x14ac:dyDescent="0.25">
      <c r="K1885" s="5"/>
    </row>
    <row r="1886" spans="11:11" x14ac:dyDescent="0.25">
      <c r="K1886" s="5"/>
    </row>
    <row r="1887" spans="11:11" x14ac:dyDescent="0.25">
      <c r="K1887" s="5"/>
    </row>
    <row r="1888" spans="11:11" x14ac:dyDescent="0.25">
      <c r="K1888" s="5"/>
    </row>
    <row r="1889" spans="11:11" x14ac:dyDescent="0.25">
      <c r="K1889" s="5"/>
    </row>
    <row r="1890" spans="11:11" x14ac:dyDescent="0.25">
      <c r="K1890" s="5"/>
    </row>
    <row r="1891" spans="11:11" x14ac:dyDescent="0.25">
      <c r="K1891" s="5"/>
    </row>
    <row r="1892" spans="11:11" x14ac:dyDescent="0.25">
      <c r="K1892" s="5"/>
    </row>
    <row r="1893" spans="11:11" x14ac:dyDescent="0.25">
      <c r="K1893" s="5"/>
    </row>
    <row r="1894" spans="11:11" x14ac:dyDescent="0.25">
      <c r="K1894" s="5"/>
    </row>
    <row r="1895" spans="11:11" x14ac:dyDescent="0.25">
      <c r="K1895" s="5"/>
    </row>
    <row r="1896" spans="11:11" x14ac:dyDescent="0.25">
      <c r="K1896" s="5"/>
    </row>
    <row r="1897" spans="11:11" x14ac:dyDescent="0.25">
      <c r="K1897" s="5"/>
    </row>
    <row r="1898" spans="11:11" x14ac:dyDescent="0.25">
      <c r="K1898" s="5"/>
    </row>
    <row r="1899" spans="11:11" x14ac:dyDescent="0.25">
      <c r="K1899" s="5"/>
    </row>
    <row r="1900" spans="11:11" x14ac:dyDescent="0.25">
      <c r="K1900" s="5"/>
    </row>
    <row r="1901" spans="11:11" x14ac:dyDescent="0.25">
      <c r="K1901" s="5"/>
    </row>
    <row r="1902" spans="11:11" x14ac:dyDescent="0.25">
      <c r="K1902" s="5"/>
    </row>
    <row r="1903" spans="11:11" x14ac:dyDescent="0.25">
      <c r="K1903" s="5"/>
    </row>
    <row r="1904" spans="11:11" x14ac:dyDescent="0.25">
      <c r="K1904" s="5"/>
    </row>
    <row r="1905" spans="11:11" x14ac:dyDescent="0.25">
      <c r="K1905" s="5"/>
    </row>
    <row r="1906" spans="11:11" x14ac:dyDescent="0.25">
      <c r="K1906" s="5"/>
    </row>
    <row r="1907" spans="11:11" x14ac:dyDescent="0.25">
      <c r="K1907" s="5"/>
    </row>
    <row r="1908" spans="11:11" x14ac:dyDescent="0.25">
      <c r="K1908" s="5"/>
    </row>
    <row r="1909" spans="11:11" x14ac:dyDescent="0.25">
      <c r="K1909" s="5"/>
    </row>
    <row r="1910" spans="11:11" x14ac:dyDescent="0.25">
      <c r="K1910" s="5"/>
    </row>
    <row r="1911" spans="11:11" x14ac:dyDescent="0.25">
      <c r="K1911" s="5"/>
    </row>
    <row r="1912" spans="11:11" x14ac:dyDescent="0.25">
      <c r="K1912" s="5"/>
    </row>
    <row r="1913" spans="11:11" x14ac:dyDescent="0.25">
      <c r="K1913" s="5"/>
    </row>
    <row r="1914" spans="11:11" x14ac:dyDescent="0.25">
      <c r="K1914" s="5"/>
    </row>
    <row r="1915" spans="11:11" x14ac:dyDescent="0.25">
      <c r="K1915" s="5"/>
    </row>
    <row r="1916" spans="11:11" x14ac:dyDescent="0.25">
      <c r="K1916" s="5"/>
    </row>
    <row r="1917" spans="11:11" x14ac:dyDescent="0.25">
      <c r="K1917" s="5"/>
    </row>
    <row r="1918" spans="11:11" x14ac:dyDescent="0.25">
      <c r="K1918" s="5"/>
    </row>
    <row r="1919" spans="11:11" x14ac:dyDescent="0.25">
      <c r="K1919" s="5"/>
    </row>
    <row r="1920" spans="11:11" x14ac:dyDescent="0.25">
      <c r="K1920" s="5"/>
    </row>
    <row r="1921" spans="11:11" x14ac:dyDescent="0.25">
      <c r="K1921" s="5"/>
    </row>
    <row r="1922" spans="11:11" x14ac:dyDescent="0.25">
      <c r="K1922" s="5"/>
    </row>
    <row r="1923" spans="11:11" x14ac:dyDescent="0.25">
      <c r="K1923" s="5"/>
    </row>
    <row r="1924" spans="11:11" x14ac:dyDescent="0.25">
      <c r="K1924" s="5"/>
    </row>
    <row r="1925" spans="11:11" x14ac:dyDescent="0.25">
      <c r="K1925" s="5"/>
    </row>
    <row r="1926" spans="11:11" x14ac:dyDescent="0.25">
      <c r="K1926" s="5"/>
    </row>
    <row r="1927" spans="11:11" x14ac:dyDescent="0.25">
      <c r="K1927" s="5"/>
    </row>
    <row r="1928" spans="11:11" x14ac:dyDescent="0.25">
      <c r="K1928" s="5"/>
    </row>
    <row r="1929" spans="11:11" x14ac:dyDescent="0.25">
      <c r="K1929" s="5"/>
    </row>
    <row r="1930" spans="11:11" x14ac:dyDescent="0.25">
      <c r="K1930" s="5"/>
    </row>
    <row r="1931" spans="11:11" x14ac:dyDescent="0.25">
      <c r="K1931" s="5"/>
    </row>
    <row r="1932" spans="11:11" x14ac:dyDescent="0.25">
      <c r="K1932" s="5"/>
    </row>
    <row r="1933" spans="11:11" x14ac:dyDescent="0.25">
      <c r="K1933" s="5"/>
    </row>
    <row r="1934" spans="11:11" x14ac:dyDescent="0.25">
      <c r="K1934" s="5"/>
    </row>
    <row r="1935" spans="11:11" x14ac:dyDescent="0.25">
      <c r="K1935" s="5"/>
    </row>
    <row r="1936" spans="11:11" x14ac:dyDescent="0.25">
      <c r="K1936" s="5"/>
    </row>
    <row r="1937" spans="11:11" x14ac:dyDescent="0.25">
      <c r="K1937" s="5"/>
    </row>
    <row r="1938" spans="11:11" x14ac:dyDescent="0.25">
      <c r="K1938" s="5"/>
    </row>
    <row r="1939" spans="11:11" x14ac:dyDescent="0.25">
      <c r="K1939" s="5"/>
    </row>
    <row r="1940" spans="11:11" x14ac:dyDescent="0.25">
      <c r="K1940" s="5"/>
    </row>
    <row r="1941" spans="11:11" x14ac:dyDescent="0.25">
      <c r="K1941" s="5"/>
    </row>
    <row r="1942" spans="11:11" x14ac:dyDescent="0.25">
      <c r="K1942" s="5"/>
    </row>
    <row r="1943" spans="11:11" x14ac:dyDescent="0.25">
      <c r="K1943" s="5"/>
    </row>
    <row r="1944" spans="11:11" x14ac:dyDescent="0.25">
      <c r="K1944" s="5"/>
    </row>
    <row r="1945" spans="11:11" x14ac:dyDescent="0.25">
      <c r="K1945" s="5"/>
    </row>
    <row r="1946" spans="11:11" x14ac:dyDescent="0.25">
      <c r="K1946" s="5"/>
    </row>
    <row r="1947" spans="11:11" x14ac:dyDescent="0.25">
      <c r="K1947" s="5"/>
    </row>
    <row r="1948" spans="11:11" x14ac:dyDescent="0.25">
      <c r="K1948" s="5"/>
    </row>
    <row r="1949" spans="11:11" x14ac:dyDescent="0.25">
      <c r="K1949" s="5"/>
    </row>
    <row r="1950" spans="11:11" x14ac:dyDescent="0.25">
      <c r="K1950" s="5"/>
    </row>
    <row r="1951" spans="11:11" x14ac:dyDescent="0.25">
      <c r="K1951" s="5"/>
    </row>
    <row r="1952" spans="11:11" x14ac:dyDescent="0.25">
      <c r="K1952" s="5"/>
    </row>
    <row r="1953" spans="11:11" x14ac:dyDescent="0.25">
      <c r="K1953" s="5"/>
    </row>
    <row r="1954" spans="11:11" x14ac:dyDescent="0.25">
      <c r="K1954" s="5"/>
    </row>
    <row r="1955" spans="11:11" x14ac:dyDescent="0.25">
      <c r="K1955" s="5"/>
    </row>
    <row r="1956" spans="11:11" x14ac:dyDescent="0.25">
      <c r="K1956" s="5"/>
    </row>
    <row r="1957" spans="11:11" x14ac:dyDescent="0.25">
      <c r="K1957" s="5"/>
    </row>
    <row r="1958" spans="11:11" x14ac:dyDescent="0.25">
      <c r="K1958" s="5"/>
    </row>
    <row r="1959" spans="11:11" x14ac:dyDescent="0.25">
      <c r="K1959" s="5"/>
    </row>
    <row r="1960" spans="11:11" x14ac:dyDescent="0.25">
      <c r="K1960" s="5"/>
    </row>
    <row r="1961" spans="11:11" x14ac:dyDescent="0.25">
      <c r="K1961" s="5"/>
    </row>
    <row r="1962" spans="11:11" x14ac:dyDescent="0.25">
      <c r="K1962" s="5"/>
    </row>
    <row r="1963" spans="11:11" x14ac:dyDescent="0.25">
      <c r="K1963" s="5"/>
    </row>
    <row r="1964" spans="11:11" x14ac:dyDescent="0.25">
      <c r="K1964" s="5"/>
    </row>
    <row r="1965" spans="11:11" x14ac:dyDescent="0.25">
      <c r="K1965" s="5"/>
    </row>
    <row r="1966" spans="11:11" x14ac:dyDescent="0.25">
      <c r="K1966" s="5"/>
    </row>
    <row r="1967" spans="11:11" x14ac:dyDescent="0.25">
      <c r="K1967" s="5"/>
    </row>
    <row r="1968" spans="11:11" x14ac:dyDescent="0.25">
      <c r="K1968" s="5"/>
    </row>
    <row r="1969" spans="11:11" x14ac:dyDescent="0.25">
      <c r="K1969" s="5"/>
    </row>
    <row r="1970" spans="11:11" x14ac:dyDescent="0.25">
      <c r="K1970" s="5"/>
    </row>
    <row r="1971" spans="11:11" x14ac:dyDescent="0.25">
      <c r="K1971" s="5"/>
    </row>
    <row r="1972" spans="11:11" x14ac:dyDescent="0.25">
      <c r="K1972" s="5"/>
    </row>
    <row r="1973" spans="11:11" x14ac:dyDescent="0.25">
      <c r="K1973" s="5"/>
    </row>
    <row r="1974" spans="11:11" x14ac:dyDescent="0.25">
      <c r="K1974" s="5"/>
    </row>
    <row r="1975" spans="11:11" x14ac:dyDescent="0.25">
      <c r="K1975" s="5"/>
    </row>
    <row r="1976" spans="11:11" x14ac:dyDescent="0.25">
      <c r="K1976" s="5"/>
    </row>
    <row r="1977" spans="11:11" x14ac:dyDescent="0.25">
      <c r="K1977" s="5"/>
    </row>
    <row r="1978" spans="11:11" x14ac:dyDescent="0.25">
      <c r="K1978" s="5"/>
    </row>
    <row r="1979" spans="11:11" x14ac:dyDescent="0.25">
      <c r="K1979" s="5"/>
    </row>
    <row r="1980" spans="11:11" x14ac:dyDescent="0.25">
      <c r="K1980" s="5"/>
    </row>
    <row r="1981" spans="11:11" x14ac:dyDescent="0.25">
      <c r="K1981" s="5"/>
    </row>
    <row r="1982" spans="11:11" x14ac:dyDescent="0.25">
      <c r="K1982" s="5"/>
    </row>
    <row r="1983" spans="11:11" x14ac:dyDescent="0.25">
      <c r="K1983" s="5"/>
    </row>
    <row r="1984" spans="11:11" x14ac:dyDescent="0.25">
      <c r="K1984" s="5"/>
    </row>
    <row r="1985" spans="11:11" x14ac:dyDescent="0.25">
      <c r="K1985" s="5"/>
    </row>
    <row r="1986" spans="11:11" x14ac:dyDescent="0.25">
      <c r="K1986" s="5"/>
    </row>
    <row r="1987" spans="11:11" x14ac:dyDescent="0.25">
      <c r="K1987" s="5"/>
    </row>
    <row r="1988" spans="11:11" x14ac:dyDescent="0.25">
      <c r="K1988" s="5"/>
    </row>
    <row r="1989" spans="11:11" x14ac:dyDescent="0.25">
      <c r="K1989" s="5"/>
    </row>
    <row r="1990" spans="11:11" x14ac:dyDescent="0.25">
      <c r="K1990" s="5"/>
    </row>
    <row r="1991" spans="11:11" x14ac:dyDescent="0.25">
      <c r="K1991" s="5"/>
    </row>
    <row r="1992" spans="11:11" x14ac:dyDescent="0.25">
      <c r="K1992" s="5"/>
    </row>
    <row r="1993" spans="11:11" x14ac:dyDescent="0.25">
      <c r="K1993" s="5"/>
    </row>
    <row r="1994" spans="11:11" x14ac:dyDescent="0.25">
      <c r="K1994" s="5"/>
    </row>
    <row r="1995" spans="11:11" x14ac:dyDescent="0.25">
      <c r="K1995" s="5"/>
    </row>
    <row r="1996" spans="11:11" x14ac:dyDescent="0.25">
      <c r="K1996" s="5"/>
    </row>
    <row r="1997" spans="11:11" x14ac:dyDescent="0.25">
      <c r="K1997" s="5"/>
    </row>
    <row r="1998" spans="11:11" x14ac:dyDescent="0.25">
      <c r="K1998" s="5"/>
    </row>
    <row r="1999" spans="11:11" x14ac:dyDescent="0.25">
      <c r="K1999" s="5"/>
    </row>
    <row r="2000" spans="11:11" x14ac:dyDescent="0.25">
      <c r="K2000" s="5"/>
    </row>
    <row r="2001" spans="11:11" x14ac:dyDescent="0.25">
      <c r="K2001" s="5"/>
    </row>
    <row r="2002" spans="11:11" x14ac:dyDescent="0.25">
      <c r="K2002" s="5"/>
    </row>
    <row r="2003" spans="11:11" x14ac:dyDescent="0.25">
      <c r="K2003" s="5"/>
    </row>
    <row r="2004" spans="11:11" x14ac:dyDescent="0.25">
      <c r="K2004" s="5"/>
    </row>
    <row r="2005" spans="11:11" x14ac:dyDescent="0.25">
      <c r="K2005" s="5"/>
    </row>
    <row r="2006" spans="11:11" x14ac:dyDescent="0.25">
      <c r="K2006" s="5"/>
    </row>
    <row r="2007" spans="11:11" x14ac:dyDescent="0.25">
      <c r="K2007" s="5"/>
    </row>
    <row r="2008" spans="11:11" x14ac:dyDescent="0.25">
      <c r="K2008" s="5"/>
    </row>
    <row r="2009" spans="11:11" x14ac:dyDescent="0.25">
      <c r="K2009" s="5"/>
    </row>
    <row r="2010" spans="11:11" x14ac:dyDescent="0.25">
      <c r="K2010" s="5"/>
    </row>
    <row r="2011" spans="11:11" x14ac:dyDescent="0.25">
      <c r="K2011" s="5"/>
    </row>
    <row r="2012" spans="11:11" x14ac:dyDescent="0.25">
      <c r="K2012" s="5"/>
    </row>
    <row r="2013" spans="11:11" x14ac:dyDescent="0.25">
      <c r="K2013" s="5"/>
    </row>
    <row r="2014" spans="11:11" x14ac:dyDescent="0.25">
      <c r="K2014" s="5"/>
    </row>
    <row r="2015" spans="11:11" x14ac:dyDescent="0.25">
      <c r="K2015" s="5"/>
    </row>
    <row r="2016" spans="11:11" x14ac:dyDescent="0.25">
      <c r="K2016" s="5"/>
    </row>
    <row r="2017" spans="11:11" x14ac:dyDescent="0.25">
      <c r="K2017" s="5"/>
    </row>
    <row r="2018" spans="11:11" x14ac:dyDescent="0.25">
      <c r="K2018" s="5"/>
    </row>
    <row r="2019" spans="11:11" x14ac:dyDescent="0.25">
      <c r="K2019" s="5"/>
    </row>
    <row r="2020" spans="11:11" x14ac:dyDescent="0.25">
      <c r="K2020" s="5"/>
    </row>
    <row r="2021" spans="11:11" x14ac:dyDescent="0.25">
      <c r="K2021" s="5"/>
    </row>
    <row r="2022" spans="11:11" x14ac:dyDescent="0.25">
      <c r="K2022" s="5"/>
    </row>
    <row r="2023" spans="11:11" x14ac:dyDescent="0.25">
      <c r="K2023" s="5"/>
    </row>
    <row r="2024" spans="11:11" x14ac:dyDescent="0.25">
      <c r="K2024" s="5"/>
    </row>
    <row r="2025" spans="11:11" x14ac:dyDescent="0.25">
      <c r="K2025" s="5"/>
    </row>
    <row r="2026" spans="11:11" x14ac:dyDescent="0.25">
      <c r="K2026" s="5"/>
    </row>
    <row r="2027" spans="11:11" x14ac:dyDescent="0.25">
      <c r="K2027" s="5"/>
    </row>
    <row r="2028" spans="11:11" x14ac:dyDescent="0.25">
      <c r="K2028" s="5"/>
    </row>
    <row r="2029" spans="11:11" x14ac:dyDescent="0.25">
      <c r="K2029" s="5"/>
    </row>
    <row r="2030" spans="11:11" x14ac:dyDescent="0.25">
      <c r="K2030" s="5"/>
    </row>
    <row r="2031" spans="11:11" x14ac:dyDescent="0.25">
      <c r="K2031" s="5"/>
    </row>
    <row r="2032" spans="11:11" x14ac:dyDescent="0.25">
      <c r="K2032" s="5"/>
    </row>
    <row r="2033" spans="11:11" x14ac:dyDescent="0.25">
      <c r="K2033" s="5"/>
    </row>
    <row r="2034" spans="11:11" x14ac:dyDescent="0.25">
      <c r="K2034" s="5"/>
    </row>
    <row r="2035" spans="11:11" x14ac:dyDescent="0.25">
      <c r="K2035" s="5"/>
    </row>
    <row r="2036" spans="11:11" x14ac:dyDescent="0.25">
      <c r="K2036" s="5"/>
    </row>
    <row r="2037" spans="11:11" x14ac:dyDescent="0.25">
      <c r="K2037" s="5"/>
    </row>
    <row r="2038" spans="11:11" x14ac:dyDescent="0.25">
      <c r="K2038" s="5"/>
    </row>
    <row r="2039" spans="11:11" x14ac:dyDescent="0.25">
      <c r="K2039" s="5"/>
    </row>
    <row r="2040" spans="11:11" x14ac:dyDescent="0.25">
      <c r="K2040" s="5"/>
    </row>
    <row r="2041" spans="11:11" x14ac:dyDescent="0.25">
      <c r="K2041" s="5"/>
    </row>
    <row r="2042" spans="11:11" x14ac:dyDescent="0.25">
      <c r="K2042" s="5"/>
    </row>
    <row r="2043" spans="11:11" x14ac:dyDescent="0.25">
      <c r="K2043" s="5"/>
    </row>
    <row r="2044" spans="11:11" x14ac:dyDescent="0.25">
      <c r="K2044" s="5"/>
    </row>
    <row r="2045" spans="11:11" x14ac:dyDescent="0.25">
      <c r="K2045" s="5"/>
    </row>
    <row r="2046" spans="11:11" x14ac:dyDescent="0.25">
      <c r="K2046" s="5"/>
    </row>
    <row r="2047" spans="11:11" x14ac:dyDescent="0.25">
      <c r="K2047" s="5"/>
    </row>
    <row r="2048" spans="11:11" x14ac:dyDescent="0.25">
      <c r="K2048" s="5"/>
    </row>
    <row r="2049" spans="11:11" x14ac:dyDescent="0.25">
      <c r="K2049" s="5"/>
    </row>
    <row r="2050" spans="11:11" x14ac:dyDescent="0.25">
      <c r="K2050" s="5"/>
    </row>
    <row r="2051" spans="11:11" x14ac:dyDescent="0.25">
      <c r="K2051" s="5"/>
    </row>
    <row r="2052" spans="11:11" x14ac:dyDescent="0.25">
      <c r="K2052" s="5"/>
    </row>
    <row r="2053" spans="11:11" x14ac:dyDescent="0.25">
      <c r="K2053" s="5"/>
    </row>
    <row r="2054" spans="11:11" x14ac:dyDescent="0.25">
      <c r="K2054" s="5"/>
    </row>
    <row r="2055" spans="11:11" x14ac:dyDescent="0.25">
      <c r="K2055" s="5"/>
    </row>
    <row r="2056" spans="11:11" x14ac:dyDescent="0.25">
      <c r="K2056" s="5"/>
    </row>
    <row r="2057" spans="11:11" x14ac:dyDescent="0.25">
      <c r="K2057" s="5"/>
    </row>
    <row r="2058" spans="11:11" x14ac:dyDescent="0.25">
      <c r="K2058" s="5"/>
    </row>
    <row r="2059" spans="11:11" x14ac:dyDescent="0.25">
      <c r="K2059" s="5"/>
    </row>
    <row r="2060" spans="11:11" x14ac:dyDescent="0.25">
      <c r="K2060" s="5"/>
    </row>
    <row r="2061" spans="11:11" x14ac:dyDescent="0.25">
      <c r="K2061" s="5"/>
    </row>
    <row r="2062" spans="11:11" x14ac:dyDescent="0.25">
      <c r="K2062" s="5"/>
    </row>
    <row r="2063" spans="11:11" x14ac:dyDescent="0.25">
      <c r="K2063" s="5"/>
    </row>
    <row r="2064" spans="11:11" x14ac:dyDescent="0.25">
      <c r="K2064" s="5"/>
    </row>
    <row r="2065" spans="11:11" x14ac:dyDescent="0.25">
      <c r="K2065" s="5"/>
    </row>
    <row r="2066" spans="11:11" x14ac:dyDescent="0.25">
      <c r="K2066" s="5"/>
    </row>
    <row r="2067" spans="11:11" x14ac:dyDescent="0.25">
      <c r="K2067" s="5"/>
    </row>
    <row r="2068" spans="11:11" x14ac:dyDescent="0.25">
      <c r="K2068" s="5"/>
    </row>
    <row r="2069" spans="11:11" x14ac:dyDescent="0.25">
      <c r="K2069" s="5"/>
    </row>
    <row r="2070" spans="11:11" x14ac:dyDescent="0.25">
      <c r="K2070" s="5"/>
    </row>
    <row r="2071" spans="11:11" x14ac:dyDescent="0.25">
      <c r="K2071" s="5"/>
    </row>
    <row r="2072" spans="11:11" x14ac:dyDescent="0.25">
      <c r="K2072" s="5"/>
    </row>
    <row r="2073" spans="11:11" x14ac:dyDescent="0.25">
      <c r="K2073" s="5"/>
    </row>
    <row r="2074" spans="11:11" x14ac:dyDescent="0.25">
      <c r="K2074" s="5"/>
    </row>
    <row r="2075" spans="11:11" x14ac:dyDescent="0.25">
      <c r="K2075" s="5"/>
    </row>
    <row r="2076" spans="11:11" x14ac:dyDescent="0.25">
      <c r="K2076" s="5"/>
    </row>
    <row r="2077" spans="11:11" x14ac:dyDescent="0.25">
      <c r="K2077" s="5"/>
    </row>
    <row r="2078" spans="11:11" x14ac:dyDescent="0.25">
      <c r="K2078" s="5"/>
    </row>
    <row r="2079" spans="11:11" x14ac:dyDescent="0.25">
      <c r="K2079" s="5"/>
    </row>
    <row r="2080" spans="11:11" x14ac:dyDescent="0.25">
      <c r="K2080" s="5"/>
    </row>
    <row r="2081" spans="11:11" x14ac:dyDescent="0.25">
      <c r="K2081" s="5"/>
    </row>
    <row r="2082" spans="11:11" x14ac:dyDescent="0.25">
      <c r="K2082" s="5"/>
    </row>
    <row r="2083" spans="11:11" x14ac:dyDescent="0.25">
      <c r="K2083" s="5"/>
    </row>
    <row r="2084" spans="11:11" x14ac:dyDescent="0.25">
      <c r="K2084" s="5"/>
    </row>
    <row r="2085" spans="11:11" x14ac:dyDescent="0.25">
      <c r="K2085" s="5"/>
    </row>
    <row r="2086" spans="11:11" x14ac:dyDescent="0.25">
      <c r="K2086" s="5"/>
    </row>
    <row r="2087" spans="11:11" x14ac:dyDescent="0.25">
      <c r="K2087" s="5"/>
    </row>
    <row r="2088" spans="11:11" x14ac:dyDescent="0.25">
      <c r="K2088" s="5"/>
    </row>
    <row r="2089" spans="11:11" x14ac:dyDescent="0.25">
      <c r="K2089" s="5"/>
    </row>
    <row r="2090" spans="11:11" x14ac:dyDescent="0.25">
      <c r="K2090" s="5"/>
    </row>
    <row r="2091" spans="11:11" x14ac:dyDescent="0.25">
      <c r="K2091" s="5"/>
    </row>
    <row r="2092" spans="11:11" x14ac:dyDescent="0.25">
      <c r="K2092" s="5"/>
    </row>
    <row r="2093" spans="11:11" x14ac:dyDescent="0.25">
      <c r="K2093" s="5"/>
    </row>
    <row r="2094" spans="11:11" x14ac:dyDescent="0.25">
      <c r="K2094" s="5"/>
    </row>
    <row r="2095" spans="11:11" x14ac:dyDescent="0.25">
      <c r="K2095" s="5"/>
    </row>
    <row r="2096" spans="11:11" x14ac:dyDescent="0.25">
      <c r="K2096" s="5"/>
    </row>
    <row r="2097" spans="11:11" x14ac:dyDescent="0.25">
      <c r="K2097" s="5"/>
    </row>
    <row r="2098" spans="11:11" x14ac:dyDescent="0.25">
      <c r="K2098" s="5"/>
    </row>
    <row r="2099" spans="11:11" x14ac:dyDescent="0.25">
      <c r="K2099" s="5"/>
    </row>
    <row r="2100" spans="11:11" x14ac:dyDescent="0.25">
      <c r="K2100" s="5"/>
    </row>
    <row r="2101" spans="11:11" x14ac:dyDescent="0.25">
      <c r="K2101" s="5"/>
    </row>
    <row r="2102" spans="11:11" x14ac:dyDescent="0.25">
      <c r="K2102" s="5"/>
    </row>
    <row r="2103" spans="11:11" x14ac:dyDescent="0.25">
      <c r="K2103" s="5"/>
    </row>
    <row r="2104" spans="11:11" x14ac:dyDescent="0.25">
      <c r="K2104" s="5"/>
    </row>
    <row r="2105" spans="11:11" x14ac:dyDescent="0.25">
      <c r="K2105" s="5"/>
    </row>
    <row r="2106" spans="11:11" x14ac:dyDescent="0.25">
      <c r="K2106" s="5"/>
    </row>
    <row r="2107" spans="11:11" x14ac:dyDescent="0.25">
      <c r="K2107" s="5"/>
    </row>
    <row r="2108" spans="11:11" x14ac:dyDescent="0.25">
      <c r="K2108" s="5"/>
    </row>
    <row r="2109" spans="11:11" x14ac:dyDescent="0.25">
      <c r="K2109" s="5"/>
    </row>
    <row r="2110" spans="11:11" x14ac:dyDescent="0.25">
      <c r="K2110" s="5"/>
    </row>
    <row r="2111" spans="11:11" x14ac:dyDescent="0.25">
      <c r="K2111" s="5"/>
    </row>
    <row r="2112" spans="11:11" x14ac:dyDescent="0.25">
      <c r="K2112" s="5"/>
    </row>
    <row r="2113" spans="11:11" x14ac:dyDescent="0.25">
      <c r="K2113" s="5"/>
    </row>
    <row r="2114" spans="11:11" x14ac:dyDescent="0.25">
      <c r="K2114" s="5"/>
    </row>
    <row r="2115" spans="11:11" x14ac:dyDescent="0.25">
      <c r="K2115" s="5"/>
    </row>
    <row r="2116" spans="11:11" x14ac:dyDescent="0.25">
      <c r="K2116" s="5"/>
    </row>
    <row r="2117" spans="11:11" x14ac:dyDescent="0.25">
      <c r="K2117" s="5"/>
    </row>
    <row r="2118" spans="11:11" x14ac:dyDescent="0.25">
      <c r="K2118" s="5"/>
    </row>
    <row r="2119" spans="11:11" x14ac:dyDescent="0.25">
      <c r="K2119" s="5"/>
    </row>
    <row r="2120" spans="11:11" x14ac:dyDescent="0.25">
      <c r="K2120" s="5"/>
    </row>
    <row r="2121" spans="11:11" x14ac:dyDescent="0.25">
      <c r="K2121" s="5"/>
    </row>
    <row r="2122" spans="11:11" x14ac:dyDescent="0.25">
      <c r="K2122" s="5"/>
    </row>
    <row r="2123" spans="11:11" x14ac:dyDescent="0.25">
      <c r="K2123" s="5"/>
    </row>
    <row r="2124" spans="11:11" x14ac:dyDescent="0.25">
      <c r="K2124" s="5"/>
    </row>
  </sheetData>
  <sortState xmlns:xlrd2="http://schemas.microsoft.com/office/spreadsheetml/2017/richdata2" ref="P2:P1046824">
    <sortCondition ref="P1:P1046824"/>
  </sortState>
  <phoneticPr fontId="3" type="noConversion"/>
  <hyperlinks>
    <hyperlink ref="E2" r:id="rId1" xr:uid="{9BEE3753-7954-4D67-B8DF-8B7E1DC8F089}"/>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76A04-DB91-4A47-BA58-B2624B47640D}">
  <sheetPr codeName="Feuil4"/>
  <dimension ref="A1:J14"/>
  <sheetViews>
    <sheetView workbookViewId="0">
      <selection activeCell="C1" sqref="C1:C11"/>
    </sheetView>
  </sheetViews>
  <sheetFormatPr baseColWidth="10" defaultRowHeight="15" x14ac:dyDescent="0.25"/>
  <cols>
    <col min="1" max="1" width="28.7109375" customWidth="1"/>
    <col min="2" max="2" width="12.28515625" bestFit="1" customWidth="1"/>
    <col min="3" max="3" width="50.85546875" bestFit="1" customWidth="1"/>
    <col min="4" max="4" width="2.28515625" bestFit="1" customWidth="1"/>
    <col min="5" max="5" width="3.28515625" bestFit="1" customWidth="1"/>
    <col min="6" max="6" width="2.7109375" bestFit="1" customWidth="1"/>
    <col min="10" max="10" width="18.5703125" bestFit="1" customWidth="1"/>
  </cols>
  <sheetData>
    <row r="1" spans="1:10" ht="15.75" x14ac:dyDescent="0.25">
      <c r="A1" s="1" t="s">
        <v>5</v>
      </c>
      <c r="B1" s="7" t="s">
        <v>2196</v>
      </c>
      <c r="C1" t="s">
        <v>5519</v>
      </c>
      <c r="D1" t="s">
        <v>2192</v>
      </c>
      <c r="E1" t="s">
        <v>2193</v>
      </c>
      <c r="F1" t="s">
        <v>2194</v>
      </c>
      <c r="J1" s="1" t="s">
        <v>5</v>
      </c>
    </row>
    <row r="2" spans="1:10" x14ac:dyDescent="0.25">
      <c r="A2" s="2" t="s">
        <v>4691</v>
      </c>
      <c r="B2" s="9">
        <v>10</v>
      </c>
      <c r="C2" t="str">
        <f>$D$1&amp;B2&amp;$E$1&amp;A2&amp;$F$1</f>
        <v>("10", "Accessoires"),</v>
      </c>
      <c r="J2" s="2" t="s">
        <v>4691</v>
      </c>
    </row>
    <row r="3" spans="1:10" x14ac:dyDescent="0.25">
      <c r="A3" s="2" t="s">
        <v>4686</v>
      </c>
      <c r="B3" s="9">
        <v>9</v>
      </c>
      <c r="C3" t="str">
        <f t="shared" ref="C3:C11" si="0">$D$1&amp;B3&amp;$E$1&amp;A3&amp;$F$1</f>
        <v>("9", "Alimentation"),</v>
      </c>
      <c r="J3" s="2" t="s">
        <v>4686</v>
      </c>
    </row>
    <row r="4" spans="1:10" x14ac:dyDescent="0.25">
      <c r="A4" s="2" t="s">
        <v>2301</v>
      </c>
      <c r="B4" s="9">
        <v>4</v>
      </c>
      <c r="C4" t="str">
        <f t="shared" si="0"/>
        <v>("4", "Bag-In-Box"),</v>
      </c>
      <c r="J4" s="2" t="s">
        <v>2301</v>
      </c>
    </row>
    <row r="5" spans="1:10" x14ac:dyDescent="0.25">
      <c r="A5" s="2" t="s">
        <v>2307</v>
      </c>
      <c r="B5" s="9">
        <v>8</v>
      </c>
      <c r="C5" t="str">
        <f t="shared" si="0"/>
        <v>("8", "Bières"),</v>
      </c>
      <c r="J5" s="2" t="s">
        <v>2307</v>
      </c>
    </row>
    <row r="6" spans="1:10" x14ac:dyDescent="0.25">
      <c r="A6" s="2" t="s">
        <v>4805</v>
      </c>
      <c r="B6" s="9">
        <v>5</v>
      </c>
      <c r="C6" t="str">
        <f t="shared" si="0"/>
        <v>("5", "Champagnes"),</v>
      </c>
      <c r="J6" s="2" t="s">
        <v>4805</v>
      </c>
    </row>
    <row r="7" spans="1:10" x14ac:dyDescent="0.25">
      <c r="A7" s="2" t="s">
        <v>4687</v>
      </c>
      <c r="B7" s="9">
        <v>6</v>
      </c>
      <c r="C7" t="str">
        <f t="shared" si="0"/>
        <v>("6", "Effervescents"),</v>
      </c>
      <c r="J7" s="2" t="s">
        <v>4687</v>
      </c>
    </row>
    <row r="8" spans="1:10" x14ac:dyDescent="0.25">
      <c r="A8" s="2" t="s">
        <v>4693</v>
      </c>
      <c r="B8" s="9">
        <v>7</v>
      </c>
      <c r="C8" t="str">
        <f t="shared" si="0"/>
        <v>("7", "Spiritueux"),</v>
      </c>
      <c r="J8" s="2" t="s">
        <v>4693</v>
      </c>
    </row>
    <row r="9" spans="1:10" x14ac:dyDescent="0.25">
      <c r="A9" s="2" t="s">
        <v>4709</v>
      </c>
      <c r="B9" s="9">
        <v>2</v>
      </c>
      <c r="C9" t="str">
        <f t="shared" si="0"/>
        <v>("2", "Vins Blancs"),</v>
      </c>
      <c r="J9" s="2" t="s">
        <v>4709</v>
      </c>
    </row>
    <row r="10" spans="1:10" x14ac:dyDescent="0.25">
      <c r="A10" s="2" t="s">
        <v>2308</v>
      </c>
      <c r="B10" s="9">
        <v>3</v>
      </c>
      <c r="C10" t="str">
        <f t="shared" si="0"/>
        <v>("3", "Vins Rosés"),</v>
      </c>
      <c r="J10" s="2" t="s">
        <v>2308</v>
      </c>
    </row>
    <row r="11" spans="1:10" x14ac:dyDescent="0.25">
      <c r="A11" s="2" t="s">
        <v>4716</v>
      </c>
      <c r="B11" s="9">
        <v>1</v>
      </c>
      <c r="C11" t="str">
        <f t="shared" si="0"/>
        <v>("1", "Vins Rouges"),</v>
      </c>
      <c r="J11" s="2" t="s">
        <v>4716</v>
      </c>
    </row>
    <row r="12" spans="1:10" x14ac:dyDescent="0.25">
      <c r="A12" s="15"/>
      <c r="J12" s="15"/>
    </row>
    <row r="14" spans="1:10" x14ac:dyDescent="0.25">
      <c r="B14" s="51" t="s">
        <v>5942</v>
      </c>
    </row>
  </sheetData>
  <sortState xmlns:xlrd2="http://schemas.microsoft.com/office/spreadsheetml/2017/richdata2" ref="J2:J1046824">
    <sortCondition ref="J1:J1046824"/>
  </sortState>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A85B9-9243-4DE0-BF5F-EA1A1212C055}">
  <sheetPr codeName="Feuil6"/>
  <dimension ref="A1:J45"/>
  <sheetViews>
    <sheetView topLeftCell="A10" workbookViewId="0">
      <selection activeCell="C1" sqref="C1:C44"/>
    </sheetView>
  </sheetViews>
  <sheetFormatPr baseColWidth="10" defaultRowHeight="15" x14ac:dyDescent="0.25"/>
  <cols>
    <col min="1" max="1" width="18.85546875" bestFit="1" customWidth="1"/>
    <col min="2" max="2" width="12.7109375" customWidth="1"/>
    <col min="3" max="3" width="54" bestFit="1" customWidth="1"/>
    <col min="4" max="4" width="3.85546875" customWidth="1"/>
    <col min="5" max="5" width="3.28515625" bestFit="1" customWidth="1"/>
    <col min="6" max="6" width="2.7109375" bestFit="1" customWidth="1"/>
  </cols>
  <sheetData>
    <row r="1" spans="1:10" ht="15.75" x14ac:dyDescent="0.25">
      <c r="A1" s="1" t="s">
        <v>2206</v>
      </c>
      <c r="B1" s="12" t="s">
        <v>2197</v>
      </c>
      <c r="C1" t="s">
        <v>5520</v>
      </c>
      <c r="D1" t="s">
        <v>2192</v>
      </c>
      <c r="E1" t="s">
        <v>2193</v>
      </c>
      <c r="F1" t="s">
        <v>2194</v>
      </c>
      <c r="J1" s="1" t="s">
        <v>2206</v>
      </c>
    </row>
    <row r="2" spans="1:10" ht="15.75" x14ac:dyDescent="0.25">
      <c r="A2" s="47" t="s">
        <v>5081</v>
      </c>
      <c r="B2" s="46" t="s">
        <v>5080</v>
      </c>
      <c r="C2" t="str">
        <f t="shared" ref="C2:C33" si="0">$D$1&amp;B2&amp;$E$1&amp;A2&amp;$F$1</f>
        <v>("0", "Non définie"),</v>
      </c>
      <c r="J2" s="2" t="s">
        <v>4918</v>
      </c>
    </row>
    <row r="3" spans="1:10" x14ac:dyDescent="0.25">
      <c r="A3" s="2" t="s">
        <v>4918</v>
      </c>
      <c r="B3" s="19">
        <v>1</v>
      </c>
      <c r="C3" t="str">
        <f t="shared" si="0"/>
        <v>("1", "Afrique du Sud"),</v>
      </c>
      <c r="J3" s="2" t="s">
        <v>4916</v>
      </c>
    </row>
    <row r="4" spans="1:10" x14ac:dyDescent="0.25">
      <c r="A4" s="2" t="s">
        <v>4916</v>
      </c>
      <c r="B4" s="19">
        <v>2</v>
      </c>
      <c r="C4" t="str">
        <f t="shared" si="0"/>
        <v>("2", "Allemagne"),</v>
      </c>
      <c r="J4" s="2" t="s">
        <v>4913</v>
      </c>
    </row>
    <row r="5" spans="1:10" x14ac:dyDescent="0.25">
      <c r="A5" s="2" t="s">
        <v>4913</v>
      </c>
      <c r="B5" s="19">
        <v>3</v>
      </c>
      <c r="C5" t="str">
        <f t="shared" si="0"/>
        <v>("3", "Argentine"),</v>
      </c>
      <c r="J5" s="2" t="s">
        <v>5925</v>
      </c>
    </row>
    <row r="6" spans="1:10" x14ac:dyDescent="0.25">
      <c r="A6" s="2" t="s">
        <v>5925</v>
      </c>
      <c r="B6" s="19">
        <v>4</v>
      </c>
      <c r="C6" t="str">
        <f t="shared" si="0"/>
        <v>("4", "Armagnacs"),</v>
      </c>
      <c r="J6" s="2" t="s">
        <v>4919</v>
      </c>
    </row>
    <row r="7" spans="1:10" x14ac:dyDescent="0.25">
      <c r="A7" s="2" t="s">
        <v>4919</v>
      </c>
      <c r="B7" s="19">
        <v>5</v>
      </c>
      <c r="C7" t="str">
        <f t="shared" si="0"/>
        <v>("5", "Australie"),</v>
      </c>
      <c r="J7" s="2" t="s">
        <v>4757</v>
      </c>
    </row>
    <row r="8" spans="1:10" x14ac:dyDescent="0.25">
      <c r="A8" s="2" t="s">
        <v>4757</v>
      </c>
      <c r="B8" s="19">
        <v>6</v>
      </c>
      <c r="C8" t="str">
        <f t="shared" si="0"/>
        <v>("6", "Beaujolais"),</v>
      </c>
      <c r="J8" s="2" t="s">
        <v>2307</v>
      </c>
    </row>
    <row r="9" spans="1:10" x14ac:dyDescent="0.25">
      <c r="A9" s="2" t="s">
        <v>2307</v>
      </c>
      <c r="B9" s="19">
        <v>7</v>
      </c>
      <c r="C9" t="str">
        <f t="shared" si="0"/>
        <v>("7", "Bières"),</v>
      </c>
      <c r="J9" s="2" t="s">
        <v>4718</v>
      </c>
    </row>
    <row r="10" spans="1:10" x14ac:dyDescent="0.25">
      <c r="A10" s="2" t="s">
        <v>4718</v>
      </c>
      <c r="B10" s="19">
        <v>8</v>
      </c>
      <c r="C10" t="str">
        <f t="shared" si="0"/>
        <v>("8", "Bordelais"),</v>
      </c>
      <c r="J10" s="2" t="s">
        <v>4855</v>
      </c>
    </row>
    <row r="11" spans="1:10" x14ac:dyDescent="0.25">
      <c r="A11" s="2" t="s">
        <v>4855</v>
      </c>
      <c r="B11" s="19">
        <v>9</v>
      </c>
      <c r="C11" t="str">
        <f t="shared" si="0"/>
        <v>("9", "Bouchons"),</v>
      </c>
      <c r="J11" s="2" t="s">
        <v>4762</v>
      </c>
    </row>
    <row r="12" spans="1:10" x14ac:dyDescent="0.25">
      <c r="A12" s="2" t="s">
        <v>4762</v>
      </c>
      <c r="B12" s="19">
        <v>10</v>
      </c>
      <c r="C12" t="str">
        <f t="shared" si="0"/>
        <v>("10", "Bourgogne"),</v>
      </c>
      <c r="J12" s="2" t="s">
        <v>4699</v>
      </c>
    </row>
    <row r="13" spans="1:10" x14ac:dyDescent="0.25">
      <c r="A13" s="2" t="s">
        <v>4699</v>
      </c>
      <c r="B13" s="19">
        <v>11</v>
      </c>
      <c r="C13" t="str">
        <f t="shared" si="0"/>
        <v>("11", "Calvados"),</v>
      </c>
      <c r="J13" s="2" t="s">
        <v>4806</v>
      </c>
    </row>
    <row r="14" spans="1:10" x14ac:dyDescent="0.25">
      <c r="A14" s="2" t="s">
        <v>4806</v>
      </c>
      <c r="B14" s="19">
        <v>12</v>
      </c>
      <c r="C14" t="str">
        <f t="shared" si="0"/>
        <v>("12", "Champagne"),</v>
      </c>
      <c r="J14" s="2" t="s">
        <v>4914</v>
      </c>
    </row>
    <row r="15" spans="1:10" x14ac:dyDescent="0.25">
      <c r="A15" s="2" t="s">
        <v>4914</v>
      </c>
      <c r="B15" s="19">
        <v>13</v>
      </c>
      <c r="C15" t="str">
        <f t="shared" si="0"/>
        <v>("13", "Chili"),</v>
      </c>
      <c r="J15" s="2" t="s">
        <v>5926</v>
      </c>
    </row>
    <row r="16" spans="1:10" x14ac:dyDescent="0.25">
      <c r="A16" s="2" t="s">
        <v>5926</v>
      </c>
      <c r="B16" s="19">
        <v>14</v>
      </c>
      <c r="C16" t="str">
        <f t="shared" si="0"/>
        <v>("14", "Cognacs"),</v>
      </c>
      <c r="J16" s="2" t="s">
        <v>4946</v>
      </c>
    </row>
    <row r="17" spans="1:10" x14ac:dyDescent="0.25">
      <c r="A17" s="2" t="s">
        <v>4946</v>
      </c>
      <c r="B17" s="19">
        <v>15</v>
      </c>
      <c r="C17" t="str">
        <f t="shared" si="0"/>
        <v>("15", "Cornichons"),</v>
      </c>
      <c r="J17" s="2" t="s">
        <v>4701</v>
      </c>
    </row>
    <row r="18" spans="1:10" x14ac:dyDescent="0.25">
      <c r="A18" s="2" t="s">
        <v>4701</v>
      </c>
      <c r="B18" s="19">
        <v>16</v>
      </c>
      <c r="C18" t="str">
        <f t="shared" si="0"/>
        <v>("16", "Crèmes"),</v>
      </c>
      <c r="J18" s="2" t="s">
        <v>4702</v>
      </c>
    </row>
    <row r="19" spans="1:10" x14ac:dyDescent="0.25">
      <c r="A19" s="2" t="s">
        <v>4702</v>
      </c>
      <c r="B19" s="19">
        <v>17</v>
      </c>
      <c r="C19" t="str">
        <f t="shared" si="0"/>
        <v>("17", "Eaux de Vie"),</v>
      </c>
      <c r="J19" s="2" t="s">
        <v>4912</v>
      </c>
    </row>
    <row r="20" spans="1:10" x14ac:dyDescent="0.25">
      <c r="A20" s="2" t="s">
        <v>4912</v>
      </c>
      <c r="B20" s="19">
        <v>18</v>
      </c>
      <c r="C20" t="str">
        <f t="shared" si="0"/>
        <v>("18", "Espagne"),</v>
      </c>
      <c r="J20" s="2" t="s">
        <v>4915</v>
      </c>
    </row>
    <row r="21" spans="1:10" x14ac:dyDescent="0.25">
      <c r="A21" s="2" t="s">
        <v>4915</v>
      </c>
      <c r="B21" s="19">
        <v>19</v>
      </c>
      <c r="C21" t="str">
        <f t="shared" si="0"/>
        <v>("19", "Etats-Unis"),</v>
      </c>
      <c r="J21" s="2" t="s">
        <v>4752</v>
      </c>
    </row>
    <row r="22" spans="1:10" x14ac:dyDescent="0.25">
      <c r="A22" s="2" t="s">
        <v>4752</v>
      </c>
      <c r="B22" s="19">
        <v>20</v>
      </c>
      <c r="C22" t="str">
        <f t="shared" si="0"/>
        <v>("20", "France"),</v>
      </c>
      <c r="J22" s="2" t="s">
        <v>4705</v>
      </c>
    </row>
    <row r="23" spans="1:10" x14ac:dyDescent="0.25">
      <c r="A23" s="2" t="s">
        <v>4705</v>
      </c>
      <c r="B23" s="19">
        <v>21</v>
      </c>
      <c r="C23" t="str">
        <f t="shared" si="0"/>
        <v>("21", "Gins"),</v>
      </c>
      <c r="J23" s="2" t="s">
        <v>4820</v>
      </c>
    </row>
    <row r="24" spans="1:10" x14ac:dyDescent="0.25">
      <c r="A24" s="2" t="s">
        <v>4820</v>
      </c>
      <c r="B24" s="19">
        <v>22</v>
      </c>
      <c r="C24" t="str">
        <f t="shared" si="0"/>
        <v>("22", "Hongrie"),</v>
      </c>
      <c r="J24" s="2" t="s">
        <v>4819</v>
      </c>
    </row>
    <row r="25" spans="1:10" x14ac:dyDescent="0.25">
      <c r="A25" s="2" t="s">
        <v>4819</v>
      </c>
      <c r="B25" s="19">
        <v>23</v>
      </c>
      <c r="C25" t="str">
        <f t="shared" si="0"/>
        <v>("23", "Italie"),</v>
      </c>
      <c r="J25" s="2" t="s">
        <v>4743</v>
      </c>
    </row>
    <row r="26" spans="1:10" x14ac:dyDescent="0.25">
      <c r="A26" s="2" t="s">
        <v>4743</v>
      </c>
      <c r="B26" s="19">
        <v>24</v>
      </c>
      <c r="C26" t="str">
        <f t="shared" si="0"/>
        <v>("24", "Languedoc"),</v>
      </c>
      <c r="J26" s="2" t="s">
        <v>4917</v>
      </c>
    </row>
    <row r="27" spans="1:10" x14ac:dyDescent="0.25">
      <c r="A27" s="2" t="s">
        <v>4917</v>
      </c>
      <c r="B27" s="19">
        <v>25</v>
      </c>
      <c r="C27" t="str">
        <f t="shared" si="0"/>
        <v>("25", "Liban"),</v>
      </c>
      <c r="J27" s="2" t="s">
        <v>4694</v>
      </c>
    </row>
    <row r="28" spans="1:10" x14ac:dyDescent="0.25">
      <c r="A28" s="2" t="s">
        <v>4694</v>
      </c>
      <c r="B28" s="19">
        <v>26</v>
      </c>
      <c r="C28" t="str">
        <f t="shared" si="0"/>
        <v>("26", "Liqueurs"),</v>
      </c>
      <c r="J28" s="2" t="s">
        <v>4822</v>
      </c>
    </row>
    <row r="29" spans="1:10" x14ac:dyDescent="0.25">
      <c r="A29" s="2" t="s">
        <v>4822</v>
      </c>
      <c r="B29" s="19">
        <v>27</v>
      </c>
      <c r="C29" t="str">
        <f t="shared" si="0"/>
        <v>("27", "Loire"),</v>
      </c>
      <c r="J29" s="2" t="s">
        <v>4921</v>
      </c>
    </row>
    <row r="30" spans="1:10" x14ac:dyDescent="0.25">
      <c r="A30" s="2" t="s">
        <v>4921</v>
      </c>
      <c r="B30" s="19">
        <v>28</v>
      </c>
      <c r="C30" t="str">
        <f t="shared" si="0"/>
        <v>("28", "Maroc"),</v>
      </c>
      <c r="J30" s="2" t="s">
        <v>4920</v>
      </c>
    </row>
    <row r="31" spans="1:10" x14ac:dyDescent="0.25">
      <c r="A31" s="2" t="s">
        <v>4920</v>
      </c>
      <c r="B31" s="19">
        <v>29</v>
      </c>
      <c r="C31" t="str">
        <f t="shared" si="0"/>
        <v>("29", "Nouvelle Zélande"),</v>
      </c>
      <c r="J31" s="2" t="s">
        <v>4707</v>
      </c>
    </row>
    <row r="32" spans="1:10" x14ac:dyDescent="0.25">
      <c r="A32" s="2" t="s">
        <v>4707</v>
      </c>
      <c r="B32" s="19">
        <v>30</v>
      </c>
      <c r="C32" t="str">
        <f t="shared" si="0"/>
        <v>("30", "Portos"),</v>
      </c>
      <c r="J32" s="2" t="s">
        <v>4911</v>
      </c>
    </row>
    <row r="33" spans="1:10" x14ac:dyDescent="0.25">
      <c r="A33" s="2" t="s">
        <v>4911</v>
      </c>
      <c r="B33" s="19">
        <v>31</v>
      </c>
      <c r="C33" t="str">
        <f t="shared" si="0"/>
        <v>("31", "Portugal"),</v>
      </c>
      <c r="J33" s="2" t="s">
        <v>4741</v>
      </c>
    </row>
    <row r="34" spans="1:10" x14ac:dyDescent="0.25">
      <c r="A34" s="2" t="s">
        <v>4741</v>
      </c>
      <c r="B34" s="19">
        <v>32</v>
      </c>
      <c r="C34" t="str">
        <f t="shared" ref="C34:C44" si="1">$D$1&amp;B34&amp;$E$1&amp;A34&amp;$F$1</f>
        <v>("32", "Provence"),</v>
      </c>
      <c r="J34" s="2" t="s">
        <v>4745</v>
      </c>
    </row>
    <row r="35" spans="1:10" x14ac:dyDescent="0.25">
      <c r="A35" s="2" t="s">
        <v>4745</v>
      </c>
      <c r="B35" s="19">
        <v>33</v>
      </c>
      <c r="C35" t="str">
        <f t="shared" si="1"/>
        <v>("33", "Rhône"),</v>
      </c>
      <c r="J35" s="2" t="s">
        <v>4703</v>
      </c>
    </row>
    <row r="36" spans="1:10" x14ac:dyDescent="0.25">
      <c r="A36" s="2" t="s">
        <v>4703</v>
      </c>
      <c r="B36" s="19">
        <v>34</v>
      </c>
      <c r="C36" t="str">
        <f t="shared" si="1"/>
        <v>("34", "Rhums"),</v>
      </c>
      <c r="J36" s="2" t="s">
        <v>4755</v>
      </c>
    </row>
    <row r="37" spans="1:10" x14ac:dyDescent="0.25">
      <c r="A37" s="2" t="s">
        <v>4755</v>
      </c>
      <c r="B37" s="19">
        <v>35</v>
      </c>
      <c r="C37" t="str">
        <f t="shared" si="1"/>
        <v>("35", "Roussillon"),</v>
      </c>
      <c r="J37" s="2" t="s">
        <v>4857</v>
      </c>
    </row>
    <row r="38" spans="1:10" x14ac:dyDescent="0.25">
      <c r="A38" s="2" t="s">
        <v>4857</v>
      </c>
      <c r="B38" s="19">
        <v>36</v>
      </c>
      <c r="C38" t="str">
        <f t="shared" si="1"/>
        <v>("36", "Sud-Ouest"),</v>
      </c>
      <c r="J38" s="2" t="s">
        <v>4944</v>
      </c>
    </row>
    <row r="39" spans="1:10" x14ac:dyDescent="0.25">
      <c r="A39" s="2" t="s">
        <v>4944</v>
      </c>
      <c r="B39" s="19">
        <v>37</v>
      </c>
      <c r="C39" t="str">
        <f t="shared" si="1"/>
        <v>("37", "Tartinables"),</v>
      </c>
      <c r="J39" s="2" t="s">
        <v>5068</v>
      </c>
    </row>
    <row r="40" spans="1:10" x14ac:dyDescent="0.25">
      <c r="A40" s="2" t="s">
        <v>5068</v>
      </c>
      <c r="B40" s="19">
        <v>38</v>
      </c>
      <c r="C40" t="str">
        <f t="shared" si="1"/>
        <v>("38", "Téquilas"),</v>
      </c>
      <c r="J40" s="2" t="s">
        <v>4692</v>
      </c>
    </row>
    <row r="41" spans="1:10" x14ac:dyDescent="0.25">
      <c r="A41" s="2" t="s">
        <v>4692</v>
      </c>
      <c r="B41" s="19">
        <v>39</v>
      </c>
      <c r="C41" t="str">
        <f t="shared" si="1"/>
        <v>("39", "Verrerie"),</v>
      </c>
      <c r="J41" s="2" t="s">
        <v>4854</v>
      </c>
    </row>
    <row r="42" spans="1:10" x14ac:dyDescent="0.25">
      <c r="A42" s="2" t="s">
        <v>4854</v>
      </c>
      <c r="B42" s="19">
        <v>40</v>
      </c>
      <c r="C42" t="str">
        <f t="shared" si="1"/>
        <v>("40", "Vinaigres"),</v>
      </c>
      <c r="J42" s="2" t="s">
        <v>4708</v>
      </c>
    </row>
    <row r="43" spans="1:10" x14ac:dyDescent="0.25">
      <c r="A43" s="2" t="s">
        <v>4708</v>
      </c>
      <c r="B43" s="19">
        <v>41</v>
      </c>
      <c r="C43" t="str">
        <f t="shared" si="1"/>
        <v>("41", "Vodkas"),</v>
      </c>
      <c r="J43" s="2" t="s">
        <v>4698</v>
      </c>
    </row>
    <row r="44" spans="1:10" x14ac:dyDescent="0.25">
      <c r="A44" s="2" t="s">
        <v>4698</v>
      </c>
      <c r="B44" s="19">
        <v>42</v>
      </c>
      <c r="C44" t="str">
        <f t="shared" si="1"/>
        <v>("42", "Whiskies"),</v>
      </c>
      <c r="J44" s="2"/>
    </row>
    <row r="45" spans="1:10" x14ac:dyDescent="0.25">
      <c r="A45" s="2"/>
    </row>
  </sheetData>
  <sortState xmlns:xlrd2="http://schemas.microsoft.com/office/spreadsheetml/2017/richdata2" ref="J2:J1046824">
    <sortCondition ref="J2:J1046824"/>
  </sortState>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A94BB-A6B3-4679-AC51-A29F76824FA9}">
  <sheetPr codeName="Feuil7"/>
  <dimension ref="A1:I183"/>
  <sheetViews>
    <sheetView topLeftCell="A48" workbookViewId="0">
      <selection activeCell="C1" sqref="C1:C80"/>
    </sheetView>
  </sheetViews>
  <sheetFormatPr baseColWidth="10" defaultRowHeight="15" x14ac:dyDescent="0.25"/>
  <cols>
    <col min="1" max="2" width="32.7109375" bestFit="1" customWidth="1"/>
    <col min="3" max="3" width="67" customWidth="1"/>
    <col min="4" max="4" width="2.28515625" bestFit="1" customWidth="1"/>
    <col min="5" max="5" width="3.28515625" bestFit="1" customWidth="1"/>
    <col min="6" max="6" width="2.7109375" bestFit="1" customWidth="1"/>
    <col min="9" max="9" width="34.7109375" bestFit="1" customWidth="1"/>
  </cols>
  <sheetData>
    <row r="1" spans="1:9" ht="15.75" x14ac:dyDescent="0.25">
      <c r="A1" s="1" t="s">
        <v>2205</v>
      </c>
      <c r="B1" s="1" t="s">
        <v>2198</v>
      </c>
      <c r="C1" s="6" t="s">
        <v>5521</v>
      </c>
      <c r="D1" t="s">
        <v>2192</v>
      </c>
      <c r="E1" t="s">
        <v>2193</v>
      </c>
      <c r="F1" t="s">
        <v>2194</v>
      </c>
      <c r="I1" s="1" t="s">
        <v>2205</v>
      </c>
    </row>
    <row r="2" spans="1:9" x14ac:dyDescent="0.25">
      <c r="A2" s="47" t="s">
        <v>5081</v>
      </c>
      <c r="B2" s="13">
        <v>0</v>
      </c>
      <c r="C2" t="str">
        <f>$D$1&amp;B2&amp;$E$1&amp;A2&amp;$F$1</f>
        <v>("0", "Non définie"),</v>
      </c>
      <c r="I2" s="2" t="s">
        <v>4761</v>
      </c>
    </row>
    <row r="3" spans="1:9" x14ac:dyDescent="0.25">
      <c r="A3" s="2" t="s">
        <v>4761</v>
      </c>
      <c r="B3" s="13">
        <v>1</v>
      </c>
      <c r="C3" t="str">
        <f>$D$1&amp;B3&amp;$E$1&amp;A3&amp;$F$1</f>
        <v>("1", "Aloxe Corton"),</v>
      </c>
      <c r="I3" s="2" t="s">
        <v>4828</v>
      </c>
    </row>
    <row r="4" spans="1:9" x14ac:dyDescent="0.25">
      <c r="A4" s="2" t="s">
        <v>4828</v>
      </c>
      <c r="B4" s="13">
        <v>2</v>
      </c>
      <c r="C4" t="str">
        <f t="shared" ref="C4:C67" si="0">$D$1&amp;B4&amp;$E$1&amp;A4&amp;$F$1</f>
        <v>("2", "Bandol"),</v>
      </c>
      <c r="I4" s="2" t="s">
        <v>4757</v>
      </c>
    </row>
    <row r="5" spans="1:9" x14ac:dyDescent="0.25">
      <c r="A5" s="2" t="s">
        <v>4757</v>
      </c>
      <c r="B5" s="13">
        <v>3</v>
      </c>
      <c r="C5" t="str">
        <f t="shared" si="0"/>
        <v>("3", "Beaujolais"),</v>
      </c>
      <c r="I5" s="2" t="s">
        <v>4829</v>
      </c>
    </row>
    <row r="6" spans="1:9" x14ac:dyDescent="0.25">
      <c r="A6" s="2" t="s">
        <v>4829</v>
      </c>
      <c r="B6" s="13">
        <v>4</v>
      </c>
      <c r="C6" t="str">
        <f t="shared" si="0"/>
        <v>("4", "Beaumes de Venise"),</v>
      </c>
      <c r="I6" s="2" t="s">
        <v>4902</v>
      </c>
    </row>
    <row r="7" spans="1:9" x14ac:dyDescent="0.25">
      <c r="A7" s="2" t="s">
        <v>4902</v>
      </c>
      <c r="B7" s="13">
        <v>5</v>
      </c>
      <c r="C7" t="str">
        <f t="shared" si="0"/>
        <v>("5", "Beaune"),</v>
      </c>
      <c r="I7" s="2" t="s">
        <v>4722</v>
      </c>
    </row>
    <row r="8" spans="1:9" x14ac:dyDescent="0.25">
      <c r="A8" s="2" t="s">
        <v>4722</v>
      </c>
      <c r="B8" s="13">
        <v>6</v>
      </c>
      <c r="C8" t="str">
        <f t="shared" si="0"/>
        <v>("6", "Blaye Côtes de Bordeaux"),</v>
      </c>
      <c r="I8" s="2" t="s">
        <v>4720</v>
      </c>
    </row>
    <row r="9" spans="1:9" x14ac:dyDescent="0.25">
      <c r="A9" s="2" t="s">
        <v>4720</v>
      </c>
      <c r="B9" s="13">
        <v>7</v>
      </c>
      <c r="C9" t="str">
        <f t="shared" si="0"/>
        <v>("7", "Bordeaux"),</v>
      </c>
      <c r="I9" s="2" t="s">
        <v>4873</v>
      </c>
    </row>
    <row r="10" spans="1:9" x14ac:dyDescent="0.25">
      <c r="A10" s="2" t="s">
        <v>4873</v>
      </c>
      <c r="B10" s="13">
        <v>8</v>
      </c>
      <c r="C10" t="str">
        <f t="shared" si="0"/>
        <v>("8", "Bourgogne Aligoté"),</v>
      </c>
      <c r="I10" s="2" t="s">
        <v>4767</v>
      </c>
    </row>
    <row r="11" spans="1:9" x14ac:dyDescent="0.25">
      <c r="A11" s="2" t="s">
        <v>4767</v>
      </c>
      <c r="B11" s="13">
        <v>9</v>
      </c>
      <c r="C11" t="str">
        <f t="shared" si="0"/>
        <v>("9", "Bourgogne Chardonnay"),</v>
      </c>
      <c r="I11" s="2" t="s">
        <v>4765</v>
      </c>
    </row>
    <row r="12" spans="1:9" x14ac:dyDescent="0.25">
      <c r="A12" s="2" t="s">
        <v>4765</v>
      </c>
      <c r="B12" s="13">
        <v>10</v>
      </c>
      <c r="C12" t="str">
        <f t="shared" si="0"/>
        <v>("10", "Bourgogne Côtes Chalonnaises"),</v>
      </c>
      <c r="I12" s="2" t="s">
        <v>4768</v>
      </c>
    </row>
    <row r="13" spans="1:9" x14ac:dyDescent="0.25">
      <c r="A13" s="2" t="s">
        <v>4768</v>
      </c>
      <c r="B13" s="13">
        <v>11</v>
      </c>
      <c r="C13" t="str">
        <f t="shared" si="0"/>
        <v>("11", "Bourgogne Pinot Noir"),</v>
      </c>
      <c r="I13" s="2" t="s">
        <v>4759</v>
      </c>
    </row>
    <row r="14" spans="1:9" x14ac:dyDescent="0.25">
      <c r="A14" s="2" t="s">
        <v>4759</v>
      </c>
      <c r="B14" s="13">
        <v>12</v>
      </c>
      <c r="C14" t="str">
        <f t="shared" si="0"/>
        <v>("12", "Brouilly"),</v>
      </c>
      <c r="I14" s="2" t="s">
        <v>4995</v>
      </c>
    </row>
    <row r="15" spans="1:9" x14ac:dyDescent="0.25">
      <c r="A15" s="2" t="s">
        <v>4995</v>
      </c>
      <c r="B15" s="13">
        <v>13</v>
      </c>
      <c r="C15" t="str">
        <f t="shared" si="0"/>
        <v>("13", "Cairanne"),</v>
      </c>
      <c r="I15" s="2" t="s">
        <v>4774</v>
      </c>
    </row>
    <row r="16" spans="1:9" x14ac:dyDescent="0.25">
      <c r="A16" s="2" t="s">
        <v>4774</v>
      </c>
      <c r="B16" s="13">
        <v>14</v>
      </c>
      <c r="C16" t="str">
        <f t="shared" si="0"/>
        <v>("14", "Chablis"),</v>
      </c>
      <c r="I16" s="2" t="s">
        <v>4771</v>
      </c>
    </row>
    <row r="17" spans="1:9" x14ac:dyDescent="0.25">
      <c r="A17" s="2" t="s">
        <v>4771</v>
      </c>
      <c r="B17" s="13">
        <v>15</v>
      </c>
      <c r="C17" t="str">
        <f t="shared" si="0"/>
        <v>("15", "Chablis 1er Cru"),</v>
      </c>
      <c r="I17" s="2" t="s">
        <v>4806</v>
      </c>
    </row>
    <row r="18" spans="1:9" x14ac:dyDescent="0.25">
      <c r="A18" s="2" t="s">
        <v>4806</v>
      </c>
      <c r="B18" s="13">
        <v>16</v>
      </c>
      <c r="C18" t="str">
        <f t="shared" si="0"/>
        <v>("16", "Champagne"),</v>
      </c>
      <c r="I18" s="2" t="s">
        <v>4841</v>
      </c>
    </row>
    <row r="19" spans="1:9" x14ac:dyDescent="0.25">
      <c r="A19" s="2" t="s">
        <v>4841</v>
      </c>
      <c r="B19" s="13">
        <v>17</v>
      </c>
      <c r="C19" t="str">
        <f t="shared" si="0"/>
        <v>("17", "Chateauneuf du Pape"),</v>
      </c>
      <c r="I19" s="2" t="s">
        <v>4821</v>
      </c>
    </row>
    <row r="20" spans="1:9" x14ac:dyDescent="0.25">
      <c r="A20" s="2" t="s">
        <v>4821</v>
      </c>
      <c r="B20" s="13">
        <v>18</v>
      </c>
      <c r="C20" t="str">
        <f t="shared" si="0"/>
        <v>("18", "Chinon"),</v>
      </c>
      <c r="I20" s="2" t="s">
        <v>4871</v>
      </c>
    </row>
    <row r="21" spans="1:9" x14ac:dyDescent="0.25">
      <c r="A21" s="2" t="s">
        <v>4871</v>
      </c>
      <c r="B21" s="13">
        <v>19</v>
      </c>
      <c r="C21" t="str">
        <f t="shared" si="0"/>
        <v>("19", "Chorey les Beaunes"),</v>
      </c>
      <c r="I21" s="2" t="s">
        <v>4842</v>
      </c>
    </row>
    <row r="22" spans="1:9" x14ac:dyDescent="0.25">
      <c r="A22" s="2" t="s">
        <v>4842</v>
      </c>
      <c r="B22" s="13">
        <v>20</v>
      </c>
      <c r="C22" t="str">
        <f t="shared" si="0"/>
        <v>("20", "Condrieu"),</v>
      </c>
      <c r="I22" s="2" t="s">
        <v>4859</v>
      </c>
    </row>
    <row r="23" spans="1:9" x14ac:dyDescent="0.25">
      <c r="A23" s="2" t="s">
        <v>4859</v>
      </c>
      <c r="B23" s="13">
        <v>21</v>
      </c>
      <c r="C23" t="str">
        <f t="shared" si="0"/>
        <v>("21", "Corbières"),</v>
      </c>
      <c r="I23" s="2" t="s">
        <v>4941</v>
      </c>
    </row>
    <row r="24" spans="1:9" x14ac:dyDescent="0.25">
      <c r="A24" s="2" t="s">
        <v>4941</v>
      </c>
      <c r="B24" s="13">
        <v>22</v>
      </c>
      <c r="C24" t="str">
        <f t="shared" si="0"/>
        <v>("22", "Côte Rôtie"),</v>
      </c>
      <c r="I24" s="2" t="s">
        <v>4747</v>
      </c>
    </row>
    <row r="25" spans="1:9" x14ac:dyDescent="0.25">
      <c r="A25" s="2" t="s">
        <v>4747</v>
      </c>
      <c r="B25" s="13">
        <v>23</v>
      </c>
      <c r="C25" t="str">
        <f t="shared" si="0"/>
        <v>("23", "Côteaux Varois"),</v>
      </c>
      <c r="I25" s="2" t="s">
        <v>4879</v>
      </c>
    </row>
    <row r="26" spans="1:9" x14ac:dyDescent="0.25">
      <c r="A26" s="2" t="s">
        <v>4879</v>
      </c>
      <c r="B26" s="13">
        <v>24</v>
      </c>
      <c r="C26" t="str">
        <f t="shared" si="0"/>
        <v>("24", "Côtes Catalanes"),</v>
      </c>
      <c r="I26" s="2" t="s">
        <v>4740</v>
      </c>
    </row>
    <row r="27" spans="1:9" x14ac:dyDescent="0.25">
      <c r="A27" s="2" t="s">
        <v>4740</v>
      </c>
      <c r="B27" s="13">
        <v>25</v>
      </c>
      <c r="C27" t="str">
        <f t="shared" si="0"/>
        <v>("25", "Côtes de Provence"),</v>
      </c>
      <c r="I27" s="2" t="s">
        <v>4744</v>
      </c>
    </row>
    <row r="28" spans="1:9" x14ac:dyDescent="0.25">
      <c r="A28" s="2" t="s">
        <v>4744</v>
      </c>
      <c r="B28" s="13">
        <v>26</v>
      </c>
      <c r="C28" t="str">
        <f t="shared" si="0"/>
        <v>("26", "Côtes du Rhône"),</v>
      </c>
      <c r="I28" s="2" t="s">
        <v>4840</v>
      </c>
    </row>
    <row r="29" spans="1:9" x14ac:dyDescent="0.25">
      <c r="A29" s="2" t="s">
        <v>4840</v>
      </c>
      <c r="B29" s="13">
        <v>27</v>
      </c>
      <c r="C29" t="str">
        <f t="shared" si="0"/>
        <v>("27", "Côtes du Rhône Villages"),</v>
      </c>
      <c r="I29" s="2" t="s">
        <v>4836</v>
      </c>
    </row>
    <row r="30" spans="1:9" x14ac:dyDescent="0.25">
      <c r="A30" s="2" t="s">
        <v>4836</v>
      </c>
      <c r="B30" s="13">
        <v>28</v>
      </c>
      <c r="C30" t="str">
        <f t="shared" si="0"/>
        <v>("28", "Côtes du Rhône Villages Chusclan"),</v>
      </c>
      <c r="I30" s="2" t="s">
        <v>4839</v>
      </c>
    </row>
    <row r="31" spans="1:9" x14ac:dyDescent="0.25">
      <c r="A31" s="2" t="s">
        <v>4839</v>
      </c>
      <c r="B31" s="13">
        <v>29</v>
      </c>
      <c r="C31" t="str">
        <f t="shared" si="0"/>
        <v>("29", "Côtes du Rhône Villages St Gervais"),</v>
      </c>
      <c r="I31" s="2" t="s">
        <v>4957</v>
      </c>
    </row>
    <row r="32" spans="1:9" x14ac:dyDescent="0.25">
      <c r="A32" s="2" t="s">
        <v>4957</v>
      </c>
      <c r="B32" s="13">
        <v>30</v>
      </c>
      <c r="C32" t="str">
        <f t="shared" si="0"/>
        <v>("30", "Côtes du Roussillon"),</v>
      </c>
      <c r="I32" s="2" t="s">
        <v>4817</v>
      </c>
    </row>
    <row r="33" spans="1:9" x14ac:dyDescent="0.25">
      <c r="A33" s="2" t="s">
        <v>4817</v>
      </c>
      <c r="B33" s="13">
        <v>31</v>
      </c>
      <c r="C33" t="str">
        <f t="shared" si="0"/>
        <v>("31", "Crémant de Bourgogne"),</v>
      </c>
      <c r="I33" s="2" t="s">
        <v>4846</v>
      </c>
    </row>
    <row r="34" spans="1:9" x14ac:dyDescent="0.25">
      <c r="A34" s="2" t="s">
        <v>4846</v>
      </c>
      <c r="B34" s="13">
        <v>32</v>
      </c>
      <c r="C34" t="str">
        <f t="shared" si="0"/>
        <v>("32", "Crozes Hermitage"),</v>
      </c>
      <c r="I34" s="2" t="s">
        <v>4998</v>
      </c>
    </row>
    <row r="35" spans="1:9" x14ac:dyDescent="0.25">
      <c r="A35" s="2" t="s">
        <v>4998</v>
      </c>
      <c r="B35" s="13">
        <v>33</v>
      </c>
      <c r="C35" t="str">
        <f t="shared" si="0"/>
        <v>("33", "Fleurie"),</v>
      </c>
      <c r="I35" s="2" t="s">
        <v>4847</v>
      </c>
    </row>
    <row r="36" spans="1:9" x14ac:dyDescent="0.25">
      <c r="A36" s="2" t="s">
        <v>4847</v>
      </c>
      <c r="B36" s="13">
        <v>34</v>
      </c>
      <c r="C36" t="str">
        <f t="shared" si="0"/>
        <v>("34", "Gigondas"),</v>
      </c>
      <c r="I36" s="2" t="s">
        <v>4724</v>
      </c>
    </row>
    <row r="37" spans="1:9" x14ac:dyDescent="0.25">
      <c r="A37" s="2" t="s">
        <v>4724</v>
      </c>
      <c r="B37" s="13">
        <v>35</v>
      </c>
      <c r="C37" t="str">
        <f t="shared" si="0"/>
        <v>("35", "Graves"),</v>
      </c>
      <c r="I37" s="2" t="s">
        <v>4725</v>
      </c>
    </row>
    <row r="38" spans="1:9" x14ac:dyDescent="0.25">
      <c r="A38" s="2" t="s">
        <v>4725</v>
      </c>
      <c r="B38" s="13">
        <v>36</v>
      </c>
      <c r="C38" t="str">
        <f t="shared" si="0"/>
        <v>("36", "Haut-Médoc"),</v>
      </c>
      <c r="I38" s="2" t="s">
        <v>4924</v>
      </c>
    </row>
    <row r="39" spans="1:9" x14ac:dyDescent="0.25">
      <c r="A39" s="2" t="s">
        <v>4924</v>
      </c>
      <c r="B39" s="13">
        <v>37</v>
      </c>
      <c r="C39" t="str">
        <f t="shared" si="0"/>
        <v>("37", "IGP Côtes de Gascogne"),</v>
      </c>
      <c r="I39" s="2" t="s">
        <v>4749</v>
      </c>
    </row>
    <row r="40" spans="1:9" x14ac:dyDescent="0.25">
      <c r="A40" s="2" t="s">
        <v>4749</v>
      </c>
      <c r="B40" s="13">
        <v>38</v>
      </c>
      <c r="C40" t="str">
        <f t="shared" si="0"/>
        <v>("38", "IGP Gard"),</v>
      </c>
      <c r="I40" s="2" t="s">
        <v>5009</v>
      </c>
    </row>
    <row r="41" spans="1:9" x14ac:dyDescent="0.25">
      <c r="A41" s="2" t="s">
        <v>5009</v>
      </c>
      <c r="B41" s="13">
        <v>39</v>
      </c>
      <c r="C41" t="str">
        <f t="shared" si="0"/>
        <v>("39", "IGP Landes"),</v>
      </c>
      <c r="I41" s="2" t="s">
        <v>4900</v>
      </c>
    </row>
    <row r="42" spans="1:9" x14ac:dyDescent="0.25">
      <c r="A42" s="2" t="s">
        <v>4900</v>
      </c>
      <c r="B42" s="13">
        <v>40</v>
      </c>
      <c r="C42" t="str">
        <f t="shared" si="0"/>
        <v>("40", "IGP Loire"),</v>
      </c>
      <c r="I42" s="2" t="s">
        <v>4849</v>
      </c>
    </row>
    <row r="43" spans="1:9" x14ac:dyDescent="0.25">
      <c r="A43" s="2" t="s">
        <v>4849</v>
      </c>
      <c r="B43" s="13">
        <v>41</v>
      </c>
      <c r="C43" t="str">
        <f t="shared" si="0"/>
        <v>("41", "IGP Méditerranée"),</v>
      </c>
      <c r="I43" s="2" t="s">
        <v>263</v>
      </c>
    </row>
    <row r="44" spans="1:9" x14ac:dyDescent="0.25">
      <c r="A44" s="2" t="s">
        <v>263</v>
      </c>
      <c r="B44" s="13">
        <v>42</v>
      </c>
      <c r="C44" t="str">
        <f t="shared" si="0"/>
        <v>("42", "IGP OC"),</v>
      </c>
      <c r="I44" s="2" t="s">
        <v>4750</v>
      </c>
    </row>
    <row r="45" spans="1:9" x14ac:dyDescent="0.25">
      <c r="A45" s="2" t="s">
        <v>4750</v>
      </c>
      <c r="B45" s="13">
        <v>43</v>
      </c>
      <c r="C45" t="str">
        <f t="shared" si="0"/>
        <v>("43", "IGP Var"),</v>
      </c>
      <c r="I45" s="2" t="s">
        <v>4785</v>
      </c>
    </row>
    <row r="46" spans="1:9" x14ac:dyDescent="0.25">
      <c r="A46" s="2" t="s">
        <v>4785</v>
      </c>
      <c r="B46" s="13">
        <v>44</v>
      </c>
      <c r="C46" t="str">
        <f t="shared" si="0"/>
        <v>("44", "Ladoix"),</v>
      </c>
      <c r="I46" s="2" t="s">
        <v>4830</v>
      </c>
    </row>
    <row r="47" spans="1:9" x14ac:dyDescent="0.25">
      <c r="A47" s="2" t="s">
        <v>4830</v>
      </c>
      <c r="B47" s="13">
        <v>45</v>
      </c>
      <c r="C47" t="str">
        <f t="shared" si="0"/>
        <v>("45", "Lubéron"),</v>
      </c>
      <c r="I47" s="2" t="s">
        <v>5035</v>
      </c>
    </row>
    <row r="48" spans="1:9" x14ac:dyDescent="0.25">
      <c r="A48" s="2" t="s">
        <v>5035</v>
      </c>
      <c r="B48" s="13">
        <v>46</v>
      </c>
      <c r="C48" t="str">
        <f t="shared" si="0"/>
        <v>("46", "Macon La Roche"),</v>
      </c>
      <c r="I48" s="2" t="s">
        <v>5034</v>
      </c>
    </row>
    <row r="49" spans="1:9" x14ac:dyDescent="0.25">
      <c r="A49" s="2" t="s">
        <v>5034</v>
      </c>
      <c r="B49" s="13">
        <v>47</v>
      </c>
      <c r="C49" t="str">
        <f t="shared" si="0"/>
        <v>("47", "Macon Milly"),</v>
      </c>
      <c r="I49" s="2" t="s">
        <v>4865</v>
      </c>
    </row>
    <row r="50" spans="1:9" x14ac:dyDescent="0.25">
      <c r="A50" s="2" t="s">
        <v>4865</v>
      </c>
      <c r="B50" s="13">
        <v>48</v>
      </c>
      <c r="C50" t="str">
        <f t="shared" si="0"/>
        <v>("48", "Madiran"),</v>
      </c>
      <c r="I50" s="2" t="s">
        <v>4927</v>
      </c>
    </row>
    <row r="51" spans="1:9" x14ac:dyDescent="0.25">
      <c r="A51" s="2" t="s">
        <v>4927</v>
      </c>
      <c r="B51" s="13">
        <v>49</v>
      </c>
      <c r="C51" t="str">
        <f t="shared" si="0"/>
        <v>("49", "Marcillac"),</v>
      </c>
      <c r="I51" s="2" t="s">
        <v>4901</v>
      </c>
    </row>
    <row r="52" spans="1:9" x14ac:dyDescent="0.25">
      <c r="A52" s="2" t="s">
        <v>4901</v>
      </c>
      <c r="B52" s="13">
        <v>50</v>
      </c>
      <c r="C52" t="str">
        <f t="shared" si="0"/>
        <v>("50", "Mareuil"),</v>
      </c>
      <c r="I52" s="2" t="s">
        <v>4860</v>
      </c>
    </row>
    <row r="53" spans="1:9" x14ac:dyDescent="0.25">
      <c r="A53" s="2" t="s">
        <v>4860</v>
      </c>
      <c r="B53" s="13">
        <v>51</v>
      </c>
      <c r="C53" t="str">
        <f t="shared" si="0"/>
        <v>("51", "Minervois"),</v>
      </c>
      <c r="I53" s="2" t="s">
        <v>4729</v>
      </c>
    </row>
    <row r="54" spans="1:9" x14ac:dyDescent="0.25">
      <c r="A54" s="2" t="s">
        <v>4729</v>
      </c>
      <c r="B54" s="13">
        <v>52</v>
      </c>
      <c r="C54" t="str">
        <f t="shared" si="0"/>
        <v>("52", "Montagne St Emilion"),</v>
      </c>
      <c r="I54" s="2" t="s">
        <v>4791</v>
      </c>
    </row>
    <row r="55" spans="1:9" x14ac:dyDescent="0.25">
      <c r="A55" s="2" t="s">
        <v>4791</v>
      </c>
      <c r="B55" s="13">
        <v>53</v>
      </c>
      <c r="C55" t="str">
        <f t="shared" si="0"/>
        <v>("53", "Montagny 1er Cru"),</v>
      </c>
      <c r="I55" s="2" t="s">
        <v>4760</v>
      </c>
    </row>
    <row r="56" spans="1:9" x14ac:dyDescent="0.25">
      <c r="A56" s="2" t="s">
        <v>4760</v>
      </c>
      <c r="B56" s="13">
        <v>54</v>
      </c>
      <c r="C56" t="str">
        <f t="shared" si="0"/>
        <v>("54", "Morgon"),</v>
      </c>
      <c r="I56" s="2" t="s">
        <v>4999</v>
      </c>
    </row>
    <row r="57" spans="1:9" x14ac:dyDescent="0.25">
      <c r="A57" s="2" t="s">
        <v>4999</v>
      </c>
      <c r="B57" s="13">
        <v>55</v>
      </c>
      <c r="C57" t="str">
        <f t="shared" si="0"/>
        <v>("55", "Moulin à Vent"),</v>
      </c>
      <c r="I57" s="2" t="s">
        <v>4732</v>
      </c>
    </row>
    <row r="58" spans="1:9" x14ac:dyDescent="0.25">
      <c r="A58" s="2" t="s">
        <v>4732</v>
      </c>
      <c r="B58" s="13">
        <v>56</v>
      </c>
      <c r="C58" t="str">
        <f t="shared" si="0"/>
        <v>("56", "Pessac-Léognan"),</v>
      </c>
      <c r="I58" s="2" t="s">
        <v>5027</v>
      </c>
    </row>
    <row r="59" spans="1:9" x14ac:dyDescent="0.25">
      <c r="A59" s="2" t="s">
        <v>5027</v>
      </c>
      <c r="B59" s="13">
        <v>57</v>
      </c>
      <c r="C59" t="str">
        <f t="shared" si="0"/>
        <v>("57", "Petit Chablis"),</v>
      </c>
      <c r="I59" s="2" t="s">
        <v>4797</v>
      </c>
    </row>
    <row r="60" spans="1:9" x14ac:dyDescent="0.25">
      <c r="A60" s="2" t="s">
        <v>4797</v>
      </c>
      <c r="B60" s="13">
        <v>58</v>
      </c>
      <c r="C60" t="str">
        <f t="shared" si="0"/>
        <v>("58", "Pouilly Fuissé"),</v>
      </c>
      <c r="I60" s="2" t="s">
        <v>4824</v>
      </c>
    </row>
    <row r="61" spans="1:9" x14ac:dyDescent="0.25">
      <c r="A61" s="2" t="s">
        <v>4824</v>
      </c>
      <c r="B61" s="13">
        <v>59</v>
      </c>
      <c r="C61" t="str">
        <f t="shared" si="0"/>
        <v>("59", "Pouilly Fumé"),</v>
      </c>
      <c r="I61" s="2" t="s">
        <v>4734</v>
      </c>
    </row>
    <row r="62" spans="1:9" x14ac:dyDescent="0.25">
      <c r="A62" s="2" t="s">
        <v>4734</v>
      </c>
      <c r="B62" s="13">
        <v>60</v>
      </c>
      <c r="C62" t="str">
        <f t="shared" si="0"/>
        <v>("60", "Puisseguin St Emilion"),</v>
      </c>
      <c r="I62" s="2" t="s">
        <v>4834</v>
      </c>
    </row>
    <row r="63" spans="1:9" x14ac:dyDescent="0.25">
      <c r="A63" s="2" t="s">
        <v>4834</v>
      </c>
      <c r="B63" s="13">
        <v>61</v>
      </c>
      <c r="C63" t="str">
        <f t="shared" si="0"/>
        <v>("61", "Rasteau"),</v>
      </c>
      <c r="I63" s="2" t="s">
        <v>5015</v>
      </c>
    </row>
    <row r="64" spans="1:9" x14ac:dyDescent="0.25">
      <c r="A64" s="2" t="s">
        <v>5015</v>
      </c>
      <c r="B64" s="13">
        <v>62</v>
      </c>
      <c r="C64" t="str">
        <f t="shared" si="0"/>
        <v>("62", "Régnié"),</v>
      </c>
      <c r="I64" s="2" t="s">
        <v>5046</v>
      </c>
    </row>
    <row r="65" spans="1:9" x14ac:dyDescent="0.25">
      <c r="A65" s="2" t="s">
        <v>5046</v>
      </c>
      <c r="B65" s="13">
        <v>63</v>
      </c>
      <c r="C65" t="str">
        <f t="shared" si="0"/>
        <v>("63", "Reuilly"),</v>
      </c>
      <c r="I65" s="2" t="s">
        <v>4905</v>
      </c>
    </row>
    <row r="66" spans="1:9" x14ac:dyDescent="0.25">
      <c r="A66" s="2" t="s">
        <v>4905</v>
      </c>
      <c r="B66" s="13">
        <v>64</v>
      </c>
      <c r="C66" t="str">
        <f t="shared" si="0"/>
        <v>("64", "Rully"),</v>
      </c>
      <c r="I66" s="2" t="s">
        <v>4978</v>
      </c>
    </row>
    <row r="67" spans="1:9" x14ac:dyDescent="0.25">
      <c r="A67" s="2" t="s">
        <v>4978</v>
      </c>
      <c r="B67" s="13">
        <v>65</v>
      </c>
      <c r="C67" t="str">
        <f t="shared" si="0"/>
        <v>("65", "Saint Véran"),</v>
      </c>
      <c r="I67" s="2" t="s">
        <v>4942</v>
      </c>
    </row>
    <row r="68" spans="1:9" x14ac:dyDescent="0.25">
      <c r="A68" s="2" t="s">
        <v>4942</v>
      </c>
      <c r="B68" s="13">
        <v>66</v>
      </c>
      <c r="C68" t="str">
        <f t="shared" ref="C68:C80" si="1">$D$1&amp;B68&amp;$E$1&amp;A68&amp;$F$1</f>
        <v>("66", "Sancerre"),</v>
      </c>
      <c r="I68" s="2" t="s">
        <v>4798</v>
      </c>
    </row>
    <row r="69" spans="1:9" x14ac:dyDescent="0.25">
      <c r="A69" s="2" t="s">
        <v>4798</v>
      </c>
      <c r="B69" s="13">
        <v>67</v>
      </c>
      <c r="C69" t="str">
        <f t="shared" si="1"/>
        <v>("67", "Santenay"),</v>
      </c>
      <c r="I69" s="2" t="s">
        <v>4826</v>
      </c>
    </row>
    <row r="70" spans="1:9" x14ac:dyDescent="0.25">
      <c r="A70" s="2" t="s">
        <v>4826</v>
      </c>
      <c r="B70" s="13">
        <v>68</v>
      </c>
      <c r="C70" t="str">
        <f t="shared" si="1"/>
        <v>("68", "Saumur Champigny"),</v>
      </c>
      <c r="I70" s="2" t="s">
        <v>4735</v>
      </c>
    </row>
    <row r="71" spans="1:9" x14ac:dyDescent="0.25">
      <c r="A71" s="2" t="s">
        <v>4735</v>
      </c>
      <c r="B71" s="13">
        <v>69</v>
      </c>
      <c r="C71" t="str">
        <f t="shared" si="1"/>
        <v>("69", "Sauternes"),</v>
      </c>
      <c r="I71" s="2" t="s">
        <v>4801</v>
      </c>
    </row>
    <row r="72" spans="1:9" x14ac:dyDescent="0.25">
      <c r="A72" s="2" t="s">
        <v>4801</v>
      </c>
      <c r="B72" s="13">
        <v>70</v>
      </c>
      <c r="C72" t="str">
        <f t="shared" si="1"/>
        <v>("70", "Savigny Les Beaunes"),</v>
      </c>
      <c r="I72" s="2" t="s">
        <v>4737</v>
      </c>
    </row>
    <row r="73" spans="1:9" x14ac:dyDescent="0.25">
      <c r="A73" s="2" t="s">
        <v>4737</v>
      </c>
      <c r="B73" s="13">
        <v>71</v>
      </c>
      <c r="C73" t="str">
        <f t="shared" si="1"/>
        <v>("71", "St Emilion"),</v>
      </c>
      <c r="I73" s="2" t="s">
        <v>4738</v>
      </c>
    </row>
    <row r="74" spans="1:9" x14ac:dyDescent="0.25">
      <c r="A74" s="2" t="s">
        <v>4738</v>
      </c>
      <c r="B74" s="13">
        <v>72</v>
      </c>
      <c r="C74" t="str">
        <f t="shared" si="1"/>
        <v>("72", "St Emilion Grand Cru"),</v>
      </c>
      <c r="I74" s="2" t="s">
        <v>4739</v>
      </c>
    </row>
    <row r="75" spans="1:9" x14ac:dyDescent="0.25">
      <c r="A75" s="2" t="s">
        <v>4739</v>
      </c>
      <c r="B75" s="13">
        <v>73</v>
      </c>
      <c r="C75" t="str">
        <f t="shared" si="1"/>
        <v>("73", "St Estèphe"),</v>
      </c>
      <c r="I75" s="2" t="s">
        <v>4869</v>
      </c>
    </row>
    <row r="76" spans="1:9" x14ac:dyDescent="0.25">
      <c r="A76" s="2" t="s">
        <v>4869</v>
      </c>
      <c r="B76" s="13">
        <v>74</v>
      </c>
      <c r="C76" t="str">
        <f t="shared" si="1"/>
        <v>("74", "St Joseph"),</v>
      </c>
      <c r="I76" s="2" t="s">
        <v>4827</v>
      </c>
    </row>
    <row r="77" spans="1:9" x14ac:dyDescent="0.25">
      <c r="A77" s="2" t="s">
        <v>4827</v>
      </c>
      <c r="B77" s="13">
        <v>75</v>
      </c>
      <c r="C77" t="str">
        <f t="shared" si="1"/>
        <v>("75", "St Nicolas de Bourgueuil"),</v>
      </c>
      <c r="I77" s="2" t="s">
        <v>4852</v>
      </c>
    </row>
    <row r="78" spans="1:9" x14ac:dyDescent="0.25">
      <c r="A78" s="2" t="s">
        <v>4852</v>
      </c>
      <c r="B78" s="13">
        <v>76</v>
      </c>
      <c r="C78" t="str">
        <f t="shared" si="1"/>
        <v>("76", "St Péray"),</v>
      </c>
      <c r="I78" s="2" t="s">
        <v>4853</v>
      </c>
    </row>
    <row r="79" spans="1:9" x14ac:dyDescent="0.25">
      <c r="A79" s="2" t="s">
        <v>4853</v>
      </c>
      <c r="B79" s="13">
        <v>77</v>
      </c>
      <c r="C79" t="str">
        <f t="shared" si="1"/>
        <v>("77", "Vacqueras"),</v>
      </c>
      <c r="I79" s="2" t="s">
        <v>4751</v>
      </c>
    </row>
    <row r="80" spans="1:9" x14ac:dyDescent="0.25">
      <c r="A80" s="2" t="s">
        <v>4751</v>
      </c>
      <c r="B80" s="13">
        <v>78</v>
      </c>
      <c r="C80" t="str">
        <f t="shared" si="1"/>
        <v>("78", "Vin de France"),</v>
      </c>
      <c r="I80" s="2"/>
    </row>
    <row r="81" spans="1:1" x14ac:dyDescent="0.25">
      <c r="A81" s="2"/>
    </row>
    <row r="144" spans="8:8" x14ac:dyDescent="0.25">
      <c r="H144" s="2"/>
    </row>
    <row r="145" spans="8:8" x14ac:dyDescent="0.25">
      <c r="H145" s="2"/>
    </row>
    <row r="146" spans="8:8" x14ac:dyDescent="0.25">
      <c r="H146" s="2"/>
    </row>
    <row r="147" spans="8:8" x14ac:dyDescent="0.25">
      <c r="H147" s="2"/>
    </row>
    <row r="148" spans="8:8" x14ac:dyDescent="0.25">
      <c r="H148" s="2"/>
    </row>
    <row r="149" spans="8:8" x14ac:dyDescent="0.25">
      <c r="H149" s="2"/>
    </row>
    <row r="150" spans="8:8" x14ac:dyDescent="0.25">
      <c r="H150" s="2"/>
    </row>
    <row r="151" spans="8:8" x14ac:dyDescent="0.25">
      <c r="H151" s="2"/>
    </row>
    <row r="152" spans="8:8" x14ac:dyDescent="0.25">
      <c r="H152" s="2"/>
    </row>
    <row r="153" spans="8:8" x14ac:dyDescent="0.25">
      <c r="H153" s="2"/>
    </row>
    <row r="154" spans="8:8" x14ac:dyDescent="0.25">
      <c r="H154" s="2"/>
    </row>
    <row r="155" spans="8:8" x14ac:dyDescent="0.25">
      <c r="H155" s="2"/>
    </row>
    <row r="156" spans="8:8" x14ac:dyDescent="0.25">
      <c r="H156" s="2"/>
    </row>
    <row r="157" spans="8:8" x14ac:dyDescent="0.25">
      <c r="H157" s="2"/>
    </row>
    <row r="158" spans="8:8" x14ac:dyDescent="0.25">
      <c r="H158" s="2"/>
    </row>
    <row r="159" spans="8:8" x14ac:dyDescent="0.25">
      <c r="H159" s="2"/>
    </row>
    <row r="160" spans="8:8" x14ac:dyDescent="0.25">
      <c r="H160" s="2"/>
    </row>
    <row r="161" spans="8:8" x14ac:dyDescent="0.25">
      <c r="H161" s="2"/>
    </row>
    <row r="162" spans="8:8" x14ac:dyDescent="0.25">
      <c r="H162" s="2"/>
    </row>
    <row r="163" spans="8:8" x14ac:dyDescent="0.25">
      <c r="H163" s="2"/>
    </row>
    <row r="164" spans="8:8" x14ac:dyDescent="0.25">
      <c r="H164" s="2"/>
    </row>
    <row r="165" spans="8:8" x14ac:dyDescent="0.25">
      <c r="H165" s="2"/>
    </row>
    <row r="166" spans="8:8" x14ac:dyDescent="0.25">
      <c r="H166" s="2"/>
    </row>
    <row r="167" spans="8:8" x14ac:dyDescent="0.25">
      <c r="H167" s="2"/>
    </row>
    <row r="168" spans="8:8" x14ac:dyDescent="0.25">
      <c r="H168" s="2"/>
    </row>
    <row r="169" spans="8:8" x14ac:dyDescent="0.25">
      <c r="H169" s="2"/>
    </row>
    <row r="170" spans="8:8" x14ac:dyDescent="0.25">
      <c r="H170" s="2"/>
    </row>
    <row r="171" spans="8:8" x14ac:dyDescent="0.25">
      <c r="H171" s="2"/>
    </row>
    <row r="172" spans="8:8" x14ac:dyDescent="0.25">
      <c r="H172" s="2"/>
    </row>
    <row r="173" spans="8:8" x14ac:dyDescent="0.25">
      <c r="H173" s="2"/>
    </row>
    <row r="174" spans="8:8" x14ac:dyDescent="0.25">
      <c r="H174" s="2"/>
    </row>
    <row r="175" spans="8:8" x14ac:dyDescent="0.25">
      <c r="H175" s="2"/>
    </row>
    <row r="176" spans="8:8" x14ac:dyDescent="0.25">
      <c r="H176" s="2"/>
    </row>
    <row r="177" spans="8:8" x14ac:dyDescent="0.25">
      <c r="H177" s="2"/>
    </row>
    <row r="178" spans="8:8" x14ac:dyDescent="0.25">
      <c r="H178" s="2"/>
    </row>
    <row r="179" spans="8:8" x14ac:dyDescent="0.25">
      <c r="H179" s="2"/>
    </row>
    <row r="180" spans="8:8" x14ac:dyDescent="0.25">
      <c r="H180" s="2"/>
    </row>
    <row r="181" spans="8:8" x14ac:dyDescent="0.25">
      <c r="H181" s="2"/>
    </row>
    <row r="182" spans="8:8" x14ac:dyDescent="0.25">
      <c r="H182" s="2"/>
    </row>
    <row r="183" spans="8:8" x14ac:dyDescent="0.25">
      <c r="H183" s="2"/>
    </row>
  </sheetData>
  <sortState xmlns:xlrd2="http://schemas.microsoft.com/office/spreadsheetml/2017/richdata2" ref="I2:I1046828">
    <sortCondition ref="I2:I1046828"/>
  </sortState>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84DB2-CBA3-482A-A7DD-ABD3F0EDB2AC}">
  <sheetPr codeName="Feuil8"/>
  <dimension ref="A1:I12"/>
  <sheetViews>
    <sheetView workbookViewId="0">
      <selection activeCell="C1" sqref="C1:C11"/>
    </sheetView>
  </sheetViews>
  <sheetFormatPr baseColWidth="10" defaultRowHeight="15" x14ac:dyDescent="0.25"/>
  <cols>
    <col min="1" max="1" width="18.85546875" bestFit="1" customWidth="1"/>
    <col min="2" max="2" width="16" customWidth="1"/>
    <col min="3" max="3" width="52.28515625" bestFit="1" customWidth="1"/>
  </cols>
  <sheetData>
    <row r="1" spans="1:9" ht="15.75" x14ac:dyDescent="0.25">
      <c r="A1" s="7" t="s">
        <v>7</v>
      </c>
      <c r="B1" s="7" t="s">
        <v>2199</v>
      </c>
      <c r="C1" t="s">
        <v>5518</v>
      </c>
      <c r="D1" t="s">
        <v>2192</v>
      </c>
      <c r="E1" t="s">
        <v>2193</v>
      </c>
      <c r="F1" t="s">
        <v>2194</v>
      </c>
      <c r="I1" s="1" t="s">
        <v>2207</v>
      </c>
    </row>
    <row r="2" spans="1:9" x14ac:dyDescent="0.25">
      <c r="A2" s="48" t="s">
        <v>5081</v>
      </c>
      <c r="B2" s="49" t="s">
        <v>5080</v>
      </c>
      <c r="C2" t="str">
        <f>$D$1&amp;B2&amp;$E$1&amp;A2&amp;$F$1</f>
        <v>("0", "Non définie"),</v>
      </c>
      <c r="I2" s="2" t="s">
        <v>2305</v>
      </c>
    </row>
    <row r="3" spans="1:9" x14ac:dyDescent="0.25">
      <c r="A3" s="2" t="s">
        <v>2305</v>
      </c>
      <c r="B3" s="9">
        <v>1</v>
      </c>
      <c r="C3" t="str">
        <f>$D$1&amp;B3&amp;$E$1&amp;A3&amp;$F$1</f>
        <v>("1", "Ambrée"),</v>
      </c>
      <c r="I3" s="2" t="s">
        <v>4689</v>
      </c>
    </row>
    <row r="4" spans="1:9" x14ac:dyDescent="0.25">
      <c r="A4" s="2" t="s">
        <v>4689</v>
      </c>
      <c r="B4" s="9">
        <v>2</v>
      </c>
      <c r="C4" t="str">
        <f t="shared" ref="C4:C11" si="0">$D$1&amp;B4&amp;$E$1&amp;A4&amp;$F$1</f>
        <v>("2", "Blanc"),</v>
      </c>
      <c r="I4" s="2" t="s">
        <v>4877</v>
      </c>
    </row>
    <row r="5" spans="1:9" x14ac:dyDescent="0.25">
      <c r="A5" s="2" t="s">
        <v>4877</v>
      </c>
      <c r="B5" s="9">
        <v>3</v>
      </c>
      <c r="C5" t="str">
        <f t="shared" si="0"/>
        <v>("3", "Blanche"),</v>
      </c>
      <c r="I5" s="2" t="s">
        <v>4803</v>
      </c>
    </row>
    <row r="6" spans="1:9" x14ac:dyDescent="0.25">
      <c r="A6" s="2" t="s">
        <v>4803</v>
      </c>
      <c r="B6" s="9">
        <v>4</v>
      </c>
      <c r="C6" t="str">
        <f t="shared" si="0"/>
        <v>("4", "Blonde"),</v>
      </c>
      <c r="I6" s="2" t="s">
        <v>5007</v>
      </c>
    </row>
    <row r="7" spans="1:9" x14ac:dyDescent="0.25">
      <c r="A7" s="2" t="s">
        <v>5007</v>
      </c>
      <c r="B7" s="9">
        <v>5</v>
      </c>
      <c r="C7" t="str">
        <f t="shared" si="0"/>
        <v>("5", "Brune"),</v>
      </c>
      <c r="I7" s="2" t="s">
        <v>314</v>
      </c>
    </row>
    <row r="8" spans="1:9" x14ac:dyDescent="0.25">
      <c r="A8" s="2" t="s">
        <v>314</v>
      </c>
      <c r="B8" s="9">
        <v>6</v>
      </c>
      <c r="C8" t="str">
        <f t="shared" si="0"/>
        <v>("6", "IPA"),</v>
      </c>
      <c r="I8" s="2" t="s">
        <v>2306</v>
      </c>
    </row>
    <row r="9" spans="1:9" x14ac:dyDescent="0.25">
      <c r="A9" s="2" t="s">
        <v>2306</v>
      </c>
      <c r="B9" s="9">
        <v>7</v>
      </c>
      <c r="C9" t="str">
        <f t="shared" si="0"/>
        <v>("7", "Rosé"),</v>
      </c>
      <c r="I9" s="2" t="s">
        <v>4719</v>
      </c>
    </row>
    <row r="10" spans="1:9" x14ac:dyDescent="0.25">
      <c r="A10" s="2" t="s">
        <v>4719</v>
      </c>
      <c r="B10" s="9">
        <v>8</v>
      </c>
      <c r="C10" t="str">
        <f t="shared" si="0"/>
        <v>("8", "Rouge"),</v>
      </c>
      <c r="I10" s="2" t="s">
        <v>5008</v>
      </c>
    </row>
    <row r="11" spans="1:9" x14ac:dyDescent="0.25">
      <c r="A11" s="2" t="s">
        <v>5008</v>
      </c>
      <c r="B11" s="9">
        <v>9</v>
      </c>
      <c r="C11" t="str">
        <f t="shared" si="0"/>
        <v>("9", "Triple"),</v>
      </c>
      <c r="I11" s="2"/>
    </row>
    <row r="12" spans="1:9" x14ac:dyDescent="0.25">
      <c r="A12" s="2"/>
    </row>
  </sheetData>
  <sortState xmlns:xlrd2="http://schemas.microsoft.com/office/spreadsheetml/2017/richdata2" ref="I2:I1046824">
    <sortCondition ref="I2:I1046824"/>
  </sortState>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F014-98E8-477D-A551-A8E371007944}">
  <sheetPr codeName="Feuil9"/>
  <dimension ref="A1:J22"/>
  <sheetViews>
    <sheetView workbookViewId="0">
      <selection activeCell="D1" sqref="D1:D21"/>
    </sheetView>
  </sheetViews>
  <sheetFormatPr baseColWidth="10" defaultRowHeight="15" x14ac:dyDescent="0.25"/>
  <cols>
    <col min="1" max="1" width="23.28515625" bestFit="1" customWidth="1"/>
    <col min="2" max="2" width="15.7109375" bestFit="1" customWidth="1"/>
    <col min="3" max="3" width="14" bestFit="1" customWidth="1"/>
    <col min="4" max="4" width="49.140625" bestFit="1" customWidth="1"/>
    <col min="5" max="5" width="2.7109375" bestFit="1" customWidth="1"/>
    <col min="6" max="6" width="3.7109375" bestFit="1" customWidth="1"/>
    <col min="7" max="7" width="3.140625" bestFit="1" customWidth="1"/>
    <col min="10" max="10" width="14.5703125" bestFit="1" customWidth="1"/>
  </cols>
  <sheetData>
    <row r="1" spans="1:10" ht="15.75" x14ac:dyDescent="0.25">
      <c r="A1" s="7" t="s">
        <v>8</v>
      </c>
      <c r="B1" s="7" t="s">
        <v>2200</v>
      </c>
      <c r="C1" s="7" t="s">
        <v>2300</v>
      </c>
      <c r="D1" t="s">
        <v>5522</v>
      </c>
      <c r="E1" t="s">
        <v>2192</v>
      </c>
      <c r="F1" t="s">
        <v>2193</v>
      </c>
      <c r="G1" t="s">
        <v>2194</v>
      </c>
      <c r="J1" s="1" t="s">
        <v>2208</v>
      </c>
    </row>
    <row r="2" spans="1:10" x14ac:dyDescent="0.25">
      <c r="A2" s="48" t="s">
        <v>5081</v>
      </c>
      <c r="B2" s="49" t="s">
        <v>5080</v>
      </c>
      <c r="C2" s="48" t="s">
        <v>5081</v>
      </c>
      <c r="D2" t="str">
        <f t="shared" ref="D2:D21" si="0">$E$1&amp;B2&amp;$F$1&amp;C2&amp;$G$1</f>
        <v>("0", "Non définie"),</v>
      </c>
      <c r="J2" s="2" t="s">
        <v>574</v>
      </c>
    </row>
    <row r="3" spans="1:10" x14ac:dyDescent="0.25">
      <c r="A3" s="2" t="s">
        <v>574</v>
      </c>
      <c r="B3" s="9">
        <v>1</v>
      </c>
      <c r="C3" t="str">
        <f t="shared" ref="C3:C21" si="1">SUBSTITUTE(SUBSTITUTE(SUBSTITUTE(A3," GR"," gr"),"CL","cl")," G"," gr")</f>
        <v>1 L</v>
      </c>
      <c r="D3" t="str">
        <f t="shared" si="0"/>
        <v>("1", "1 L"),</v>
      </c>
      <c r="J3" s="2" t="s">
        <v>5022</v>
      </c>
    </row>
    <row r="4" spans="1:10" x14ac:dyDescent="0.25">
      <c r="A4" s="2" t="s">
        <v>5022</v>
      </c>
      <c r="B4" s="9">
        <v>2</v>
      </c>
      <c r="C4" t="str">
        <f t="shared" si="1"/>
        <v>180 gr</v>
      </c>
      <c r="D4" t="str">
        <f t="shared" si="0"/>
        <v>("2", "180 gr"),</v>
      </c>
      <c r="J4" s="2" t="s">
        <v>4697</v>
      </c>
    </row>
    <row r="5" spans="1:10" x14ac:dyDescent="0.25">
      <c r="A5" s="2" t="s">
        <v>4697</v>
      </c>
      <c r="B5" s="9">
        <v>3</v>
      </c>
      <c r="C5" t="str">
        <f t="shared" si="1"/>
        <v>20 cl</v>
      </c>
      <c r="D5" t="str">
        <f t="shared" si="0"/>
        <v>("3", "20 cl"),</v>
      </c>
      <c r="J5" s="2" t="s">
        <v>4935</v>
      </c>
    </row>
    <row r="6" spans="1:10" x14ac:dyDescent="0.25">
      <c r="A6" s="2" t="s">
        <v>4935</v>
      </c>
      <c r="B6" s="9">
        <v>4</v>
      </c>
      <c r="C6" t="str">
        <f t="shared" si="1"/>
        <v>25 cl</v>
      </c>
      <c r="D6" t="str">
        <f t="shared" si="0"/>
        <v>("4", "25 cl"),</v>
      </c>
      <c r="J6" s="2" t="s">
        <v>5077</v>
      </c>
    </row>
    <row r="7" spans="1:10" x14ac:dyDescent="0.25">
      <c r="A7" s="2" t="s">
        <v>5077</v>
      </c>
      <c r="B7" s="9">
        <v>5</v>
      </c>
      <c r="C7" t="str">
        <f t="shared" si="1"/>
        <v>26 cl</v>
      </c>
      <c r="D7" t="str">
        <f t="shared" si="0"/>
        <v>("5", "26 cl"),</v>
      </c>
      <c r="J7" s="2" t="s">
        <v>5074</v>
      </c>
    </row>
    <row r="8" spans="1:10" x14ac:dyDescent="0.25">
      <c r="A8" s="2" t="s">
        <v>5074</v>
      </c>
      <c r="B8" s="9">
        <v>6</v>
      </c>
      <c r="C8" t="str">
        <f t="shared" si="1"/>
        <v>27 cl</v>
      </c>
      <c r="D8" t="str">
        <f t="shared" si="0"/>
        <v>("6", "27 cl"),</v>
      </c>
      <c r="J8" s="2" t="s">
        <v>5181</v>
      </c>
    </row>
    <row r="9" spans="1:10" x14ac:dyDescent="0.25">
      <c r="A9" s="2" t="s">
        <v>5181</v>
      </c>
      <c r="B9" s="9">
        <v>7</v>
      </c>
      <c r="C9" t="str">
        <f t="shared" si="1"/>
        <v>3 L</v>
      </c>
      <c r="D9" t="str">
        <f t="shared" si="0"/>
        <v>("7", "3 L"),</v>
      </c>
      <c r="J9" s="2" t="s">
        <v>4804</v>
      </c>
    </row>
    <row r="10" spans="1:10" x14ac:dyDescent="0.25">
      <c r="A10" s="2" t="s">
        <v>4804</v>
      </c>
      <c r="B10" s="9">
        <v>8</v>
      </c>
      <c r="C10" t="str">
        <f t="shared" si="1"/>
        <v>33 cl</v>
      </c>
      <c r="D10" t="str">
        <f t="shared" si="0"/>
        <v>("8", "33 cl"),</v>
      </c>
      <c r="J10" s="2" t="s">
        <v>4700</v>
      </c>
    </row>
    <row r="11" spans="1:10" x14ac:dyDescent="0.25">
      <c r="A11" s="2" t="s">
        <v>4700</v>
      </c>
      <c r="B11" s="9">
        <v>9</v>
      </c>
      <c r="C11" t="str">
        <f t="shared" si="1"/>
        <v>35 cl</v>
      </c>
      <c r="D11" t="str">
        <f t="shared" si="0"/>
        <v>("9", "35 cl"),</v>
      </c>
      <c r="J11" s="2" t="s">
        <v>5073</v>
      </c>
    </row>
    <row r="12" spans="1:10" x14ac:dyDescent="0.25">
      <c r="A12" s="2" t="s">
        <v>5073</v>
      </c>
      <c r="B12" s="9">
        <v>10</v>
      </c>
      <c r="C12" t="str">
        <f t="shared" si="1"/>
        <v>36 cl</v>
      </c>
      <c r="D12" t="str">
        <f t="shared" si="0"/>
        <v>("10", "36 cl"),</v>
      </c>
      <c r="J12" s="2" t="s">
        <v>4833</v>
      </c>
    </row>
    <row r="13" spans="1:10" x14ac:dyDescent="0.25">
      <c r="A13" s="2" t="s">
        <v>4833</v>
      </c>
      <c r="B13" s="9">
        <v>11</v>
      </c>
      <c r="C13" t="str">
        <f t="shared" si="1"/>
        <v>37.5 cl</v>
      </c>
      <c r="D13" t="str">
        <f t="shared" si="0"/>
        <v>("11", "37.5 cl"),</v>
      </c>
      <c r="J13" s="2" t="s">
        <v>5076</v>
      </c>
    </row>
    <row r="14" spans="1:10" x14ac:dyDescent="0.25">
      <c r="A14" s="2" t="s">
        <v>5076</v>
      </c>
      <c r="B14" s="9">
        <v>12</v>
      </c>
      <c r="C14" t="str">
        <f t="shared" si="1"/>
        <v>48 cl</v>
      </c>
      <c r="D14" t="str">
        <f t="shared" si="0"/>
        <v>("12", "48 cl"),</v>
      </c>
      <c r="J14" s="2" t="s">
        <v>4695</v>
      </c>
    </row>
    <row r="15" spans="1:10" x14ac:dyDescent="0.25">
      <c r="A15" s="2" t="s">
        <v>4695</v>
      </c>
      <c r="B15" s="9">
        <v>13</v>
      </c>
      <c r="C15" t="str">
        <f t="shared" si="1"/>
        <v>50 cl</v>
      </c>
      <c r="D15" t="str">
        <f t="shared" si="0"/>
        <v>("13", "50 cl"),</v>
      </c>
      <c r="J15" s="2" t="s">
        <v>5075</v>
      </c>
    </row>
    <row r="16" spans="1:10" x14ac:dyDescent="0.25">
      <c r="A16" s="2" t="s">
        <v>5075</v>
      </c>
      <c r="B16" s="9">
        <v>14</v>
      </c>
      <c r="C16" t="str">
        <f t="shared" si="1"/>
        <v>65 cl</v>
      </c>
      <c r="D16" t="str">
        <f t="shared" si="0"/>
        <v>("14", "65 cl"),</v>
      </c>
      <c r="J16" s="2" t="s">
        <v>4696</v>
      </c>
    </row>
    <row r="17" spans="1:10" x14ac:dyDescent="0.25">
      <c r="A17" s="2" t="s">
        <v>4696</v>
      </c>
      <c r="B17" s="9">
        <v>15</v>
      </c>
      <c r="C17" t="str">
        <f t="shared" si="1"/>
        <v>70 cl</v>
      </c>
      <c r="D17" t="str">
        <f t="shared" si="0"/>
        <v>("15", "70 cl"),</v>
      </c>
      <c r="J17" s="2" t="s">
        <v>4688</v>
      </c>
    </row>
    <row r="18" spans="1:10" x14ac:dyDescent="0.25">
      <c r="A18" s="2" t="s">
        <v>4688</v>
      </c>
      <c r="B18" s="9">
        <v>16</v>
      </c>
      <c r="C18" t="str">
        <f t="shared" si="1"/>
        <v>75 cl</v>
      </c>
      <c r="D18" t="str">
        <f t="shared" si="0"/>
        <v>("16", "75 cl"),</v>
      </c>
      <c r="J18" s="2" t="s">
        <v>4945</v>
      </c>
    </row>
    <row r="19" spans="1:10" x14ac:dyDescent="0.25">
      <c r="A19" s="2" t="s">
        <v>4945</v>
      </c>
      <c r="B19" s="9">
        <v>17</v>
      </c>
      <c r="C19" t="str">
        <f t="shared" si="1"/>
        <v>80 gr</v>
      </c>
      <c r="D19" t="str">
        <f t="shared" si="0"/>
        <v>("17", "80 gr"),</v>
      </c>
      <c r="J19" s="2" t="s">
        <v>2304</v>
      </c>
    </row>
    <row r="20" spans="1:10" x14ac:dyDescent="0.25">
      <c r="A20" s="2" t="s">
        <v>2304</v>
      </c>
      <c r="B20" s="9">
        <v>18</v>
      </c>
      <c r="C20" t="str">
        <f t="shared" si="1"/>
        <v>Jéroboam</v>
      </c>
      <c r="D20" t="str">
        <f t="shared" si="0"/>
        <v>("18", "Jéroboam"),</v>
      </c>
      <c r="J20" s="2" t="s">
        <v>2303</v>
      </c>
    </row>
    <row r="21" spans="1:10" x14ac:dyDescent="0.25">
      <c r="A21" s="2" t="s">
        <v>2303</v>
      </c>
      <c r="B21" s="9">
        <v>19</v>
      </c>
      <c r="C21" t="str">
        <f t="shared" si="1"/>
        <v>Magnum</v>
      </c>
      <c r="D21" t="str">
        <f t="shared" si="0"/>
        <v>("19", "Magnum"),</v>
      </c>
      <c r="J21" s="2"/>
    </row>
    <row r="22" spans="1:10" x14ac:dyDescent="0.25">
      <c r="A22" s="2"/>
    </row>
  </sheetData>
  <sortState xmlns:xlrd2="http://schemas.microsoft.com/office/spreadsheetml/2017/richdata2" ref="J2:J1046824">
    <sortCondition ref="J2:J1046824"/>
  </sortState>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8 9 f 1 c f 4 - a a b 6 - 4 a 5 7 - a 8 a 2 - a 3 9 c a 0 a 0 a 3 2 1 "   x m l n s = " h t t p : / / s c h e m a s . m i c r o s o f t . c o m / D a t a M a s h u p " > A A A A A A w D A A B Q S w M E F A A C A A g A W H 2 z W C 7 F B B a l A A A A 9 g A A A B I A H A B D b 2 5 m a W c v U G F j a 2 F n Z S 5 4 b W w g o h g A K K A U A A A A A A A A A A A A A A A A A A A A A A A A A A A A h Y 8 x D o I w G I W v Q r r T l h o T Q n 7 K Y O I k i d H E u D Z Q o B G K a Y v l b g 4 e y S u I U d T N 8 X 3 v G 9 6 7 X 2 + Q j V 0 b X K S x q t c p i j B F g d R F X y p d p 2 h w V R i j j M N W F C d R y 2 C S t U 1 G W 6 a o c e 6 c E O K 9 x 3 6 B e 1 M T R m l E j v l m X z S y E + g j q / 9 y q L R 1 Q h c S c T i 8 x n C G I x Z j t m S Y A p k h 5 E p / B T b t f b Y / E F Z D 6 w Y j e W X C 9 Q 7 I H I G 8 P / A H U E s D B B Q A A g A I A F h 9 s 1 h 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Y f b N Y K I p H u A 4 A A A A R A A A A E w A c A E Z v c m 1 1 b G F z L 1 N l Y 3 R p b 2 4 x L m 0 g o h g A K K A U A A A A A A A A A A A A A A A A A A A A A A A A A A A A K 0 5 N L s n M z 1 M I h t C G 1 g B Q S w E C L Q A U A A I A C A B Y f b N Y L s U E F q U A A A D 2 A A A A E g A A A A A A A A A A A A A A A A A A A A A A Q 2 9 u Z m l n L 1 B h Y 2 t h Z 2 U u e G 1 s U E s B A i 0 A F A A C A A g A W H 2 z W F N y O C y b A A A A 4 Q A A A B M A A A A A A A A A A A A A A A A A 8 Q A A A F t D b 2 5 0 Z W 5 0 X 1 R 5 c G V z X S 5 4 b W x Q S w E C L Q A U A A I A C A B Y f b N Y K I p H u A 4 A A A A R A A A A E w A A A A A A A A A A A A A A A A D Z A Q A A R m 9 y b X V s Y X M v U 2 V j d G l v b j E u b V B L B Q Y A A A A A A w A D A M I A A A A 0 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Z v h 2 d P O h f U C D Z B B D j l A P b g A A A A A C A A A A A A A Q Z g A A A A E A A C A A A A B C 6 + G W 6 9 d u / a Y E v p X T 2 w v + Y X + J u B V N N F 3 N 4 i O h R X G I F Q A A A A A O g A A A A A I A A C A A A A D 6 d w C b + I F m S l T 3 H p c B Q e a k h u l l M R Q S J l B c G Q v Y J + N + a V A A A A A n 4 C 6 r n Y d 0 t Y q s c l 9 M + W V 1 R 9 R x 6 M H G Y m + t Y K O M 2 s t O N J O t G / k T D I Q a R y 3 o n u d K E j V y D p s K + J Z u c A h R K e 4 r g o E L M / I k k F E K 0 F q A + d e h 3 k e c T U A A A A B N P i s 6 / v Q p m Y w V E r j m K M O w e 5 J 6 n c 4 F 2 v u F D 0 S K E B h h X / N t s x r p Q a r i n W k T 8 e k 7 j 3 K W h + 8 6 m i e X M C s k v C h X 4 / s V < / D a t a M a s h u p > 
</file>

<file path=customXml/itemProps1.xml><?xml version="1.0" encoding="utf-8"?>
<ds:datastoreItem xmlns:ds="http://schemas.openxmlformats.org/officeDocument/2006/customXml" ds:itemID="{E89D27CC-855F-44B1-B1CF-250F3FDF414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Procédure</vt:lpstr>
      <vt:lpstr>BaseXlSoft</vt:lpstr>
      <vt:lpstr>products</vt:lpstr>
      <vt:lpstr>frs</vt:lpstr>
      <vt:lpstr>Families</vt:lpstr>
      <vt:lpstr>Regions</vt:lpstr>
      <vt:lpstr>Appellations</vt:lpstr>
      <vt:lpstr>Colors</vt:lpstr>
      <vt:lpstr>Contenants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Didier DELRIEUX</dc:creator>
  <cp:lastModifiedBy>carine DELRIEUX</cp:lastModifiedBy>
  <dcterms:created xsi:type="dcterms:W3CDTF">2024-04-25T16:07:32Z</dcterms:created>
  <dcterms:modified xsi:type="dcterms:W3CDTF">2024-09-10T07:51:54Z</dcterms:modified>
</cp:coreProperties>
</file>