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limi\2020-computer-systems-performance-evaluation\Assignments\A01\"/>
    </mc:Choice>
  </mc:AlternateContent>
  <xr:revisionPtr revIDLastSave="0" documentId="13_ncr:1_{C7096EF9-B31A-4001-AE85-7B9DFF051988}" xr6:coauthVersionLast="46" xr6:coauthVersionMax="46" xr10:uidLastSave="{00000000-0000-0000-0000-000000000000}"/>
  <bookViews>
    <workbookView xWindow="-195" yWindow="-195" windowWidth="29190" windowHeight="16140" activeTab="2" xr2:uid="{9512203D-D33A-624C-A353-928C45FEB173}"/>
  </bookViews>
  <sheets>
    <sheet name="Data" sheetId="1" r:id="rId1"/>
    <sheet name="Exact MVA" sheetId="2" r:id="rId2"/>
    <sheet name="Approximated MVA" sheetId="3" r:id="rId3"/>
  </sheets>
  <definedNames>
    <definedName name="_xlnm.Print_Area" localSheetId="0">Data!$A$1:$S$24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3" l="1"/>
  <c r="D43" i="3"/>
  <c r="E43" i="3"/>
  <c r="F43" i="3"/>
  <c r="G43" i="3"/>
  <c r="H43" i="3"/>
  <c r="I43" i="3"/>
  <c r="J43" i="3"/>
  <c r="K43" i="3"/>
  <c r="L43" i="3"/>
  <c r="M43" i="3"/>
  <c r="N43" i="3"/>
  <c r="O43" i="3"/>
  <c r="B43" i="3"/>
  <c r="B39" i="3"/>
  <c r="C39" i="3"/>
  <c r="D39" i="3"/>
  <c r="E39" i="3"/>
  <c r="H39" i="3" s="1"/>
  <c r="I39" i="3" s="1"/>
  <c r="F39" i="3"/>
  <c r="G39" i="3"/>
  <c r="B38" i="3"/>
  <c r="C38" i="3"/>
  <c r="D38" i="3"/>
  <c r="E38" i="3"/>
  <c r="H38" i="3" s="1"/>
  <c r="I38" i="3" s="1"/>
  <c r="F38" i="3"/>
  <c r="G38" i="3"/>
  <c r="B37" i="3"/>
  <c r="C37" i="3"/>
  <c r="D37" i="3"/>
  <c r="E37" i="3"/>
  <c r="H37" i="3" s="1"/>
  <c r="I37" i="3" s="1"/>
  <c r="F37" i="3"/>
  <c r="G37" i="3"/>
  <c r="B27" i="3"/>
  <c r="C27" i="3"/>
  <c r="D27" i="3"/>
  <c r="E27" i="3"/>
  <c r="H27" i="3" s="1"/>
  <c r="I27" i="3" s="1"/>
  <c r="F27" i="3"/>
  <c r="G27" i="3"/>
  <c r="B26" i="3"/>
  <c r="C26" i="3"/>
  <c r="D26" i="3"/>
  <c r="E26" i="3"/>
  <c r="H26" i="3" s="1"/>
  <c r="I26" i="3" s="1"/>
  <c r="F26" i="3"/>
  <c r="G26" i="3"/>
  <c r="B25" i="3"/>
  <c r="C25" i="3"/>
  <c r="D25" i="3"/>
  <c r="E25" i="3"/>
  <c r="H25" i="3" s="1"/>
  <c r="I25" i="3" s="1"/>
  <c r="F25" i="3"/>
  <c r="G25" i="3"/>
  <c r="B23" i="3"/>
  <c r="C23" i="3"/>
  <c r="D23" i="3"/>
  <c r="E23" i="3"/>
  <c r="H23" i="3" s="1"/>
  <c r="I23" i="3" s="1"/>
  <c r="F23" i="3"/>
  <c r="G23" i="3"/>
  <c r="B21" i="3"/>
  <c r="C21" i="3"/>
  <c r="D21" i="3"/>
  <c r="E21" i="3"/>
  <c r="H21" i="3" s="1"/>
  <c r="I21" i="3" s="1"/>
  <c r="F21" i="3"/>
  <c r="G21" i="3"/>
  <c r="P12" i="3"/>
  <c r="Q12" i="3"/>
  <c r="R12" i="3"/>
  <c r="S12" i="3"/>
  <c r="T12" i="3"/>
  <c r="U12" i="3"/>
  <c r="P13" i="3"/>
  <c r="Q13" i="3"/>
  <c r="R13" i="3"/>
  <c r="S13" i="3"/>
  <c r="T13" i="3"/>
  <c r="U13" i="3"/>
  <c r="P14" i="3"/>
  <c r="Q14" i="3"/>
  <c r="R14" i="3"/>
  <c r="S14" i="3"/>
  <c r="T14" i="3"/>
  <c r="U14" i="3"/>
  <c r="P15" i="3"/>
  <c r="Q15" i="3"/>
  <c r="R15" i="3"/>
  <c r="S15" i="3"/>
  <c r="T15" i="3"/>
  <c r="U15" i="3"/>
  <c r="P16" i="3"/>
  <c r="Q16" i="3"/>
  <c r="R16" i="3"/>
  <c r="S16" i="3"/>
  <c r="T16" i="3"/>
  <c r="U16" i="3"/>
  <c r="P17" i="3"/>
  <c r="Q17" i="3"/>
  <c r="R17" i="3"/>
  <c r="S17" i="3"/>
  <c r="T17" i="3"/>
  <c r="U17" i="3"/>
  <c r="P18" i="3"/>
  <c r="Q18" i="3"/>
  <c r="R18" i="3"/>
  <c r="S18" i="3"/>
  <c r="T18" i="3"/>
  <c r="U18" i="3"/>
  <c r="P19" i="3"/>
  <c r="Q19" i="3"/>
  <c r="R19" i="3"/>
  <c r="S19" i="3"/>
  <c r="T19" i="3"/>
  <c r="U19" i="3"/>
  <c r="P20" i="3"/>
  <c r="Q20" i="3"/>
  <c r="R20" i="3"/>
  <c r="S20" i="3"/>
  <c r="T20" i="3"/>
  <c r="U20" i="3"/>
  <c r="Q11" i="3"/>
  <c r="R11" i="3"/>
  <c r="S11" i="3"/>
  <c r="T11" i="3"/>
  <c r="U11" i="3"/>
  <c r="P11" i="3"/>
  <c r="J39" i="3" l="1"/>
  <c r="P39" i="3" s="1"/>
  <c r="N39" i="3"/>
  <c r="T39" i="3" s="1"/>
  <c r="M39" i="3"/>
  <c r="S39" i="3" s="1"/>
  <c r="K39" i="3"/>
  <c r="Q39" i="3" s="1"/>
  <c r="O39" i="3"/>
  <c r="U39" i="3" s="1"/>
  <c r="L39" i="3"/>
  <c r="R39" i="3" s="1"/>
  <c r="J38" i="3"/>
  <c r="P38" i="3" s="1"/>
  <c r="N38" i="3"/>
  <c r="T38" i="3" s="1"/>
  <c r="M38" i="3"/>
  <c r="S38" i="3" s="1"/>
  <c r="K38" i="3"/>
  <c r="Q38" i="3" s="1"/>
  <c r="O38" i="3"/>
  <c r="U38" i="3" s="1"/>
  <c r="L38" i="3"/>
  <c r="R38" i="3" s="1"/>
  <c r="J37" i="3"/>
  <c r="P37" i="3" s="1"/>
  <c r="N37" i="3"/>
  <c r="T37" i="3" s="1"/>
  <c r="K37" i="3"/>
  <c r="Q37" i="3" s="1"/>
  <c r="O37" i="3"/>
  <c r="U37" i="3" s="1"/>
  <c r="L37" i="3"/>
  <c r="R37" i="3" s="1"/>
  <c r="M37" i="3"/>
  <c r="S37" i="3" s="1"/>
  <c r="J27" i="3"/>
  <c r="N27" i="3"/>
  <c r="M27" i="3"/>
  <c r="K27" i="3"/>
  <c r="O27" i="3"/>
  <c r="L27" i="3"/>
  <c r="J26" i="3"/>
  <c r="P26" i="3" s="1"/>
  <c r="N26" i="3"/>
  <c r="T26" i="3" s="1"/>
  <c r="M26" i="3"/>
  <c r="S26" i="3" s="1"/>
  <c r="K26" i="3"/>
  <c r="Q26" i="3" s="1"/>
  <c r="O26" i="3"/>
  <c r="U26" i="3" s="1"/>
  <c r="L26" i="3"/>
  <c r="R26" i="3" s="1"/>
  <c r="J25" i="3"/>
  <c r="P25" i="3" s="1"/>
  <c r="N25" i="3"/>
  <c r="T25" i="3" s="1"/>
  <c r="K25" i="3"/>
  <c r="Q25" i="3" s="1"/>
  <c r="O25" i="3"/>
  <c r="U25" i="3" s="1"/>
  <c r="L25" i="3"/>
  <c r="R25" i="3" s="1"/>
  <c r="M25" i="3"/>
  <c r="S25" i="3" s="1"/>
  <c r="J23" i="3"/>
  <c r="N23" i="3"/>
  <c r="K23" i="3"/>
  <c r="O23" i="3"/>
  <c r="L23" i="3"/>
  <c r="M23" i="3"/>
  <c r="J21" i="3"/>
  <c r="N21" i="3"/>
  <c r="M21" i="3"/>
  <c r="K21" i="3"/>
  <c r="O21" i="3"/>
  <c r="L21" i="3"/>
  <c r="K10" i="3"/>
  <c r="L10" i="3"/>
  <c r="M10" i="3"/>
  <c r="N10" i="3"/>
  <c r="O10" i="3"/>
  <c r="J10" i="3"/>
  <c r="G7" i="3"/>
  <c r="F7" i="3"/>
  <c r="F11" i="3" s="1"/>
  <c r="E7" i="3"/>
  <c r="D7" i="3"/>
  <c r="D11" i="3" s="1"/>
  <c r="C7" i="3"/>
  <c r="B7" i="3"/>
  <c r="S27" i="3" l="1"/>
  <c r="E28" i="3"/>
  <c r="C28" i="3"/>
  <c r="Q27" i="3"/>
  <c r="R27" i="3"/>
  <c r="D28" i="3"/>
  <c r="F28" i="3"/>
  <c r="T27" i="3"/>
  <c r="U27" i="3"/>
  <c r="G28" i="3"/>
  <c r="B28" i="3"/>
  <c r="H28" i="3" s="1"/>
  <c r="I28" i="3" s="1"/>
  <c r="P27" i="3"/>
  <c r="C24" i="3"/>
  <c r="Q23" i="3"/>
  <c r="F24" i="3"/>
  <c r="T23" i="3"/>
  <c r="U23" i="3"/>
  <c r="G24" i="3"/>
  <c r="S23" i="3"/>
  <c r="E24" i="3"/>
  <c r="R23" i="3"/>
  <c r="D24" i="3"/>
  <c r="B24" i="3"/>
  <c r="P23" i="3"/>
  <c r="C22" i="3"/>
  <c r="Q21" i="3"/>
  <c r="S21" i="3"/>
  <c r="E22" i="3"/>
  <c r="R21" i="3"/>
  <c r="D22" i="3"/>
  <c r="F22" i="3"/>
  <c r="T21" i="3"/>
  <c r="G22" i="3"/>
  <c r="U21" i="3"/>
  <c r="B22" i="3"/>
  <c r="H22" i="3" s="1"/>
  <c r="I22" i="3" s="1"/>
  <c r="P21" i="3"/>
  <c r="C11" i="3"/>
  <c r="G11" i="3"/>
  <c r="E11" i="3"/>
  <c r="B11" i="3"/>
  <c r="H11" i="3" s="1"/>
  <c r="I11" i="3" s="1"/>
  <c r="C7" i="2"/>
  <c r="D7" i="2"/>
  <c r="E7" i="2"/>
  <c r="F7" i="2"/>
  <c r="G7" i="2"/>
  <c r="B7" i="2"/>
  <c r="J28" i="3" l="1"/>
  <c r="N28" i="3"/>
  <c r="K28" i="3"/>
  <c r="O28" i="3"/>
  <c r="L28" i="3"/>
  <c r="M28" i="3"/>
  <c r="H24" i="3"/>
  <c r="I24" i="3" s="1"/>
  <c r="J22" i="3"/>
  <c r="P22" i="3" s="1"/>
  <c r="N22" i="3"/>
  <c r="T22" i="3" s="1"/>
  <c r="K22" i="3"/>
  <c r="Q22" i="3" s="1"/>
  <c r="O22" i="3"/>
  <c r="U22" i="3" s="1"/>
  <c r="L22" i="3"/>
  <c r="R22" i="3" s="1"/>
  <c r="M22" i="3"/>
  <c r="S22" i="3" s="1"/>
  <c r="B11" i="2"/>
  <c r="F11" i="2"/>
  <c r="E11" i="2"/>
  <c r="D11" i="2"/>
  <c r="G11" i="2"/>
  <c r="C11" i="2"/>
  <c r="M11" i="3"/>
  <c r="E12" i="3" s="1"/>
  <c r="L11" i="3"/>
  <c r="D12" i="3" s="1"/>
  <c r="K11" i="3"/>
  <c r="C12" i="3" s="1"/>
  <c r="J11" i="3"/>
  <c r="B12" i="3" s="1"/>
  <c r="O11" i="3"/>
  <c r="G12" i="3" s="1"/>
  <c r="N11" i="3"/>
  <c r="F12" i="3" s="1"/>
  <c r="H11" i="2"/>
  <c r="I11" i="2" s="1"/>
  <c r="AB4" i="1"/>
  <c r="W18" i="1"/>
  <c r="W12" i="1"/>
  <c r="W5" i="1"/>
  <c r="W10" i="1"/>
  <c r="W9" i="1"/>
  <c r="W11" i="1"/>
  <c r="W6" i="1"/>
  <c r="W7" i="1"/>
  <c r="W13" i="1"/>
  <c r="W15" i="1"/>
  <c r="W17" i="1"/>
  <c r="W14" i="1"/>
  <c r="W16" i="1"/>
  <c r="W8" i="1"/>
  <c r="G29" i="3" l="1"/>
  <c r="U28" i="3"/>
  <c r="F29" i="3"/>
  <c r="T28" i="3"/>
  <c r="C29" i="3"/>
  <c r="Q28" i="3"/>
  <c r="E29" i="3"/>
  <c r="S28" i="3"/>
  <c r="D29" i="3"/>
  <c r="R28" i="3"/>
  <c r="B29" i="3"/>
  <c r="H29" i="3" s="1"/>
  <c r="I29" i="3" s="1"/>
  <c r="P28" i="3"/>
  <c r="J24" i="3"/>
  <c r="P24" i="3" s="1"/>
  <c r="N24" i="3"/>
  <c r="T24" i="3" s="1"/>
  <c r="L24" i="3"/>
  <c r="R24" i="3" s="1"/>
  <c r="M24" i="3"/>
  <c r="S24" i="3" s="1"/>
  <c r="K24" i="3"/>
  <c r="Q24" i="3" s="1"/>
  <c r="O24" i="3"/>
  <c r="U24" i="3" s="1"/>
  <c r="H12" i="3"/>
  <c r="I12" i="3" s="1"/>
  <c r="M12" i="3" s="1"/>
  <c r="E13" i="3" s="1"/>
  <c r="K11" i="2"/>
  <c r="C12" i="2" s="1"/>
  <c r="O11" i="2"/>
  <c r="G12" i="2" s="1"/>
  <c r="L11" i="2"/>
  <c r="D12" i="2" s="1"/>
  <c r="J11" i="2"/>
  <c r="B12" i="2" s="1"/>
  <c r="M11" i="2"/>
  <c r="E12" i="2" s="1"/>
  <c r="N11" i="2"/>
  <c r="F12" i="2" s="1"/>
  <c r="J29" i="3" l="1"/>
  <c r="N29" i="3"/>
  <c r="K29" i="3"/>
  <c r="O29" i="3"/>
  <c r="M29" i="3"/>
  <c r="L29" i="3"/>
  <c r="N12" i="3"/>
  <c r="F13" i="3" s="1"/>
  <c r="K12" i="3"/>
  <c r="C13" i="3" s="1"/>
  <c r="L12" i="3"/>
  <c r="D13" i="3" s="1"/>
  <c r="J12" i="3"/>
  <c r="B13" i="3" s="1"/>
  <c r="O12" i="3"/>
  <c r="G13" i="3" s="1"/>
  <c r="H12" i="2"/>
  <c r="I12" i="2" s="1"/>
  <c r="G30" i="3" l="1"/>
  <c r="U29" i="3"/>
  <c r="F30" i="3"/>
  <c r="T29" i="3"/>
  <c r="C30" i="3"/>
  <c r="Q29" i="3"/>
  <c r="D30" i="3"/>
  <c r="R29" i="3"/>
  <c r="E30" i="3"/>
  <c r="S29" i="3"/>
  <c r="B30" i="3"/>
  <c r="H30" i="3" s="1"/>
  <c r="I30" i="3" s="1"/>
  <c r="P29" i="3"/>
  <c r="H13" i="3"/>
  <c r="I13" i="3" s="1"/>
  <c r="N13" i="3" s="1"/>
  <c r="F14" i="3" s="1"/>
  <c r="K12" i="2"/>
  <c r="C13" i="2" s="1"/>
  <c r="O12" i="2"/>
  <c r="G13" i="2" s="1"/>
  <c r="J12" i="2"/>
  <c r="B13" i="2" s="1"/>
  <c r="L12" i="2"/>
  <c r="D13" i="2" s="1"/>
  <c r="N12" i="2"/>
  <c r="F13" i="2" s="1"/>
  <c r="M12" i="2"/>
  <c r="E13" i="2" s="1"/>
  <c r="J30" i="3" l="1"/>
  <c r="N30" i="3"/>
  <c r="K30" i="3"/>
  <c r="O30" i="3"/>
  <c r="M30" i="3"/>
  <c r="L30" i="3"/>
  <c r="M13" i="3"/>
  <c r="E14" i="3" s="1"/>
  <c r="L13" i="3"/>
  <c r="D14" i="3" s="1"/>
  <c r="J13" i="3"/>
  <c r="B14" i="3" s="1"/>
  <c r="K13" i="3"/>
  <c r="C14" i="3" s="1"/>
  <c r="O13" i="3"/>
  <c r="G14" i="3" s="1"/>
  <c r="H13" i="2"/>
  <c r="I13" i="2" s="1"/>
  <c r="G31" i="3" l="1"/>
  <c r="U30" i="3"/>
  <c r="C31" i="3"/>
  <c r="Q30" i="3"/>
  <c r="D31" i="3"/>
  <c r="R30" i="3"/>
  <c r="F31" i="3"/>
  <c r="T30" i="3"/>
  <c r="E31" i="3"/>
  <c r="S30" i="3"/>
  <c r="B31" i="3"/>
  <c r="H31" i="3" s="1"/>
  <c r="I31" i="3" s="1"/>
  <c r="P30" i="3"/>
  <c r="H14" i="3"/>
  <c r="I14" i="3" s="1"/>
  <c r="L13" i="2"/>
  <c r="D14" i="2" s="1"/>
  <c r="O13" i="2"/>
  <c r="G14" i="2" s="1"/>
  <c r="K13" i="2"/>
  <c r="C14" i="2" s="1"/>
  <c r="J13" i="2"/>
  <c r="B14" i="2" s="1"/>
  <c r="H14" i="2" s="1"/>
  <c r="I14" i="2" s="1"/>
  <c r="M13" i="2"/>
  <c r="E14" i="2" s="1"/>
  <c r="N13" i="2"/>
  <c r="F14" i="2" s="1"/>
  <c r="J31" i="3" l="1"/>
  <c r="N31" i="3"/>
  <c r="K31" i="3"/>
  <c r="O31" i="3"/>
  <c r="L31" i="3"/>
  <c r="M31" i="3"/>
  <c r="L14" i="3"/>
  <c r="D15" i="3" s="1"/>
  <c r="N14" i="3"/>
  <c r="F15" i="3" s="1"/>
  <c r="J14" i="3"/>
  <c r="B15" i="3" s="1"/>
  <c r="K14" i="3"/>
  <c r="C15" i="3" s="1"/>
  <c r="M14" i="3"/>
  <c r="E15" i="3" s="1"/>
  <c r="O14" i="3"/>
  <c r="G15" i="3" s="1"/>
  <c r="M14" i="2"/>
  <c r="E15" i="2" s="1"/>
  <c r="K14" i="2"/>
  <c r="C15" i="2" s="1"/>
  <c r="J14" i="2"/>
  <c r="B15" i="2" s="1"/>
  <c r="O14" i="2"/>
  <c r="G15" i="2" s="1"/>
  <c r="N14" i="2"/>
  <c r="F15" i="2" s="1"/>
  <c r="L14" i="2"/>
  <c r="D15" i="2" s="1"/>
  <c r="G32" i="3" l="1"/>
  <c r="U31" i="3"/>
  <c r="F32" i="3"/>
  <c r="T31" i="3"/>
  <c r="C32" i="3"/>
  <c r="Q31" i="3"/>
  <c r="E32" i="3"/>
  <c r="S31" i="3"/>
  <c r="D32" i="3"/>
  <c r="R31" i="3"/>
  <c r="B32" i="3"/>
  <c r="H32" i="3" s="1"/>
  <c r="I32" i="3" s="1"/>
  <c r="P31" i="3"/>
  <c r="H15" i="3"/>
  <c r="I15" i="3" s="1"/>
  <c r="H15" i="2"/>
  <c r="I15" i="2" s="1"/>
  <c r="J32" i="3" l="1"/>
  <c r="N32" i="3"/>
  <c r="K32" i="3"/>
  <c r="O32" i="3"/>
  <c r="L32" i="3"/>
  <c r="M32" i="3"/>
  <c r="L15" i="3"/>
  <c r="D16" i="3" s="1"/>
  <c r="J15" i="3"/>
  <c r="B16" i="3" s="1"/>
  <c r="O15" i="3"/>
  <c r="G16" i="3" s="1"/>
  <c r="M15" i="3"/>
  <c r="E16" i="3" s="1"/>
  <c r="N15" i="3"/>
  <c r="F16" i="3" s="1"/>
  <c r="K15" i="3"/>
  <c r="C16" i="3" s="1"/>
  <c r="J15" i="2"/>
  <c r="B16" i="2" s="1"/>
  <c r="L15" i="2"/>
  <c r="D16" i="2" s="1"/>
  <c r="N15" i="2"/>
  <c r="F16" i="2" s="1"/>
  <c r="M15" i="2"/>
  <c r="E16" i="2" s="1"/>
  <c r="K15" i="2"/>
  <c r="C16" i="2" s="1"/>
  <c r="O15" i="2"/>
  <c r="G16" i="2" s="1"/>
  <c r="G33" i="3" l="1"/>
  <c r="U32" i="3"/>
  <c r="F33" i="3"/>
  <c r="T32" i="3"/>
  <c r="C33" i="3"/>
  <c r="Q32" i="3"/>
  <c r="E33" i="3"/>
  <c r="S32" i="3"/>
  <c r="D33" i="3"/>
  <c r="R32" i="3"/>
  <c r="B33" i="3"/>
  <c r="H33" i="3" s="1"/>
  <c r="I33" i="3" s="1"/>
  <c r="P32" i="3"/>
  <c r="H16" i="3"/>
  <c r="I16" i="3" s="1"/>
  <c r="H16" i="2"/>
  <c r="I16" i="2" s="1"/>
  <c r="J33" i="3" l="1"/>
  <c r="N33" i="3"/>
  <c r="K33" i="3"/>
  <c r="O33" i="3"/>
  <c r="M33" i="3"/>
  <c r="L33" i="3"/>
  <c r="O16" i="3"/>
  <c r="G17" i="3" s="1"/>
  <c r="L16" i="3"/>
  <c r="D17" i="3" s="1"/>
  <c r="J16" i="3"/>
  <c r="B17" i="3" s="1"/>
  <c r="M16" i="3"/>
  <c r="E17" i="3" s="1"/>
  <c r="N16" i="3"/>
  <c r="F17" i="3" s="1"/>
  <c r="K16" i="3"/>
  <c r="C17" i="3" s="1"/>
  <c r="J16" i="2"/>
  <c r="B17" i="2" s="1"/>
  <c r="N16" i="2"/>
  <c r="F17" i="2" s="1"/>
  <c r="L16" i="2"/>
  <c r="D17" i="2" s="1"/>
  <c r="O16" i="2"/>
  <c r="G17" i="2" s="1"/>
  <c r="M16" i="2"/>
  <c r="E17" i="2" s="1"/>
  <c r="K16" i="2"/>
  <c r="C17" i="2" s="1"/>
  <c r="G34" i="3" l="1"/>
  <c r="U33" i="3"/>
  <c r="F34" i="3"/>
  <c r="T33" i="3"/>
  <c r="C34" i="3"/>
  <c r="Q33" i="3"/>
  <c r="D34" i="3"/>
  <c r="R33" i="3"/>
  <c r="E34" i="3"/>
  <c r="S33" i="3"/>
  <c r="B34" i="3"/>
  <c r="H34" i="3" s="1"/>
  <c r="I34" i="3" s="1"/>
  <c r="P33" i="3"/>
  <c r="H17" i="3"/>
  <c r="I17" i="3" s="1"/>
  <c r="K17" i="3" s="1"/>
  <c r="C18" i="3" s="1"/>
  <c r="O17" i="3"/>
  <c r="G18" i="3" s="1"/>
  <c r="M17" i="3"/>
  <c r="E18" i="3" s="1"/>
  <c r="N17" i="3"/>
  <c r="F18" i="3" s="1"/>
  <c r="J17" i="3"/>
  <c r="B18" i="3" s="1"/>
  <c r="H17" i="2"/>
  <c r="I17" i="2" s="1"/>
  <c r="J17" i="2" s="1"/>
  <c r="B18" i="2" s="1"/>
  <c r="K17" i="2"/>
  <c r="C18" i="2" s="1"/>
  <c r="O17" i="2"/>
  <c r="G18" i="2" s="1"/>
  <c r="L17" i="2"/>
  <c r="D18" i="2" s="1"/>
  <c r="N17" i="2"/>
  <c r="F18" i="2" s="1"/>
  <c r="M17" i="2"/>
  <c r="E18" i="2" s="1"/>
  <c r="J34" i="3" l="1"/>
  <c r="N34" i="3"/>
  <c r="K34" i="3"/>
  <c r="O34" i="3"/>
  <c r="M34" i="3"/>
  <c r="L34" i="3"/>
  <c r="L17" i="3"/>
  <c r="D18" i="3" s="1"/>
  <c r="H18" i="3" s="1"/>
  <c r="I18" i="3" s="1"/>
  <c r="H18" i="2"/>
  <c r="I18" i="2" s="1"/>
  <c r="G35" i="3" l="1"/>
  <c r="U34" i="3"/>
  <c r="C35" i="3"/>
  <c r="Q34" i="3"/>
  <c r="D35" i="3"/>
  <c r="R34" i="3"/>
  <c r="F35" i="3"/>
  <c r="T34" i="3"/>
  <c r="E35" i="3"/>
  <c r="S34" i="3"/>
  <c r="B35" i="3"/>
  <c r="H35" i="3" s="1"/>
  <c r="I35" i="3" s="1"/>
  <c r="P34" i="3"/>
  <c r="N18" i="3"/>
  <c r="F19" i="3" s="1"/>
  <c r="J18" i="3"/>
  <c r="B19" i="3" s="1"/>
  <c r="L18" i="3"/>
  <c r="D19" i="3" s="1"/>
  <c r="K18" i="3"/>
  <c r="C19" i="3" s="1"/>
  <c r="M18" i="3"/>
  <c r="E19" i="3" s="1"/>
  <c r="O18" i="3"/>
  <c r="G19" i="3" s="1"/>
  <c r="J18" i="2"/>
  <c r="B19" i="2" s="1"/>
  <c r="N18" i="2"/>
  <c r="F19" i="2" s="1"/>
  <c r="L18" i="2"/>
  <c r="D19" i="2" s="1"/>
  <c r="K18" i="2"/>
  <c r="C19" i="2" s="1"/>
  <c r="M18" i="2"/>
  <c r="E19" i="2" s="1"/>
  <c r="O18" i="2"/>
  <c r="G19" i="2" s="1"/>
  <c r="J35" i="3" l="1"/>
  <c r="N35" i="3"/>
  <c r="M35" i="3"/>
  <c r="K35" i="3"/>
  <c r="O35" i="3"/>
  <c r="L35" i="3"/>
  <c r="H19" i="3"/>
  <c r="I19" i="3" s="1"/>
  <c r="J19" i="3"/>
  <c r="B20" i="3" s="1"/>
  <c r="N19" i="3"/>
  <c r="F20" i="3" s="1"/>
  <c r="O19" i="3"/>
  <c r="G20" i="3" s="1"/>
  <c r="M19" i="3"/>
  <c r="E20" i="3" s="1"/>
  <c r="K19" i="3"/>
  <c r="C20" i="3" s="1"/>
  <c r="L19" i="3"/>
  <c r="D20" i="3" s="1"/>
  <c r="H19" i="2"/>
  <c r="I19" i="2" s="1"/>
  <c r="C36" i="3" l="1"/>
  <c r="Q35" i="3"/>
  <c r="D36" i="3"/>
  <c r="R35" i="3"/>
  <c r="F36" i="3"/>
  <c r="T35" i="3"/>
  <c r="E36" i="3"/>
  <c r="S35" i="3"/>
  <c r="G36" i="3"/>
  <c r="U35" i="3"/>
  <c r="B36" i="3"/>
  <c r="H36" i="3" s="1"/>
  <c r="I36" i="3" s="1"/>
  <c r="P35" i="3"/>
  <c r="H20" i="3"/>
  <c r="J19" i="2"/>
  <c r="B20" i="2" s="1"/>
  <c r="L19" i="2"/>
  <c r="D20" i="2" s="1"/>
  <c r="N19" i="2"/>
  <c r="F20" i="2" s="1"/>
  <c r="M19" i="2"/>
  <c r="E20" i="2" s="1"/>
  <c r="K19" i="2"/>
  <c r="C20" i="2" s="1"/>
  <c r="O19" i="2"/>
  <c r="G20" i="2" s="1"/>
  <c r="J36" i="3" l="1"/>
  <c r="P36" i="3" s="1"/>
  <c r="N36" i="3"/>
  <c r="T36" i="3" s="1"/>
  <c r="K36" i="3"/>
  <c r="Q36" i="3" s="1"/>
  <c r="O36" i="3"/>
  <c r="U36" i="3" s="1"/>
  <c r="L36" i="3"/>
  <c r="R36" i="3" s="1"/>
  <c r="M36" i="3"/>
  <c r="S36" i="3" s="1"/>
  <c r="I20" i="3"/>
  <c r="H20" i="2"/>
  <c r="I20" i="2" s="1"/>
  <c r="O20" i="3" l="1"/>
  <c r="K20" i="3"/>
  <c r="N20" i="3"/>
  <c r="M20" i="3"/>
  <c r="J20" i="3"/>
  <c r="L20" i="3"/>
  <c r="N20" i="2"/>
  <c r="F21" i="2" s="1"/>
  <c r="L20" i="2"/>
  <c r="D21" i="2" s="1"/>
  <c r="K20" i="2"/>
  <c r="C21" i="2" s="1"/>
  <c r="M20" i="2"/>
  <c r="E21" i="2" s="1"/>
  <c r="O20" i="2"/>
  <c r="G21" i="2" s="1"/>
  <c r="J20" i="2"/>
  <c r="B21" i="2" s="1"/>
  <c r="H21" i="2" l="1"/>
  <c r="I21" i="2" s="1"/>
  <c r="O21" i="2" l="1"/>
  <c r="G22" i="2" s="1"/>
  <c r="J21" i="2"/>
  <c r="B22" i="2" s="1"/>
  <c r="L21" i="2"/>
  <c r="D22" i="2" s="1"/>
  <c r="M21" i="2"/>
  <c r="E22" i="2" s="1"/>
  <c r="N21" i="2"/>
  <c r="F22" i="2" s="1"/>
  <c r="K21" i="2"/>
  <c r="C22" i="2" s="1"/>
  <c r="H22" i="2" l="1"/>
  <c r="I22" i="2" s="1"/>
  <c r="J22" i="2" l="1"/>
  <c r="B23" i="2" s="1"/>
  <c r="N22" i="2"/>
  <c r="F23" i="2" s="1"/>
  <c r="K22" i="2"/>
  <c r="C23" i="2" s="1"/>
  <c r="L22" i="2"/>
  <c r="D23" i="2" s="1"/>
  <c r="O22" i="2"/>
  <c r="G23" i="2" s="1"/>
  <c r="M22" i="2"/>
  <c r="E23" i="2" s="1"/>
  <c r="H23" i="2" l="1"/>
  <c r="I23" i="2" s="1"/>
  <c r="O23" i="2" l="1"/>
  <c r="G24" i="2" s="1"/>
  <c r="J23" i="2"/>
  <c r="B24" i="2" s="1"/>
  <c r="L23" i="2"/>
  <c r="D24" i="2" s="1"/>
  <c r="N23" i="2"/>
  <c r="F24" i="2" s="1"/>
  <c r="M23" i="2"/>
  <c r="E24" i="2" s="1"/>
  <c r="K23" i="2"/>
  <c r="C24" i="2" s="1"/>
  <c r="H24" i="2" l="1"/>
  <c r="I24" i="2" s="1"/>
  <c r="N24" i="2" l="1"/>
  <c r="F25" i="2" s="1"/>
  <c r="L24" i="2"/>
  <c r="D25" i="2" s="1"/>
  <c r="O24" i="2"/>
  <c r="G25" i="2" s="1"/>
  <c r="M24" i="2"/>
  <c r="E25" i="2" s="1"/>
  <c r="K24" i="2"/>
  <c r="C25" i="2" s="1"/>
  <c r="J24" i="2"/>
  <c r="B25" i="2" s="1"/>
  <c r="H25" i="2" l="1"/>
  <c r="I25" i="2" s="1"/>
  <c r="K25" i="2" l="1"/>
  <c r="C26" i="2" s="1"/>
  <c r="O25" i="2"/>
  <c r="G26" i="2" s="1"/>
  <c r="J25" i="2"/>
  <c r="B26" i="2" s="1"/>
  <c r="L25" i="2"/>
  <c r="D26" i="2" s="1"/>
  <c r="N25" i="2"/>
  <c r="F26" i="2" s="1"/>
  <c r="M25" i="2"/>
  <c r="E26" i="2" s="1"/>
  <c r="H26" i="2" l="1"/>
  <c r="I26" i="2" s="1"/>
  <c r="J26" i="2"/>
  <c r="B27" i="2" s="1"/>
  <c r="L26" i="2"/>
  <c r="D27" i="2" s="1"/>
  <c r="K26" i="2"/>
  <c r="C27" i="2" s="1"/>
  <c r="M26" i="2"/>
  <c r="E27" i="2" s="1"/>
  <c r="O26" i="2"/>
  <c r="G27" i="2" s="1"/>
  <c r="N26" i="2"/>
  <c r="F27" i="2" s="1"/>
  <c r="H27" i="2" l="1"/>
  <c r="I27" i="2" s="1"/>
  <c r="O27" i="2" l="1"/>
  <c r="G28" i="2" s="1"/>
  <c r="J27" i="2"/>
  <c r="B28" i="2" s="1"/>
  <c r="L27" i="2"/>
  <c r="D28" i="2" s="1"/>
  <c r="N27" i="2"/>
  <c r="F28" i="2" s="1"/>
  <c r="M27" i="2"/>
  <c r="E28" i="2" s="1"/>
  <c r="K27" i="2"/>
  <c r="C28" i="2" s="1"/>
  <c r="H28" i="2" l="1"/>
  <c r="I28" i="2" s="1"/>
  <c r="N28" i="2" l="1"/>
  <c r="F29" i="2" s="1"/>
  <c r="L28" i="2"/>
  <c r="D29" i="2" s="1"/>
  <c r="K28" i="2"/>
  <c r="C29" i="2" s="1"/>
  <c r="M28" i="2"/>
  <c r="E29" i="2" s="1"/>
  <c r="O28" i="2"/>
  <c r="G29" i="2" s="1"/>
  <c r="J28" i="2"/>
  <c r="B29" i="2" s="1"/>
  <c r="H29" i="2" l="1"/>
  <c r="I29" i="2" s="1"/>
  <c r="K29" i="2" l="1"/>
  <c r="C30" i="2" s="1"/>
  <c r="O29" i="2"/>
  <c r="G30" i="2" s="1"/>
  <c r="L29" i="2"/>
  <c r="D30" i="2" s="1"/>
  <c r="J29" i="2"/>
  <c r="B30" i="2" s="1"/>
  <c r="N29" i="2"/>
  <c r="F30" i="2" s="1"/>
  <c r="M29" i="2"/>
  <c r="E30" i="2" s="1"/>
  <c r="H30" i="2" l="1"/>
  <c r="I30" i="2" s="1"/>
  <c r="J30" i="2" l="1"/>
  <c r="B31" i="2" s="1"/>
  <c r="N30" i="2"/>
  <c r="F31" i="2" s="1"/>
  <c r="L30" i="2"/>
  <c r="D31" i="2" s="1"/>
  <c r="K30" i="2"/>
  <c r="C31" i="2" s="1"/>
  <c r="O30" i="2"/>
  <c r="G31" i="2" s="1"/>
  <c r="M30" i="2"/>
  <c r="E31" i="2" s="1"/>
  <c r="H31" i="2" l="1"/>
  <c r="I31" i="2" s="1"/>
  <c r="K31" i="2" l="1"/>
  <c r="C32" i="2" s="1"/>
  <c r="O31" i="2"/>
  <c r="G32" i="2" s="1"/>
  <c r="M31" i="2"/>
  <c r="E32" i="2" s="1"/>
  <c r="N31" i="2"/>
  <c r="F32" i="2" s="1"/>
  <c r="J31" i="2"/>
  <c r="B32" i="2" s="1"/>
  <c r="L31" i="2"/>
  <c r="D32" i="2" s="1"/>
  <c r="H32" i="2" l="1"/>
  <c r="I32" i="2" s="1"/>
  <c r="J32" i="2" l="1"/>
  <c r="B33" i="2" s="1"/>
  <c r="N32" i="2"/>
  <c r="F33" i="2" s="1"/>
  <c r="L32" i="2"/>
  <c r="D33" i="2" s="1"/>
  <c r="O32" i="2"/>
  <c r="G33" i="2" s="1"/>
  <c r="M32" i="2"/>
  <c r="E33" i="2" s="1"/>
  <c r="K32" i="2"/>
  <c r="C33" i="2" s="1"/>
  <c r="H33" i="2" l="1"/>
  <c r="I33" i="2" s="1"/>
  <c r="K33" i="2" l="1"/>
  <c r="C34" i="2" s="1"/>
  <c r="O33" i="2"/>
  <c r="G34" i="2" s="1"/>
  <c r="J33" i="2"/>
  <c r="B34" i="2" s="1"/>
  <c r="L33" i="2"/>
  <c r="D34" i="2" s="1"/>
  <c r="N33" i="2"/>
  <c r="F34" i="2" s="1"/>
  <c r="M33" i="2"/>
  <c r="E34" i="2" s="1"/>
  <c r="H34" i="2" l="1"/>
  <c r="I34" i="2" s="1"/>
  <c r="J34" i="2" l="1"/>
  <c r="B35" i="2" s="1"/>
  <c r="L34" i="2"/>
  <c r="D35" i="2" s="1"/>
  <c r="K34" i="2"/>
  <c r="C35" i="2" s="1"/>
  <c r="O34" i="2"/>
  <c r="G35" i="2" s="1"/>
  <c r="N34" i="2"/>
  <c r="F35" i="2" s="1"/>
  <c r="M34" i="2"/>
  <c r="E35" i="2" s="1"/>
  <c r="H35" i="2" l="1"/>
  <c r="I35" i="2" s="1"/>
  <c r="O35" i="2" l="1"/>
  <c r="G36" i="2" s="1"/>
  <c r="J35" i="2"/>
  <c r="B36" i="2" s="1"/>
  <c r="L35" i="2"/>
  <c r="D36" i="2" s="1"/>
  <c r="M35" i="2"/>
  <c r="E36" i="2" s="1"/>
  <c r="K35" i="2"/>
  <c r="C36" i="2" s="1"/>
  <c r="N35" i="2"/>
  <c r="F36" i="2" s="1"/>
  <c r="H36" i="2" l="1"/>
  <c r="I36" i="2" s="1"/>
  <c r="L36" i="2" s="1"/>
  <c r="D37" i="2" s="1"/>
  <c r="J36" i="2"/>
  <c r="B37" i="2" s="1"/>
  <c r="N36" i="2"/>
  <c r="F37" i="2" s="1"/>
  <c r="M36" i="2"/>
  <c r="E37" i="2" s="1"/>
  <c r="K36" i="2"/>
  <c r="C37" i="2" s="1"/>
  <c r="O36" i="2"/>
  <c r="G37" i="2" s="1"/>
  <c r="H37" i="2" l="1"/>
  <c r="I37" i="2" s="1"/>
  <c r="O37" i="2" l="1"/>
  <c r="G38" i="2" s="1"/>
  <c r="J37" i="2"/>
  <c r="B38" i="2" s="1"/>
  <c r="M37" i="2"/>
  <c r="E38" i="2" s="1"/>
  <c r="N37" i="2"/>
  <c r="F38" i="2" s="1"/>
  <c r="L37" i="2"/>
  <c r="D38" i="2" s="1"/>
  <c r="K37" i="2"/>
  <c r="C38" i="2" s="1"/>
  <c r="H38" i="2" l="1"/>
  <c r="I38" i="2" s="1"/>
  <c r="O38" i="2" l="1"/>
  <c r="G39" i="2" s="1"/>
  <c r="K38" i="2"/>
  <c r="C39" i="2" s="1"/>
  <c r="M38" i="2"/>
  <c r="E39" i="2" s="1"/>
  <c r="N38" i="2"/>
  <c r="F39" i="2" s="1"/>
  <c r="L38" i="2"/>
  <c r="D39" i="2" s="1"/>
  <c r="J38" i="2"/>
  <c r="B39" i="2" s="1"/>
  <c r="H39" i="2" l="1"/>
  <c r="I39" i="2" s="1"/>
  <c r="O39" i="2" l="1"/>
  <c r="G40" i="2" s="1"/>
  <c r="J39" i="2"/>
  <c r="B40" i="2" s="1"/>
  <c r="N39" i="2"/>
  <c r="F40" i="2" s="1"/>
  <c r="L39" i="2"/>
  <c r="D40" i="2" s="1"/>
  <c r="K39" i="2"/>
  <c r="C40" i="2" s="1"/>
  <c r="M39" i="2"/>
  <c r="E40" i="2" s="1"/>
  <c r="H40" i="2" l="1"/>
  <c r="I40" i="2" s="1"/>
  <c r="K40" i="2" l="1"/>
  <c r="C41" i="2" s="1"/>
  <c r="M40" i="2"/>
  <c r="E41" i="2" s="1"/>
  <c r="O40" i="2"/>
  <c r="G41" i="2" s="1"/>
  <c r="J40" i="2"/>
  <c r="B41" i="2" s="1"/>
  <c r="L40" i="2"/>
  <c r="D41" i="2" s="1"/>
  <c r="N40" i="2"/>
  <c r="F41" i="2" s="1"/>
  <c r="H41" i="2" l="1"/>
  <c r="I41" i="2" s="1"/>
  <c r="L41" i="2" s="1"/>
  <c r="D42" i="2" s="1"/>
  <c r="M41" i="2"/>
  <c r="E42" i="2" s="1"/>
  <c r="K41" i="2"/>
  <c r="C42" i="2" s="1"/>
  <c r="N41" i="2"/>
  <c r="F42" i="2" s="1"/>
  <c r="O41" i="2"/>
  <c r="G42" i="2" s="1"/>
  <c r="J41" i="2"/>
  <c r="B42" i="2" s="1"/>
  <c r="H42" i="2" l="1"/>
  <c r="I42" i="2" s="1"/>
  <c r="N42" i="2" l="1"/>
  <c r="F43" i="2" s="1"/>
  <c r="L42" i="2"/>
  <c r="D43" i="2" s="1"/>
  <c r="K42" i="2"/>
  <c r="C43" i="2" s="1"/>
  <c r="M42" i="2"/>
  <c r="E43" i="2" s="1"/>
  <c r="O42" i="2"/>
  <c r="G43" i="2" s="1"/>
  <c r="J42" i="2"/>
  <c r="B43" i="2" s="1"/>
  <c r="H43" i="2" l="1"/>
  <c r="I43" i="2" s="1"/>
  <c r="L43" i="2" l="1"/>
  <c r="D44" i="2" s="1"/>
  <c r="M43" i="2"/>
  <c r="E44" i="2" s="1"/>
  <c r="K43" i="2"/>
  <c r="C44" i="2" s="1"/>
  <c r="J43" i="2"/>
  <c r="B44" i="2" s="1"/>
  <c r="H44" i="2" s="1"/>
  <c r="I44" i="2" s="1"/>
  <c r="O43" i="2"/>
  <c r="G44" i="2" s="1"/>
  <c r="N43" i="2"/>
  <c r="F44" i="2" s="1"/>
  <c r="K44" i="2" l="1"/>
  <c r="C45" i="2" s="1"/>
  <c r="M44" i="2"/>
  <c r="E45" i="2" s="1"/>
  <c r="O44" i="2"/>
  <c r="G45" i="2" s="1"/>
  <c r="J44" i="2"/>
  <c r="B45" i="2" s="1"/>
  <c r="H45" i="2" s="1"/>
  <c r="I45" i="2" s="1"/>
  <c r="L44" i="2"/>
  <c r="D45" i="2" s="1"/>
  <c r="N44" i="2"/>
  <c r="F45" i="2" s="1"/>
  <c r="M45" i="2" l="1"/>
  <c r="E46" i="2" s="1"/>
  <c r="K45" i="2"/>
  <c r="C46" i="2" s="1"/>
  <c r="J45" i="2"/>
  <c r="B46" i="2" s="1"/>
  <c r="H46" i="2" s="1"/>
  <c r="I46" i="2" s="1"/>
  <c r="O45" i="2"/>
  <c r="G46" i="2" s="1"/>
  <c r="N45" i="2"/>
  <c r="F46" i="2" s="1"/>
  <c r="L45" i="2"/>
  <c r="D46" i="2" s="1"/>
  <c r="K46" i="2" l="1"/>
  <c r="C47" i="2" s="1"/>
  <c r="J46" i="2"/>
  <c r="B47" i="2" s="1"/>
  <c r="N46" i="2"/>
  <c r="F47" i="2" s="1"/>
  <c r="M46" i="2"/>
  <c r="E47" i="2" s="1"/>
  <c r="O46" i="2"/>
  <c r="G47" i="2" s="1"/>
  <c r="L46" i="2"/>
  <c r="D47" i="2" s="1"/>
  <c r="H47" i="2" l="1"/>
  <c r="I47" i="2" s="1"/>
  <c r="M47" i="2" l="1"/>
  <c r="E48" i="2" s="1"/>
  <c r="O47" i="2"/>
  <c r="G48" i="2" s="1"/>
  <c r="K47" i="2"/>
  <c r="C48" i="2" s="1"/>
  <c r="N47" i="2"/>
  <c r="F48" i="2" s="1"/>
  <c r="J47" i="2"/>
  <c r="B48" i="2" s="1"/>
  <c r="L47" i="2"/>
  <c r="D48" i="2" s="1"/>
  <c r="H48" i="2" l="1"/>
  <c r="I48" i="2" s="1"/>
  <c r="N48" i="2" l="1"/>
  <c r="F49" i="2" s="1"/>
  <c r="K48" i="2"/>
  <c r="C49" i="2" s="1"/>
  <c r="M48" i="2"/>
  <c r="E49" i="2" s="1"/>
  <c r="O48" i="2"/>
  <c r="G49" i="2" s="1"/>
  <c r="J48" i="2"/>
  <c r="B49" i="2" s="1"/>
  <c r="L48" i="2"/>
  <c r="D49" i="2" s="1"/>
  <c r="H49" i="2" l="1"/>
  <c r="I49" i="2" s="1"/>
  <c r="L49" i="2" l="1"/>
  <c r="D50" i="2" s="1"/>
  <c r="T37" i="2" s="1"/>
  <c r="T40" i="2" s="1"/>
  <c r="M49" i="2"/>
  <c r="E50" i="2" s="1"/>
  <c r="U37" i="2" s="1"/>
  <c r="U40" i="2" s="1"/>
  <c r="K49" i="2"/>
  <c r="C50" i="2" s="1"/>
  <c r="S37" i="2" s="1"/>
  <c r="S40" i="2" s="1"/>
  <c r="J49" i="2"/>
  <c r="B50" i="2" s="1"/>
  <c r="O49" i="2"/>
  <c r="G50" i="2" s="1"/>
  <c r="W37" i="2" s="1"/>
  <c r="W40" i="2" s="1"/>
  <c r="N49" i="2"/>
  <c r="F50" i="2" s="1"/>
  <c r="V37" i="2" s="1"/>
  <c r="V40" i="2" s="1"/>
  <c r="R37" i="2" l="1"/>
  <c r="R40" i="2" s="1"/>
  <c r="H50" i="2"/>
  <c r="I50" i="2" s="1"/>
  <c r="J50" i="2" l="1"/>
  <c r="W28" i="2"/>
  <c r="U28" i="2"/>
  <c r="O50" i="2"/>
  <c r="W34" i="2" s="1"/>
  <c r="T31" i="2"/>
  <c r="V28" i="2"/>
  <c r="U31" i="2"/>
  <c r="T28" i="2"/>
  <c r="T34" i="2" s="1"/>
  <c r="K50" i="2"/>
  <c r="N50" i="2"/>
  <c r="L50" i="2"/>
  <c r="M50" i="2"/>
  <c r="V31" i="2"/>
  <c r="S31" i="2"/>
  <c r="R31" i="2"/>
  <c r="S28" i="2"/>
  <c r="W31" i="2"/>
  <c r="R28" i="2"/>
  <c r="R34" i="2" s="1"/>
  <c r="U34" i="2" l="1"/>
  <c r="V34" i="2"/>
  <c r="S34" i="2"/>
  <c r="Q25" i="2"/>
</calcChain>
</file>

<file path=xl/sharedStrings.xml><?xml version="1.0" encoding="utf-8"?>
<sst xmlns="http://schemas.openxmlformats.org/spreadsheetml/2006/main" count="182" uniqueCount="104">
  <si>
    <t>Last digitis of "Codice Persona"</t>
  </si>
  <si>
    <t>v1</t>
  </si>
  <si>
    <t>v2</t>
  </si>
  <si>
    <t>v3</t>
  </si>
  <si>
    <t>v4</t>
  </si>
  <si>
    <t>v5</t>
  </si>
  <si>
    <t>v6</t>
  </si>
  <si>
    <t>S1</t>
  </si>
  <si>
    <t>S2</t>
  </si>
  <si>
    <t>S3</t>
  </si>
  <si>
    <t>S4</t>
  </si>
  <si>
    <t>S5</t>
  </si>
  <si>
    <t>S6</t>
  </si>
  <si>
    <t>N</t>
  </si>
  <si>
    <t>Which</t>
  </si>
  <si>
    <t>Think Time</t>
  </si>
  <si>
    <t>Visits</t>
  </si>
  <si>
    <t>Population</t>
  </si>
  <si>
    <t>Z [sec.]</t>
  </si>
  <si>
    <t>Average Service Time [sec.]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</si>
  <si>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</si>
  <si>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</si>
  <si>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</si>
  <si>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</si>
  <si>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</si>
  <si>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</si>
  <si>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</si>
  <si>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</si>
  <si>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</si>
  <si>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</si>
  <si>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</si>
  <si>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Friday class</t>
  </si>
  <si>
    <t>Monday</t>
  </si>
  <si>
    <t>Codice Persona:</t>
  </si>
  <si>
    <t>&lt;- Put your code here</t>
  </si>
  <si>
    <t>R</t>
  </si>
  <si>
    <t>S</t>
  </si>
  <si>
    <t>T</t>
  </si>
  <si>
    <t>Demands</t>
  </si>
  <si>
    <t>R1</t>
  </si>
  <si>
    <t>R2</t>
  </si>
  <si>
    <t>R3</t>
  </si>
  <si>
    <t>R4</t>
  </si>
  <si>
    <t>R5</t>
  </si>
  <si>
    <t>R6</t>
  </si>
  <si>
    <t>X</t>
  </si>
  <si>
    <t>N1</t>
  </si>
  <si>
    <t>N2</t>
  </si>
  <si>
    <t>N3</t>
  </si>
  <si>
    <t>N4</t>
  </si>
  <si>
    <t>N5</t>
  </si>
  <si>
    <t>N6</t>
  </si>
  <si>
    <t>D1</t>
  </si>
  <si>
    <t>D2</t>
  </si>
  <si>
    <t>D3</t>
  </si>
  <si>
    <t>D4</t>
  </si>
  <si>
    <t>D5</t>
  </si>
  <si>
    <t>D6</t>
  </si>
  <si>
    <t>Not thinking</t>
  </si>
  <si>
    <t>Utilization</t>
  </si>
  <si>
    <t>U1</t>
  </si>
  <si>
    <t>U2</t>
  </si>
  <si>
    <t>U3</t>
  </si>
  <si>
    <t>U4</t>
  </si>
  <si>
    <t>U5</t>
  </si>
  <si>
    <t>U6</t>
  </si>
  <si>
    <t>X1</t>
  </si>
  <si>
    <t>X2</t>
  </si>
  <si>
    <t>X3</t>
  </si>
  <si>
    <t>X4</t>
  </si>
  <si>
    <t>X5</t>
  </si>
  <si>
    <t>X6</t>
  </si>
  <si>
    <t>Avg. Queue Size</t>
  </si>
  <si>
    <t>Q1</t>
  </si>
  <si>
    <t>Q2</t>
  </si>
  <si>
    <t>Q3</t>
  </si>
  <si>
    <t>Q4</t>
  </si>
  <si>
    <t>Q5</t>
  </si>
  <si>
    <t>Q6</t>
  </si>
  <si>
    <t>Phi1</t>
  </si>
  <si>
    <t>Phi2</t>
  </si>
  <si>
    <t>Phi3</t>
  </si>
  <si>
    <t>Phi4</t>
  </si>
  <si>
    <t>Phi5</t>
  </si>
  <si>
    <t>Phi6</t>
  </si>
  <si>
    <t>TimeInQueueOneVisit</t>
  </si>
  <si>
    <t>Avg. Throughput</t>
  </si>
  <si>
    <t>Avg. Response Time</t>
  </si>
  <si>
    <t>Qt1V1</t>
  </si>
  <si>
    <t>Qt1V2</t>
  </si>
  <si>
    <t>Qt1V3</t>
  </si>
  <si>
    <t>Qt1V4</t>
  </si>
  <si>
    <t>Qt1V5</t>
  </si>
  <si>
    <t>Qt1V6</t>
  </si>
  <si>
    <t>Iter</t>
  </si>
  <si>
    <t>Exact MVA</t>
  </si>
  <si>
    <t>Error</t>
  </si>
  <si>
    <t>err1</t>
  </si>
  <si>
    <t>err2</t>
  </si>
  <si>
    <t>err3</t>
  </si>
  <si>
    <t>err4</t>
  </si>
  <si>
    <t>err5</t>
  </si>
  <si>
    <t>err6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</si>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</sst>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"/>
    <numFmt numFmtId="165" formatCode="0.000"/>
    <numFmt numFmtId="166" formatCode="0.00000"/>
    <numFmt numFmtId="167" formatCode="0.0000"/>
  </numFmts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" xfId="0" applyBorder="1"/>
    <xf numFmtId="0" fontId="0" fillId="0" borderId="16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3" borderId="3" xfId="0" applyFill="1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14" xfId="0" applyBorder="1"/>
    <xf numFmtId="0" fontId="0" fillId="0" borderId="10" xfId="0" applyBorder="1"/>
    <xf numFmtId="0" fontId="2" fillId="0" borderId="1" xfId="0" applyFont="1" applyBorder="1"/>
    <xf numFmtId="0" fontId="2" fillId="0" borderId="3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39" xfId="0" applyBorder="1"/>
    <xf numFmtId="0" fontId="2" fillId="0" borderId="1" xfId="0" applyFont="1" applyBorder="1" applyAlignment="1">
      <alignment horizontal="right"/>
    </xf>
    <xf numFmtId="0" fontId="2" fillId="0" borderId="41" xfId="0" applyFont="1" applyBorder="1"/>
    <xf numFmtId="0" fontId="2" fillId="0" borderId="13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0" fillId="0" borderId="34" xfId="0" applyBorder="1"/>
    <xf numFmtId="0" fontId="0" fillId="0" borderId="44" xfId="0" applyBorder="1"/>
    <xf numFmtId="0" fontId="0" fillId="0" borderId="7" xfId="0" applyBorder="1"/>
    <xf numFmtId="0" fontId="0" fillId="0" borderId="31" xfId="0" applyBorder="1"/>
    <xf numFmtId="0" fontId="0" fillId="0" borderId="8" xfId="0" applyBorder="1"/>
    <xf numFmtId="0" fontId="0" fillId="0" borderId="39" xfId="0" applyFont="1" applyBorder="1" applyAlignment="1">
      <alignment horizontal="right"/>
    </xf>
    <xf numFmtId="165" fontId="0" fillId="0" borderId="3" xfId="0" applyNumberFormat="1" applyBorder="1"/>
    <xf numFmtId="0" fontId="2" fillId="0" borderId="0" xfId="0" applyFont="1"/>
    <xf numFmtId="165" fontId="2" fillId="0" borderId="46" xfId="0" applyNumberFormat="1" applyFont="1" applyBorder="1"/>
    <xf numFmtId="165" fontId="0" fillId="0" borderId="0" xfId="0" applyNumberFormat="1" applyBorder="1"/>
    <xf numFmtId="165" fontId="0" fillId="0" borderId="0" xfId="0" applyNumberFormat="1" applyFill="1" applyBorder="1"/>
    <xf numFmtId="0" fontId="2" fillId="0" borderId="47" xfId="0" applyFont="1" applyBorder="1"/>
    <xf numFmtId="0" fontId="2" fillId="0" borderId="49" xfId="0" applyFont="1" applyBorder="1"/>
    <xf numFmtId="0" fontId="2" fillId="0" borderId="48" xfId="0" applyFont="1" applyBorder="1"/>
    <xf numFmtId="0" fontId="2" fillId="0" borderId="45" xfId="0" applyFont="1" applyBorder="1"/>
    <xf numFmtId="165" fontId="0" fillId="0" borderId="22" xfId="0" applyNumberFormat="1" applyBorder="1"/>
    <xf numFmtId="166" fontId="0" fillId="0" borderId="8" xfId="0" applyNumberFormat="1" applyBorder="1"/>
    <xf numFmtId="167" fontId="0" fillId="0" borderId="8" xfId="0" applyNumberFormat="1" applyBorder="1"/>
    <xf numFmtId="165" fontId="0" fillId="0" borderId="8" xfId="0" applyNumberFormat="1" applyBorder="1"/>
    <xf numFmtId="167" fontId="0" fillId="0" borderId="31" xfId="0" applyNumberFormat="1" applyBorder="1"/>
    <xf numFmtId="166" fontId="0" fillId="0" borderId="3" xfId="0" applyNumberFormat="1" applyBorder="1"/>
    <xf numFmtId="166" fontId="0" fillId="0" borderId="3" xfId="0" applyNumberFormat="1" applyFill="1" applyBorder="1"/>
    <xf numFmtId="166" fontId="2" fillId="0" borderId="3" xfId="0" applyNumberFormat="1" applyFont="1" applyBorder="1"/>
    <xf numFmtId="166" fontId="2" fillId="0" borderId="3" xfId="0" applyNumberFormat="1" applyFont="1" applyFill="1" applyBorder="1"/>
    <xf numFmtId="166" fontId="0" fillId="0" borderId="31" xfId="0" applyNumberFormat="1" applyBorder="1"/>
    <xf numFmtId="165" fontId="0" fillId="0" borderId="44" xfId="0" applyNumberFormat="1" applyBorder="1"/>
    <xf numFmtId="165" fontId="2" fillId="0" borderId="40" xfId="0" applyNumberFormat="1" applyFont="1" applyBorder="1"/>
    <xf numFmtId="0" fontId="2" fillId="0" borderId="0" xfId="0" applyFont="1" applyBorder="1"/>
    <xf numFmtId="165" fontId="2" fillId="0" borderId="0" xfId="0" applyNumberFormat="1" applyFont="1" applyBorder="1"/>
    <xf numFmtId="165" fontId="2" fillId="0" borderId="0" xfId="0" applyNumberFormat="1" applyFont="1" applyFill="1" applyBorder="1"/>
    <xf numFmtId="0" fontId="0" fillId="0" borderId="50" xfId="0" applyBorder="1" applyAlignment="1">
      <alignment horizontal="center"/>
    </xf>
    <xf numFmtId="0" fontId="2" fillId="0" borderId="39" xfId="0" applyFont="1" applyBorder="1"/>
    <xf numFmtId="166" fontId="2" fillId="0" borderId="46" xfId="0" applyNumberFormat="1" applyFont="1" applyBorder="1"/>
    <xf numFmtId="166" fontId="0" fillId="0" borderId="0" xfId="0" applyNumberFormat="1" applyBorder="1"/>
    <xf numFmtId="166" fontId="0" fillId="0" borderId="0" xfId="0" applyNumberFormat="1" applyFill="1" applyBorder="1"/>
    <xf numFmtId="167" fontId="0" fillId="0" borderId="0" xfId="0" applyNumberFormat="1" applyBorder="1"/>
    <xf numFmtId="0" fontId="0" fillId="0" borderId="46" xfId="0" applyBorder="1"/>
    <xf numFmtId="0" fontId="0" fillId="0" borderId="0" xfId="0" applyFont="1"/>
    <xf numFmtId="166" fontId="0" fillId="0" borderId="3" xfId="0" applyNumberFormat="1" applyFont="1" applyBorder="1"/>
    <xf numFmtId="166" fontId="0" fillId="0" borderId="3" xfId="0" applyNumberFormat="1" applyFont="1" applyFill="1" applyBorder="1"/>
    <xf numFmtId="0" fontId="0" fillId="4" borderId="3" xfId="0" applyFill="1" applyBorder="1"/>
    <xf numFmtId="0" fontId="2" fillId="0" borderId="11" xfId="0" applyFont="1" applyBorder="1"/>
    <xf numFmtId="11" fontId="2" fillId="0" borderId="32" xfId="0" applyNumberFormat="1" applyFont="1" applyBorder="1"/>
    <xf numFmtId="0" fontId="0" fillId="0" borderId="19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2" xfId="0" applyFont="1" applyBorder="1" applyAlignment="1">
      <alignment horizontal="center"/>
    </xf>
  </cellXfs>
  <cellStyles count="1">
    <cellStyle name="Normale" xfId="0" builtinId="0"/>
  </cellStyles>
  <dxfs count="38">
    <dxf>
      <fill>
        <patternFill>
          <bgColor rgb="FF00B050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5</xdr:row>
      <xdr:rowOff>28575</xdr:rowOff>
    </xdr:from>
    <xdr:to>
      <xdr:col>19</xdr:col>
      <xdr:colOff>628650</xdr:colOff>
      <xdr:row>21</xdr:row>
      <xdr:rowOff>38100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E1603350-6A0E-464F-B067-3FFD9EE203FA}"/>
            </a:ext>
          </a:extLst>
        </xdr:cNvPr>
        <xdr:cNvSpPr txBox="1"/>
      </xdr:nvSpPr>
      <xdr:spPr>
        <a:xfrm>
          <a:off x="12049125" y="1066800"/>
          <a:ext cx="2819400" cy="3228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R_k = D_k</a:t>
          </a:r>
          <a:r>
            <a:rPr lang="it-IT" sz="1100" baseline="0"/>
            <a:t> </a:t>
          </a:r>
          <a:r>
            <a:rPr lang="it-IT" sz="1100"/>
            <a:t>* (1 + A_k)</a:t>
          </a:r>
        </a:p>
        <a:p>
          <a:r>
            <a:rPr lang="it-IT" sz="1100"/>
            <a:t>R_k(N) = D_k * (1 + N_k(N-1))</a:t>
          </a:r>
        </a:p>
        <a:p>
          <a:endParaRPr lang="it-IT" sz="1100"/>
        </a:p>
        <a:p>
          <a:r>
            <a:rPr lang="it-IT" sz="1100"/>
            <a:t>R = sum(R_k)</a:t>
          </a:r>
        </a:p>
        <a:p>
          <a:endParaRPr lang="it-IT" sz="1100"/>
        </a:p>
        <a:p>
          <a:r>
            <a:rPr lang="it-IT" sz="1100"/>
            <a:t>X</a:t>
          </a:r>
          <a:r>
            <a:rPr lang="it-IT" sz="1100" baseline="0"/>
            <a:t> = N / (R + Z)</a:t>
          </a:r>
        </a:p>
        <a:p>
          <a:endParaRPr lang="it-IT" sz="1100" baseline="0"/>
        </a:p>
        <a:p>
          <a:r>
            <a:rPr lang="it-IT" sz="1100" baseline="0"/>
            <a:t>N_k = X * R_k</a:t>
          </a:r>
        </a:p>
        <a:p>
          <a:endParaRPr lang="it-IT" sz="1100" baseline="0"/>
        </a:p>
        <a:p>
          <a:r>
            <a:rPr lang="it-IT" sz="1100" baseline="0"/>
            <a:t>U_k = D_k * X</a:t>
          </a:r>
        </a:p>
        <a:p>
          <a:endParaRPr lang="it-IT" sz="1100" baseline="0"/>
        </a:p>
        <a:p>
          <a:r>
            <a:rPr lang="it-IT" sz="1100" baseline="0"/>
            <a:t>X_k = V_k * X</a:t>
          </a:r>
        </a:p>
        <a:p>
          <a:endParaRPr lang="it-IT" sz="1100" baseline="0"/>
        </a:p>
        <a:p>
          <a:r>
            <a:rPr lang="it-IT" sz="1100" baseline="0"/>
            <a:t>Q_k = N_k - U_k</a:t>
          </a:r>
        </a:p>
        <a:p>
          <a:endParaRPr lang="it-IT" sz="1100" baseline="0"/>
        </a:p>
        <a:p>
          <a:r>
            <a:rPr lang="it-IT" sz="1100" baseline="0"/>
            <a:t>Phi_k = R_k / V_k</a:t>
          </a:r>
        </a:p>
        <a:p>
          <a:endParaRPr lang="it-IT" sz="1100" baseline="0"/>
        </a:p>
        <a:p>
          <a:r>
            <a:rPr lang="it-IT" sz="1100" baseline="0"/>
            <a:t>TimeInQueueInOneVisit = Phi_k - S_k</a:t>
          </a:r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0</xdr:row>
      <xdr:rowOff>180975</xdr:rowOff>
    </xdr:from>
    <xdr:to>
      <xdr:col>21</xdr:col>
      <xdr:colOff>180975</xdr:colOff>
      <xdr:row>4</xdr:row>
      <xdr:rowOff>9525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E5FDF42C-C8FF-43D2-8F56-B236C6CB3708}"/>
            </a:ext>
          </a:extLst>
        </xdr:cNvPr>
        <xdr:cNvSpPr txBox="1"/>
      </xdr:nvSpPr>
      <xdr:spPr>
        <a:xfrm>
          <a:off x="11830050" y="180975"/>
          <a:ext cx="4438650" cy="657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aseline="0"/>
            <a:t>In this case the approximated and exact MVA are almost equal (very small error) since there is a clear bottleneck. If we a have a clear bottleneck the result of the approximated MVA is very accurate.</a:t>
          </a:r>
          <a:endParaRPr lang="it-IT" sz="1100"/>
        </a:p>
      </xdr:txBody>
    </xdr:sp>
    <xdr:clientData/>
  </xdr:twoCellAnchor>
  <xdr:twoCellAnchor>
    <xdr:from>
      <xdr:col>7</xdr:col>
      <xdr:colOff>219076</xdr:colOff>
      <xdr:row>3</xdr:row>
      <xdr:rowOff>95250</xdr:rowOff>
    </xdr:from>
    <xdr:to>
      <xdr:col>14</xdr:col>
      <xdr:colOff>581025</xdr:colOff>
      <xdr:row>7</xdr:row>
      <xdr:rowOff>76200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C5101B5D-C430-4EE6-B135-3463A78979B7}"/>
                </a:ext>
              </a:extLst>
            </xdr:cNvPr>
            <xdr:cNvSpPr txBox="1"/>
          </xdr:nvSpPr>
          <xdr:spPr>
            <a:xfrm>
              <a:off x="5362576" y="723900"/>
              <a:ext cx="5648324" cy="8096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it-IT" sz="1100"/>
                <a:t>In order to run the approximated</a:t>
              </a:r>
              <a:r>
                <a:rPr lang="it-IT" sz="1100" baseline="0"/>
                <a:t> MVA we have first to define the Ɛ value which is the treshhold that defines the convergence of the algorithm, by satisfying the following inequality: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 baseline="0">
                        <a:latin typeface="Cambria Math" panose="02040503050406030204" pitchFamily="18" charset="0"/>
                      </a:rPr>
                      <m:t>𝑒𝑟</m:t>
                    </m:r>
                    <m:sSub>
                      <m:sSubPr>
                        <m:ctrlPr>
                          <a:rPr lang="it-IT" sz="1100" b="0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 baseline="0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it-IT" sz="1100" b="0" i="1" baseline="0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it-IT" sz="1100" b="0" i="1" baseline="0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it-IT" sz="1100" b="0" i="1" baseline="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lang="it-IT" sz="1100" b="0" i="1" baseline="0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it-IT" sz="1100" b="0" i="1" baseline="0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it-IT" sz="1100" b="0" i="1" baseline="0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  <m:sup>
                            <m:r>
                              <a:rPr lang="it-IT" sz="1100" b="0" i="1" baseline="0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p>
                        </m:sSubSup>
                        <m:d>
                          <m:dPr>
                            <m:ctrlPr>
                              <a:rPr lang="it-IT" sz="1100" b="0" i="1" baseline="0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t-IT" sz="1100" b="0" i="1" baseline="0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</m:d>
                        <m:r>
                          <a:rPr lang="it-IT" sz="1100" b="0" i="1" baseline="0">
                            <a:latin typeface="Cambria Math" panose="02040503050406030204" pitchFamily="18" charset="0"/>
                          </a:rPr>
                          <m:t>−</m:t>
                        </m:r>
                        <m:sSubSup>
                          <m:sSubSupPr>
                            <m:ctrlPr>
                              <a:rPr lang="it-IT" sz="1100" b="0" i="1" baseline="0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it-IT" sz="1100" b="0" i="1" baseline="0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it-IT" sz="1100" b="0" i="1" baseline="0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  <m:sup>
                            <m:r>
                              <a:rPr lang="it-IT" sz="1100" b="0" i="1" baseline="0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it-IT" sz="1100" b="0" i="1" baseline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p>
                        </m:sSubSup>
                        <m:d>
                          <m:dPr>
                            <m:ctrlPr>
                              <a:rPr lang="it-IT" sz="1100" b="0" i="1" baseline="0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t-IT" sz="1100" b="0" i="1" baseline="0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</m:d>
                      </m:e>
                    </m:d>
                    <m:r>
                      <a:rPr lang="it-IT" sz="1100" b="0" i="1" baseline="0">
                        <a:latin typeface="Cambria Math" panose="02040503050406030204" pitchFamily="18" charset="0"/>
                      </a:rPr>
                      <m:t>&lt; </m:t>
                    </m:r>
                    <m:r>
                      <m:rPr>
                        <m:nor/>
                      </m:rPr>
                      <a:rPr lang="it-IT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Ɛ</m:t>
                    </m:r>
                    <m:r>
                      <m:rPr>
                        <m:nor/>
                      </m:rPr>
                      <a:rPr lang="it-IT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       </m:t>
                    </m:r>
                    <m:r>
                      <m:rPr>
                        <m:nor/>
                      </m:rPr>
                      <a:rPr lang="it-IT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k</m:t>
                    </m:r>
                    <m:r>
                      <m:rPr>
                        <m:nor/>
                      </m:rPr>
                      <a:rPr lang="it-IT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1,</m:t>
                    </m:r>
                    <m:r>
                      <a:rPr lang="it-IT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…,6</m:t>
                    </m:r>
                  </m:oMath>
                </m:oMathPara>
              </a14:m>
              <a:endParaRPr lang="it-IT" sz="1100" baseline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r>
                <a:rPr lang="it-IT" sz="1100" baseline="0"/>
                <a:t>So, let's define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it-IT" sz="11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Ɛ</m:t>
                  </m:r>
                  <m:r>
                    <a:rPr lang="it-IT" sz="1100" b="0" i="1" baseline="0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it-IT" sz="1100" b="0" i="1" baseline="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it-IT" sz="1100" b="0" i="1" baseline="0"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it-IT" sz="1100" b="0" i="1" baseline="0">
                          <a:latin typeface="Cambria Math" panose="02040503050406030204" pitchFamily="18" charset="0"/>
                        </a:rPr>
                        <m:t>−5</m:t>
                      </m:r>
                    </m:sup>
                  </m:sSup>
                </m:oMath>
              </a14:m>
              <a:r>
                <a:rPr lang="it-IT" sz="1100" b="0" baseline="0"/>
                <a:t>, and run the algorithm.</a:t>
              </a:r>
              <a:endParaRPr lang="it-IT" sz="1100" baseline="0"/>
            </a:p>
          </xdr:txBody>
        </xdr:sp>
      </mc:Choice>
      <mc:Fallback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C5101B5D-C430-4EE6-B135-3463A78979B7}"/>
                </a:ext>
              </a:extLst>
            </xdr:cNvPr>
            <xdr:cNvSpPr txBox="1"/>
          </xdr:nvSpPr>
          <xdr:spPr>
            <a:xfrm>
              <a:off x="5362576" y="723900"/>
              <a:ext cx="5648324" cy="8096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it-IT" sz="1100"/>
                <a:t>In order to run the approximated</a:t>
              </a:r>
              <a:r>
                <a:rPr lang="it-IT" sz="1100" baseline="0"/>
                <a:t> MVA we have first to define the Ɛ value which is the treshhold that defines the convergence of the algorithm, by satisfying the following inequality:</a:t>
              </a:r>
            </a:p>
            <a:p>
              <a:pPr/>
              <a:r>
                <a:rPr lang="it-IT" sz="1100" b="0" i="0" baseline="0">
                  <a:latin typeface="Cambria Math" panose="02040503050406030204" pitchFamily="18" charset="0"/>
                </a:rPr>
                <a:t>𝑒𝑟𝑟_𝑖=|𝑁_𝑘^𝑖 (𝑁)−𝑁_𝑘^(𝑖−1) (𝑁)|&lt; </a:t>
              </a:r>
              <a:r>
                <a:rPr lang="it-IT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it-IT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Ɛ</a:t>
              </a:r>
              <a:r>
                <a:rPr lang="it-IT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k = 1,"…,6</a:t>
              </a:r>
              <a:endParaRPr lang="it-IT" sz="1100" baseline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r>
                <a:rPr lang="it-IT" sz="1100" baseline="0"/>
                <a:t>So, let's define </a:t>
              </a:r>
              <a:r>
                <a:rPr lang="it-IT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"Ɛ</a:t>
              </a:r>
              <a:r>
                <a:rPr lang="it-IT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it-IT" sz="1100" b="0" i="0" baseline="0">
                  <a:latin typeface="Cambria Math" panose="02040503050406030204" pitchFamily="18" charset="0"/>
                </a:rPr>
                <a:t>=10^(−5)</a:t>
              </a:r>
              <a:r>
                <a:rPr lang="it-IT" sz="1100" b="0" baseline="0"/>
                <a:t>, and run the algorithm.</a:t>
              </a:r>
              <a:endParaRPr lang="it-IT" sz="1100" baseline="0"/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72BA4C-66B9-4940-A838-EFF21AB89B9A}" name="Tabella1" displayName="Tabella1" ref="A9:O51" totalsRowShown="0" headerRowDxfId="37" headerRowBorderDxfId="36" tableBorderDxfId="35">
  <autoFilter ref="A9:O51" xr:uid="{364593A8-67FA-4BDD-941F-EC3718B15EA1}"/>
  <tableColumns count="15">
    <tableColumn id="1" xr3:uid="{036B605A-8A74-43E3-B6D8-592EF092AE3B}" name="N"/>
    <tableColumn id="2" xr3:uid="{4F9154D3-7800-462B-AF78-B9BB2133DF44}" name="R1" dataDxfId="34"/>
    <tableColumn id="3" xr3:uid="{EDF16784-7C7F-4D8C-85CE-123F3D872DBF}" name="R2" dataDxfId="33"/>
    <tableColumn id="4" xr3:uid="{44F4CB99-876D-4037-8190-E2CC4469F73B}" name="R3" dataDxfId="32"/>
    <tableColumn id="5" xr3:uid="{28B7A4A7-C376-45AA-B505-37446A113C9B}" name="R4" dataDxfId="31"/>
    <tableColumn id="6" xr3:uid="{9C331D0C-4563-4A7F-8113-B13735559618}" name="R5" dataDxfId="30"/>
    <tableColumn id="7" xr3:uid="{038410E2-4B91-4D78-8732-F32EDBEDAFB8}" name="R6"/>
    <tableColumn id="8" xr3:uid="{20DCC23B-BAC7-467B-AF2D-CF817EEC66AF}" name="R" dataDxfId="29"/>
    <tableColumn id="9" xr3:uid="{E34B3B96-0219-4389-AEED-8E7205C5145D}" name="X"/>
    <tableColumn id="10" xr3:uid="{3B3442A3-E388-4450-A320-F1DB414E10CB}" name="N1" dataDxfId="28"/>
    <tableColumn id="11" xr3:uid="{5F2AAA8C-C6FC-41D0-BA25-4F48438B667B}" name="N2" dataDxfId="27"/>
    <tableColumn id="12" xr3:uid="{546D00E9-FED4-4713-AFFB-43DE07C6C87F}" name="N3" dataDxfId="26"/>
    <tableColumn id="13" xr3:uid="{B0CA3BBC-7FF7-4229-815E-75A4F5EBC762}" name="N4" dataDxfId="25"/>
    <tableColumn id="14" xr3:uid="{8ED85235-DF82-4457-A414-088CB3A4DDDF}" name="N5" dataDxfId="24"/>
    <tableColumn id="15" xr3:uid="{E5245FF9-F53E-4F3E-AF53-0E96E85F9AC4}" name="N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44C061-3759-4418-BC1E-9EAE69BD5C36}" name="Tabella13" displayName="Tabella13" ref="A9:U51" totalsRowShown="0" headerRowDxfId="23" headerRowBorderDxfId="22" tableBorderDxfId="21">
  <autoFilter ref="A9:U51" xr:uid="{9BF5B0F0-6919-405A-8544-1B974FF7A833}"/>
  <tableColumns count="21">
    <tableColumn id="1" xr3:uid="{E4C2C357-D0A4-491C-B180-5E2AE4F0F265}" name="Iter"/>
    <tableColumn id="2" xr3:uid="{46EA3880-1F36-4586-AC16-A05F9F5B4BDA}" name="R1" dataDxfId="20"/>
    <tableColumn id="3" xr3:uid="{9EADFE0F-BCFC-4E1F-901A-97258FB71BDD}" name="R2" dataDxfId="19"/>
    <tableColumn id="4" xr3:uid="{2A022127-9C43-402A-A7FB-CCCB9085B04A}" name="R3" dataDxfId="18"/>
    <tableColumn id="5" xr3:uid="{75541E39-63AD-4C89-9249-BF2ECFF81364}" name="R4" dataDxfId="17"/>
    <tableColumn id="6" xr3:uid="{2D6A3A17-5F14-471C-A81C-84F96130F778}" name="R5" dataDxfId="16"/>
    <tableColumn id="7" xr3:uid="{ACB4D966-D389-4DD1-B71D-798D5EAD4B95}" name="R6" dataDxfId="15"/>
    <tableColumn id="8" xr3:uid="{36799A39-4B6A-49E1-849C-8BF48C0C36E4}" name="R" dataDxfId="14"/>
    <tableColumn id="9" xr3:uid="{F300AB12-B85B-4661-9C94-962F46988651}" name="X" dataDxfId="13"/>
    <tableColumn id="10" xr3:uid="{BE80FB72-51CE-43BE-B2A6-686087D151C6}" name="N1" dataDxfId="12"/>
    <tableColumn id="11" xr3:uid="{71F031DC-874F-4B6A-810F-841FC241F2E4}" name="N2" dataDxfId="11"/>
    <tableColumn id="12" xr3:uid="{C86824E7-7BE3-41B4-9DE8-2CD407B00E02}" name="N3" dataDxfId="10"/>
    <tableColumn id="13" xr3:uid="{3F10B177-E9F9-45B7-8E6A-7F158F999393}" name="N4" dataDxfId="9"/>
    <tableColumn id="14" xr3:uid="{0D7C44FB-98BF-4B33-8E47-3348D7588AAD}" name="N5" dataDxfId="8"/>
    <tableColumn id="15" xr3:uid="{92D0F868-722E-4FB1-B2B6-5B9C6D2113BB}" name="N6" dataDxfId="7"/>
    <tableColumn id="16" xr3:uid="{40544C57-2696-404D-A4DF-FB6166017ADB}" name="err1" dataDxfId="6"/>
    <tableColumn id="17" xr3:uid="{30772A86-8DCC-4D8F-ABDF-C2DFD62D4221}" name="err2" dataDxfId="5"/>
    <tableColumn id="18" xr3:uid="{9FEE08A8-D644-4F51-AFF2-9BD922909C02}" name="err3" dataDxfId="4"/>
    <tableColumn id="19" xr3:uid="{EA0CE3C0-A00B-4CF4-92DE-271511C6EA15}" name="err4" dataDxfId="3"/>
    <tableColumn id="20" xr3:uid="{173A5C56-15F8-47CA-9397-DA56CBC93A56}" name="err5" dataDxfId="2"/>
    <tableColumn id="21" xr3:uid="{0EC5FA6A-F16E-491F-85E0-9BD856AC98B3}" name="err6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709A4-E3FE-FF4A-96B9-EC9801668F1D}">
  <sheetPr>
    <pageSetUpPr fitToPage="1"/>
  </sheetPr>
  <dimension ref="A1:AB24"/>
  <sheetViews>
    <sheetView zoomScaleNormal="100" workbookViewId="0">
      <selection activeCell="AB4" sqref="AB4"/>
    </sheetView>
  </sheetViews>
  <sheetFormatPr defaultColWidth="11" defaultRowHeight="15.75" x14ac:dyDescent="0.25"/>
  <cols>
    <col min="1" max="5" width="6.125" style="1" customWidth="1"/>
    <col min="7" max="18" width="6.5" customWidth="1"/>
    <col min="21" max="21" width="14" customWidth="1"/>
  </cols>
  <sheetData>
    <row r="1" spans="1:28" ht="16.5" thickBot="1" x14ac:dyDescent="0.3">
      <c r="A1" s="111" t="s">
        <v>14</v>
      </c>
      <c r="B1" s="112"/>
      <c r="C1" s="112"/>
      <c r="D1" s="112"/>
      <c r="E1" s="113"/>
      <c r="F1" s="12" t="s">
        <v>15</v>
      </c>
      <c r="G1" s="111" t="s">
        <v>16</v>
      </c>
      <c r="H1" s="112"/>
      <c r="I1" s="112"/>
      <c r="J1" s="112"/>
      <c r="K1" s="112"/>
      <c r="L1" s="113"/>
      <c r="M1" s="111" t="s">
        <v>19</v>
      </c>
      <c r="N1" s="112"/>
      <c r="O1" s="112"/>
      <c r="P1" s="112"/>
      <c r="Q1" s="112"/>
      <c r="R1" s="113"/>
      <c r="S1" s="13" t="s">
        <v>17</v>
      </c>
    </row>
    <row r="2" spans="1:28" ht="19.5" thickBot="1" x14ac:dyDescent="0.35">
      <c r="A2" s="108" t="s">
        <v>0</v>
      </c>
      <c r="B2" s="109"/>
      <c r="C2" s="109"/>
      <c r="D2" s="109"/>
      <c r="E2" s="110"/>
      <c r="F2" s="14" t="s">
        <v>18</v>
      </c>
      <c r="G2" s="15" t="s">
        <v>1</v>
      </c>
      <c r="H2" s="16" t="s">
        <v>2</v>
      </c>
      <c r="I2" s="16" t="s">
        <v>3</v>
      </c>
      <c r="J2" s="16" t="s">
        <v>4</v>
      </c>
      <c r="K2" s="16" t="s">
        <v>5</v>
      </c>
      <c r="L2" s="17" t="s">
        <v>6</v>
      </c>
      <c r="M2" s="15" t="s">
        <v>7</v>
      </c>
      <c r="N2" s="16" t="s">
        <v>8</v>
      </c>
      <c r="O2" s="16" t="s">
        <v>9</v>
      </c>
      <c r="P2" s="16" t="s">
        <v>10</v>
      </c>
      <c r="Q2" s="16" t="s">
        <v>11</v>
      </c>
      <c r="R2" s="17" t="s">
        <v>12</v>
      </c>
      <c r="S2" s="18" t="s">
        <v>13</v>
      </c>
    </row>
    <row r="3" spans="1:28" x14ac:dyDescent="0.25">
      <c r="A3" s="8">
        <v>0</v>
      </c>
      <c r="B3" s="9">
        <v>20</v>
      </c>
      <c r="C3" s="9">
        <v>40</v>
      </c>
      <c r="D3" s="9">
        <v>60</v>
      </c>
      <c r="E3" s="10">
        <v>80</v>
      </c>
      <c r="F3" s="19">
        <v>10</v>
      </c>
      <c r="G3" s="20">
        <v>1</v>
      </c>
      <c r="H3" s="21">
        <v>1</v>
      </c>
      <c r="I3" s="21">
        <v>1</v>
      </c>
      <c r="J3" s="21">
        <v>0.2</v>
      </c>
      <c r="K3" s="21">
        <v>0.2</v>
      </c>
      <c r="L3" s="22">
        <v>0.4</v>
      </c>
      <c r="M3" s="20">
        <v>1</v>
      </c>
      <c r="N3" s="21">
        <v>0.25</v>
      </c>
      <c r="O3" s="21">
        <v>10</v>
      </c>
      <c r="P3" s="21">
        <v>6</v>
      </c>
      <c r="Q3" s="21">
        <v>5</v>
      </c>
      <c r="R3" s="22">
        <v>10</v>
      </c>
      <c r="S3" s="23">
        <v>30</v>
      </c>
      <c r="U3" t="s">
        <v>33</v>
      </c>
      <c r="V3" s="39">
        <v>10566859</v>
      </c>
      <c r="W3" t="s">
        <v>34</v>
      </c>
      <c r="AB3">
        <v>3</v>
      </c>
    </row>
    <row r="4" spans="1:28" x14ac:dyDescent="0.25">
      <c r="A4" s="4">
        <v>1</v>
      </c>
      <c r="B4" s="2">
        <v>21</v>
      </c>
      <c r="C4" s="2">
        <v>41</v>
      </c>
      <c r="D4" s="2">
        <v>61</v>
      </c>
      <c r="E4" s="3">
        <v>81</v>
      </c>
      <c r="F4" s="24">
        <v>20</v>
      </c>
      <c r="G4" s="25">
        <v>2</v>
      </c>
      <c r="H4" s="26">
        <v>1</v>
      </c>
      <c r="I4" s="26">
        <v>0.5</v>
      </c>
      <c r="J4" s="26">
        <v>1.25</v>
      </c>
      <c r="K4" s="26">
        <v>0.2</v>
      </c>
      <c r="L4" s="27">
        <v>0.2</v>
      </c>
      <c r="M4" s="25">
        <v>0.2</v>
      </c>
      <c r="N4" s="26">
        <v>0.25</v>
      </c>
      <c r="O4" s="26">
        <v>6</v>
      </c>
      <c r="P4" s="26">
        <v>3</v>
      </c>
      <c r="Q4" s="26">
        <v>10</v>
      </c>
      <c r="R4" s="27">
        <v>10</v>
      </c>
      <c r="S4" s="28">
        <v>25</v>
      </c>
      <c r="AB4">
        <f>MOD(V3,20)+AB3</f>
        <v>22</v>
      </c>
    </row>
    <row r="5" spans="1:28" x14ac:dyDescent="0.25">
      <c r="A5" s="4">
        <v>2</v>
      </c>
      <c r="B5" s="2">
        <v>22</v>
      </c>
      <c r="C5" s="2">
        <v>42</v>
      </c>
      <c r="D5" s="2">
        <v>62</v>
      </c>
      <c r="E5" s="3">
        <v>82</v>
      </c>
      <c r="F5" s="24">
        <v>5</v>
      </c>
      <c r="G5" s="25">
        <v>3</v>
      </c>
      <c r="H5" s="26">
        <v>0.5</v>
      </c>
      <c r="I5" s="26">
        <v>0.5</v>
      </c>
      <c r="J5" s="26">
        <v>1</v>
      </c>
      <c r="K5" s="26">
        <v>1.5</v>
      </c>
      <c r="L5" s="27">
        <v>0.4</v>
      </c>
      <c r="M5" s="25">
        <v>1</v>
      </c>
      <c r="N5" s="26">
        <v>2</v>
      </c>
      <c r="O5" s="26">
        <v>15</v>
      </c>
      <c r="P5" s="26">
        <v>6</v>
      </c>
      <c r="Q5" s="26">
        <v>2</v>
      </c>
      <c r="R5" s="27">
        <v>20</v>
      </c>
      <c r="S5" s="28">
        <v>30</v>
      </c>
      <c r="U5" t="s">
        <v>15</v>
      </c>
      <c r="V5" t="s">
        <v>18</v>
      </c>
      <c r="W5" s="40">
        <f ca="1">INDIRECT($AB5&amp;AB$4)</f>
        <v>1</v>
      </c>
      <c r="AB5" t="s">
        <v>20</v>
      </c>
    </row>
    <row r="6" spans="1:28" x14ac:dyDescent="0.25">
      <c r="A6" s="4">
        <v>3</v>
      </c>
      <c r="B6" s="2">
        <v>23</v>
      </c>
      <c r="C6" s="2">
        <v>43</v>
      </c>
      <c r="D6" s="2">
        <v>63</v>
      </c>
      <c r="E6" s="3">
        <v>83</v>
      </c>
      <c r="F6" s="24">
        <v>20</v>
      </c>
      <c r="G6" s="25">
        <v>3</v>
      </c>
      <c r="H6" s="26">
        <v>3</v>
      </c>
      <c r="I6" s="26">
        <v>1</v>
      </c>
      <c r="J6" s="26">
        <v>1</v>
      </c>
      <c r="K6" s="26">
        <v>1.5</v>
      </c>
      <c r="L6" s="27">
        <v>1.5</v>
      </c>
      <c r="M6" s="25">
        <v>1.5</v>
      </c>
      <c r="N6" s="26">
        <v>0.2</v>
      </c>
      <c r="O6" s="26">
        <v>15</v>
      </c>
      <c r="P6" s="26">
        <v>10</v>
      </c>
      <c r="Q6" s="26">
        <v>10</v>
      </c>
      <c r="R6" s="27">
        <v>25</v>
      </c>
      <c r="S6" s="28">
        <v>40</v>
      </c>
      <c r="U6" t="s">
        <v>16</v>
      </c>
      <c r="V6" t="s">
        <v>1</v>
      </c>
      <c r="W6" s="40">
        <f t="shared" ref="W6:W18" ca="1" si="0">INDIRECT($AB6&amp;AB$4)</f>
        <v>2</v>
      </c>
      <c r="AB6" t="s">
        <v>21</v>
      </c>
    </row>
    <row r="7" spans="1:28" x14ac:dyDescent="0.25">
      <c r="A7" s="4">
        <v>4</v>
      </c>
      <c r="B7" s="2">
        <v>24</v>
      </c>
      <c r="C7" s="2">
        <v>44</v>
      </c>
      <c r="D7" s="2">
        <v>64</v>
      </c>
      <c r="E7" s="3">
        <v>84</v>
      </c>
      <c r="F7" s="24">
        <v>10</v>
      </c>
      <c r="G7" s="25">
        <v>1</v>
      </c>
      <c r="H7" s="26">
        <v>10</v>
      </c>
      <c r="I7" s="26">
        <v>3</v>
      </c>
      <c r="J7" s="26">
        <v>0.2</v>
      </c>
      <c r="K7" s="26">
        <v>0.2</v>
      </c>
      <c r="L7" s="27">
        <v>1.5</v>
      </c>
      <c r="M7" s="25">
        <v>1.5</v>
      </c>
      <c r="N7" s="26">
        <v>0.4</v>
      </c>
      <c r="O7" s="26">
        <v>6</v>
      </c>
      <c r="P7" s="26">
        <v>15</v>
      </c>
      <c r="Q7" s="26">
        <v>2</v>
      </c>
      <c r="R7" s="27">
        <v>25</v>
      </c>
      <c r="S7" s="28">
        <v>30</v>
      </c>
      <c r="V7" t="s">
        <v>2</v>
      </c>
      <c r="W7" s="40">
        <f t="shared" ca="1" si="0"/>
        <v>10</v>
      </c>
      <c r="AB7" t="s">
        <v>22</v>
      </c>
    </row>
    <row r="8" spans="1:28" x14ac:dyDescent="0.25">
      <c r="A8" s="4">
        <v>5</v>
      </c>
      <c r="B8" s="2">
        <v>25</v>
      </c>
      <c r="C8" s="2">
        <v>45</v>
      </c>
      <c r="D8" s="2">
        <v>65</v>
      </c>
      <c r="E8" s="3">
        <v>85</v>
      </c>
      <c r="F8" s="24">
        <v>1</v>
      </c>
      <c r="G8" s="25">
        <v>2</v>
      </c>
      <c r="H8" s="26">
        <v>10</v>
      </c>
      <c r="I8" s="26">
        <v>0.5</v>
      </c>
      <c r="J8" s="26">
        <v>0.1</v>
      </c>
      <c r="K8" s="26">
        <v>1.25</v>
      </c>
      <c r="L8" s="27">
        <v>0.2</v>
      </c>
      <c r="M8" s="25">
        <v>1.5</v>
      </c>
      <c r="N8" s="26">
        <v>2</v>
      </c>
      <c r="O8" s="26">
        <v>10</v>
      </c>
      <c r="P8" s="26">
        <v>10</v>
      </c>
      <c r="Q8" s="26">
        <v>2</v>
      </c>
      <c r="R8" s="27">
        <v>20</v>
      </c>
      <c r="S8" s="28">
        <v>30</v>
      </c>
      <c r="V8" t="s">
        <v>3</v>
      </c>
      <c r="W8" s="40">
        <f t="shared" ca="1" si="0"/>
        <v>1</v>
      </c>
      <c r="AB8" t="s">
        <v>23</v>
      </c>
    </row>
    <row r="9" spans="1:28" x14ac:dyDescent="0.25">
      <c r="A9" s="4">
        <v>6</v>
      </c>
      <c r="B9" s="2">
        <v>26</v>
      </c>
      <c r="C9" s="2">
        <v>46</v>
      </c>
      <c r="D9" s="2">
        <v>66</v>
      </c>
      <c r="E9" s="3">
        <v>86</v>
      </c>
      <c r="F9" s="24">
        <v>10</v>
      </c>
      <c r="G9" s="25">
        <v>3</v>
      </c>
      <c r="H9" s="26">
        <v>4</v>
      </c>
      <c r="I9" s="26">
        <v>2</v>
      </c>
      <c r="J9" s="26">
        <v>1.5</v>
      </c>
      <c r="K9" s="26">
        <v>1</v>
      </c>
      <c r="L9" s="27">
        <v>0.4</v>
      </c>
      <c r="M9" s="25">
        <v>0.25</v>
      </c>
      <c r="N9" s="26">
        <v>0.25</v>
      </c>
      <c r="O9" s="26">
        <v>15</v>
      </c>
      <c r="P9" s="26">
        <v>6</v>
      </c>
      <c r="Q9" s="26">
        <v>2</v>
      </c>
      <c r="R9" s="27">
        <v>25</v>
      </c>
      <c r="S9" s="28">
        <v>25</v>
      </c>
      <c r="V9" t="s">
        <v>4</v>
      </c>
      <c r="W9" s="40">
        <f t="shared" ca="1" si="0"/>
        <v>0.1</v>
      </c>
      <c r="AB9" t="s">
        <v>24</v>
      </c>
    </row>
    <row r="10" spans="1:28" x14ac:dyDescent="0.25">
      <c r="A10" s="4">
        <v>7</v>
      </c>
      <c r="B10" s="2">
        <v>27</v>
      </c>
      <c r="C10" s="2">
        <v>47</v>
      </c>
      <c r="D10" s="2">
        <v>67</v>
      </c>
      <c r="E10" s="3">
        <v>87</v>
      </c>
      <c r="F10" s="24">
        <v>10</v>
      </c>
      <c r="G10" s="25">
        <v>2</v>
      </c>
      <c r="H10" s="26">
        <v>2</v>
      </c>
      <c r="I10" s="26">
        <v>10</v>
      </c>
      <c r="J10" s="26">
        <v>1.5</v>
      </c>
      <c r="K10" s="26">
        <v>0.2</v>
      </c>
      <c r="L10" s="27">
        <v>1</v>
      </c>
      <c r="M10" s="25">
        <v>0.2</v>
      </c>
      <c r="N10" s="26">
        <v>1</v>
      </c>
      <c r="O10" s="26">
        <v>12</v>
      </c>
      <c r="P10" s="26">
        <v>6</v>
      </c>
      <c r="Q10" s="26">
        <v>2</v>
      </c>
      <c r="R10" s="27">
        <v>25</v>
      </c>
      <c r="S10" s="28">
        <v>30</v>
      </c>
      <c r="V10" t="s">
        <v>5</v>
      </c>
      <c r="W10" s="40">
        <f t="shared" ca="1" si="0"/>
        <v>0.1</v>
      </c>
      <c r="AB10" t="s">
        <v>25</v>
      </c>
    </row>
    <row r="11" spans="1:28" x14ac:dyDescent="0.25">
      <c r="A11" s="4">
        <v>8</v>
      </c>
      <c r="B11" s="2">
        <v>28</v>
      </c>
      <c r="C11" s="2">
        <v>48</v>
      </c>
      <c r="D11" s="2">
        <v>68</v>
      </c>
      <c r="E11" s="3">
        <v>88</v>
      </c>
      <c r="F11" s="24">
        <v>10</v>
      </c>
      <c r="G11" s="25">
        <v>3</v>
      </c>
      <c r="H11" s="26">
        <v>1</v>
      </c>
      <c r="I11" s="26">
        <v>1</v>
      </c>
      <c r="J11" s="26">
        <v>1.5</v>
      </c>
      <c r="K11" s="26">
        <v>1</v>
      </c>
      <c r="L11" s="27">
        <v>0.4</v>
      </c>
      <c r="M11" s="25">
        <v>0.25</v>
      </c>
      <c r="N11" s="26">
        <v>0.2</v>
      </c>
      <c r="O11" s="26">
        <v>15</v>
      </c>
      <c r="P11" s="26">
        <v>10</v>
      </c>
      <c r="Q11" s="26">
        <v>5</v>
      </c>
      <c r="R11" s="27">
        <v>2</v>
      </c>
      <c r="S11" s="28">
        <v>25</v>
      </c>
      <c r="V11" t="s">
        <v>6</v>
      </c>
      <c r="W11" s="40">
        <f t="shared" ca="1" si="0"/>
        <v>1.25</v>
      </c>
      <c r="AB11" t="s">
        <v>26</v>
      </c>
    </row>
    <row r="12" spans="1:28" x14ac:dyDescent="0.25">
      <c r="A12" s="4">
        <v>9</v>
      </c>
      <c r="B12" s="2">
        <v>29</v>
      </c>
      <c r="C12" s="2">
        <v>49</v>
      </c>
      <c r="D12" s="2">
        <v>69</v>
      </c>
      <c r="E12" s="3">
        <v>89</v>
      </c>
      <c r="F12" s="24">
        <v>20</v>
      </c>
      <c r="G12" s="25">
        <v>0.5</v>
      </c>
      <c r="H12" s="26">
        <v>4</v>
      </c>
      <c r="I12" s="26">
        <v>0.5</v>
      </c>
      <c r="J12" s="26">
        <v>0.1</v>
      </c>
      <c r="K12" s="26">
        <v>0.4</v>
      </c>
      <c r="L12" s="27">
        <v>0.4</v>
      </c>
      <c r="M12" s="25">
        <v>2</v>
      </c>
      <c r="N12" s="26">
        <v>0.25</v>
      </c>
      <c r="O12" s="26">
        <v>6</v>
      </c>
      <c r="P12" s="26">
        <v>15</v>
      </c>
      <c r="Q12" s="26">
        <v>5</v>
      </c>
      <c r="R12" s="27">
        <v>5</v>
      </c>
      <c r="S12" s="28">
        <v>25</v>
      </c>
      <c r="U12" t="s">
        <v>19</v>
      </c>
      <c r="V12" t="s">
        <v>7</v>
      </c>
      <c r="W12" s="40">
        <f t="shared" ca="1" si="0"/>
        <v>1</v>
      </c>
      <c r="AB12" t="s">
        <v>27</v>
      </c>
    </row>
    <row r="13" spans="1:28" x14ac:dyDescent="0.25">
      <c r="A13" s="5">
        <v>10</v>
      </c>
      <c r="B13" s="2">
        <v>30</v>
      </c>
      <c r="C13" s="2">
        <v>50</v>
      </c>
      <c r="D13" s="2">
        <v>70</v>
      </c>
      <c r="E13" s="3">
        <v>90</v>
      </c>
      <c r="F13" s="24">
        <v>20</v>
      </c>
      <c r="G13" s="25">
        <v>0.5</v>
      </c>
      <c r="H13" s="26">
        <v>0.5</v>
      </c>
      <c r="I13" s="26">
        <v>4</v>
      </c>
      <c r="J13" s="26">
        <v>0.4</v>
      </c>
      <c r="K13" s="26">
        <v>0.2</v>
      </c>
      <c r="L13" s="27">
        <v>1.25</v>
      </c>
      <c r="M13" s="25">
        <v>2</v>
      </c>
      <c r="N13" s="26">
        <v>0.25</v>
      </c>
      <c r="O13" s="26">
        <v>3</v>
      </c>
      <c r="P13" s="26">
        <v>15</v>
      </c>
      <c r="Q13" s="26">
        <v>10</v>
      </c>
      <c r="R13" s="27">
        <v>25</v>
      </c>
      <c r="S13" s="28">
        <v>30</v>
      </c>
      <c r="V13" t="s">
        <v>8</v>
      </c>
      <c r="W13" s="40">
        <f t="shared" ca="1" si="0"/>
        <v>1</v>
      </c>
      <c r="AB13" t="s">
        <v>13</v>
      </c>
    </row>
    <row r="14" spans="1:28" x14ac:dyDescent="0.25">
      <c r="A14" s="5">
        <v>11</v>
      </c>
      <c r="B14" s="2">
        <v>31</v>
      </c>
      <c r="C14" s="2">
        <v>51</v>
      </c>
      <c r="D14" s="2">
        <v>71</v>
      </c>
      <c r="E14" s="3">
        <v>91</v>
      </c>
      <c r="F14" s="24">
        <v>20</v>
      </c>
      <c r="G14" s="25">
        <v>10</v>
      </c>
      <c r="H14" s="26">
        <v>1</v>
      </c>
      <c r="I14" s="26">
        <v>4</v>
      </c>
      <c r="J14" s="26">
        <v>0.4</v>
      </c>
      <c r="K14" s="26">
        <v>0.2</v>
      </c>
      <c r="L14" s="27">
        <v>1</v>
      </c>
      <c r="M14" s="25">
        <v>1</v>
      </c>
      <c r="N14" s="26">
        <v>0.25</v>
      </c>
      <c r="O14" s="26">
        <v>15</v>
      </c>
      <c r="P14" s="26">
        <v>6</v>
      </c>
      <c r="Q14" s="26">
        <v>10</v>
      </c>
      <c r="R14" s="27">
        <v>5</v>
      </c>
      <c r="S14" s="28">
        <v>25</v>
      </c>
      <c r="V14" t="s">
        <v>9</v>
      </c>
      <c r="W14" s="40">
        <f t="shared" ca="1" si="0"/>
        <v>15</v>
      </c>
      <c r="AB14" t="s">
        <v>28</v>
      </c>
    </row>
    <row r="15" spans="1:28" x14ac:dyDescent="0.25">
      <c r="A15" s="5">
        <v>12</v>
      </c>
      <c r="B15" s="2">
        <v>32</v>
      </c>
      <c r="C15" s="2">
        <v>52</v>
      </c>
      <c r="D15" s="2">
        <v>72</v>
      </c>
      <c r="E15" s="3">
        <v>92</v>
      </c>
      <c r="F15" s="24">
        <v>1</v>
      </c>
      <c r="G15" s="25">
        <v>0.5</v>
      </c>
      <c r="H15" s="26">
        <v>3</v>
      </c>
      <c r="I15" s="26">
        <v>10</v>
      </c>
      <c r="J15" s="26">
        <v>1</v>
      </c>
      <c r="K15" s="26">
        <v>0.2</v>
      </c>
      <c r="L15" s="27">
        <v>1.25</v>
      </c>
      <c r="M15" s="25">
        <v>0.4</v>
      </c>
      <c r="N15" s="26">
        <v>0.4</v>
      </c>
      <c r="O15" s="26">
        <v>10</v>
      </c>
      <c r="P15" s="26">
        <v>3</v>
      </c>
      <c r="Q15" s="26">
        <v>10</v>
      </c>
      <c r="R15" s="27">
        <v>10</v>
      </c>
      <c r="S15" s="28">
        <v>30</v>
      </c>
      <c r="V15" t="s">
        <v>10</v>
      </c>
      <c r="W15" s="40">
        <f t="shared" ca="1" si="0"/>
        <v>10</v>
      </c>
      <c r="AB15" t="s">
        <v>29</v>
      </c>
    </row>
    <row r="16" spans="1:28" x14ac:dyDescent="0.25">
      <c r="A16" s="5">
        <v>13</v>
      </c>
      <c r="B16" s="2">
        <v>33</v>
      </c>
      <c r="C16" s="2">
        <v>53</v>
      </c>
      <c r="D16" s="2">
        <v>73</v>
      </c>
      <c r="E16" s="3">
        <v>93</v>
      </c>
      <c r="F16" s="24">
        <v>1</v>
      </c>
      <c r="G16" s="25">
        <v>3</v>
      </c>
      <c r="H16" s="26">
        <v>3</v>
      </c>
      <c r="I16" s="26">
        <v>1</v>
      </c>
      <c r="J16" s="26">
        <v>0.2</v>
      </c>
      <c r="K16" s="26">
        <v>1</v>
      </c>
      <c r="L16" s="27">
        <v>1</v>
      </c>
      <c r="M16" s="25">
        <v>0.25</v>
      </c>
      <c r="N16" s="26">
        <v>0.4</v>
      </c>
      <c r="O16" s="26">
        <v>3</v>
      </c>
      <c r="P16" s="26">
        <v>10</v>
      </c>
      <c r="Q16" s="26">
        <v>5</v>
      </c>
      <c r="R16" s="27">
        <v>5</v>
      </c>
      <c r="S16" s="28">
        <v>25</v>
      </c>
      <c r="V16" t="s">
        <v>11</v>
      </c>
      <c r="W16" s="40">
        <f t="shared" ca="1" si="0"/>
        <v>1</v>
      </c>
      <c r="AB16" t="s">
        <v>30</v>
      </c>
    </row>
    <row r="17" spans="1:28" x14ac:dyDescent="0.25">
      <c r="A17" s="5">
        <v>14</v>
      </c>
      <c r="B17" s="2">
        <v>34</v>
      </c>
      <c r="C17" s="2">
        <v>54</v>
      </c>
      <c r="D17" s="2">
        <v>74</v>
      </c>
      <c r="E17" s="3">
        <v>94</v>
      </c>
      <c r="F17" s="24">
        <v>10</v>
      </c>
      <c r="G17" s="25">
        <v>0.5</v>
      </c>
      <c r="H17" s="26">
        <v>1</v>
      </c>
      <c r="I17" s="26">
        <v>4</v>
      </c>
      <c r="J17" s="26">
        <v>1</v>
      </c>
      <c r="K17" s="26">
        <v>1.5</v>
      </c>
      <c r="L17" s="27">
        <v>1</v>
      </c>
      <c r="M17" s="25">
        <v>0.2</v>
      </c>
      <c r="N17" s="26">
        <v>1</v>
      </c>
      <c r="O17" s="26">
        <v>6</v>
      </c>
      <c r="P17" s="26">
        <v>10</v>
      </c>
      <c r="Q17" s="26">
        <v>10</v>
      </c>
      <c r="R17" s="27">
        <v>10</v>
      </c>
      <c r="S17" s="28">
        <v>30</v>
      </c>
      <c r="V17" t="s">
        <v>12</v>
      </c>
      <c r="W17" s="40">
        <f t="shared" ca="1" si="0"/>
        <v>20</v>
      </c>
      <c r="AB17" t="s">
        <v>35</v>
      </c>
    </row>
    <row r="18" spans="1:28" x14ac:dyDescent="0.25">
      <c r="A18" s="5">
        <v>15</v>
      </c>
      <c r="B18" s="2">
        <v>35</v>
      </c>
      <c r="C18" s="2">
        <v>55</v>
      </c>
      <c r="D18" s="2">
        <v>75</v>
      </c>
      <c r="E18" s="3">
        <v>95</v>
      </c>
      <c r="F18" s="24">
        <v>10</v>
      </c>
      <c r="G18" s="25">
        <v>3</v>
      </c>
      <c r="H18" s="26">
        <v>1</v>
      </c>
      <c r="I18" s="26">
        <v>10</v>
      </c>
      <c r="J18" s="26">
        <v>0.4</v>
      </c>
      <c r="K18" s="26">
        <v>1</v>
      </c>
      <c r="L18" s="27">
        <v>0.1</v>
      </c>
      <c r="M18" s="25">
        <v>1</v>
      </c>
      <c r="N18" s="26">
        <v>0.25</v>
      </c>
      <c r="O18" s="26">
        <v>12</v>
      </c>
      <c r="P18" s="26">
        <v>12</v>
      </c>
      <c r="Q18" s="26">
        <v>10</v>
      </c>
      <c r="R18" s="27">
        <v>10</v>
      </c>
      <c r="S18" s="28">
        <v>30</v>
      </c>
      <c r="U18" t="s">
        <v>17</v>
      </c>
      <c r="V18" t="s">
        <v>13</v>
      </c>
      <c r="W18" s="40">
        <f t="shared" ca="1" si="0"/>
        <v>40</v>
      </c>
      <c r="AB18" t="s">
        <v>36</v>
      </c>
    </row>
    <row r="19" spans="1:28" x14ac:dyDescent="0.25">
      <c r="A19" s="5">
        <v>16</v>
      </c>
      <c r="B19" s="2">
        <v>36</v>
      </c>
      <c r="C19" s="2">
        <v>56</v>
      </c>
      <c r="D19" s="2">
        <v>76</v>
      </c>
      <c r="E19" s="3">
        <v>96</v>
      </c>
      <c r="F19" s="24">
        <v>10</v>
      </c>
      <c r="G19" s="25">
        <v>4</v>
      </c>
      <c r="H19" s="26">
        <v>3</v>
      </c>
      <c r="I19" s="26">
        <v>10</v>
      </c>
      <c r="J19" s="26">
        <v>1</v>
      </c>
      <c r="K19" s="26">
        <v>1.5</v>
      </c>
      <c r="L19" s="27">
        <v>0.2</v>
      </c>
      <c r="M19" s="25">
        <v>0.4</v>
      </c>
      <c r="N19" s="26">
        <v>1</v>
      </c>
      <c r="O19" s="26">
        <v>6</v>
      </c>
      <c r="P19" s="26">
        <v>12</v>
      </c>
      <c r="Q19" s="26">
        <v>10</v>
      </c>
      <c r="R19" s="27">
        <v>2</v>
      </c>
      <c r="S19" s="28">
        <v>25</v>
      </c>
      <c r="AB19" t="s">
        <v>37</v>
      </c>
    </row>
    <row r="20" spans="1:28" x14ac:dyDescent="0.25">
      <c r="A20" s="5">
        <v>17</v>
      </c>
      <c r="B20" s="2">
        <v>37</v>
      </c>
      <c r="C20" s="2">
        <v>57</v>
      </c>
      <c r="D20" s="2">
        <v>77</v>
      </c>
      <c r="E20" s="3">
        <v>97</v>
      </c>
      <c r="F20" s="24">
        <v>10</v>
      </c>
      <c r="G20" s="25">
        <v>2</v>
      </c>
      <c r="H20" s="26">
        <v>2</v>
      </c>
      <c r="I20" s="26">
        <v>2</v>
      </c>
      <c r="J20" s="26">
        <v>1</v>
      </c>
      <c r="K20" s="26">
        <v>1.5</v>
      </c>
      <c r="L20" s="27">
        <v>1</v>
      </c>
      <c r="M20" s="25">
        <v>0.25</v>
      </c>
      <c r="N20" s="26">
        <v>0.2</v>
      </c>
      <c r="O20" s="26">
        <v>6</v>
      </c>
      <c r="P20" s="26">
        <v>15</v>
      </c>
      <c r="Q20" s="26">
        <v>5</v>
      </c>
      <c r="R20" s="27">
        <v>25</v>
      </c>
      <c r="S20" s="28">
        <v>40</v>
      </c>
    </row>
    <row r="21" spans="1:28" x14ac:dyDescent="0.25">
      <c r="A21" s="5">
        <v>18</v>
      </c>
      <c r="B21" s="2">
        <v>38</v>
      </c>
      <c r="C21" s="2">
        <v>58</v>
      </c>
      <c r="D21" s="2">
        <v>78</v>
      </c>
      <c r="E21" s="3">
        <v>98</v>
      </c>
      <c r="F21" s="24">
        <v>10</v>
      </c>
      <c r="G21" s="25">
        <v>0.5</v>
      </c>
      <c r="H21" s="26">
        <v>0.5</v>
      </c>
      <c r="I21" s="26">
        <v>4</v>
      </c>
      <c r="J21" s="26">
        <v>0.4</v>
      </c>
      <c r="K21" s="26">
        <v>1.25</v>
      </c>
      <c r="L21" s="27">
        <v>0.1</v>
      </c>
      <c r="M21" s="25">
        <v>2</v>
      </c>
      <c r="N21" s="26">
        <v>1</v>
      </c>
      <c r="O21" s="26">
        <v>3</v>
      </c>
      <c r="P21" s="26">
        <v>3</v>
      </c>
      <c r="Q21" s="26">
        <v>10</v>
      </c>
      <c r="R21" s="27">
        <v>20</v>
      </c>
      <c r="S21" s="28">
        <v>30</v>
      </c>
    </row>
    <row r="22" spans="1:28" ht="16.5" thickBot="1" x14ac:dyDescent="0.3">
      <c r="A22" s="6">
        <v>19</v>
      </c>
      <c r="B22" s="7">
        <v>39</v>
      </c>
      <c r="C22" s="7">
        <v>59</v>
      </c>
      <c r="D22" s="7">
        <v>79</v>
      </c>
      <c r="E22" s="11">
        <v>99</v>
      </c>
      <c r="F22" s="29">
        <v>1</v>
      </c>
      <c r="G22" s="30">
        <v>2</v>
      </c>
      <c r="H22" s="31">
        <v>10</v>
      </c>
      <c r="I22" s="31">
        <v>1</v>
      </c>
      <c r="J22" s="31">
        <v>0.1</v>
      </c>
      <c r="K22" s="31">
        <v>0.1</v>
      </c>
      <c r="L22" s="32">
        <v>1.25</v>
      </c>
      <c r="M22" s="30">
        <v>1</v>
      </c>
      <c r="N22" s="31">
        <v>1</v>
      </c>
      <c r="O22" s="31">
        <v>15</v>
      </c>
      <c r="P22" s="31">
        <v>10</v>
      </c>
      <c r="Q22" s="31">
        <v>1</v>
      </c>
      <c r="R22" s="32">
        <v>20</v>
      </c>
      <c r="S22" s="33">
        <v>40</v>
      </c>
    </row>
    <row r="23" spans="1:28" x14ac:dyDescent="0.25">
      <c r="A23" s="114" t="s">
        <v>31</v>
      </c>
      <c r="B23" s="115"/>
      <c r="C23" s="115"/>
      <c r="D23" s="115"/>
      <c r="E23" s="116"/>
      <c r="F23" s="34">
        <v>10</v>
      </c>
      <c r="G23" s="35">
        <v>10</v>
      </c>
      <c r="H23" s="36">
        <v>4</v>
      </c>
      <c r="I23" s="36">
        <v>1</v>
      </c>
      <c r="J23" s="36">
        <v>0.2</v>
      </c>
      <c r="K23" s="36">
        <v>0.4</v>
      </c>
      <c r="L23" s="37">
        <v>1.25</v>
      </c>
      <c r="M23" s="35">
        <v>1.5</v>
      </c>
      <c r="N23" s="36">
        <v>2</v>
      </c>
      <c r="O23" s="36">
        <v>10</v>
      </c>
      <c r="P23" s="36">
        <v>10</v>
      </c>
      <c r="Q23" s="36">
        <v>10</v>
      </c>
      <c r="R23" s="37">
        <v>20</v>
      </c>
      <c r="S23" s="38">
        <v>25</v>
      </c>
    </row>
    <row r="24" spans="1:28" ht="16.5" thickBot="1" x14ac:dyDescent="0.3">
      <c r="A24" s="105" t="s">
        <v>32</v>
      </c>
      <c r="B24" s="106"/>
      <c r="C24" s="106"/>
      <c r="D24" s="106"/>
      <c r="E24" s="107"/>
      <c r="F24" s="29">
        <v>1</v>
      </c>
      <c r="G24" s="30">
        <v>0.5</v>
      </c>
      <c r="H24" s="31">
        <v>2</v>
      </c>
      <c r="I24" s="31">
        <v>10</v>
      </c>
      <c r="J24" s="31">
        <v>1</v>
      </c>
      <c r="K24" s="31">
        <v>1</v>
      </c>
      <c r="L24" s="32">
        <v>0.1</v>
      </c>
      <c r="M24" s="30">
        <v>1</v>
      </c>
      <c r="N24" s="31">
        <v>0.4</v>
      </c>
      <c r="O24" s="31">
        <v>15</v>
      </c>
      <c r="P24" s="31">
        <v>12</v>
      </c>
      <c r="Q24" s="31">
        <v>10</v>
      </c>
      <c r="R24" s="32">
        <v>5</v>
      </c>
      <c r="S24" s="33">
        <v>40</v>
      </c>
    </row>
  </sheetData>
  <mergeCells count="6">
    <mergeCell ref="A24:E24"/>
    <mergeCell ref="A2:E2"/>
    <mergeCell ref="A1:E1"/>
    <mergeCell ref="G1:L1"/>
    <mergeCell ref="M1:R1"/>
    <mergeCell ref="A23:E23"/>
  </mergeCells>
  <pageMargins left="0.7" right="0.7" top="0.75" bottom="0.75" header="0.3" footer="0.3"/>
  <pageSetup paperSize="9" scale="8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6A6EE-94B0-4749-BDFD-43E8AA518A12}">
  <dimension ref="A1:W61"/>
  <sheetViews>
    <sheetView topLeftCell="A28" workbookViewId="0">
      <selection activeCell="B50" sqref="B50:O50"/>
    </sheetView>
  </sheetViews>
  <sheetFormatPr defaultRowHeight="15.75" x14ac:dyDescent="0.25"/>
  <cols>
    <col min="1" max="1" width="10.25" style="43" bestFit="1" customWidth="1"/>
    <col min="2" max="2" width="9" style="43"/>
    <col min="7" max="9" width="9" style="43"/>
    <col min="10" max="10" width="11.875" style="43" bestFit="1" customWidth="1"/>
    <col min="14" max="14" width="10.375" bestFit="1" customWidth="1"/>
    <col min="15" max="16" width="9" style="43"/>
    <col min="17" max="17" width="19.625" bestFit="1" customWidth="1"/>
    <col min="18" max="18" width="11.875" bestFit="1" customWidth="1"/>
    <col min="19" max="24" width="9.375" bestFit="1" customWidth="1"/>
  </cols>
  <sheetData>
    <row r="1" spans="1:15" ht="16.5" thickBot="1" x14ac:dyDescent="0.3">
      <c r="A1" s="46" t="s">
        <v>15</v>
      </c>
      <c r="B1" s="117" t="s">
        <v>16</v>
      </c>
      <c r="C1" s="118"/>
      <c r="D1" s="118"/>
      <c r="E1" s="118"/>
      <c r="F1" s="118"/>
      <c r="G1" s="119"/>
      <c r="H1" s="120" t="s">
        <v>19</v>
      </c>
      <c r="I1" s="118"/>
      <c r="J1" s="118"/>
      <c r="K1" s="118"/>
      <c r="L1" s="118"/>
      <c r="M1" s="121"/>
      <c r="N1" s="53" t="s">
        <v>17</v>
      </c>
    </row>
    <row r="2" spans="1:15" ht="16.5" thickBot="1" x14ac:dyDescent="0.3">
      <c r="A2" s="52" t="s">
        <v>18</v>
      </c>
      <c r="B2" s="50" t="s">
        <v>1</v>
      </c>
      <c r="C2" s="48" t="s">
        <v>2</v>
      </c>
      <c r="D2" s="48" t="s">
        <v>3</v>
      </c>
      <c r="E2" s="48" t="s">
        <v>4</v>
      </c>
      <c r="F2" s="48" t="s">
        <v>5</v>
      </c>
      <c r="G2" s="55" t="s">
        <v>6</v>
      </c>
      <c r="H2" s="50" t="s">
        <v>7</v>
      </c>
      <c r="I2" s="61" t="s">
        <v>8</v>
      </c>
      <c r="J2" s="47" t="s">
        <v>9</v>
      </c>
      <c r="K2" s="48" t="s">
        <v>10</v>
      </c>
      <c r="L2" s="48" t="s">
        <v>11</v>
      </c>
      <c r="M2" s="49" t="s">
        <v>12</v>
      </c>
      <c r="N2" s="55" t="s">
        <v>13</v>
      </c>
    </row>
    <row r="3" spans="1:15" ht="16.5" thickBot="1" x14ac:dyDescent="0.3">
      <c r="A3" s="67">
        <v>1</v>
      </c>
      <c r="B3" s="56">
        <v>2</v>
      </c>
      <c r="C3" s="57">
        <v>10</v>
      </c>
      <c r="D3" s="57">
        <v>1</v>
      </c>
      <c r="E3" s="57">
        <v>0.1</v>
      </c>
      <c r="F3" s="57">
        <v>0.1</v>
      </c>
      <c r="G3" s="92">
        <v>1.25</v>
      </c>
      <c r="H3" s="58">
        <v>1</v>
      </c>
      <c r="I3" s="92">
        <v>1</v>
      </c>
      <c r="J3" s="56">
        <v>15</v>
      </c>
      <c r="K3" s="57">
        <v>10</v>
      </c>
      <c r="L3" s="57">
        <v>1</v>
      </c>
      <c r="M3" s="59">
        <v>20</v>
      </c>
      <c r="N3" s="60">
        <v>40</v>
      </c>
    </row>
    <row r="5" spans="1:15" ht="16.5" thickBot="1" x14ac:dyDescent="0.3"/>
    <row r="6" spans="1:15" ht="16.5" thickBot="1" x14ac:dyDescent="0.3">
      <c r="A6" s="46" t="s">
        <v>38</v>
      </c>
      <c r="B6" s="61" t="s">
        <v>52</v>
      </c>
      <c r="C6" s="48" t="s">
        <v>53</v>
      </c>
      <c r="D6" s="48" t="s">
        <v>54</v>
      </c>
      <c r="E6" s="48" t="s">
        <v>55</v>
      </c>
      <c r="F6" s="48" t="s">
        <v>56</v>
      </c>
      <c r="G6" s="55" t="s">
        <v>57</v>
      </c>
    </row>
    <row r="7" spans="1:15" ht="16.5" thickBot="1" x14ac:dyDescent="0.3">
      <c r="A7" s="93"/>
      <c r="B7" s="56">
        <f>B3*H3</f>
        <v>2</v>
      </c>
      <c r="C7" s="57">
        <f t="shared" ref="C7:G7" si="0">C3*I3</f>
        <v>10</v>
      </c>
      <c r="D7" s="57">
        <f t="shared" si="0"/>
        <v>15</v>
      </c>
      <c r="E7" s="57">
        <f t="shared" si="0"/>
        <v>1</v>
      </c>
      <c r="F7" s="57">
        <f t="shared" si="0"/>
        <v>0.1</v>
      </c>
      <c r="G7" s="60">
        <f t="shared" si="0"/>
        <v>25</v>
      </c>
    </row>
    <row r="9" spans="1:15" x14ac:dyDescent="0.25">
      <c r="A9" s="43" t="s">
        <v>13</v>
      </c>
      <c r="B9" s="62" t="s">
        <v>39</v>
      </c>
      <c r="C9" s="45" t="s">
        <v>40</v>
      </c>
      <c r="D9" s="45" t="s">
        <v>41</v>
      </c>
      <c r="E9" s="45" t="s">
        <v>42</v>
      </c>
      <c r="F9" s="45" t="s">
        <v>43</v>
      </c>
      <c r="G9" s="43" t="s">
        <v>44</v>
      </c>
      <c r="H9" s="62" t="s">
        <v>35</v>
      </c>
      <c r="I9" s="43" t="s">
        <v>45</v>
      </c>
      <c r="J9" s="62" t="s">
        <v>46</v>
      </c>
      <c r="K9" s="45" t="s">
        <v>47</v>
      </c>
      <c r="L9" s="45" t="s">
        <v>48</v>
      </c>
      <c r="M9" s="45" t="s">
        <v>49</v>
      </c>
      <c r="N9" s="45" t="s">
        <v>50</v>
      </c>
      <c r="O9" s="43" t="s">
        <v>51</v>
      </c>
    </row>
    <row r="10" spans="1:15" x14ac:dyDescent="0.25">
      <c r="A10" s="43">
        <v>0</v>
      </c>
      <c r="B10" s="63"/>
      <c r="C10" s="41"/>
      <c r="D10" s="41"/>
      <c r="E10" s="41"/>
      <c r="F10" s="41"/>
      <c r="H10" s="63"/>
      <c r="J10" s="63">
        <v>0</v>
      </c>
      <c r="K10" s="41">
        <v>0</v>
      </c>
      <c r="L10" s="41">
        <v>0</v>
      </c>
      <c r="M10" s="41">
        <v>0</v>
      </c>
      <c r="N10" s="41">
        <v>0</v>
      </c>
      <c r="O10" s="43">
        <v>0</v>
      </c>
    </row>
    <row r="11" spans="1:15" x14ac:dyDescent="0.25">
      <c r="A11" s="43">
        <v>1</v>
      </c>
      <c r="B11" s="87">
        <f>B$7*(1+J10)</f>
        <v>2</v>
      </c>
      <c r="C11" s="68">
        <f t="shared" ref="C11:G11" si="1">C$7*(1+K10)</f>
        <v>10</v>
      </c>
      <c r="D11" s="68">
        <f t="shared" si="1"/>
        <v>15</v>
      </c>
      <c r="E11" s="68">
        <f t="shared" si="1"/>
        <v>1</v>
      </c>
      <c r="F11" s="68">
        <f t="shared" si="1"/>
        <v>0.1</v>
      </c>
      <c r="G11" s="71">
        <f t="shared" si="1"/>
        <v>25</v>
      </c>
      <c r="H11" s="87">
        <f>SUM(B11:G11)</f>
        <v>53.1</v>
      </c>
      <c r="I11" s="72">
        <f>A11/(H11+$A$3)</f>
        <v>1.8484288354898334E-2</v>
      </c>
      <c r="J11" s="87">
        <f>$I11*B11</f>
        <v>3.6968576709796669E-2</v>
      </c>
      <c r="K11" s="68">
        <f t="shared" ref="K11:O11" si="2">$I11*C11</f>
        <v>0.18484288354898334</v>
      </c>
      <c r="L11" s="68">
        <f t="shared" si="2"/>
        <v>0.277264325323475</v>
      </c>
      <c r="M11" s="68">
        <f t="shared" si="2"/>
        <v>1.8484288354898334E-2</v>
      </c>
      <c r="N11" s="68">
        <f t="shared" si="2"/>
        <v>1.8484288354898336E-3</v>
      </c>
      <c r="O11" s="71">
        <f t="shared" si="2"/>
        <v>0.46210720887245837</v>
      </c>
    </row>
    <row r="12" spans="1:15" x14ac:dyDescent="0.25">
      <c r="A12" s="43">
        <v>2</v>
      </c>
      <c r="B12" s="87">
        <f t="shared" ref="B12:B14" si="3">B$7*(1+J11)</f>
        <v>2.0739371534195934</v>
      </c>
      <c r="C12" s="68">
        <f t="shared" ref="C12:C14" si="4">C$7*(1+K11)</f>
        <v>11.848428835489832</v>
      </c>
      <c r="D12" s="68">
        <f t="shared" ref="D12:D14" si="5">D$7*(1+L11)</f>
        <v>19.158964879852125</v>
      </c>
      <c r="E12" s="68">
        <f t="shared" ref="E12:E14" si="6">E$7*(1+M11)</f>
        <v>1.0184842883548983</v>
      </c>
      <c r="F12" s="68">
        <f t="shared" ref="F12:F14" si="7">F$7*(1+N11)</f>
        <v>0.10018484288354899</v>
      </c>
      <c r="G12" s="71">
        <f t="shared" ref="G12:G14" si="8">G$7*(1+O11)</f>
        <v>36.552680221811464</v>
      </c>
      <c r="H12" s="87">
        <f t="shared" ref="H12:H14" si="9">SUM(B12:G12)</f>
        <v>70.75268022181146</v>
      </c>
      <c r="I12" s="72">
        <f t="shared" ref="I12:I14" si="10">A12/(H12+$A$3)</f>
        <v>2.7873523244251408E-2</v>
      </c>
      <c r="J12" s="87">
        <f t="shared" ref="J12:J14" si="11">$I12*B12</f>
        <v>5.7807935452957634E-2</v>
      </c>
      <c r="K12" s="68">
        <f t="shared" ref="K12:K14" si="12">$I12*C12</f>
        <v>0.3302574565538845</v>
      </c>
      <c r="L12" s="68">
        <f t="shared" ref="L12:L14" si="13">$I12*D12</f>
        <v>0.53402785291435462</v>
      </c>
      <c r="M12" s="68">
        <f t="shared" ref="M12:M14" si="14">$I12*E12</f>
        <v>2.8388745485365113E-2</v>
      </c>
      <c r="N12" s="68">
        <f t="shared" ref="N12:N14" si="15">$I12*F12</f>
        <v>2.792504546836278E-3</v>
      </c>
      <c r="O12" s="71">
        <f t="shared" ref="O12:O14" si="16">$I12*G12</f>
        <v>1.0188519818023505</v>
      </c>
    </row>
    <row r="13" spans="1:15" x14ac:dyDescent="0.25">
      <c r="A13" s="43">
        <v>3</v>
      </c>
      <c r="B13" s="87">
        <f t="shared" si="3"/>
        <v>2.1156158709059154</v>
      </c>
      <c r="C13" s="68">
        <f t="shared" si="4"/>
        <v>13.302574565538844</v>
      </c>
      <c r="D13" s="68">
        <f t="shared" si="5"/>
        <v>23.01041779371532</v>
      </c>
      <c r="E13" s="68">
        <f t="shared" si="6"/>
        <v>1.0283887454853651</v>
      </c>
      <c r="F13" s="68">
        <f t="shared" si="7"/>
        <v>0.10027925045468362</v>
      </c>
      <c r="G13" s="71">
        <f t="shared" si="8"/>
        <v>50.471299545058756</v>
      </c>
      <c r="H13" s="87">
        <f t="shared" si="9"/>
        <v>90.028575771158884</v>
      </c>
      <c r="I13" s="72">
        <f t="shared" si="10"/>
        <v>3.295668392683463E-2</v>
      </c>
      <c r="J13" s="87">
        <f t="shared" si="11"/>
        <v>6.9723683568041234E-2</v>
      </c>
      <c r="K13" s="68">
        <f t="shared" si="12"/>
        <v>0.43840874536961316</v>
      </c>
      <c r="L13" s="68">
        <f t="shared" si="13"/>
        <v>0.7583470662518873</v>
      </c>
      <c r="M13" s="68">
        <f t="shared" si="14"/>
        <v>3.389228283887516E-2</v>
      </c>
      <c r="N13" s="68">
        <f t="shared" si="15"/>
        <v>3.3048715616548962E-3</v>
      </c>
      <c r="O13" s="71">
        <f t="shared" si="16"/>
        <v>1.6633666664830939</v>
      </c>
    </row>
    <row r="14" spans="1:15" x14ac:dyDescent="0.25">
      <c r="A14" s="43">
        <v>4</v>
      </c>
      <c r="B14" s="87">
        <f t="shared" si="3"/>
        <v>2.1394473671360825</v>
      </c>
      <c r="C14" s="68">
        <f t="shared" si="4"/>
        <v>14.384087453696131</v>
      </c>
      <c r="D14" s="68">
        <f t="shared" si="5"/>
        <v>26.375205993778309</v>
      </c>
      <c r="E14" s="68">
        <f t="shared" si="6"/>
        <v>1.0338922828388752</v>
      </c>
      <c r="F14" s="68">
        <f t="shared" si="7"/>
        <v>0.10033048715616549</v>
      </c>
      <c r="G14" s="71">
        <f t="shared" si="8"/>
        <v>66.584166662077351</v>
      </c>
      <c r="H14" s="87">
        <f t="shared" si="9"/>
        <v>110.6171302466829</v>
      </c>
      <c r="I14" s="72">
        <f t="shared" si="10"/>
        <v>3.583679307252996E-2</v>
      </c>
      <c r="J14" s="87">
        <f t="shared" si="11"/>
        <v>7.6670932585624824E-2</v>
      </c>
      <c r="K14" s="68">
        <f t="shared" si="12"/>
        <v>0.51547956561528263</v>
      </c>
      <c r="L14" s="68">
        <f t="shared" si="13"/>
        <v>0.94520279944438512</v>
      </c>
      <c r="M14" s="68">
        <f t="shared" si="14"/>
        <v>3.7051383799382387E-2</v>
      </c>
      <c r="N14" s="68">
        <f t="shared" si="15"/>
        <v>3.5955229070816276E-3</v>
      </c>
      <c r="O14" s="71">
        <f t="shared" si="16"/>
        <v>2.3861630025757141</v>
      </c>
    </row>
    <row r="15" spans="1:15" x14ac:dyDescent="0.25">
      <c r="A15" s="43">
        <v>5</v>
      </c>
      <c r="B15" s="87">
        <f t="shared" ref="B15:B50" si="17">B$7*(1+J14)</f>
        <v>2.1533418651712495</v>
      </c>
      <c r="C15" s="68">
        <f t="shared" ref="C15:C50" si="18">C$7*(1+K14)</f>
        <v>15.154795656152826</v>
      </c>
      <c r="D15" s="68">
        <f t="shared" ref="D15:D50" si="19">D$7*(1+L14)</f>
        <v>29.178041991665776</v>
      </c>
      <c r="E15" s="68">
        <f t="shared" ref="E15:E50" si="20">E$7*(1+M14)</f>
        <v>1.0370513837993824</v>
      </c>
      <c r="F15" s="68">
        <f t="shared" ref="F15:F50" si="21">F$7*(1+N14)</f>
        <v>0.10035955229070817</v>
      </c>
      <c r="G15" s="71">
        <f t="shared" ref="G15:G50" si="22">G$7*(1+O14)</f>
        <v>84.654075064392856</v>
      </c>
      <c r="H15" s="87">
        <f t="shared" ref="H15:H50" si="23">SUM(B15:G15)</f>
        <v>132.27766551347278</v>
      </c>
      <c r="I15" s="72">
        <f t="shared" ref="I15:I50" si="24">A15/(H15+$A$3)</f>
        <v>3.751566311382127E-2</v>
      </c>
      <c r="J15" s="87">
        <f t="shared" ref="J15:J50" si="25">$I15*B15</f>
        <v>8.0784047982652138E-2</v>
      </c>
      <c r="K15" s="68">
        <f t="shared" ref="K15:K50" si="26">$I15*C15</f>
        <v>0.56854220839503133</v>
      </c>
      <c r="L15" s="68">
        <f t="shared" ref="L15:L50" si="27">$I15*D15</f>
        <v>1.0946335936802638</v>
      </c>
      <c r="M15" s="68">
        <f t="shared" ref="M15:M50" si="28">$I15*E15</f>
        <v>3.8905670346339793E-2</v>
      </c>
      <c r="N15" s="68">
        <f t="shared" ref="N15:N50" si="29">$I15*F15</f>
        <v>3.7650551539921374E-3</v>
      </c>
      <c r="O15" s="71">
        <f t="shared" ref="O15:O50" si="30">$I15*G15</f>
        <v>3.1758537613278999</v>
      </c>
    </row>
    <row r="16" spans="1:15" x14ac:dyDescent="0.25">
      <c r="A16" s="43">
        <v>6</v>
      </c>
      <c r="B16" s="87">
        <f t="shared" si="17"/>
        <v>2.1615680959653041</v>
      </c>
      <c r="C16" s="68">
        <f t="shared" si="18"/>
        <v>15.685422083950314</v>
      </c>
      <c r="D16" s="68">
        <f t="shared" si="19"/>
        <v>31.41950390520396</v>
      </c>
      <c r="E16" s="68">
        <f t="shared" si="20"/>
        <v>1.0389056703463397</v>
      </c>
      <c r="F16" s="68">
        <f t="shared" si="21"/>
        <v>0.10037650551539921</v>
      </c>
      <c r="G16" s="71">
        <f t="shared" si="22"/>
        <v>104.39634403319751</v>
      </c>
      <c r="H16" s="87">
        <f t="shared" si="23"/>
        <v>154.80212029417882</v>
      </c>
      <c r="I16" s="72">
        <f t="shared" si="24"/>
        <v>3.8510387334081589E-2</v>
      </c>
      <c r="J16" s="87">
        <f t="shared" si="25"/>
        <v>8.3242824624617101E-2</v>
      </c>
      <c r="K16" s="68">
        <f t="shared" si="26"/>
        <v>0.60405167995148379</v>
      </c>
      <c r="L16" s="68">
        <f t="shared" si="27"/>
        <v>1.2099772652340937</v>
      </c>
      <c r="M16" s="68">
        <f t="shared" si="28"/>
        <v>4.0008659768611225E-2</v>
      </c>
      <c r="N16" s="68">
        <f t="shared" si="29"/>
        <v>3.8655381066396008E-3</v>
      </c>
      <c r="O16" s="71">
        <f t="shared" si="30"/>
        <v>4.020343644980473</v>
      </c>
    </row>
    <row r="17" spans="1:23" x14ac:dyDescent="0.25">
      <c r="A17" s="43">
        <v>7</v>
      </c>
      <c r="B17" s="87">
        <f t="shared" si="17"/>
        <v>2.1664856492492341</v>
      </c>
      <c r="C17" s="68">
        <f t="shared" si="18"/>
        <v>16.040516799514837</v>
      </c>
      <c r="D17" s="68">
        <f t="shared" si="19"/>
        <v>33.149658978511404</v>
      </c>
      <c r="E17" s="68">
        <f t="shared" si="20"/>
        <v>1.0400086597686111</v>
      </c>
      <c r="F17" s="68">
        <f t="shared" si="21"/>
        <v>0.10038655381066397</v>
      </c>
      <c r="G17" s="71">
        <f t="shared" si="22"/>
        <v>125.50859112451182</v>
      </c>
      <c r="H17" s="87">
        <f t="shared" si="23"/>
        <v>178.00564776536658</v>
      </c>
      <c r="I17" s="72">
        <f t="shared" si="24"/>
        <v>3.9104911422545276E-2</v>
      </c>
      <c r="J17" s="87">
        <f t="shared" si="25"/>
        <v>8.4720229412106787E-2</v>
      </c>
      <c r="K17" s="68">
        <f t="shared" si="26"/>
        <v>0.62726298861687713</v>
      </c>
      <c r="L17" s="68">
        <f t="shared" si="27"/>
        <v>1.2963144780422711</v>
      </c>
      <c r="M17" s="68">
        <f t="shared" si="28"/>
        <v>4.0669446518931562E-2</v>
      </c>
      <c r="N17" s="68">
        <f t="shared" si="29"/>
        <v>3.9256072947805891E-3</v>
      </c>
      <c r="O17" s="71">
        <f t="shared" si="30"/>
        <v>4.9080023386924871</v>
      </c>
    </row>
    <row r="18" spans="1:23" x14ac:dyDescent="0.25">
      <c r="A18" s="43">
        <v>8</v>
      </c>
      <c r="B18" s="87">
        <f t="shared" si="17"/>
        <v>2.1694404588242135</v>
      </c>
      <c r="C18" s="68">
        <f t="shared" si="18"/>
        <v>16.272629886168772</v>
      </c>
      <c r="D18" s="68">
        <f t="shared" si="19"/>
        <v>34.444717170634071</v>
      </c>
      <c r="E18" s="68">
        <f t="shared" si="20"/>
        <v>1.0406694465189315</v>
      </c>
      <c r="F18" s="68">
        <f t="shared" si="21"/>
        <v>0.10039256072947807</v>
      </c>
      <c r="G18" s="71">
        <f t="shared" si="22"/>
        <v>147.70005846731218</v>
      </c>
      <c r="H18" s="87">
        <f t="shared" si="23"/>
        <v>201.72790799018765</v>
      </c>
      <c r="I18" s="72">
        <f t="shared" si="24"/>
        <v>3.9461759751337311E-2</v>
      </c>
      <c r="J18" s="87">
        <f t="shared" si="25"/>
        <v>8.5609938180952097E-2</v>
      </c>
      <c r="K18" s="68">
        <f t="shared" si="26"/>
        <v>0.64214661109042348</v>
      </c>
      <c r="L18" s="68">
        <f t="shared" si="27"/>
        <v>1.3592491536903248</v>
      </c>
      <c r="M18" s="68">
        <f t="shared" si="28"/>
        <v>4.1066647679087243E-2</v>
      </c>
      <c r="N18" s="68">
        <f t="shared" si="29"/>
        <v>3.9616671123282043E-3</v>
      </c>
      <c r="O18" s="71">
        <f t="shared" si="30"/>
        <v>5.828504222495547</v>
      </c>
    </row>
    <row r="19" spans="1:23" x14ac:dyDescent="0.25">
      <c r="A19" s="43">
        <v>9</v>
      </c>
      <c r="B19" s="87">
        <f t="shared" si="17"/>
        <v>2.1712198763619042</v>
      </c>
      <c r="C19" s="68">
        <f t="shared" si="18"/>
        <v>16.421466110904234</v>
      </c>
      <c r="D19" s="68">
        <f t="shared" si="19"/>
        <v>35.388737305354866</v>
      </c>
      <c r="E19" s="68">
        <f t="shared" si="20"/>
        <v>1.0410666476790873</v>
      </c>
      <c r="F19" s="68">
        <f t="shared" si="21"/>
        <v>0.10039616671123282</v>
      </c>
      <c r="G19" s="71">
        <f t="shared" si="22"/>
        <v>170.71260556238869</v>
      </c>
      <c r="H19" s="87">
        <f t="shared" si="23"/>
        <v>225.83549166940003</v>
      </c>
      <c r="I19" s="72">
        <f t="shared" si="24"/>
        <v>3.9676330779475168E-2</v>
      </c>
      <c r="J19" s="87">
        <f t="shared" si="25"/>
        <v>8.6146038009506085E-2</v>
      </c>
      <c r="K19" s="68">
        <f t="shared" si="26"/>
        <v>0.65154352130017801</v>
      </c>
      <c r="L19" s="68">
        <f t="shared" si="27"/>
        <v>1.4040952471952124</v>
      </c>
      <c r="M19" s="68">
        <f t="shared" si="28"/>
        <v>4.1305704676794799E-2</v>
      </c>
      <c r="N19" s="68">
        <f t="shared" si="29"/>
        <v>3.9833515194262065E-3</v>
      </c>
      <c r="O19" s="71">
        <f t="shared" si="30"/>
        <v>6.7732498065194058</v>
      </c>
    </row>
    <row r="20" spans="1:23" x14ac:dyDescent="0.25">
      <c r="A20" s="43">
        <v>10</v>
      </c>
      <c r="B20" s="87">
        <f t="shared" si="17"/>
        <v>2.1722920760190121</v>
      </c>
      <c r="C20" s="68">
        <f t="shared" si="18"/>
        <v>16.51543521300178</v>
      </c>
      <c r="D20" s="68">
        <f t="shared" si="19"/>
        <v>36.061428707928187</v>
      </c>
      <c r="E20" s="68">
        <f t="shared" si="20"/>
        <v>1.0413057046767948</v>
      </c>
      <c r="F20" s="68">
        <f t="shared" si="21"/>
        <v>0.10039833515194263</v>
      </c>
      <c r="G20" s="71">
        <f t="shared" si="22"/>
        <v>194.33124516298514</v>
      </c>
      <c r="H20" s="87">
        <f t="shared" si="23"/>
        <v>250.22210519976286</v>
      </c>
      <c r="I20" s="72">
        <f t="shared" si="24"/>
        <v>3.9805414384408398E-2</v>
      </c>
      <c r="J20" s="87">
        <f t="shared" si="25"/>
        <v>8.6468986249903568E-2</v>
      </c>
      <c r="K20" s="68">
        <f t="shared" si="26"/>
        <v>0.65740374239238608</v>
      </c>
      <c r="L20" s="68">
        <f t="shared" si="27"/>
        <v>1.4354401130128827</v>
      </c>
      <c r="M20" s="68">
        <f t="shared" si="28"/>
        <v>4.1449605075508211E-2</v>
      </c>
      <c r="N20" s="68">
        <f t="shared" si="29"/>
        <v>3.9963973342277926E-3</v>
      </c>
      <c r="O20" s="71">
        <f t="shared" si="30"/>
        <v>7.7354357415506838</v>
      </c>
    </row>
    <row r="21" spans="1:23" x14ac:dyDescent="0.25">
      <c r="A21" s="43">
        <v>11</v>
      </c>
      <c r="B21" s="87">
        <f t="shared" si="17"/>
        <v>2.172937972499807</v>
      </c>
      <c r="C21" s="68">
        <f t="shared" si="18"/>
        <v>16.574037423923862</v>
      </c>
      <c r="D21" s="68">
        <f t="shared" si="19"/>
        <v>36.531601695193238</v>
      </c>
      <c r="E21" s="68">
        <f t="shared" si="20"/>
        <v>1.0414496050755082</v>
      </c>
      <c r="F21" s="68">
        <f t="shared" si="21"/>
        <v>0.10039963973342279</v>
      </c>
      <c r="G21" s="71">
        <f t="shared" si="22"/>
        <v>218.38589353876711</v>
      </c>
      <c r="H21" s="87">
        <f t="shared" si="23"/>
        <v>274.80631987519297</v>
      </c>
      <c r="I21" s="72">
        <f t="shared" si="24"/>
        <v>3.9883059985636612E-2</v>
      </c>
      <c r="J21" s="87">
        <f t="shared" si="25"/>
        <v>8.6663415502277408E-2</v>
      </c>
      <c r="K21" s="68">
        <f t="shared" si="26"/>
        <v>0.66102332878254155</v>
      </c>
      <c r="L21" s="68">
        <f t="shared" si="27"/>
        <v>1.4569920617807761</v>
      </c>
      <c r="M21" s="68">
        <f t="shared" si="28"/>
        <v>4.1536197071244056E-2</v>
      </c>
      <c r="N21" s="68">
        <f t="shared" si="29"/>
        <v>4.0042448540244064E-3</v>
      </c>
      <c r="O21" s="71">
        <f t="shared" si="30"/>
        <v>8.7098976920234996</v>
      </c>
    </row>
    <row r="22" spans="1:23" x14ac:dyDescent="0.25">
      <c r="A22" s="43">
        <v>12</v>
      </c>
      <c r="B22" s="87">
        <f t="shared" si="17"/>
        <v>2.1733268310045548</v>
      </c>
      <c r="C22" s="68">
        <f t="shared" si="18"/>
        <v>16.610233287825416</v>
      </c>
      <c r="D22" s="68">
        <f t="shared" si="19"/>
        <v>36.854880926711644</v>
      </c>
      <c r="E22" s="68">
        <f t="shared" si="20"/>
        <v>1.041536197071244</v>
      </c>
      <c r="F22" s="68">
        <f t="shared" si="21"/>
        <v>0.10040042448540246</v>
      </c>
      <c r="G22" s="71">
        <f t="shared" si="22"/>
        <v>242.74744230058749</v>
      </c>
      <c r="H22" s="87">
        <f t="shared" si="23"/>
        <v>299.52781996768573</v>
      </c>
      <c r="I22" s="72">
        <f t="shared" si="24"/>
        <v>3.9929747606362372E-2</v>
      </c>
      <c r="J22" s="87">
        <f t="shared" si="25"/>
        <v>8.6780391828147244E-2</v>
      </c>
      <c r="K22" s="68">
        <f t="shared" si="26"/>
        <v>0.66324242286566748</v>
      </c>
      <c r="L22" s="68">
        <f t="shared" si="27"/>
        <v>1.4716060934661346</v>
      </c>
      <c r="M22" s="68">
        <f t="shared" si="28"/>
        <v>4.1588277471945274E-2</v>
      </c>
      <c r="N22" s="68">
        <f t="shared" si="29"/>
        <v>4.0089636092737651E-3</v>
      </c>
      <c r="O22" s="71">
        <f t="shared" si="30"/>
        <v>9.6928441031524706</v>
      </c>
    </row>
    <row r="23" spans="1:23" ht="16.5" thickBot="1" x14ac:dyDescent="0.3">
      <c r="A23" s="43">
        <v>13</v>
      </c>
      <c r="B23" s="87">
        <f t="shared" si="17"/>
        <v>2.1735607836562947</v>
      </c>
      <c r="C23" s="68">
        <f t="shared" si="18"/>
        <v>16.632424228656674</v>
      </c>
      <c r="D23" s="68">
        <f t="shared" si="19"/>
        <v>37.074091401992021</v>
      </c>
      <c r="E23" s="68">
        <f t="shared" si="20"/>
        <v>1.0415882774719454</v>
      </c>
      <c r="F23" s="68">
        <f t="shared" si="21"/>
        <v>0.10040089636092737</v>
      </c>
      <c r="G23" s="71">
        <f t="shared" si="22"/>
        <v>267.32110257881175</v>
      </c>
      <c r="H23" s="87">
        <f t="shared" si="23"/>
        <v>324.34316816694962</v>
      </c>
      <c r="I23" s="72">
        <f t="shared" si="24"/>
        <v>3.995780846803907E-2</v>
      </c>
      <c r="J23" s="87">
        <f t="shared" si="25"/>
        <v>8.6850725486979127E-2</v>
      </c>
      <c r="K23" s="68">
        <f t="shared" si="26"/>
        <v>0.66459522168783591</v>
      </c>
      <c r="L23" s="68">
        <f t="shared" si="27"/>
        <v>1.4813994433673712</v>
      </c>
      <c r="M23" s="68">
        <f t="shared" si="28"/>
        <v>4.1619584893778726E-2</v>
      </c>
      <c r="N23" s="68">
        <f t="shared" si="29"/>
        <v>4.0117997868093771E-3</v>
      </c>
      <c r="O23" s="71">
        <f t="shared" si="30"/>
        <v>10.681565416309185</v>
      </c>
    </row>
    <row r="24" spans="1:23" x14ac:dyDescent="0.25">
      <c r="A24" s="43">
        <v>14</v>
      </c>
      <c r="B24" s="87">
        <f t="shared" si="17"/>
        <v>2.1737014509739581</v>
      </c>
      <c r="C24" s="68">
        <f t="shared" si="18"/>
        <v>16.64595221687836</v>
      </c>
      <c r="D24" s="68">
        <f t="shared" si="19"/>
        <v>37.220991650510562</v>
      </c>
      <c r="E24" s="68">
        <f t="shared" si="20"/>
        <v>1.0416195848937788</v>
      </c>
      <c r="F24" s="68">
        <f t="shared" si="21"/>
        <v>0.10040117997868095</v>
      </c>
      <c r="G24" s="71">
        <f t="shared" si="22"/>
        <v>292.03913540772965</v>
      </c>
      <c r="H24" s="87">
        <f t="shared" si="23"/>
        <v>349.22180149096499</v>
      </c>
      <c r="I24" s="72">
        <f t="shared" si="24"/>
        <v>3.9974667311969643E-2</v>
      </c>
      <c r="J24" s="87">
        <f t="shared" si="25"/>
        <v>8.6892992338229669E-2</v>
      </c>
      <c r="K24" s="68">
        <f t="shared" si="26"/>
        <v>0.66541640196065599</v>
      </c>
      <c r="L24" s="68">
        <f t="shared" si="27"/>
        <v>1.4878967582507596</v>
      </c>
      <c r="M24" s="68">
        <f t="shared" si="28"/>
        <v>4.1638396371760727E-2</v>
      </c>
      <c r="N24" s="68">
        <f t="shared" si="29"/>
        <v>4.0135037673769587E-3</v>
      </c>
      <c r="O24" s="71">
        <f t="shared" si="30"/>
        <v>11.674167279999246</v>
      </c>
      <c r="Q24" s="76" t="s">
        <v>58</v>
      </c>
    </row>
    <row r="25" spans="1:23" ht="16.5" thickBot="1" x14ac:dyDescent="0.3">
      <c r="A25" s="43">
        <v>15</v>
      </c>
      <c r="B25" s="87">
        <f t="shared" si="17"/>
        <v>2.1737859846764591</v>
      </c>
      <c r="C25" s="68">
        <f t="shared" si="18"/>
        <v>16.654164019606558</v>
      </c>
      <c r="D25" s="68">
        <f t="shared" si="19"/>
        <v>37.318451373761391</v>
      </c>
      <c r="E25" s="68">
        <f t="shared" si="20"/>
        <v>1.0416383963717608</v>
      </c>
      <c r="F25" s="68">
        <f t="shared" si="21"/>
        <v>0.1004013503767377</v>
      </c>
      <c r="G25" s="71">
        <f t="shared" si="22"/>
        <v>316.85418199998117</v>
      </c>
      <c r="H25" s="87">
        <f t="shared" si="23"/>
        <v>374.14262312477405</v>
      </c>
      <c r="I25" s="72">
        <f t="shared" si="24"/>
        <v>3.9984792650476657E-2</v>
      </c>
      <c r="J25" s="87">
        <f t="shared" si="25"/>
        <v>8.6918381863800451E-2</v>
      </c>
      <c r="K25" s="68">
        <f t="shared" si="26"/>
        <v>0.66591329509099706</v>
      </c>
      <c r="L25" s="68">
        <f t="shared" si="27"/>
        <v>1.4921705402167449</v>
      </c>
      <c r="M25" s="68">
        <f t="shared" si="28"/>
        <v>4.1649695295699875E-2</v>
      </c>
      <c r="N25" s="68">
        <f t="shared" si="29"/>
        <v>4.0145271766417129E-3</v>
      </c>
      <c r="O25" s="71">
        <f t="shared" si="30"/>
        <v>12.669348767705641</v>
      </c>
      <c r="Q25" s="77">
        <f>SUM(J50:O50)</f>
        <v>39.960000000043294</v>
      </c>
    </row>
    <row r="26" spans="1:23" ht="16.5" thickBot="1" x14ac:dyDescent="0.3">
      <c r="A26" s="43">
        <v>16</v>
      </c>
      <c r="B26" s="87">
        <f t="shared" si="17"/>
        <v>2.1738367637276008</v>
      </c>
      <c r="C26" s="68">
        <f t="shared" si="18"/>
        <v>16.659132950909971</v>
      </c>
      <c r="D26" s="68">
        <f t="shared" si="19"/>
        <v>37.382558103251171</v>
      </c>
      <c r="E26" s="68">
        <f t="shared" si="20"/>
        <v>1.0416496952957</v>
      </c>
      <c r="F26" s="68">
        <f t="shared" si="21"/>
        <v>0.10040145271766417</v>
      </c>
      <c r="G26" s="71">
        <f t="shared" si="22"/>
        <v>341.73371919264099</v>
      </c>
      <c r="H26" s="87">
        <f t="shared" si="23"/>
        <v>399.09129815854311</v>
      </c>
      <c r="I26" s="72">
        <f t="shared" si="24"/>
        <v>3.9990872267508609E-2</v>
      </c>
      <c r="J26" s="87">
        <f t="shared" si="25"/>
        <v>8.6933628348644779E-2</v>
      </c>
      <c r="K26" s="68">
        <f t="shared" si="26"/>
        <v>0.66621325792728436</v>
      </c>
      <c r="L26" s="68">
        <f t="shared" si="27"/>
        <v>1.4949611061398365</v>
      </c>
      <c r="M26" s="68">
        <f t="shared" si="28"/>
        <v>4.1656479912059598E-2</v>
      </c>
      <c r="N26" s="68">
        <f t="shared" si="29"/>
        <v>4.0151416711044132E-3</v>
      </c>
      <c r="O26" s="71">
        <f t="shared" si="30"/>
        <v>13.666229513733562</v>
      </c>
    </row>
    <row r="27" spans="1:23" x14ac:dyDescent="0.25">
      <c r="A27" s="43">
        <v>17</v>
      </c>
      <c r="B27" s="87">
        <f t="shared" si="17"/>
        <v>2.1738672566972896</v>
      </c>
      <c r="C27" s="68">
        <f t="shared" si="18"/>
        <v>16.662132579272843</v>
      </c>
      <c r="D27" s="68">
        <f t="shared" si="19"/>
        <v>37.424416592097543</v>
      </c>
      <c r="E27" s="68">
        <f t="shared" si="20"/>
        <v>1.0416564799120596</v>
      </c>
      <c r="F27" s="68">
        <f t="shared" si="21"/>
        <v>0.10040151416711046</v>
      </c>
      <c r="G27" s="71">
        <f t="shared" si="22"/>
        <v>366.65573784333907</v>
      </c>
      <c r="H27" s="87">
        <f t="shared" si="23"/>
        <v>424.05821226548591</v>
      </c>
      <c r="I27" s="72">
        <f t="shared" si="24"/>
        <v>3.9994521948871369E-2</v>
      </c>
      <c r="J27" s="87">
        <f t="shared" si="25"/>
        <v>8.694278171191254E-2</v>
      </c>
      <c r="K27" s="68">
        <f t="shared" si="26"/>
        <v>0.66639402715673246</v>
      </c>
      <c r="L27" s="68">
        <f t="shared" si="27"/>
        <v>1.4967716508163511</v>
      </c>
      <c r="M27" s="68">
        <f t="shared" si="28"/>
        <v>4.1660552949026951E-2</v>
      </c>
      <c r="N27" s="68">
        <f t="shared" si="29"/>
        <v>4.0155105620564187E-3</v>
      </c>
      <c r="O27" s="71">
        <f t="shared" si="30"/>
        <v>14.66422095485505</v>
      </c>
      <c r="Q27" s="73" t="s">
        <v>59</v>
      </c>
      <c r="R27" s="74" t="s">
        <v>60</v>
      </c>
      <c r="S27" s="74" t="s">
        <v>61</v>
      </c>
      <c r="T27" s="74" t="s">
        <v>62</v>
      </c>
      <c r="U27" s="74" t="s">
        <v>63</v>
      </c>
      <c r="V27" s="74" t="s">
        <v>64</v>
      </c>
      <c r="W27" s="75" t="s">
        <v>65</v>
      </c>
    </row>
    <row r="28" spans="1:23" ht="16.5" thickBot="1" x14ac:dyDescent="0.3">
      <c r="A28" s="43">
        <v>18</v>
      </c>
      <c r="B28" s="87">
        <f t="shared" si="17"/>
        <v>2.1738855634238252</v>
      </c>
      <c r="C28" s="68">
        <f t="shared" si="18"/>
        <v>16.663940271567323</v>
      </c>
      <c r="D28" s="68">
        <f t="shared" si="19"/>
        <v>37.451574762245265</v>
      </c>
      <c r="E28" s="68">
        <f t="shared" si="20"/>
        <v>1.041660552949027</v>
      </c>
      <c r="F28" s="68">
        <f t="shared" si="21"/>
        <v>0.10040155105620566</v>
      </c>
      <c r="G28" s="71">
        <f t="shared" si="22"/>
        <v>391.60552387137625</v>
      </c>
      <c r="H28" s="87">
        <f t="shared" si="23"/>
        <v>449.03698657261788</v>
      </c>
      <c r="I28" s="72">
        <f t="shared" si="24"/>
        <v>3.9996712574857499E-2</v>
      </c>
      <c r="J28" s="87">
        <f t="shared" si="25"/>
        <v>8.694827605089489E-2</v>
      </c>
      <c r="K28" s="68">
        <f t="shared" si="26"/>
        <v>0.6665028294064711</v>
      </c>
      <c r="L28" s="68">
        <f t="shared" si="27"/>
        <v>1.497939871241311</v>
      </c>
      <c r="M28" s="68">
        <f t="shared" si="28"/>
        <v>4.1662997736869364E-2</v>
      </c>
      <c r="N28" s="68">
        <f t="shared" si="29"/>
        <v>4.0157319796649384E-3</v>
      </c>
      <c r="O28" s="71">
        <f t="shared" si="30"/>
        <v>15.662933581009932</v>
      </c>
      <c r="Q28" s="64"/>
      <c r="R28" s="80">
        <f t="shared" ref="R28:W28" si="31">B7*$I$50</f>
        <v>7.9999999913425879E-2</v>
      </c>
      <c r="S28" s="80">
        <f t="shared" si="31"/>
        <v>0.39999999956712939</v>
      </c>
      <c r="T28" s="80">
        <f t="shared" si="31"/>
        <v>0.59999999935069415</v>
      </c>
      <c r="U28" s="80">
        <f t="shared" si="31"/>
        <v>3.9999999956712939E-2</v>
      </c>
      <c r="V28" s="80">
        <f t="shared" si="31"/>
        <v>3.9999999956712943E-3</v>
      </c>
      <c r="W28" s="80">
        <f t="shared" si="31"/>
        <v>0.99999999891782343</v>
      </c>
    </row>
    <row r="29" spans="1:23" ht="16.5" thickBot="1" x14ac:dyDescent="0.3">
      <c r="A29" s="43">
        <v>19</v>
      </c>
      <c r="B29" s="87">
        <f t="shared" si="17"/>
        <v>2.1738965521017897</v>
      </c>
      <c r="C29" s="68">
        <f t="shared" si="18"/>
        <v>16.665028294064712</v>
      </c>
      <c r="D29" s="68">
        <f t="shared" si="19"/>
        <v>37.469098068619658</v>
      </c>
      <c r="E29" s="68">
        <f t="shared" si="20"/>
        <v>1.0416629977368694</v>
      </c>
      <c r="F29" s="68">
        <f t="shared" si="21"/>
        <v>0.1004015731979665</v>
      </c>
      <c r="G29" s="71">
        <f t="shared" si="22"/>
        <v>416.57333952524829</v>
      </c>
      <c r="H29" s="87">
        <f t="shared" si="23"/>
        <v>474.02342701096927</v>
      </c>
      <c r="I29" s="72">
        <f t="shared" si="24"/>
        <v>3.9998027296370059E-2</v>
      </c>
      <c r="J29" s="87">
        <f t="shared" si="25"/>
        <v>8.6951573630452139E-2</v>
      </c>
      <c r="K29" s="68">
        <f t="shared" si="26"/>
        <v>0.66656825660077967</v>
      </c>
      <c r="L29" s="68">
        <f t="shared" si="27"/>
        <v>1.4986900073190157</v>
      </c>
      <c r="M29" s="68">
        <f t="shared" si="28"/>
        <v>4.1664465017097967E-2</v>
      </c>
      <c r="N29" s="68">
        <f t="shared" si="29"/>
        <v>4.0158648653707604E-3</v>
      </c>
      <c r="O29" s="71">
        <f t="shared" si="30"/>
        <v>16.662111805270914</v>
      </c>
    </row>
    <row r="30" spans="1:23" x14ac:dyDescent="0.25">
      <c r="A30" s="43">
        <v>20</v>
      </c>
      <c r="B30" s="87">
        <f t="shared" si="17"/>
        <v>2.1739031472609041</v>
      </c>
      <c r="C30" s="68">
        <f t="shared" si="18"/>
        <v>16.665682566007796</v>
      </c>
      <c r="D30" s="68">
        <f t="shared" si="19"/>
        <v>37.480350109785235</v>
      </c>
      <c r="E30" s="68">
        <f t="shared" si="20"/>
        <v>1.0416644650170979</v>
      </c>
      <c r="F30" s="68">
        <f t="shared" si="21"/>
        <v>0.10040158648653708</v>
      </c>
      <c r="G30" s="71">
        <f t="shared" si="22"/>
        <v>441.55279513177288</v>
      </c>
      <c r="H30" s="87">
        <f t="shared" si="23"/>
        <v>499.01479700633047</v>
      </c>
      <c r="I30" s="72">
        <f t="shared" si="24"/>
        <v>3.999881627452475E-2</v>
      </c>
      <c r="J30" s="87">
        <f t="shared" si="25"/>
        <v>8.6953552585900026E-2</v>
      </c>
      <c r="K30" s="68">
        <f t="shared" si="26"/>
        <v>0.66660757504729595</v>
      </c>
      <c r="L30" s="68">
        <f t="shared" si="27"/>
        <v>1.4991696379461632</v>
      </c>
      <c r="M30" s="68">
        <f t="shared" si="28"/>
        <v>4.1665345555920011E-2</v>
      </c>
      <c r="N30" s="68">
        <f t="shared" si="29"/>
        <v>4.0159446115458032E-3</v>
      </c>
      <c r="O30" s="71">
        <f t="shared" si="30"/>
        <v>17.661589127978651</v>
      </c>
      <c r="Q30" s="73" t="s">
        <v>86</v>
      </c>
      <c r="R30" s="74" t="s">
        <v>66</v>
      </c>
      <c r="S30" s="74" t="s">
        <v>67</v>
      </c>
      <c r="T30" s="74" t="s">
        <v>68</v>
      </c>
      <c r="U30" s="74" t="s">
        <v>69</v>
      </c>
      <c r="V30" s="74" t="s">
        <v>70</v>
      </c>
      <c r="W30" s="75" t="s">
        <v>71</v>
      </c>
    </row>
    <row r="31" spans="1:23" ht="16.5" thickBot="1" x14ac:dyDescent="0.3">
      <c r="A31" s="43">
        <v>21</v>
      </c>
      <c r="B31" s="87">
        <f t="shared" si="17"/>
        <v>2.1739071051718</v>
      </c>
      <c r="C31" s="68">
        <f t="shared" si="18"/>
        <v>16.66607575047296</v>
      </c>
      <c r="D31" s="68">
        <f t="shared" si="19"/>
        <v>37.487544569192451</v>
      </c>
      <c r="E31" s="68">
        <f t="shared" si="20"/>
        <v>1.0416653455559199</v>
      </c>
      <c r="F31" s="68">
        <f t="shared" si="21"/>
        <v>0.10040159446115458</v>
      </c>
      <c r="G31" s="71">
        <f t="shared" si="22"/>
        <v>466.53972819946625</v>
      </c>
      <c r="H31" s="87">
        <f t="shared" si="23"/>
        <v>524.00932256432054</v>
      </c>
      <c r="I31" s="72">
        <f t="shared" si="24"/>
        <v>3.9999289721997698E-2</v>
      </c>
      <c r="J31" s="87">
        <f t="shared" si="25"/>
        <v>8.6954740128476149E-2</v>
      </c>
      <c r="K31" s="68">
        <f t="shared" si="26"/>
        <v>0.66663119247192815</v>
      </c>
      <c r="L31" s="68">
        <f t="shared" si="27"/>
        <v>1.4994751561894302</v>
      </c>
      <c r="M31" s="68">
        <f t="shared" si="28"/>
        <v>4.1665873950256088E-2</v>
      </c>
      <c r="N31" s="68">
        <f t="shared" si="29"/>
        <v>4.0159924654022414E-3</v>
      </c>
      <c r="O31" s="71">
        <f t="shared" si="30"/>
        <v>18.661257755072509</v>
      </c>
      <c r="Q31" s="64"/>
      <c r="R31" s="79">
        <f t="shared" ref="R31:W31" si="32">B3*$I$50</f>
        <v>7.9999999913425879E-2</v>
      </c>
      <c r="S31" s="79">
        <f t="shared" si="32"/>
        <v>0.39999999956712939</v>
      </c>
      <c r="T31" s="79">
        <f t="shared" si="32"/>
        <v>3.9999999956712939E-2</v>
      </c>
      <c r="U31" s="79">
        <f t="shared" si="32"/>
        <v>3.9999999956712943E-3</v>
      </c>
      <c r="V31" s="79">
        <f t="shared" si="32"/>
        <v>3.9999999956712943E-3</v>
      </c>
      <c r="W31" s="81">
        <f t="shared" si="32"/>
        <v>4.9999999945891174E-2</v>
      </c>
    </row>
    <row r="32" spans="1:23" ht="16.5" thickBot="1" x14ac:dyDescent="0.3">
      <c r="A32" s="43">
        <v>22</v>
      </c>
      <c r="B32" s="87">
        <f t="shared" si="17"/>
        <v>2.1739094802569525</v>
      </c>
      <c r="C32" s="68">
        <f t="shared" si="18"/>
        <v>16.666311924719281</v>
      </c>
      <c r="D32" s="68">
        <f t="shared" si="19"/>
        <v>37.492127342841449</v>
      </c>
      <c r="E32" s="68">
        <f t="shared" si="20"/>
        <v>1.041665873950256</v>
      </c>
      <c r="F32" s="68">
        <f t="shared" si="21"/>
        <v>0.10040159924654023</v>
      </c>
      <c r="G32" s="71">
        <f t="shared" si="22"/>
        <v>491.53144387681272</v>
      </c>
      <c r="H32" s="87">
        <f t="shared" si="23"/>
        <v>549.00586009782717</v>
      </c>
      <c r="I32" s="72">
        <f t="shared" si="24"/>
        <v>3.9999573815607994E-2</v>
      </c>
      <c r="J32" s="87">
        <f t="shared" si="25"/>
        <v>8.6955452723987983E-2</v>
      </c>
      <c r="K32" s="68">
        <f t="shared" si="26"/>
        <v>0.66664537406675661</v>
      </c>
      <c r="L32" s="68">
        <f t="shared" si="27"/>
        <v>1.4996691151541615</v>
      </c>
      <c r="M32" s="68">
        <f t="shared" si="28"/>
        <v>4.1666191016273078E-2</v>
      </c>
      <c r="N32" s="68">
        <f t="shared" si="29"/>
        <v>4.016021180267078E-3</v>
      </c>
      <c r="O32" s="71">
        <f t="shared" si="30"/>
        <v>19.661048272042947</v>
      </c>
    </row>
    <row r="33" spans="1:23" x14ac:dyDescent="0.25">
      <c r="A33" s="43">
        <v>23</v>
      </c>
      <c r="B33" s="87">
        <f t="shared" si="17"/>
        <v>2.1739109054479759</v>
      </c>
      <c r="C33" s="68">
        <f t="shared" si="18"/>
        <v>16.666453740667567</v>
      </c>
      <c r="D33" s="68">
        <f t="shared" si="19"/>
        <v>37.495036727312424</v>
      </c>
      <c r="E33" s="68">
        <f t="shared" si="20"/>
        <v>1.041666191016273</v>
      </c>
      <c r="F33" s="68">
        <f t="shared" si="21"/>
        <v>0.10040160211802672</v>
      </c>
      <c r="G33" s="71">
        <f t="shared" si="22"/>
        <v>516.52620680107373</v>
      </c>
      <c r="H33" s="87">
        <f t="shared" si="23"/>
        <v>574.00367596763601</v>
      </c>
      <c r="I33" s="72">
        <f t="shared" si="24"/>
        <v>3.999974428214708E-2</v>
      </c>
      <c r="J33" s="87">
        <f t="shared" si="25"/>
        <v>8.6955880310089856E-2</v>
      </c>
      <c r="K33" s="68">
        <f t="shared" si="26"/>
        <v>0.66665388771693634</v>
      </c>
      <c r="L33" s="68">
        <f t="shared" si="27"/>
        <v>1.4997918809422099</v>
      </c>
      <c r="M33" s="68">
        <f t="shared" si="28"/>
        <v>4.1666381268009096E-2</v>
      </c>
      <c r="N33" s="68">
        <f t="shared" si="29"/>
        <v>4.0160384102389457E-3</v>
      </c>
      <c r="O33" s="71">
        <f t="shared" si="30"/>
        <v>20.66091618707037</v>
      </c>
      <c r="Q33" s="73" t="s">
        <v>72</v>
      </c>
      <c r="R33" s="74" t="s">
        <v>73</v>
      </c>
      <c r="S33" s="74" t="s">
        <v>74</v>
      </c>
      <c r="T33" s="74" t="s">
        <v>75</v>
      </c>
      <c r="U33" s="74" t="s">
        <v>76</v>
      </c>
      <c r="V33" s="74" t="s">
        <v>77</v>
      </c>
      <c r="W33" s="75" t="s">
        <v>78</v>
      </c>
    </row>
    <row r="34" spans="1:23" ht="16.5" thickBot="1" x14ac:dyDescent="0.3">
      <c r="A34" s="43">
        <v>24</v>
      </c>
      <c r="B34" s="87">
        <f t="shared" si="17"/>
        <v>2.1739117606201797</v>
      </c>
      <c r="C34" s="68">
        <f t="shared" si="18"/>
        <v>16.666538877169362</v>
      </c>
      <c r="D34" s="68">
        <f t="shared" si="19"/>
        <v>37.496878214133147</v>
      </c>
      <c r="E34" s="68">
        <f t="shared" si="20"/>
        <v>1.0416663812680091</v>
      </c>
      <c r="F34" s="68">
        <f t="shared" si="21"/>
        <v>0.10040160384102391</v>
      </c>
      <c r="G34" s="71">
        <f t="shared" si="22"/>
        <v>541.52290467675925</v>
      </c>
      <c r="H34" s="87">
        <f t="shared" si="23"/>
        <v>599.00230151379094</v>
      </c>
      <c r="I34" s="72">
        <f t="shared" si="24"/>
        <v>3.9999846566335817E-2</v>
      </c>
      <c r="J34" s="87">
        <f t="shared" si="25"/>
        <v>8.6956136873560144E-2</v>
      </c>
      <c r="K34" s="68">
        <f t="shared" si="26"/>
        <v>0.66665899787864535</v>
      </c>
      <c r="L34" s="68">
        <f t="shared" si="27"/>
        <v>1.4998693752819061</v>
      </c>
      <c r="M34" s="68">
        <f t="shared" si="28"/>
        <v>4.1666495424030635E-2</v>
      </c>
      <c r="N34" s="68">
        <f t="shared" si="29"/>
        <v>4.0160487486549891E-3</v>
      </c>
      <c r="O34" s="71">
        <f t="shared" si="30"/>
        <v>21.660833099226867</v>
      </c>
      <c r="Q34" s="64"/>
      <c r="R34" s="78">
        <f t="shared" ref="R34:W34" si="33">J50-R28</f>
        <v>6.9565217171249777E-3</v>
      </c>
      <c r="S34" s="78">
        <f t="shared" si="33"/>
        <v>0.26666666493518609</v>
      </c>
      <c r="T34" s="78">
        <f t="shared" si="33"/>
        <v>0.89999993782675602</v>
      </c>
      <c r="U34" s="78">
        <f t="shared" si="33"/>
        <v>1.6666666616422729E-3</v>
      </c>
      <c r="V34" s="78">
        <f t="shared" si="33"/>
        <v>1.6064256981558958E-5</v>
      </c>
      <c r="W34" s="86">
        <f t="shared" si="33"/>
        <v>36.660694146944145</v>
      </c>
    </row>
    <row r="35" spans="1:23" ht="16.5" thickBot="1" x14ac:dyDescent="0.3">
      <c r="A35" s="43">
        <v>25</v>
      </c>
      <c r="B35" s="87">
        <f t="shared" si="17"/>
        <v>2.1739122737471201</v>
      </c>
      <c r="C35" s="68">
        <f t="shared" si="18"/>
        <v>16.666589978786455</v>
      </c>
      <c r="D35" s="68">
        <f t="shared" si="19"/>
        <v>37.498040629228598</v>
      </c>
      <c r="E35" s="68">
        <f t="shared" si="20"/>
        <v>1.0416664954240307</v>
      </c>
      <c r="F35" s="68">
        <f t="shared" si="21"/>
        <v>0.10040160487486549</v>
      </c>
      <c r="G35" s="71">
        <f t="shared" si="22"/>
        <v>566.52082748067164</v>
      </c>
      <c r="H35" s="87">
        <f t="shared" si="23"/>
        <v>624.00143846273272</v>
      </c>
      <c r="I35" s="72">
        <f t="shared" si="24"/>
        <v>3.9999907938596986E-2</v>
      </c>
      <c r="J35" s="87">
        <f t="shared" si="25"/>
        <v>8.6956290816470855E-2</v>
      </c>
      <c r="K35" s="68">
        <f t="shared" si="26"/>
        <v>0.66666206480180124</v>
      </c>
      <c r="L35" s="68">
        <f t="shared" si="27"/>
        <v>1.4999181730469133</v>
      </c>
      <c r="M35" s="68">
        <f t="shared" si="28"/>
        <v>4.1666563919682188E-2</v>
      </c>
      <c r="N35" s="68">
        <f t="shared" si="29"/>
        <v>4.0160549518820097E-3</v>
      </c>
      <c r="O35" s="71">
        <f t="shared" si="30"/>
        <v>22.66078094452465</v>
      </c>
    </row>
    <row r="36" spans="1:23" x14ac:dyDescent="0.25">
      <c r="A36" s="43">
        <v>26</v>
      </c>
      <c r="B36" s="87">
        <f t="shared" si="17"/>
        <v>2.1739125816329419</v>
      </c>
      <c r="C36" s="68">
        <f t="shared" si="18"/>
        <v>16.666620648018014</v>
      </c>
      <c r="D36" s="68">
        <f t="shared" si="19"/>
        <v>37.498772595703699</v>
      </c>
      <c r="E36" s="68">
        <f t="shared" si="20"/>
        <v>1.0416665639196823</v>
      </c>
      <c r="F36" s="68">
        <f t="shared" si="21"/>
        <v>0.1004016054951882</v>
      </c>
      <c r="G36" s="71">
        <f t="shared" si="22"/>
        <v>591.51952361311623</v>
      </c>
      <c r="H36" s="87">
        <f t="shared" si="23"/>
        <v>649.0008976078858</v>
      </c>
      <c r="I36" s="72">
        <f t="shared" si="24"/>
        <v>3.9999944762667924E-2</v>
      </c>
      <c r="J36" s="87">
        <f t="shared" si="25"/>
        <v>8.6956383184186498E-2</v>
      </c>
      <c r="K36" s="68">
        <f t="shared" si="26"/>
        <v>0.66666390530106123</v>
      </c>
      <c r="L36" s="68">
        <f t="shared" si="27"/>
        <v>1.4999488324959938</v>
      </c>
      <c r="M36" s="68">
        <f t="shared" si="28"/>
        <v>4.1666605017905388E-2</v>
      </c>
      <c r="N36" s="68">
        <f t="shared" si="29"/>
        <v>4.016058673890704E-3</v>
      </c>
      <c r="O36" s="71">
        <f t="shared" si="30"/>
        <v>23.660748270564294</v>
      </c>
      <c r="Q36" s="73" t="s">
        <v>87</v>
      </c>
      <c r="R36" s="74" t="s">
        <v>79</v>
      </c>
      <c r="S36" s="74" t="s">
        <v>80</v>
      </c>
      <c r="T36" s="74" t="s">
        <v>81</v>
      </c>
      <c r="U36" s="74" t="s">
        <v>82</v>
      </c>
      <c r="V36" s="74" t="s">
        <v>83</v>
      </c>
      <c r="W36" s="75" t="s">
        <v>84</v>
      </c>
    </row>
    <row r="37" spans="1:23" ht="16.5" thickBot="1" x14ac:dyDescent="0.3">
      <c r="A37" s="43">
        <v>27</v>
      </c>
      <c r="B37" s="87">
        <f t="shared" si="17"/>
        <v>2.1739127663683728</v>
      </c>
      <c r="C37" s="68">
        <f t="shared" si="18"/>
        <v>16.666639053010613</v>
      </c>
      <c r="D37" s="68">
        <f t="shared" si="19"/>
        <v>37.499232487439905</v>
      </c>
      <c r="E37" s="68">
        <f t="shared" si="20"/>
        <v>1.0416666050179053</v>
      </c>
      <c r="F37" s="68">
        <f t="shared" si="21"/>
        <v>0.10040160586738907</v>
      </c>
      <c r="G37" s="71">
        <f t="shared" si="22"/>
        <v>616.51870676410738</v>
      </c>
      <c r="H37" s="87">
        <f t="shared" si="23"/>
        <v>674.00055928181155</v>
      </c>
      <c r="I37" s="72">
        <f t="shared" si="24"/>
        <v>3.9999966857401592E-2</v>
      </c>
      <c r="J37" s="87">
        <f t="shared" si="25"/>
        <v>8.6956438605617123E-2</v>
      </c>
      <c r="K37" s="68">
        <f t="shared" si="26"/>
        <v>0.66666500974469955</v>
      </c>
      <c r="L37" s="68">
        <f t="shared" si="27"/>
        <v>1.4999680566755933</v>
      </c>
      <c r="M37" s="68">
        <f t="shared" si="28"/>
        <v>4.1666629677178248E-2</v>
      </c>
      <c r="N37" s="68">
        <f t="shared" si="29"/>
        <v>4.0160609071254599E-3</v>
      </c>
      <c r="O37" s="71">
        <f t="shared" si="30"/>
        <v>24.660727837532384</v>
      </c>
      <c r="Q37" s="64"/>
      <c r="R37" s="66">
        <f t="shared" ref="R37:W37" si="34">B50/B3</f>
        <v>1.0869565215581645</v>
      </c>
      <c r="S37" s="66">
        <f t="shared" si="34"/>
        <v>1.666666663059416</v>
      </c>
      <c r="T37" s="66">
        <f t="shared" si="34"/>
        <v>37.499998470017871</v>
      </c>
      <c r="U37" s="66">
        <f t="shared" si="34"/>
        <v>10.416666665861475</v>
      </c>
      <c r="V37" s="66">
        <f t="shared" si="34"/>
        <v>1.004016064249736</v>
      </c>
      <c r="W37" s="65">
        <f t="shared" si="34"/>
        <v>753.2138837323497</v>
      </c>
    </row>
    <row r="38" spans="1:23" ht="16.5" thickBot="1" x14ac:dyDescent="0.3">
      <c r="A38" s="43">
        <v>28</v>
      </c>
      <c r="B38" s="87">
        <f t="shared" si="17"/>
        <v>2.1739128772112344</v>
      </c>
      <c r="C38" s="68">
        <f t="shared" si="18"/>
        <v>16.666650097446997</v>
      </c>
      <c r="D38" s="68">
        <f t="shared" si="19"/>
        <v>37.499520850133898</v>
      </c>
      <c r="E38" s="68">
        <f t="shared" si="20"/>
        <v>1.0416666296771782</v>
      </c>
      <c r="F38" s="68">
        <f t="shared" si="21"/>
        <v>0.10040160609071254</v>
      </c>
      <c r="G38" s="71">
        <f t="shared" si="22"/>
        <v>641.51819593830965</v>
      </c>
      <c r="H38" s="87">
        <f t="shared" si="23"/>
        <v>699.00034799886964</v>
      </c>
      <c r="I38" s="72">
        <f t="shared" si="24"/>
        <v>3.9999980114360192E-2</v>
      </c>
      <c r="J38" s="87">
        <f t="shared" si="25"/>
        <v>8.6956471858800927E-2</v>
      </c>
      <c r="K38" s="68">
        <f t="shared" si="26"/>
        <v>0.66666567247087927</v>
      </c>
      <c r="L38" s="68">
        <f t="shared" si="27"/>
        <v>1.4999800883033914</v>
      </c>
      <c r="M38" s="68">
        <f t="shared" si="28"/>
        <v>4.1666644472879731E-2</v>
      </c>
      <c r="N38" s="68">
        <f t="shared" si="29"/>
        <v>4.0160622470783265E-3</v>
      </c>
      <c r="O38" s="71">
        <f t="shared" si="30"/>
        <v>25.660715080532611</v>
      </c>
    </row>
    <row r="39" spans="1:23" x14ac:dyDescent="0.25">
      <c r="A39" s="43">
        <v>29</v>
      </c>
      <c r="B39" s="87">
        <f t="shared" si="17"/>
        <v>2.1739129437176019</v>
      </c>
      <c r="C39" s="68">
        <f t="shared" si="18"/>
        <v>16.666656724708794</v>
      </c>
      <c r="D39" s="68">
        <f t="shared" si="19"/>
        <v>37.49970132455087</v>
      </c>
      <c r="E39" s="68">
        <f t="shared" si="20"/>
        <v>1.0416666444728797</v>
      </c>
      <c r="F39" s="68">
        <f t="shared" si="21"/>
        <v>0.10040160622470784</v>
      </c>
      <c r="G39" s="71">
        <f t="shared" si="22"/>
        <v>666.51787701331523</v>
      </c>
      <c r="H39" s="87">
        <f t="shared" si="23"/>
        <v>724.00021625699014</v>
      </c>
      <c r="I39" s="72">
        <f t="shared" si="24"/>
        <v>3.999998806858341E-2</v>
      </c>
      <c r="J39" s="87">
        <f t="shared" si="25"/>
        <v>8.6956491810843112E-2</v>
      </c>
      <c r="K39" s="68">
        <f t="shared" si="26"/>
        <v>0.66666607013152723</v>
      </c>
      <c r="L39" s="68">
        <f t="shared" si="27"/>
        <v>1.4999876055574763</v>
      </c>
      <c r="M39" s="68">
        <f t="shared" si="28"/>
        <v>4.1666653350356506E-2</v>
      </c>
      <c r="N39" s="68">
        <f t="shared" si="29"/>
        <v>4.0160630510549236E-3</v>
      </c>
      <c r="O39" s="71">
        <f t="shared" si="30"/>
        <v>26.660707128030154</v>
      </c>
      <c r="Q39" s="73" t="s">
        <v>85</v>
      </c>
      <c r="R39" s="74" t="s">
        <v>88</v>
      </c>
      <c r="S39" s="74" t="s">
        <v>89</v>
      </c>
      <c r="T39" s="74" t="s">
        <v>90</v>
      </c>
      <c r="U39" s="74" t="s">
        <v>91</v>
      </c>
      <c r="V39" s="74" t="s">
        <v>92</v>
      </c>
      <c r="W39" s="75" t="s">
        <v>93</v>
      </c>
    </row>
    <row r="40" spans="1:23" ht="16.5" thickBot="1" x14ac:dyDescent="0.3">
      <c r="A40" s="43">
        <v>30</v>
      </c>
      <c r="B40" s="87">
        <f t="shared" si="17"/>
        <v>2.1739129836216864</v>
      </c>
      <c r="C40" s="68">
        <f t="shared" si="18"/>
        <v>16.666660701315273</v>
      </c>
      <c r="D40" s="68">
        <f t="shared" si="19"/>
        <v>37.499814083362139</v>
      </c>
      <c r="E40" s="68">
        <f t="shared" si="20"/>
        <v>1.0416666533503565</v>
      </c>
      <c r="F40" s="68">
        <f t="shared" si="21"/>
        <v>0.10040160630510549</v>
      </c>
      <c r="G40" s="71">
        <f t="shared" si="22"/>
        <v>691.51767820075383</v>
      </c>
      <c r="H40" s="87">
        <f t="shared" si="23"/>
        <v>749.00013422870836</v>
      </c>
      <c r="I40" s="72">
        <f t="shared" si="24"/>
        <v>3.9999992841136832E-2</v>
      </c>
      <c r="J40" s="87">
        <f t="shared" si="25"/>
        <v>8.6956503782121872E-2</v>
      </c>
      <c r="K40" s="68">
        <f t="shared" si="26"/>
        <v>0.66666630873826749</v>
      </c>
      <c r="L40" s="68">
        <f t="shared" si="27"/>
        <v>1.4999922948784477</v>
      </c>
      <c r="M40" s="68">
        <f t="shared" si="28"/>
        <v>4.1666658676865219E-2</v>
      </c>
      <c r="N40" s="68">
        <f t="shared" si="29"/>
        <v>4.0160635334428579E-3</v>
      </c>
      <c r="O40" s="71">
        <f t="shared" si="30"/>
        <v>27.660702177549716</v>
      </c>
      <c r="Q40" s="64"/>
      <c r="R40" s="66">
        <f t="shared" ref="R40:W40" si="35">R37-H3</f>
        <v>8.6956521558164468E-2</v>
      </c>
      <c r="S40" s="66">
        <f t="shared" si="35"/>
        <v>0.66666666305941602</v>
      </c>
      <c r="T40" s="66">
        <f t="shared" si="35"/>
        <v>22.499998470017871</v>
      </c>
      <c r="U40" s="66">
        <f t="shared" si="35"/>
        <v>0.41666666586147549</v>
      </c>
      <c r="V40" s="66">
        <f t="shared" si="35"/>
        <v>4.0160642497359955E-3</v>
      </c>
      <c r="W40" s="65">
        <f t="shared" si="35"/>
        <v>733.2138837323497</v>
      </c>
    </row>
    <row r="41" spans="1:23" x14ac:dyDescent="0.25">
      <c r="A41" s="43">
        <v>31</v>
      </c>
      <c r="B41" s="87">
        <f t="shared" si="17"/>
        <v>2.1739130075642437</v>
      </c>
      <c r="C41" s="68">
        <f t="shared" si="18"/>
        <v>16.666663087382677</v>
      </c>
      <c r="D41" s="68">
        <f t="shared" si="19"/>
        <v>37.499884423176717</v>
      </c>
      <c r="E41" s="68">
        <f t="shared" si="20"/>
        <v>1.0416666586768653</v>
      </c>
      <c r="F41" s="68">
        <f t="shared" si="21"/>
        <v>0.10040160635334427</v>
      </c>
      <c r="G41" s="71">
        <f t="shared" si="22"/>
        <v>716.51755443874288</v>
      </c>
      <c r="H41" s="87">
        <f t="shared" si="23"/>
        <v>774.00008322189672</v>
      </c>
      <c r="I41" s="72">
        <f t="shared" si="24"/>
        <v>3.9999995704676758E-2</v>
      </c>
      <c r="J41" s="87">
        <f t="shared" si="25"/>
        <v>8.695651096491068E-2</v>
      </c>
      <c r="K41" s="68">
        <f t="shared" si="26"/>
        <v>0.66666645190660179</v>
      </c>
      <c r="L41" s="68">
        <f t="shared" si="27"/>
        <v>1.4999952158529435</v>
      </c>
      <c r="M41" s="68">
        <f t="shared" si="28"/>
        <v>4.1666661872779599E-2</v>
      </c>
      <c r="N41" s="68">
        <f t="shared" si="29"/>
        <v>4.0160638228764175E-3</v>
      </c>
      <c r="O41" s="71">
        <f t="shared" si="30"/>
        <v>28.66069909987521</v>
      </c>
    </row>
    <row r="42" spans="1:23" x14ac:dyDescent="0.25">
      <c r="A42" s="43">
        <v>32</v>
      </c>
      <c r="B42" s="87">
        <f t="shared" si="17"/>
        <v>2.1739130219298213</v>
      </c>
      <c r="C42" s="68">
        <f t="shared" si="18"/>
        <v>16.666664519066018</v>
      </c>
      <c r="D42" s="68">
        <f t="shared" si="19"/>
        <v>37.499928237794158</v>
      </c>
      <c r="E42" s="68">
        <f t="shared" si="20"/>
        <v>1.0416666618727797</v>
      </c>
      <c r="F42" s="68">
        <f t="shared" si="21"/>
        <v>0.10040160638228764</v>
      </c>
      <c r="G42" s="71">
        <f t="shared" si="22"/>
        <v>741.51747749688025</v>
      </c>
      <c r="H42" s="87">
        <f t="shared" si="23"/>
        <v>799.00005154392534</v>
      </c>
      <c r="I42" s="72">
        <f t="shared" si="24"/>
        <v>3.9999997422803898E-2</v>
      </c>
      <c r="J42" s="87">
        <f t="shared" si="25"/>
        <v>8.695651527459268E-2</v>
      </c>
      <c r="K42" s="68">
        <f t="shared" si="26"/>
        <v>0.6666665378093779</v>
      </c>
      <c r="L42" s="68">
        <f t="shared" si="27"/>
        <v>1.4999970328670975</v>
      </c>
      <c r="M42" s="68">
        <f t="shared" si="28"/>
        <v>4.1666663790331925E-2</v>
      </c>
      <c r="N42" s="68">
        <f t="shared" si="29"/>
        <v>4.0160639965368767E-3</v>
      </c>
      <c r="O42" s="71">
        <f t="shared" si="30"/>
        <v>29.660697188839258</v>
      </c>
    </row>
    <row r="43" spans="1:23" x14ac:dyDescent="0.25">
      <c r="A43" s="43">
        <v>33</v>
      </c>
      <c r="B43" s="87">
        <f t="shared" si="17"/>
        <v>2.1739130305491852</v>
      </c>
      <c r="C43" s="68">
        <f t="shared" si="18"/>
        <v>16.666665378093779</v>
      </c>
      <c r="D43" s="68">
        <f t="shared" si="19"/>
        <v>37.49995549300646</v>
      </c>
      <c r="E43" s="68">
        <f t="shared" si="20"/>
        <v>1.041666663790332</v>
      </c>
      <c r="F43" s="68">
        <f t="shared" si="21"/>
        <v>0.1004016063996537</v>
      </c>
      <c r="G43" s="71">
        <f t="shared" si="22"/>
        <v>766.51742972098145</v>
      </c>
      <c r="H43" s="87">
        <f t="shared" si="23"/>
        <v>824.00003189282086</v>
      </c>
      <c r="I43" s="72">
        <f t="shared" si="24"/>
        <v>3.9999998453681476E-2</v>
      </c>
      <c r="J43" s="87">
        <f t="shared" si="25"/>
        <v>8.6956517860405425E-2</v>
      </c>
      <c r="K43" s="68">
        <f t="shared" si="26"/>
        <v>0.66666658935177769</v>
      </c>
      <c r="L43" s="68">
        <f t="shared" si="27"/>
        <v>1.4999981617333826</v>
      </c>
      <c r="M43" s="68">
        <f t="shared" si="28"/>
        <v>4.1666664940864823E-2</v>
      </c>
      <c r="N43" s="68">
        <f t="shared" si="29"/>
        <v>4.0160641007332843E-3</v>
      </c>
      <c r="O43" s="71">
        <f t="shared" si="30"/>
        <v>30.660696003559156</v>
      </c>
    </row>
    <row r="44" spans="1:23" x14ac:dyDescent="0.25">
      <c r="A44" s="43">
        <v>34</v>
      </c>
      <c r="B44" s="87">
        <f t="shared" si="17"/>
        <v>2.173913035720811</v>
      </c>
      <c r="C44" s="68">
        <f t="shared" si="18"/>
        <v>16.666665893517777</v>
      </c>
      <c r="D44" s="68">
        <f t="shared" si="19"/>
        <v>37.499972426000745</v>
      </c>
      <c r="E44" s="68">
        <f t="shared" si="20"/>
        <v>1.0416666649408648</v>
      </c>
      <c r="F44" s="68">
        <f t="shared" si="21"/>
        <v>0.10040160641007333</v>
      </c>
      <c r="G44" s="71">
        <f t="shared" si="22"/>
        <v>791.51740008897889</v>
      </c>
      <c r="H44" s="87">
        <f t="shared" si="23"/>
        <v>849.00001971556912</v>
      </c>
      <c r="I44" s="72">
        <f t="shared" si="24"/>
        <v>3.9999999072208532E-2</v>
      </c>
      <c r="J44" s="87">
        <f t="shared" si="25"/>
        <v>8.6956519411894473E-2</v>
      </c>
      <c r="K44" s="68">
        <f t="shared" si="26"/>
        <v>0.66666662027752066</v>
      </c>
      <c r="L44" s="68">
        <f t="shared" si="27"/>
        <v>1.4999988622478753</v>
      </c>
      <c r="M44" s="68">
        <f t="shared" si="28"/>
        <v>4.1666665631185144E-2</v>
      </c>
      <c r="N44" s="68">
        <f t="shared" si="29"/>
        <v>4.0160641632511797E-3</v>
      </c>
      <c r="O44" s="71">
        <f t="shared" si="30"/>
        <v>31.660695269196065</v>
      </c>
    </row>
    <row r="45" spans="1:23" x14ac:dyDescent="0.25">
      <c r="A45" s="43">
        <v>35</v>
      </c>
      <c r="B45" s="87">
        <f t="shared" si="17"/>
        <v>2.1739130388237888</v>
      </c>
      <c r="C45" s="68">
        <f t="shared" si="18"/>
        <v>16.666666202775207</v>
      </c>
      <c r="D45" s="68">
        <f t="shared" si="19"/>
        <v>37.49998293371813</v>
      </c>
      <c r="E45" s="68">
        <f t="shared" si="20"/>
        <v>1.041666665631185</v>
      </c>
      <c r="F45" s="68">
        <f t="shared" si="21"/>
        <v>0.10040160641632512</v>
      </c>
      <c r="G45" s="71">
        <f t="shared" si="22"/>
        <v>816.51738172990167</v>
      </c>
      <c r="H45" s="87">
        <f t="shared" si="23"/>
        <v>874.00001217726629</v>
      </c>
      <c r="I45" s="72">
        <f t="shared" si="24"/>
        <v>3.9999999443324975E-2</v>
      </c>
      <c r="J45" s="87">
        <f t="shared" si="25"/>
        <v>8.695652034278846E-2</v>
      </c>
      <c r="K45" s="68">
        <f t="shared" si="26"/>
        <v>0.66666663883309152</v>
      </c>
      <c r="L45" s="68">
        <f t="shared" si="27"/>
        <v>1.4999992964734212</v>
      </c>
      <c r="M45" s="68">
        <f t="shared" si="28"/>
        <v>4.1666666045377582E-2</v>
      </c>
      <c r="N45" s="68">
        <f t="shared" si="29"/>
        <v>4.0160642007619381E-3</v>
      </c>
      <c r="O45" s="71">
        <f t="shared" si="30"/>
        <v>32.660694814661234</v>
      </c>
    </row>
    <row r="46" spans="1:23" x14ac:dyDescent="0.25">
      <c r="A46" s="43">
        <v>36</v>
      </c>
      <c r="B46" s="87">
        <f t="shared" si="17"/>
        <v>2.1739130406855769</v>
      </c>
      <c r="C46" s="68">
        <f t="shared" si="18"/>
        <v>16.666666388330917</v>
      </c>
      <c r="D46" s="68">
        <f t="shared" si="19"/>
        <v>37.499989447101321</v>
      </c>
      <c r="E46" s="68">
        <f t="shared" si="20"/>
        <v>1.0416666660453775</v>
      </c>
      <c r="F46" s="68">
        <f t="shared" si="21"/>
        <v>0.10040160642007619</v>
      </c>
      <c r="G46" s="71">
        <f t="shared" si="22"/>
        <v>841.51737036653083</v>
      </c>
      <c r="H46" s="87">
        <f t="shared" si="23"/>
        <v>899.00000751511413</v>
      </c>
      <c r="I46" s="72">
        <f t="shared" si="24"/>
        <v>3.9999999665994927E-2</v>
      </c>
      <c r="J46" s="87">
        <f t="shared" si="25"/>
        <v>8.6956520901325093E-2</v>
      </c>
      <c r="K46" s="68">
        <f t="shared" si="26"/>
        <v>0.66666664996648561</v>
      </c>
      <c r="L46" s="68">
        <f t="shared" si="27"/>
        <v>1.499999565358866</v>
      </c>
      <c r="M46" s="68">
        <f t="shared" si="28"/>
        <v>4.1666666293893151E-2</v>
      </c>
      <c r="N46" s="68">
        <f t="shared" si="29"/>
        <v>4.0160642232684018E-3</v>
      </c>
      <c r="O46" s="71">
        <f t="shared" si="30"/>
        <v>33.66069453359016</v>
      </c>
    </row>
    <row r="47" spans="1:23" x14ac:dyDescent="0.25">
      <c r="A47" s="43">
        <v>37</v>
      </c>
      <c r="B47" s="87">
        <f t="shared" si="17"/>
        <v>2.17391304180265</v>
      </c>
      <c r="C47" s="68">
        <f t="shared" si="18"/>
        <v>16.666666499664856</v>
      </c>
      <c r="D47" s="68">
        <f t="shared" si="19"/>
        <v>37.499993480382997</v>
      </c>
      <c r="E47" s="68">
        <f t="shared" si="20"/>
        <v>1.0416666662938932</v>
      </c>
      <c r="F47" s="68">
        <f t="shared" si="21"/>
        <v>0.10040160642232686</v>
      </c>
      <c r="G47" s="71">
        <f t="shared" si="22"/>
        <v>866.51736333975396</v>
      </c>
      <c r="H47" s="87">
        <f t="shared" si="23"/>
        <v>924.0000046343207</v>
      </c>
      <c r="I47" s="72">
        <f t="shared" si="24"/>
        <v>3.9999999799596946E-2</v>
      </c>
      <c r="J47" s="87">
        <f t="shared" si="25"/>
        <v>8.695652123644719E-2</v>
      </c>
      <c r="K47" s="68">
        <f t="shared" si="26"/>
        <v>0.66666665664654334</v>
      </c>
      <c r="L47" s="68">
        <f t="shared" si="27"/>
        <v>1.4999997317002067</v>
      </c>
      <c r="M47" s="68">
        <f t="shared" si="28"/>
        <v>4.1666666443002542E-2</v>
      </c>
      <c r="N47" s="68">
        <f t="shared" si="29"/>
        <v>4.0160642367722856E-3</v>
      </c>
      <c r="O47" s="71">
        <f t="shared" si="30"/>
        <v>34.66069435993743</v>
      </c>
    </row>
    <row r="48" spans="1:23" x14ac:dyDescent="0.25">
      <c r="A48" s="43">
        <v>38</v>
      </c>
      <c r="B48" s="87">
        <f t="shared" si="17"/>
        <v>2.1739130424728943</v>
      </c>
      <c r="C48" s="68">
        <f t="shared" si="18"/>
        <v>16.666666566465434</v>
      </c>
      <c r="D48" s="68">
        <f t="shared" si="19"/>
        <v>37.499995975503104</v>
      </c>
      <c r="E48" s="68">
        <f t="shared" si="20"/>
        <v>1.0416666664430025</v>
      </c>
      <c r="F48" s="68">
        <f t="shared" si="21"/>
        <v>0.10040160642367724</v>
      </c>
      <c r="G48" s="71">
        <f t="shared" si="22"/>
        <v>891.51735899843572</v>
      </c>
      <c r="H48" s="87">
        <f t="shared" si="23"/>
        <v>949.00000285574379</v>
      </c>
      <c r="I48" s="72">
        <f t="shared" si="24"/>
        <v>3.9999999879758157E-2</v>
      </c>
      <c r="J48" s="87">
        <f t="shared" si="25"/>
        <v>8.6956521437520459E-2</v>
      </c>
      <c r="K48" s="68">
        <f t="shared" si="26"/>
        <v>0.66666666065458668</v>
      </c>
      <c r="L48" s="68">
        <f t="shared" si="27"/>
        <v>1.4999998345110555</v>
      </c>
      <c r="M48" s="68">
        <f t="shared" si="28"/>
        <v>4.1666666532468179E-2</v>
      </c>
      <c r="N48" s="68">
        <f t="shared" si="29"/>
        <v>4.0160642448746151E-3</v>
      </c>
      <c r="O48" s="71">
        <f t="shared" si="30"/>
        <v>35.660694252739738</v>
      </c>
    </row>
    <row r="49" spans="1:17" x14ac:dyDescent="0.25">
      <c r="A49" s="43">
        <v>39</v>
      </c>
      <c r="B49" s="87">
        <f t="shared" si="17"/>
        <v>2.1739130428750411</v>
      </c>
      <c r="C49" s="68">
        <f t="shared" si="18"/>
        <v>16.666666606545867</v>
      </c>
      <c r="D49" s="68">
        <f t="shared" si="19"/>
        <v>37.499997517665832</v>
      </c>
      <c r="E49" s="68">
        <f t="shared" si="20"/>
        <v>1.0416666665324681</v>
      </c>
      <c r="F49" s="68">
        <f t="shared" si="21"/>
        <v>0.10040160642448746</v>
      </c>
      <c r="G49" s="71">
        <f t="shared" si="22"/>
        <v>916.5173563184934</v>
      </c>
      <c r="H49" s="87">
        <f t="shared" si="23"/>
        <v>974.00000175853711</v>
      </c>
      <c r="I49" s="72">
        <f t="shared" si="24"/>
        <v>3.9999999927854885E-2</v>
      </c>
      <c r="J49" s="87">
        <f t="shared" si="25"/>
        <v>8.695652155816444E-2</v>
      </c>
      <c r="K49" s="68">
        <f t="shared" si="26"/>
        <v>0.66666666305941613</v>
      </c>
      <c r="L49" s="68">
        <f t="shared" si="27"/>
        <v>1.4999998980011917</v>
      </c>
      <c r="M49" s="68">
        <f t="shared" si="28"/>
        <v>4.1666666586147559E-2</v>
      </c>
      <c r="N49" s="68">
        <f t="shared" si="29"/>
        <v>4.0160642497360129E-3</v>
      </c>
      <c r="O49" s="71">
        <f t="shared" si="30"/>
        <v>36.660694186617484</v>
      </c>
    </row>
    <row r="50" spans="1:17" x14ac:dyDescent="0.25">
      <c r="A50" s="89">
        <v>40</v>
      </c>
      <c r="B50" s="88">
        <f t="shared" si="17"/>
        <v>2.1739130431163289</v>
      </c>
      <c r="C50" s="70">
        <f t="shared" si="18"/>
        <v>16.666666630594161</v>
      </c>
      <c r="D50" s="70">
        <f t="shared" si="19"/>
        <v>37.499998470017871</v>
      </c>
      <c r="E50" s="70">
        <f t="shared" si="20"/>
        <v>1.0416666665861476</v>
      </c>
      <c r="F50" s="70">
        <f t="shared" si="21"/>
        <v>0.1004016064249736</v>
      </c>
      <c r="G50" s="90">
        <f t="shared" si="22"/>
        <v>941.5173546654371</v>
      </c>
      <c r="H50" s="88">
        <f t="shared" si="23"/>
        <v>999.0000010821766</v>
      </c>
      <c r="I50" s="91">
        <f t="shared" si="24"/>
        <v>3.9999999956712939E-2</v>
      </c>
      <c r="J50" s="88">
        <f t="shared" si="25"/>
        <v>8.6956521630550856E-2</v>
      </c>
      <c r="K50" s="70">
        <f t="shared" si="26"/>
        <v>0.66666666450231549</v>
      </c>
      <c r="L50" s="70">
        <f t="shared" si="27"/>
        <v>1.4999999371774502</v>
      </c>
      <c r="M50" s="70">
        <f t="shared" si="28"/>
        <v>4.1666666618355212E-2</v>
      </c>
      <c r="N50" s="70">
        <f t="shared" si="29"/>
        <v>4.0160642526528532E-3</v>
      </c>
      <c r="O50" s="90">
        <f t="shared" si="30"/>
        <v>37.660694145861967</v>
      </c>
    </row>
    <row r="51" spans="1:17" x14ac:dyDescent="0.25">
      <c r="B51" s="71"/>
      <c r="C51" s="71"/>
      <c r="D51" s="71"/>
      <c r="E51" s="71"/>
      <c r="F51" s="71"/>
      <c r="G51" s="71"/>
      <c r="H51" s="71"/>
      <c r="I51" s="72"/>
      <c r="J51" s="71"/>
      <c r="K51" s="71"/>
      <c r="L51" s="71"/>
      <c r="M51" s="71"/>
      <c r="N51" s="71"/>
      <c r="O51" s="71"/>
      <c r="Q51" s="43"/>
    </row>
    <row r="52" spans="1:17" x14ac:dyDescent="0.25">
      <c r="C52" s="43"/>
      <c r="D52" s="43"/>
      <c r="E52" s="43"/>
      <c r="F52" s="43"/>
      <c r="K52" s="43"/>
      <c r="L52" s="43"/>
      <c r="M52" s="43"/>
      <c r="N52" s="43"/>
      <c r="Q52" s="43"/>
    </row>
    <row r="53" spans="1:17" x14ac:dyDescent="0.25">
      <c r="C53" s="43"/>
      <c r="D53" s="43"/>
      <c r="E53" s="43"/>
      <c r="F53" s="43"/>
      <c r="K53" s="43"/>
      <c r="L53" s="43"/>
      <c r="M53" s="43"/>
      <c r="N53" s="43"/>
      <c r="Q53" s="43"/>
    </row>
    <row r="54" spans="1:17" x14ac:dyDescent="0.25">
      <c r="C54" s="43"/>
      <c r="D54" s="43"/>
      <c r="E54" s="43"/>
      <c r="F54" s="43"/>
      <c r="K54" s="43"/>
      <c r="L54" s="43"/>
      <c r="M54" s="43"/>
      <c r="N54" s="43"/>
      <c r="Q54" s="43"/>
    </row>
    <row r="55" spans="1:17" x14ac:dyDescent="0.25">
      <c r="C55" s="43"/>
      <c r="D55" s="43"/>
      <c r="E55" s="43"/>
      <c r="F55" s="43"/>
      <c r="K55" s="43"/>
      <c r="L55" s="43"/>
      <c r="M55" s="43"/>
      <c r="N55" s="43"/>
      <c r="Q55" s="43"/>
    </row>
    <row r="56" spans="1:17" x14ac:dyDescent="0.25">
      <c r="C56" s="43"/>
      <c r="D56" s="43"/>
      <c r="E56" s="43"/>
      <c r="F56" s="43"/>
      <c r="K56" s="43"/>
      <c r="L56" s="43"/>
      <c r="M56" s="43"/>
      <c r="N56" s="43"/>
      <c r="Q56" s="43"/>
    </row>
    <row r="57" spans="1:17" x14ac:dyDescent="0.25">
      <c r="C57" s="43"/>
      <c r="D57" s="43"/>
      <c r="E57" s="43"/>
      <c r="F57" s="43"/>
      <c r="K57" s="43"/>
      <c r="L57" s="43"/>
      <c r="M57" s="43"/>
      <c r="N57" s="43"/>
      <c r="Q57" s="43"/>
    </row>
    <row r="58" spans="1:17" x14ac:dyDescent="0.25">
      <c r="C58" s="43"/>
      <c r="D58" s="43"/>
      <c r="E58" s="43"/>
      <c r="F58" s="43"/>
      <c r="K58" s="43"/>
      <c r="L58" s="43"/>
      <c r="M58" s="43"/>
      <c r="N58" s="43"/>
      <c r="Q58" s="43"/>
    </row>
    <row r="59" spans="1:17" x14ac:dyDescent="0.25">
      <c r="C59" s="43"/>
      <c r="D59" s="43"/>
      <c r="E59" s="43"/>
      <c r="F59" s="43"/>
      <c r="K59" s="43"/>
      <c r="L59" s="43"/>
      <c r="M59" s="43"/>
      <c r="N59" s="43"/>
      <c r="Q59" s="43"/>
    </row>
    <row r="60" spans="1:17" x14ac:dyDescent="0.25">
      <c r="C60" s="43"/>
      <c r="D60" s="43"/>
      <c r="E60" s="43"/>
      <c r="F60" s="43"/>
      <c r="K60" s="43"/>
      <c r="L60" s="43"/>
      <c r="M60" s="43"/>
      <c r="N60" s="43"/>
      <c r="Q60" s="43"/>
    </row>
    <row r="61" spans="1:17" x14ac:dyDescent="0.25">
      <c r="C61" s="43"/>
      <c r="D61" s="43"/>
      <c r="E61" s="43"/>
      <c r="F61" s="43"/>
      <c r="K61" s="43"/>
      <c r="L61" s="43"/>
      <c r="M61" s="43"/>
      <c r="N61" s="43"/>
      <c r="Q61" s="43"/>
    </row>
  </sheetData>
  <mergeCells count="2">
    <mergeCell ref="B1:G1"/>
    <mergeCell ref="H1:M1"/>
  </mergeCells>
  <phoneticPr fontId="3" type="noConversion"/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D5CF0-5EBA-4221-8E8C-3957785760CC}">
  <dimension ref="A1:X61"/>
  <sheetViews>
    <sheetView tabSelected="1" workbookViewId="0">
      <selection activeCell="X31" sqref="X31"/>
    </sheetView>
  </sheetViews>
  <sheetFormatPr defaultRowHeight="15.75" x14ac:dyDescent="0.25"/>
  <cols>
    <col min="1" max="1" width="11.5" bestFit="1" customWidth="1"/>
    <col min="2" max="2" width="9.125" style="42" bestFit="1" customWidth="1"/>
    <col min="3" max="3" width="9.125" bestFit="1" customWidth="1"/>
    <col min="4" max="4" width="10.375" bestFit="1" customWidth="1"/>
    <col min="5" max="7" width="9.125" bestFit="1" customWidth="1"/>
    <col min="8" max="8" width="10.375" style="42" bestFit="1" customWidth="1"/>
    <col min="9" max="9" width="9.125" bestFit="1" customWidth="1"/>
    <col min="10" max="10" width="12" style="42" bestFit="1" customWidth="1"/>
    <col min="11" max="13" width="9.125" bestFit="1" customWidth="1"/>
    <col min="14" max="14" width="10.5" bestFit="1" customWidth="1"/>
    <col min="15" max="15" width="9.125" bestFit="1" customWidth="1"/>
    <col min="16" max="16" width="9" style="42"/>
    <col min="18" max="18" width="9.375" customWidth="1"/>
    <col min="19" max="24" width="9.375" bestFit="1" customWidth="1"/>
  </cols>
  <sheetData>
    <row r="1" spans="1:21" ht="16.5" thickBot="1" x14ac:dyDescent="0.3">
      <c r="A1" s="46" t="s">
        <v>15</v>
      </c>
      <c r="B1" s="117" t="s">
        <v>16</v>
      </c>
      <c r="C1" s="118"/>
      <c r="D1" s="118"/>
      <c r="E1" s="118"/>
      <c r="F1" s="118"/>
      <c r="G1" s="119"/>
      <c r="H1" s="120" t="s">
        <v>19</v>
      </c>
      <c r="I1" s="118"/>
      <c r="J1" s="118"/>
      <c r="K1" s="118"/>
      <c r="L1" s="118"/>
      <c r="M1" s="121"/>
      <c r="N1" s="53" t="s">
        <v>17</v>
      </c>
    </row>
    <row r="2" spans="1:21" ht="16.5" thickBot="1" x14ac:dyDescent="0.3">
      <c r="A2" s="52" t="s">
        <v>18</v>
      </c>
      <c r="B2" s="47" t="s">
        <v>1</v>
      </c>
      <c r="C2" s="48" t="s">
        <v>2</v>
      </c>
      <c r="D2" s="48" t="s">
        <v>3</v>
      </c>
      <c r="E2" s="48" t="s">
        <v>4</v>
      </c>
      <c r="F2" s="48" t="s">
        <v>5</v>
      </c>
      <c r="G2" s="54" t="s">
        <v>6</v>
      </c>
      <c r="H2" s="50" t="s">
        <v>7</v>
      </c>
      <c r="I2" s="48" t="s">
        <v>8</v>
      </c>
      <c r="J2" s="48" t="s">
        <v>9</v>
      </c>
      <c r="K2" s="48" t="s">
        <v>10</v>
      </c>
      <c r="L2" s="48" t="s">
        <v>11</v>
      </c>
      <c r="M2" s="49" t="s">
        <v>12</v>
      </c>
      <c r="N2" s="55" t="s">
        <v>13</v>
      </c>
    </row>
    <row r="3" spans="1:21" ht="16.5" thickBot="1" x14ac:dyDescent="0.3">
      <c r="A3" s="67">
        <v>1</v>
      </c>
      <c r="B3" s="56">
        <v>2</v>
      </c>
      <c r="C3" s="57">
        <v>10</v>
      </c>
      <c r="D3" s="57">
        <v>1</v>
      </c>
      <c r="E3" s="57">
        <v>0.1</v>
      </c>
      <c r="F3" s="57">
        <v>0.1</v>
      </c>
      <c r="G3" s="92">
        <v>1.25</v>
      </c>
      <c r="H3" s="58">
        <v>1</v>
      </c>
      <c r="I3" s="92">
        <v>1</v>
      </c>
      <c r="J3" s="56">
        <v>15</v>
      </c>
      <c r="K3" s="57">
        <v>10</v>
      </c>
      <c r="L3" s="57">
        <v>1</v>
      </c>
      <c r="M3" s="59">
        <v>20</v>
      </c>
      <c r="N3" s="60">
        <v>40</v>
      </c>
    </row>
    <row r="5" spans="1:21" ht="16.5" thickBot="1" x14ac:dyDescent="0.3"/>
    <row r="6" spans="1:21" ht="16.5" thickBot="1" x14ac:dyDescent="0.3">
      <c r="A6" s="46" t="s">
        <v>38</v>
      </c>
      <c r="B6" s="61" t="s">
        <v>52</v>
      </c>
      <c r="C6" s="48" t="s">
        <v>53</v>
      </c>
      <c r="D6" s="48" t="s">
        <v>54</v>
      </c>
      <c r="E6" s="48" t="s">
        <v>55</v>
      </c>
      <c r="F6" s="48" t="s">
        <v>56</v>
      </c>
      <c r="G6" s="49" t="s">
        <v>57</v>
      </c>
      <c r="H6" s="43"/>
    </row>
    <row r="7" spans="1:21" ht="16.5" thickBot="1" x14ac:dyDescent="0.3">
      <c r="A7" s="51"/>
      <c r="B7" s="56">
        <f>B3*H3</f>
        <v>2</v>
      </c>
      <c r="C7" s="57">
        <f t="shared" ref="C7:G7" si="0">C3*I3</f>
        <v>10</v>
      </c>
      <c r="D7" s="57">
        <f t="shared" si="0"/>
        <v>15</v>
      </c>
      <c r="E7" s="57">
        <f t="shared" si="0"/>
        <v>1</v>
      </c>
      <c r="F7" s="57">
        <f t="shared" si="0"/>
        <v>0.1</v>
      </c>
      <c r="G7" s="59">
        <f t="shared" si="0"/>
        <v>25</v>
      </c>
      <c r="H7" s="43"/>
      <c r="Q7" s="103" t="s">
        <v>103</v>
      </c>
      <c r="R7" s="104">
        <v>1.0000000000000001E-5</v>
      </c>
    </row>
    <row r="9" spans="1:21" x14ac:dyDescent="0.25">
      <c r="A9" s="44" t="s">
        <v>94</v>
      </c>
      <c r="B9" s="45" t="s">
        <v>39</v>
      </c>
      <c r="C9" s="45" t="s">
        <v>40</v>
      </c>
      <c r="D9" s="45" t="s">
        <v>41</v>
      </c>
      <c r="E9" s="45" t="s">
        <v>42</v>
      </c>
      <c r="F9" s="45" t="s">
        <v>43</v>
      </c>
      <c r="G9" s="44" t="s">
        <v>44</v>
      </c>
      <c r="H9" s="45" t="s">
        <v>35</v>
      </c>
      <c r="I9" s="44" t="s">
        <v>45</v>
      </c>
      <c r="J9" s="45" t="s">
        <v>46</v>
      </c>
      <c r="K9" s="45" t="s">
        <v>47</v>
      </c>
      <c r="L9" s="45" t="s">
        <v>48</v>
      </c>
      <c r="M9" s="45" t="s">
        <v>49</v>
      </c>
      <c r="N9" s="45" t="s">
        <v>50</v>
      </c>
      <c r="O9" s="44" t="s">
        <v>51</v>
      </c>
      <c r="P9" s="45" t="s">
        <v>97</v>
      </c>
      <c r="Q9" s="45" t="s">
        <v>98</v>
      </c>
      <c r="R9" s="45" t="s">
        <v>99</v>
      </c>
      <c r="S9" s="45" t="s">
        <v>100</v>
      </c>
      <c r="T9" s="45" t="s">
        <v>101</v>
      </c>
      <c r="U9" s="45" t="s">
        <v>102</v>
      </c>
    </row>
    <row r="10" spans="1:21" x14ac:dyDescent="0.25">
      <c r="A10">
        <v>0</v>
      </c>
      <c r="B10" s="41"/>
      <c r="C10" s="41"/>
      <c r="D10" s="41"/>
      <c r="E10" s="41"/>
      <c r="F10" s="41"/>
      <c r="G10" s="41"/>
      <c r="H10" s="41"/>
      <c r="I10" s="41"/>
      <c r="J10" s="41">
        <f>$N$3/6</f>
        <v>6.666666666666667</v>
      </c>
      <c r="K10" s="41">
        <f t="shared" ref="K10:O10" si="1">$N$3/6</f>
        <v>6.666666666666667</v>
      </c>
      <c r="L10" s="41">
        <f t="shared" si="1"/>
        <v>6.666666666666667</v>
      </c>
      <c r="M10" s="41">
        <f t="shared" si="1"/>
        <v>6.666666666666667</v>
      </c>
      <c r="N10" s="41">
        <f t="shared" si="1"/>
        <v>6.666666666666667</v>
      </c>
      <c r="O10" s="41">
        <f t="shared" si="1"/>
        <v>6.666666666666667</v>
      </c>
      <c r="P10" s="45">
        <v>0</v>
      </c>
      <c r="Q10" s="45">
        <v>0</v>
      </c>
      <c r="R10" s="45">
        <v>0</v>
      </c>
      <c r="S10" s="45">
        <v>0</v>
      </c>
      <c r="T10" s="45">
        <v>0</v>
      </c>
      <c r="U10" s="45">
        <v>0</v>
      </c>
    </row>
    <row r="11" spans="1:21" x14ac:dyDescent="0.25">
      <c r="A11">
        <v>1</v>
      </c>
      <c r="B11" s="82">
        <f>B$7*(1+J10*($N$3-1)/$N$3)</f>
        <v>15</v>
      </c>
      <c r="C11" s="82">
        <f t="shared" ref="C11:G11" si="2">C$7*(1+K10*($N$3-1)/$N$3)</f>
        <v>75</v>
      </c>
      <c r="D11" s="82">
        <f t="shared" si="2"/>
        <v>112.5</v>
      </c>
      <c r="E11" s="82">
        <f t="shared" si="2"/>
        <v>7.5</v>
      </c>
      <c r="F11" s="82">
        <f t="shared" si="2"/>
        <v>0.75</v>
      </c>
      <c r="G11" s="82">
        <f t="shared" si="2"/>
        <v>187.5</v>
      </c>
      <c r="H11" s="82">
        <f>SUM(B11:G11)</f>
        <v>398.25</v>
      </c>
      <c r="I11" s="83">
        <f>$N$3/(H11+$A$3)</f>
        <v>0.10018785222291797</v>
      </c>
      <c r="J11" s="82">
        <f>$I11*B11</f>
        <v>1.5028177833437695</v>
      </c>
      <c r="K11" s="82">
        <f t="shared" ref="K11:O11" si="3">$I11*C11</f>
        <v>7.5140889167188476</v>
      </c>
      <c r="L11" s="82">
        <f t="shared" si="3"/>
        <v>11.271133375078271</v>
      </c>
      <c r="M11" s="82">
        <f t="shared" si="3"/>
        <v>0.75140889167188474</v>
      </c>
      <c r="N11" s="82">
        <f t="shared" si="3"/>
        <v>7.5140889167188474E-2</v>
      </c>
      <c r="O11" s="82">
        <f t="shared" si="3"/>
        <v>18.785222291797119</v>
      </c>
      <c r="P11" s="41">
        <f>ABS(Tabella13[[#This Row],[N1]]-J10)</f>
        <v>5.1638488833228973</v>
      </c>
      <c r="Q11" s="41">
        <f>ABS(Tabella13[[#This Row],[N2]]-K10)</f>
        <v>0.84742225005218064</v>
      </c>
      <c r="R11" s="41">
        <f>ABS(Tabella13[[#This Row],[N3]]-L10)</f>
        <v>4.6044667084116044</v>
      </c>
      <c r="S11" s="41">
        <f>ABS(Tabella13[[#This Row],[N4]]-M10)</f>
        <v>5.9152577749947826</v>
      </c>
      <c r="T11" s="41">
        <f>ABS(Tabella13[[#This Row],[N5]]-N10)</f>
        <v>6.5915257774994789</v>
      </c>
      <c r="U11" s="41">
        <f>ABS(Tabella13[[#This Row],[N6]]-O10)</f>
        <v>12.118555625130451</v>
      </c>
    </row>
    <row r="12" spans="1:21" x14ac:dyDescent="0.25">
      <c r="A12">
        <v>2</v>
      </c>
      <c r="B12" s="82">
        <f t="shared" ref="B12:B20" si="4">B$7*(1+J11*($N$3-1)/$N$3)</f>
        <v>4.9304946775203504</v>
      </c>
      <c r="C12" s="82">
        <f t="shared" ref="C12:C20" si="5">C$7*(1+K11*($N$3-1)/$N$3)</f>
        <v>83.262366938008768</v>
      </c>
      <c r="D12" s="82">
        <f t="shared" ref="D12:D20" si="6">D$7*(1+L11*($N$3-1)/$N$3)</f>
        <v>179.84032561051973</v>
      </c>
      <c r="E12" s="82">
        <f t="shared" ref="E12:E20" si="7">E$7*(1+M11*($N$3-1)/$N$3)</f>
        <v>1.7326236693800876</v>
      </c>
      <c r="F12" s="82">
        <f t="shared" ref="F12:F20" si="8">F$7*(1+N11*($N$3-1)/$N$3)</f>
        <v>0.10732623669380088</v>
      </c>
      <c r="G12" s="82">
        <f t="shared" ref="G12:G20" si="9">G$7*(1+O11*($N$3-1)/$N$3)</f>
        <v>482.88979336255477</v>
      </c>
      <c r="H12" s="82">
        <f t="shared" ref="H12:H20" si="10">SUM(B12:G12)</f>
        <v>752.76293049467745</v>
      </c>
      <c r="I12" s="83">
        <f t="shared" ref="I12:I20" si="11">$N$3/(H12+$A$3)</f>
        <v>5.3067083006786912E-2</v>
      </c>
      <c r="J12" s="82">
        <f t="shared" ref="J12:J20" si="12">$I12*B12</f>
        <v>0.26164697031649353</v>
      </c>
      <c r="K12" s="82">
        <f t="shared" ref="K12:K20" si="13">$I12*C12</f>
        <v>4.4184909376408612</v>
      </c>
      <c r="L12" s="82">
        <f t="shared" ref="L12:L20" si="14">$I12*D12</f>
        <v>9.5436014871410357</v>
      </c>
      <c r="M12" s="82">
        <f t="shared" ref="M12:M20" si="15">$I12*E12</f>
        <v>9.1945284082516829E-2</v>
      </c>
      <c r="N12" s="82">
        <f t="shared" ref="N12:N20" si="16">$I12*F12</f>
        <v>5.6954903114359908E-3</v>
      </c>
      <c r="O12" s="82">
        <f t="shared" ref="O12:O20" si="17">$I12*G12</f>
        <v>25.625552747500873</v>
      </c>
      <c r="P12" s="41">
        <f>ABS(Tabella13[[#This Row],[N1]]-J11)</f>
        <v>1.2411708130272761</v>
      </c>
      <c r="Q12" s="41">
        <f>ABS(Tabella13[[#This Row],[N2]]-K11)</f>
        <v>3.0955979790779864</v>
      </c>
      <c r="R12" s="41">
        <f>ABS(Tabella13[[#This Row],[N3]]-L11)</f>
        <v>1.7275318879372357</v>
      </c>
      <c r="S12" s="41">
        <f>ABS(Tabella13[[#This Row],[N4]]-M11)</f>
        <v>0.65946360758936795</v>
      </c>
      <c r="T12" s="41">
        <f>ABS(Tabella13[[#This Row],[N5]]-N11)</f>
        <v>6.9445398855752488E-2</v>
      </c>
      <c r="U12" s="41">
        <f>ABS(Tabella13[[#This Row],[N6]]-O11)</f>
        <v>6.8403304557037536</v>
      </c>
    </row>
    <row r="13" spans="1:21" x14ac:dyDescent="0.25">
      <c r="A13">
        <v>3</v>
      </c>
      <c r="B13" s="82">
        <f t="shared" si="4"/>
        <v>2.5102115921171624</v>
      </c>
      <c r="C13" s="82">
        <f t="shared" si="5"/>
        <v>53.080286641998399</v>
      </c>
      <c r="D13" s="82">
        <f t="shared" si="6"/>
        <v>154.57517174943766</v>
      </c>
      <c r="E13" s="82">
        <f t="shared" si="7"/>
        <v>1.089646651980454</v>
      </c>
      <c r="F13" s="82">
        <f t="shared" si="8"/>
        <v>0.10055531030536502</v>
      </c>
      <c r="G13" s="82">
        <f t="shared" si="9"/>
        <v>649.62284822033371</v>
      </c>
      <c r="H13" s="82">
        <f t="shared" si="10"/>
        <v>860.97872016617271</v>
      </c>
      <c r="I13" s="83">
        <f t="shared" si="11"/>
        <v>4.6404857874320589E-2</v>
      </c>
      <c r="J13" s="82">
        <f t="shared" si="12"/>
        <v>0.11648601216666893</v>
      </c>
      <c r="K13" s="82">
        <f t="shared" si="13"/>
        <v>2.4631831575501333</v>
      </c>
      <c r="L13" s="82">
        <f t="shared" si="14"/>
        <v>7.1730388759313497</v>
      </c>
      <c r="M13" s="82">
        <f t="shared" si="15"/>
        <v>5.0564898018382237E-2</v>
      </c>
      <c r="N13" s="82">
        <f t="shared" si="16"/>
        <v>4.666254883228668E-3</v>
      </c>
      <c r="O13" s="82">
        <f t="shared" si="17"/>
        <v>30.145655943575921</v>
      </c>
      <c r="P13" s="41">
        <f>ABS(Tabella13[[#This Row],[N1]]-J12)</f>
        <v>0.1451609581498246</v>
      </c>
      <c r="Q13" s="41">
        <f>ABS(Tabella13[[#This Row],[N2]]-K12)</f>
        <v>1.9553077800907279</v>
      </c>
      <c r="R13" s="41">
        <f>ABS(Tabella13[[#This Row],[N3]]-L12)</f>
        <v>2.370562611209686</v>
      </c>
      <c r="S13" s="41">
        <f>ABS(Tabella13[[#This Row],[N4]]-M12)</f>
        <v>4.1380386064134592E-2</v>
      </c>
      <c r="T13" s="41">
        <f>ABS(Tabella13[[#This Row],[N5]]-N12)</f>
        <v>1.0292354282073228E-3</v>
      </c>
      <c r="U13" s="41">
        <f>ABS(Tabella13[[#This Row],[N6]]-O12)</f>
        <v>4.5201031960750484</v>
      </c>
    </row>
    <row r="14" spans="1:21" x14ac:dyDescent="0.25">
      <c r="A14">
        <v>4</v>
      </c>
      <c r="B14" s="82">
        <f t="shared" si="4"/>
        <v>2.2271477237250044</v>
      </c>
      <c r="C14" s="82">
        <f t="shared" si="5"/>
        <v>34.016035786113797</v>
      </c>
      <c r="D14" s="82">
        <f t="shared" si="6"/>
        <v>119.90569356049599</v>
      </c>
      <c r="E14" s="82">
        <f t="shared" si="7"/>
        <v>1.0493007755679227</v>
      </c>
      <c r="F14" s="82">
        <f t="shared" si="8"/>
        <v>0.1004549598511148</v>
      </c>
      <c r="G14" s="82">
        <f t="shared" si="9"/>
        <v>759.80036362466308</v>
      </c>
      <c r="H14" s="82">
        <f t="shared" si="10"/>
        <v>917.09899643041695</v>
      </c>
      <c r="I14" s="83">
        <f t="shared" si="11"/>
        <v>4.356828637817993E-2</v>
      </c>
      <c r="J14" s="82">
        <f t="shared" si="12"/>
        <v>9.7033009833762549E-2</v>
      </c>
      <c r="K14" s="82">
        <f t="shared" si="13"/>
        <v>1.4820203885798227</v>
      </c>
      <c r="L14" s="82">
        <f t="shared" si="14"/>
        <v>5.2240855954179741</v>
      </c>
      <c r="M14" s="82">
        <f t="shared" si="15"/>
        <v>4.5716236686789563E-2</v>
      </c>
      <c r="N14" s="82">
        <f t="shared" si="16"/>
        <v>4.3766504589019366E-3</v>
      </c>
      <c r="O14" s="82">
        <f t="shared" si="17"/>
        <v>33.103199832644563</v>
      </c>
      <c r="P14" s="41">
        <f>ABS(Tabella13[[#This Row],[N1]]-J13)</f>
        <v>1.945300233290638E-2</v>
      </c>
      <c r="Q14" s="41">
        <f>ABS(Tabella13[[#This Row],[N2]]-K13)</f>
        <v>0.98116276897031063</v>
      </c>
      <c r="R14" s="41">
        <f>ABS(Tabella13[[#This Row],[N3]]-L13)</f>
        <v>1.9489532805133756</v>
      </c>
      <c r="S14" s="102">
        <f>ABS(Tabella13[[#This Row],[N4]]-M13)</f>
        <v>4.8486613315926741E-3</v>
      </c>
      <c r="T14" s="41">
        <f>ABS(Tabella13[[#This Row],[N5]]-N13)</f>
        <v>2.8960442432673147E-4</v>
      </c>
      <c r="U14" s="41">
        <f>ABS(Tabella13[[#This Row],[N6]]-O13)</f>
        <v>2.9575438890686421</v>
      </c>
    </row>
    <row r="15" spans="1:21" x14ac:dyDescent="0.25">
      <c r="A15">
        <v>5</v>
      </c>
      <c r="B15" s="82">
        <f t="shared" si="4"/>
        <v>2.1892143691758368</v>
      </c>
      <c r="C15" s="82">
        <f t="shared" si="5"/>
        <v>24.449698788653272</v>
      </c>
      <c r="D15" s="82">
        <f t="shared" si="6"/>
        <v>91.402251832987872</v>
      </c>
      <c r="E15" s="82">
        <f t="shared" si="7"/>
        <v>1.0445733307696199</v>
      </c>
      <c r="F15" s="82">
        <f t="shared" si="8"/>
        <v>0.10042672341974296</v>
      </c>
      <c r="G15" s="82">
        <f t="shared" si="9"/>
        <v>831.89049592071137</v>
      </c>
      <c r="H15" s="82">
        <f t="shared" si="10"/>
        <v>951.07666096571768</v>
      </c>
      <c r="I15" s="83">
        <f t="shared" si="11"/>
        <v>4.2013423540313337E-2</v>
      </c>
      <c r="J15" s="82">
        <f t="shared" si="12"/>
        <v>9.1976390512724313E-2</v>
      </c>
      <c r="K15" s="82">
        <f t="shared" si="13"/>
        <v>1.0272155506407759</v>
      </c>
      <c r="L15" s="82">
        <f t="shared" si="14"/>
        <v>3.8401215187977007</v>
      </c>
      <c r="M15" s="82">
        <f t="shared" si="15"/>
        <v>4.3886101764539859E-2</v>
      </c>
      <c r="N15" s="82">
        <f t="shared" si="16"/>
        <v>4.2192704657995654E-3</v>
      </c>
      <c r="O15" s="82">
        <f t="shared" si="17"/>
        <v>34.950567744278153</v>
      </c>
      <c r="P15" s="102">
        <f>ABS(Tabella13[[#This Row],[N1]]-J14)</f>
        <v>5.056619321038236E-3</v>
      </c>
      <c r="Q15" s="41">
        <f>ABS(Tabella13[[#This Row],[N2]]-K14)</f>
        <v>0.4548048379390468</v>
      </c>
      <c r="R15" s="41">
        <f>ABS(Tabella13[[#This Row],[N3]]-L14)</f>
        <v>1.3839640766202734</v>
      </c>
      <c r="S15" s="102">
        <f>ABS(Tabella13[[#This Row],[N4]]-M14)</f>
        <v>1.8301349222497043E-3</v>
      </c>
      <c r="T15" s="41">
        <f>ABS(Tabella13[[#This Row],[N5]]-N14)</f>
        <v>1.573799931023712E-4</v>
      </c>
      <c r="U15" s="41">
        <f>ABS(Tabella13[[#This Row],[N6]]-O14)</f>
        <v>1.8473679116335902</v>
      </c>
    </row>
    <row r="16" spans="1:21" x14ac:dyDescent="0.25">
      <c r="A16">
        <v>6</v>
      </c>
      <c r="B16" s="82">
        <f t="shared" si="4"/>
        <v>2.1793539614998125</v>
      </c>
      <c r="C16" s="82">
        <f t="shared" si="5"/>
        <v>20.015351618747562</v>
      </c>
      <c r="D16" s="82">
        <f t="shared" si="6"/>
        <v>71.161777212416382</v>
      </c>
      <c r="E16" s="82">
        <f t="shared" si="7"/>
        <v>1.0427889492204263</v>
      </c>
      <c r="F16" s="82">
        <f t="shared" si="8"/>
        <v>0.10041137887041547</v>
      </c>
      <c r="G16" s="82">
        <f t="shared" si="9"/>
        <v>876.92008876678005</v>
      </c>
      <c r="H16" s="82">
        <f t="shared" si="10"/>
        <v>971.41977188753469</v>
      </c>
      <c r="I16" s="83">
        <f t="shared" si="11"/>
        <v>4.1134498861903235E-2</v>
      </c>
      <c r="J16" s="82">
        <f t="shared" si="12"/>
        <v>8.964663304899835E-2</v>
      </c>
      <c r="K16" s="82">
        <f t="shared" si="13"/>
        <v>0.82332145838196469</v>
      </c>
      <c r="L16" s="82">
        <f t="shared" si="14"/>
        <v>2.9272040437551534</v>
      </c>
      <c r="M16" s="82">
        <f t="shared" si="15"/>
        <v>4.2894600844912895E-2</v>
      </c>
      <c r="N16" s="82">
        <f t="shared" si="16"/>
        <v>4.1303717498672394E-3</v>
      </c>
      <c r="O16" s="82">
        <f t="shared" si="17"/>
        <v>36.0716683933572</v>
      </c>
      <c r="P16" s="102">
        <f>ABS(Tabella13[[#This Row],[N1]]-J15)</f>
        <v>2.3297574637259622E-3</v>
      </c>
      <c r="Q16" s="41">
        <f>ABS(Tabella13[[#This Row],[N2]]-K15)</f>
        <v>0.20389409225881117</v>
      </c>
      <c r="R16" s="41">
        <f>ABS(Tabella13[[#This Row],[N3]]-L15)</f>
        <v>0.91291747504254728</v>
      </c>
      <c r="S16" s="102">
        <f>ABS(Tabella13[[#This Row],[N4]]-M15)</f>
        <v>9.9150091962696418E-4</v>
      </c>
      <c r="T16" s="41">
        <f>ABS(Tabella13[[#This Row],[N5]]-N15)</f>
        <v>8.8898715932326025E-5</v>
      </c>
      <c r="U16" s="41">
        <f>ABS(Tabella13[[#This Row],[N6]]-O15)</f>
        <v>1.1211006490790467</v>
      </c>
    </row>
    <row r="17" spans="1:24" x14ac:dyDescent="0.25">
      <c r="A17">
        <v>7</v>
      </c>
      <c r="B17" s="82">
        <f t="shared" si="4"/>
        <v>2.1748109344455466</v>
      </c>
      <c r="C17" s="82">
        <f t="shared" si="5"/>
        <v>18.027384219224153</v>
      </c>
      <c r="D17" s="82">
        <f t="shared" si="6"/>
        <v>57.810359139919122</v>
      </c>
      <c r="E17" s="82">
        <f t="shared" si="7"/>
        <v>1.0418222358237901</v>
      </c>
      <c r="F17" s="82">
        <f t="shared" si="8"/>
        <v>0.10040271124561206</v>
      </c>
      <c r="G17" s="82">
        <f t="shared" si="9"/>
        <v>904.24691708808177</v>
      </c>
      <c r="H17" s="82">
        <f t="shared" si="10"/>
        <v>983.40169632873994</v>
      </c>
      <c r="I17" s="83">
        <f t="shared" si="11"/>
        <v>4.0633818642508757E-2</v>
      </c>
      <c r="J17" s="82">
        <f t="shared" si="12"/>
        <v>8.8370873092005336E-2</v>
      </c>
      <c r="K17" s="82">
        <f t="shared" si="13"/>
        <v>0.73252146096277859</v>
      </c>
      <c r="L17" s="82">
        <f t="shared" si="14"/>
        <v>2.349055648949772</v>
      </c>
      <c r="M17" s="82">
        <f t="shared" si="15"/>
        <v>4.2333215788196876E-2</v>
      </c>
      <c r="N17" s="82">
        <f t="shared" si="16"/>
        <v>4.0797455599703748E-3</v>
      </c>
      <c r="O17" s="82">
        <f t="shared" si="17"/>
        <v>36.743005237004766</v>
      </c>
      <c r="P17" s="102">
        <f>ABS(Tabella13[[#This Row],[N1]]-J16)</f>
        <v>1.2757599569930139E-3</v>
      </c>
      <c r="Q17" s="41">
        <f>ABS(Tabella13[[#This Row],[N2]]-K16)</f>
        <v>9.0799997419186096E-2</v>
      </c>
      <c r="R17" s="41">
        <f>ABS(Tabella13[[#This Row],[N3]]-L16)</f>
        <v>0.57814839480538138</v>
      </c>
      <c r="S17" s="102">
        <f>ABS(Tabella13[[#This Row],[N4]]-M16)</f>
        <v>5.6138505671601835E-4</v>
      </c>
      <c r="T17" s="41">
        <f>ABS(Tabella13[[#This Row],[N5]]-N16)</f>
        <v>5.0626189896864522E-5</v>
      </c>
      <c r="U17" s="41">
        <f>ABS(Tabella13[[#This Row],[N6]]-O16)</f>
        <v>0.67133684364756618</v>
      </c>
    </row>
    <row r="18" spans="1:24" x14ac:dyDescent="0.25">
      <c r="A18">
        <v>8</v>
      </c>
      <c r="B18" s="82">
        <f t="shared" si="4"/>
        <v>2.1723232025294106</v>
      </c>
      <c r="C18" s="82">
        <f t="shared" si="5"/>
        <v>17.142084244387092</v>
      </c>
      <c r="D18" s="82">
        <f t="shared" si="6"/>
        <v>49.354938865890418</v>
      </c>
      <c r="E18" s="82">
        <f t="shared" si="7"/>
        <v>1.0412748853934919</v>
      </c>
      <c r="F18" s="82">
        <f t="shared" si="8"/>
        <v>0.10039777519209712</v>
      </c>
      <c r="G18" s="82">
        <f t="shared" si="9"/>
        <v>920.61075265199111</v>
      </c>
      <c r="H18" s="82">
        <f t="shared" si="10"/>
        <v>990.4217716253836</v>
      </c>
      <c r="I18" s="83">
        <f t="shared" si="11"/>
        <v>4.0346098043037841E-2</v>
      </c>
      <c r="J18" s="82">
        <f t="shared" si="12"/>
        <v>8.7644764910417547E-2</v>
      </c>
      <c r="K18" s="82">
        <f t="shared" si="13"/>
        <v>0.69161621158605591</v>
      </c>
      <c r="L18" s="82">
        <f t="shared" si="14"/>
        <v>1.9912792023913537</v>
      </c>
      <c r="M18" s="82">
        <f t="shared" si="15"/>
        <v>4.2011378615838813E-2</v>
      </c>
      <c r="N18" s="82">
        <f t="shared" si="16"/>
        <v>4.0506584812032226E-3</v>
      </c>
      <c r="O18" s="82">
        <f t="shared" si="17"/>
        <v>37.14305168597209</v>
      </c>
      <c r="P18" s="102">
        <f>ABS(Tabella13[[#This Row],[N1]]-J17)</f>
        <v>7.2610818158778956E-4</v>
      </c>
      <c r="Q18" s="41">
        <f>ABS(Tabella13[[#This Row],[N2]]-K17)</f>
        <v>4.0905249376722685E-2</v>
      </c>
      <c r="R18" s="41">
        <f>ABS(Tabella13[[#This Row],[N3]]-L17)</f>
        <v>0.35777644655841834</v>
      </c>
      <c r="S18" s="102">
        <f>ABS(Tabella13[[#This Row],[N4]]-M17)</f>
        <v>3.2183717235806375E-4</v>
      </c>
      <c r="T18" s="41">
        <f>ABS(Tabella13[[#This Row],[N5]]-N17)</f>
        <v>2.9087078767152212E-5</v>
      </c>
      <c r="U18" s="41">
        <f>ABS(Tabella13[[#This Row],[N6]]-O17)</f>
        <v>0.40004644896732344</v>
      </c>
    </row>
    <row r="19" spans="1:24" x14ac:dyDescent="0.25">
      <c r="A19">
        <v>9</v>
      </c>
      <c r="B19" s="82">
        <f t="shared" si="4"/>
        <v>2.1709072915753143</v>
      </c>
      <c r="C19" s="82">
        <f t="shared" si="5"/>
        <v>16.743258062964046</v>
      </c>
      <c r="D19" s="82">
        <f t="shared" si="6"/>
        <v>44.122458334973544</v>
      </c>
      <c r="E19" s="82">
        <f t="shared" si="7"/>
        <v>1.0409610941504428</v>
      </c>
      <c r="F19" s="82">
        <f t="shared" si="8"/>
        <v>0.10039493920191732</v>
      </c>
      <c r="G19" s="82">
        <f t="shared" si="9"/>
        <v>930.36188484556965</v>
      </c>
      <c r="H19" s="82">
        <f t="shared" si="10"/>
        <v>994.53986456843495</v>
      </c>
      <c r="I19" s="83">
        <f t="shared" si="11"/>
        <v>4.0179204694469908E-2</v>
      </c>
      <c r="J19" s="82">
        <f t="shared" si="12"/>
        <v>8.7225328440921818E-2</v>
      </c>
      <c r="K19" s="82">
        <f t="shared" si="13"/>
        <v>0.67273079296416616</v>
      </c>
      <c r="L19" s="82">
        <f t="shared" si="14"/>
        <v>1.772805285064122</v>
      </c>
      <c r="M19" s="82">
        <f t="shared" si="15"/>
        <v>4.1824988880850004E-2</v>
      </c>
      <c r="N19" s="82">
        <f t="shared" si="16"/>
        <v>4.0337888124826974E-3</v>
      </c>
      <c r="O19" s="82">
        <f t="shared" si="17"/>
        <v>37.381200611142987</v>
      </c>
      <c r="P19" s="102">
        <f>ABS(Tabella13[[#This Row],[N1]]-J18)</f>
        <v>4.1943646949572921E-4</v>
      </c>
      <c r="Q19" s="41">
        <f>ABS(Tabella13[[#This Row],[N2]]-K18)</f>
        <v>1.8885418621889749E-2</v>
      </c>
      <c r="R19" s="41">
        <f>ABS(Tabella13[[#This Row],[N3]]-L18)</f>
        <v>0.21847391732723165</v>
      </c>
      <c r="S19" s="102">
        <f>ABS(Tabella13[[#This Row],[N4]]-M18)</f>
        <v>1.8638973498880801E-4</v>
      </c>
      <c r="T19" s="41">
        <f>ABS(Tabella13[[#This Row],[N5]]-N18)</f>
        <v>1.686966872052522E-5</v>
      </c>
      <c r="U19" s="41">
        <f>ABS(Tabella13[[#This Row],[N6]]-O18)</f>
        <v>0.23814892517089703</v>
      </c>
    </row>
    <row r="20" spans="1:24" x14ac:dyDescent="0.25">
      <c r="A20" s="99">
        <v>10</v>
      </c>
      <c r="B20" s="100">
        <f t="shared" si="4"/>
        <v>2.1700893904597978</v>
      </c>
      <c r="C20" s="100">
        <f t="shared" si="5"/>
        <v>16.559125231400621</v>
      </c>
      <c r="D20" s="100">
        <f t="shared" si="6"/>
        <v>40.927277294062783</v>
      </c>
      <c r="E20" s="100">
        <f t="shared" si="7"/>
        <v>1.0407793641588288</v>
      </c>
      <c r="F20" s="100">
        <f t="shared" si="8"/>
        <v>0.10039329440921707</v>
      </c>
      <c r="G20" s="100">
        <f t="shared" si="9"/>
        <v>936.16676489661029</v>
      </c>
      <c r="H20" s="100">
        <f t="shared" si="10"/>
        <v>996.96442947110154</v>
      </c>
      <c r="I20" s="101">
        <f t="shared" si="11"/>
        <v>4.0081588901118542E-2</v>
      </c>
      <c r="J20" s="100">
        <f t="shared" si="12"/>
        <v>8.6980630827088526E-2</v>
      </c>
      <c r="K20" s="100">
        <f t="shared" si="13"/>
        <v>0.66371605008713919</v>
      </c>
      <c r="L20" s="100">
        <f t="shared" si="14"/>
        <v>1.6404303033427077</v>
      </c>
      <c r="M20" s="100">
        <f t="shared" si="15"/>
        <v>4.1716090610981728E-2</v>
      </c>
      <c r="N20" s="100">
        <f t="shared" si="16"/>
        <v>4.0239227549392015E-3</v>
      </c>
      <c r="O20" s="100">
        <f t="shared" si="17"/>
        <v>37.523051413476026</v>
      </c>
      <c r="P20" s="102">
        <f>ABS(Tabella13[[#This Row],[N1]]-J19)</f>
        <v>2.446976138332918E-4</v>
      </c>
      <c r="Q20" s="102">
        <f>ABS(Tabella13[[#This Row],[N2]]-K19)</f>
        <v>9.0147428770269711E-3</v>
      </c>
      <c r="R20" s="41">
        <f>ABS(Tabella13[[#This Row],[N3]]-L19)</f>
        <v>0.13237498172141438</v>
      </c>
      <c r="S20" s="102">
        <f>ABS(Tabella13[[#This Row],[N4]]-M19)</f>
        <v>1.0889826986827666E-4</v>
      </c>
      <c r="T20" s="41">
        <f>ABS(Tabella13[[#This Row],[N5]]-N19)</f>
        <v>9.8660575434958778E-6</v>
      </c>
      <c r="U20" s="41">
        <f>ABS(Tabella13[[#This Row],[N6]]-O19)</f>
        <v>0.14185080233303893</v>
      </c>
    </row>
    <row r="21" spans="1:24" x14ac:dyDescent="0.25">
      <c r="A21" s="99">
        <v>11</v>
      </c>
      <c r="B21" s="100">
        <f t="shared" ref="B21:B23" si="18">B$7*(1+J20*($N$3-1)/$N$3)</f>
        <v>2.1696122301128224</v>
      </c>
      <c r="C21" s="100">
        <f t="shared" ref="C21:C23" si="19">C$7*(1+K20*($N$3-1)/$N$3)</f>
        <v>16.471231488349606</v>
      </c>
      <c r="D21" s="100">
        <f t="shared" ref="D21:D23" si="20">D$7*(1+L20*($N$3-1)/$N$3)</f>
        <v>38.991293186387097</v>
      </c>
      <c r="E21" s="100">
        <f t="shared" ref="E21:E23" si="21">E$7*(1+M20*($N$3-1)/$N$3)</f>
        <v>1.0406731883457072</v>
      </c>
      <c r="F21" s="100">
        <f t="shared" ref="F21:F23" si="22">F$7*(1+N20*($N$3-1)/$N$3)</f>
        <v>0.10039233246860657</v>
      </c>
      <c r="G21" s="100">
        <f t="shared" ref="G21:G23" si="23">G$7*(1+O20*($N$3-1)/$N$3)</f>
        <v>939.62437820347816</v>
      </c>
      <c r="H21" s="100">
        <f t="shared" ref="H21:H23" si="24">SUM(B21:G21)</f>
        <v>998.397580629142</v>
      </c>
      <c r="I21" s="101">
        <f t="shared" ref="I21:I23" si="25">$N$3/(H21+$A$3)</f>
        <v>4.0024111299948463E-2</v>
      </c>
      <c r="J21" s="100">
        <f t="shared" ref="J21:J23" si="26">$I21*B21</f>
        <v>8.6836801375765008E-2</v>
      </c>
      <c r="K21" s="100">
        <f t="shared" ref="K21:K23" si="27">$I21*C21</f>
        <v>0.65924640233692045</v>
      </c>
      <c r="L21" s="100">
        <f t="shared" ref="L21:L23" si="28">$I21*D21</f>
        <v>1.5605918582208793</v>
      </c>
      <c r="M21" s="100">
        <f t="shared" ref="M21:M23" si="29">$I21*E21</f>
        <v>4.1652019517220813E-2</v>
      </c>
      <c r="N21" s="100">
        <f t="shared" ref="N21:N23" si="30">$I21*F21</f>
        <v>4.0181138883849396E-3</v>
      </c>
      <c r="O21" s="100">
        <f t="shared" ref="O21:O23" si="31">$I21*G21</f>
        <v>37.607630693360882</v>
      </c>
      <c r="P21" s="102">
        <f>ABS(Tabella13[[#This Row],[N1]]-J20)</f>
        <v>1.4382945132351832E-4</v>
      </c>
      <c r="Q21" s="102">
        <f>ABS(Tabella13[[#This Row],[N2]]-K20)</f>
        <v>4.4696477502187415E-3</v>
      </c>
      <c r="R21" s="41">
        <f>ABS(Tabella13[[#This Row],[N3]]-L20)</f>
        <v>7.9838445121828361E-2</v>
      </c>
      <c r="S21" s="102">
        <f>ABS(Tabella13[[#This Row],[N4]]-M20)</f>
        <v>6.4071093760914577E-5</v>
      </c>
      <c r="T21" s="41">
        <f>ABS(Tabella13[[#This Row],[N5]]-N20)</f>
        <v>5.8088665542618823E-6</v>
      </c>
      <c r="U21" s="41">
        <f>ABS(Tabella13[[#This Row],[N6]]-O20)</f>
        <v>8.4579279884856362E-2</v>
      </c>
    </row>
    <row r="22" spans="1:24" x14ac:dyDescent="0.25">
      <c r="A22" s="99">
        <v>12</v>
      </c>
      <c r="B22" s="100">
        <f t="shared" si="18"/>
        <v>2.169331762682742</v>
      </c>
      <c r="C22" s="100">
        <f t="shared" si="19"/>
        <v>16.427652422784973</v>
      </c>
      <c r="D22" s="100">
        <f t="shared" si="20"/>
        <v>37.823655926480363</v>
      </c>
      <c r="E22" s="100">
        <f t="shared" si="21"/>
        <v>1.0406107190292904</v>
      </c>
      <c r="F22" s="100">
        <f t="shared" si="22"/>
        <v>0.10039176610411754</v>
      </c>
      <c r="G22" s="100">
        <f t="shared" si="23"/>
        <v>941.68599815067148</v>
      </c>
      <c r="H22" s="100">
        <f t="shared" si="24"/>
        <v>999.24764074775294</v>
      </c>
      <c r="I22" s="101">
        <f t="shared" si="25"/>
        <v>3.9990096822520159E-2</v>
      </c>
      <c r="J22" s="100">
        <f t="shared" si="26"/>
        <v>8.6751787229851177E-2</v>
      </c>
      <c r="K22" s="100">
        <f t="shared" si="27"/>
        <v>0.65694341095387898</v>
      </c>
      <c r="L22" s="100">
        <f t="shared" si="28"/>
        <v>1.5125716626816381</v>
      </c>
      <c r="M22" s="100">
        <f t="shared" si="29"/>
        <v>4.161412340853364E-2</v>
      </c>
      <c r="N22" s="100">
        <f t="shared" si="30"/>
        <v>4.0146764466874579E-3</v>
      </c>
      <c r="O22" s="100">
        <f t="shared" si="31"/>
        <v>37.65811424245689</v>
      </c>
      <c r="P22" s="102">
        <f>ABS(Tabella13[[#This Row],[N1]]-J21)</f>
        <v>8.5014145913830941E-5</v>
      </c>
      <c r="Q22" s="102">
        <f>ABS(Tabella13[[#This Row],[N2]]-K21)</f>
        <v>2.3029913830414639E-3</v>
      </c>
      <c r="R22" s="41">
        <f>ABS(Tabella13[[#This Row],[N3]]-L21)</f>
        <v>4.8020195539241195E-2</v>
      </c>
      <c r="S22" s="102">
        <f>ABS(Tabella13[[#This Row],[N4]]-M21)</f>
        <v>3.7896108687172914E-5</v>
      </c>
      <c r="T22" s="41">
        <f>ABS(Tabella13[[#This Row],[N5]]-N21)</f>
        <v>3.4374416974817731E-6</v>
      </c>
      <c r="U22" s="41">
        <f>ABS(Tabella13[[#This Row],[N6]]-O21)</f>
        <v>5.0483549096007607E-2</v>
      </c>
    </row>
    <row r="23" spans="1:24" x14ac:dyDescent="0.25">
      <c r="A23" s="99">
        <v>13</v>
      </c>
      <c r="B23" s="100">
        <f t="shared" si="18"/>
        <v>2.1691659850982097</v>
      </c>
      <c r="C23" s="100">
        <f t="shared" si="19"/>
        <v>16.405198256800318</v>
      </c>
      <c r="D23" s="100">
        <f t="shared" si="20"/>
        <v>37.121360566718955</v>
      </c>
      <c r="E23" s="100">
        <f t="shared" si="21"/>
        <v>1.0405737703233202</v>
      </c>
      <c r="F23" s="100">
        <f t="shared" si="22"/>
        <v>0.10039143095355203</v>
      </c>
      <c r="G23" s="100">
        <f t="shared" si="23"/>
        <v>942.91653465988679</v>
      </c>
      <c r="H23" s="100">
        <f t="shared" si="24"/>
        <v>999.75322466978116</v>
      </c>
      <c r="I23" s="101">
        <f t="shared" si="25"/>
        <v>3.9969893690024141E-2</v>
      </c>
      <c r="J23" s="100">
        <f t="shared" si="26"/>
        <v>8.6701333820391926E-2</v>
      </c>
      <c r="K23" s="100">
        <f t="shared" si="27"/>
        <v>0.65571403028807806</v>
      </c>
      <c r="L23" s="100">
        <f t="shared" si="28"/>
        <v>1.4837368354808109</v>
      </c>
      <c r="M23" s="100">
        <f t="shared" si="29"/>
        <v>4.1591622976450707E-2</v>
      </c>
      <c r="N23" s="100">
        <f t="shared" si="30"/>
        <v>4.012634822602874E-3</v>
      </c>
      <c r="O23" s="100">
        <f t="shared" si="31"/>
        <v>37.688273648921637</v>
      </c>
      <c r="P23" s="102">
        <f>ABS(Tabella13[[#This Row],[N1]]-J22)</f>
        <v>5.0453409459250143E-5</v>
      </c>
      <c r="Q23" s="102">
        <f>ABS(Tabella13[[#This Row],[N2]]-K22)</f>
        <v>1.2293806658009165E-3</v>
      </c>
      <c r="R23" s="41">
        <f>ABS(Tabella13[[#This Row],[N3]]-L22)</f>
        <v>2.8834827200827196E-2</v>
      </c>
      <c r="S23" s="102">
        <f>ABS(Tabella13[[#This Row],[N4]]-M22)</f>
        <v>2.2500432082933619E-5</v>
      </c>
      <c r="T23" s="41">
        <f>ABS(Tabella13[[#This Row],[N5]]-N22)</f>
        <v>2.0416240845838596E-6</v>
      </c>
      <c r="U23" s="41">
        <f>ABS(Tabella13[[#This Row],[N6]]-O22)</f>
        <v>3.0159406464747462E-2</v>
      </c>
    </row>
    <row r="24" spans="1:24" s="43" customFormat="1" x14ac:dyDescent="0.25">
      <c r="A24" s="99">
        <v>14</v>
      </c>
      <c r="B24" s="100">
        <f t="shared" ref="B24:B26" si="32">B$7*(1+J23*($N$3-1)/$N$3)</f>
        <v>2.1690676009497643</v>
      </c>
      <c r="C24" s="100">
        <f t="shared" ref="C24:C26" si="33">C$7*(1+K23*($N$3-1)/$N$3)</f>
        <v>16.393211795308762</v>
      </c>
      <c r="D24" s="100">
        <f t="shared" ref="D24:D26" si="34">D$7*(1+L23*($N$3-1)/$N$3)</f>
        <v>36.699651218906858</v>
      </c>
      <c r="E24" s="100">
        <f t="shared" ref="E24:E26" si="35">E$7*(1+M23*($N$3-1)/$N$3)</f>
        <v>1.0405518324020395</v>
      </c>
      <c r="F24" s="100">
        <f t="shared" ref="F24:F26" si="36">F$7*(1+N23*($N$3-1)/$N$3)</f>
        <v>0.10039123189520378</v>
      </c>
      <c r="G24" s="100">
        <f t="shared" ref="G24:G26" si="37">G$7*(1+O23*($N$3-1)/$N$3)</f>
        <v>943.65167019246496</v>
      </c>
      <c r="H24" s="100">
        <f t="shared" ref="H24:H26" si="38">SUM(B24:G24)</f>
        <v>1000.0545438719275</v>
      </c>
      <c r="I24" s="101">
        <f t="shared" ref="I24:I26" si="39">$N$3/(H24+$A$3)</f>
        <v>3.995786268077467E-2</v>
      </c>
      <c r="J24" s="100">
        <f t="shared" ref="J24:J26" si="40">$I24*B24</f>
        <v>8.6671305344068028E-2</v>
      </c>
      <c r="K24" s="100">
        <f t="shared" ref="K24:K26" si="41">$I24*C24</f>
        <v>0.65503770581380305</v>
      </c>
      <c r="L24" s="100">
        <f t="shared" ref="L24:L26" si="42">$I24*D24</f>
        <v>1.4664396238374049</v>
      </c>
      <c r="M24" s="100">
        <f t="shared" ref="M24:M26" si="43">$I24*E24</f>
        <v>4.157822723134915E-2</v>
      </c>
      <c r="N24" s="100">
        <f t="shared" ref="N24:N26" si="44">$I24*F24</f>
        <v>4.0114190584223585E-3</v>
      </c>
      <c r="O24" s="100">
        <f t="shared" ref="O24:O26" si="45">$I24*G24</f>
        <v>37.706303856034182</v>
      </c>
      <c r="P24" s="102">
        <f>ABS(Tabella13[[#This Row],[N1]]-J23)</f>
        <v>3.0028476323898379E-5</v>
      </c>
      <c r="Q24" s="102">
        <f>ABS(Tabella13[[#This Row],[N2]]-K23)</f>
        <v>6.7632447427501408E-4</v>
      </c>
      <c r="R24" s="41">
        <f>ABS(Tabella13[[#This Row],[N3]]-L23)</f>
        <v>1.729721164340603E-2</v>
      </c>
      <c r="S24" s="102">
        <f>ABS(Tabella13[[#This Row],[N4]]-M23)</f>
        <v>1.3395745101556222E-5</v>
      </c>
      <c r="T24" s="41">
        <f>ABS(Tabella13[[#This Row],[N5]]-N23)</f>
        <v>1.2157641805154648E-6</v>
      </c>
      <c r="U24" s="41">
        <f>ABS(Tabella13[[#This Row],[N6]]-O23)</f>
        <v>1.8030207112545327E-2</v>
      </c>
    </row>
    <row r="25" spans="1:24" s="43" customFormat="1" x14ac:dyDescent="0.25">
      <c r="A25" s="99">
        <v>15</v>
      </c>
      <c r="B25" s="100">
        <f t="shared" si="32"/>
        <v>2.1690090454209328</v>
      </c>
      <c r="C25" s="100">
        <f t="shared" si="33"/>
        <v>16.38661763168458</v>
      </c>
      <c r="D25" s="100">
        <f t="shared" si="34"/>
        <v>36.446679498622046</v>
      </c>
      <c r="E25" s="100">
        <f t="shared" si="35"/>
        <v>1.0405387715505654</v>
      </c>
      <c r="F25" s="100">
        <f t="shared" si="36"/>
        <v>0.10039111335819617</v>
      </c>
      <c r="G25" s="100">
        <f t="shared" si="37"/>
        <v>944.0911564908331</v>
      </c>
      <c r="H25" s="100">
        <f t="shared" si="38"/>
        <v>1000.2343925514695</v>
      </c>
      <c r="I25" s="101">
        <f t="shared" si="39"/>
        <v>3.9950685171797833E-2</v>
      </c>
      <c r="J25" s="100">
        <f t="shared" si="40"/>
        <v>8.6653397508393432E-2</v>
      </c>
      <c r="K25" s="100">
        <f t="shared" si="41"/>
        <v>0.65465660203406206</v>
      </c>
      <c r="L25" s="100">
        <f t="shared" si="42"/>
        <v>1.4560698182068679</v>
      </c>
      <c r="M25" s="100">
        <f t="shared" si="43"/>
        <v>4.1570236871265903E-2</v>
      </c>
      <c r="N25" s="100">
        <f t="shared" si="44"/>
        <v>4.0106937638195632E-3</v>
      </c>
      <c r="O25" s="100">
        <f t="shared" si="45"/>
        <v>37.717088566443792</v>
      </c>
      <c r="P25" s="102">
        <f>ABS(Tabella13[[#This Row],[N1]]-J24)</f>
        <v>1.7907835674596528E-5</v>
      </c>
      <c r="Q25" s="102">
        <f>ABS(Tabella13[[#This Row],[N2]]-K24)</f>
        <v>3.8110377974098775E-4</v>
      </c>
      <c r="R25" s="41">
        <f>ABS(Tabella13[[#This Row],[N3]]-L24)</f>
        <v>1.0369805630537021E-2</v>
      </c>
      <c r="S25" s="102">
        <f>ABS(Tabella13[[#This Row],[N4]]-M24)</f>
        <v>7.9903600832473276E-6</v>
      </c>
      <c r="T25" s="41">
        <f>ABS(Tabella13[[#This Row],[N5]]-N24)</f>
        <v>7.2529460279531499E-7</v>
      </c>
      <c r="U25" s="41">
        <f>ABS(Tabella13[[#This Row],[N6]]-O24)</f>
        <v>1.0784710409609488E-2</v>
      </c>
    </row>
    <row r="26" spans="1:24" s="43" customFormat="1" x14ac:dyDescent="0.25">
      <c r="A26" s="99">
        <v>16</v>
      </c>
      <c r="B26" s="100">
        <f t="shared" si="32"/>
        <v>2.168974125141367</v>
      </c>
      <c r="C26" s="100">
        <f t="shared" si="33"/>
        <v>16.382901869832104</v>
      </c>
      <c r="D26" s="100">
        <f t="shared" si="34"/>
        <v>36.295021091275437</v>
      </c>
      <c r="E26" s="100">
        <f t="shared" si="35"/>
        <v>1.0405309809494843</v>
      </c>
      <c r="F26" s="100">
        <f t="shared" si="36"/>
        <v>0.10039104264197241</v>
      </c>
      <c r="G26" s="100">
        <f t="shared" si="37"/>
        <v>944.35403380706737</v>
      </c>
      <c r="H26" s="100">
        <f t="shared" si="38"/>
        <v>1000.3418529169078</v>
      </c>
      <c r="I26" s="101">
        <f t="shared" si="39"/>
        <v>3.9946397809579259E-2</v>
      </c>
      <c r="J26" s="100">
        <f t="shared" si="40"/>
        <v>8.6642703241581187E-2</v>
      </c>
      <c r="K26" s="100">
        <f t="shared" si="41"/>
        <v>0.65443791536761309</v>
      </c>
      <c r="L26" s="100">
        <f t="shared" si="42"/>
        <v>1.4498553510191581</v>
      </c>
      <c r="M26" s="100">
        <f t="shared" si="43"/>
        <v>4.1565464498199839E-2</v>
      </c>
      <c r="N26" s="100">
        <f t="shared" si="44"/>
        <v>4.0102605258946645E-3</v>
      </c>
      <c r="O26" s="100">
        <f t="shared" si="45"/>
        <v>37.723541907537971</v>
      </c>
      <c r="P26" s="102">
        <f>ABS(Tabella13[[#This Row],[N1]]-J25)</f>
        <v>1.0694266812244502E-5</v>
      </c>
      <c r="Q26" s="102">
        <f>ABS(Tabella13[[#This Row],[N2]]-K25)</f>
        <v>2.1868666644897505E-4</v>
      </c>
      <c r="R26" s="41">
        <f>ABS(Tabella13[[#This Row],[N3]]-L25)</f>
        <v>6.2144671877097934E-3</v>
      </c>
      <c r="S26" s="102">
        <f>ABS(Tabella13[[#This Row],[N4]]-M25)</f>
        <v>4.7723730660642616E-6</v>
      </c>
      <c r="T26" s="41">
        <f>ABS(Tabella13[[#This Row],[N5]]-N25)</f>
        <v>4.3323792489873697E-7</v>
      </c>
      <c r="U26" s="41">
        <f>ABS(Tabella13[[#This Row],[N6]]-O25)</f>
        <v>6.4533410941791658E-3</v>
      </c>
    </row>
    <row r="27" spans="1:24" s="43" customFormat="1" x14ac:dyDescent="0.25">
      <c r="A27" s="99">
        <v>17</v>
      </c>
      <c r="B27" s="100">
        <f t="shared" ref="B27:B39" si="46">B$7*(1+J26*($N$3-1)/$N$3)</f>
        <v>2.1689532713210835</v>
      </c>
      <c r="C27" s="100">
        <f t="shared" ref="C27:C39" si="47">C$7*(1+K26*($N$3-1)/$N$3)</f>
        <v>16.380769674834227</v>
      </c>
      <c r="D27" s="100">
        <f t="shared" ref="D27:D39" si="48">D$7*(1+L26*($N$3-1)/$N$3)</f>
        <v>36.204134508655187</v>
      </c>
      <c r="E27" s="100">
        <f t="shared" ref="E27:E39" si="49">E$7*(1+M26*($N$3-1)/$N$3)</f>
        <v>1.0405263278857448</v>
      </c>
      <c r="F27" s="100">
        <f t="shared" ref="F27:F39" si="50">F$7*(1+N26*($N$3-1)/$N$3)</f>
        <v>0.10039100040127474</v>
      </c>
      <c r="G27" s="100">
        <f t="shared" ref="G27:G39" si="51">G$7*(1+O26*($N$3-1)/$N$3)</f>
        <v>944.51133399623791</v>
      </c>
      <c r="H27" s="100">
        <f t="shared" ref="H27:H39" si="52">SUM(B27:G27)</f>
        <v>1000.4061087793355</v>
      </c>
      <c r="I27" s="101">
        <f t="shared" ref="I27:I39" si="53">$N$3/(H27+$A$3)</f>
        <v>3.9943834623455639E-2</v>
      </c>
      <c r="J27" s="100">
        <f t="shared" ref="J27:J39" si="54">$I27*B27</f>
        <v>8.6636310775652467E-2</v>
      </c>
      <c r="K27" s="100">
        <f t="shared" ref="K27:K39" si="55">$I27*C27</f>
        <v>0.65431075489649559</v>
      </c>
      <c r="L27" s="100">
        <f t="shared" ref="L27:L39" si="56">$I27*D27</f>
        <v>1.4461319614990662</v>
      </c>
      <c r="M27" s="100">
        <f t="shared" ref="M27:M39" si="57">$I27*E27</f>
        <v>4.156261156241977E-2</v>
      </c>
      <c r="N27" s="100">
        <f t="shared" ref="N27:N39" si="58">$I27*F27</f>
        <v>4.0100015177117867E-3</v>
      </c>
      <c r="O27" s="100">
        <f t="shared" ref="O27:O39" si="59">$I27*G27</f>
        <v>37.727404525125202</v>
      </c>
      <c r="P27" s="102">
        <f>ABS(Tabella13[[#This Row],[N1]]-J26)</f>
        <v>6.3924659287201147E-6</v>
      </c>
      <c r="Q27" s="102">
        <f>ABS(Tabella13[[#This Row],[N2]]-K26)</f>
        <v>1.271604711174934E-4</v>
      </c>
      <c r="R27" s="41">
        <f>ABS(Tabella13[[#This Row],[N3]]-L26)</f>
        <v>3.7233895200918798E-3</v>
      </c>
      <c r="S27" s="102">
        <f>ABS(Tabella13[[#This Row],[N4]]-M26)</f>
        <v>2.8529357800691213E-6</v>
      </c>
      <c r="T27" s="41">
        <f>ABS(Tabella13[[#This Row],[N5]]-N26)</f>
        <v>2.5900818287783595E-7</v>
      </c>
      <c r="U27" s="41">
        <f>ABS(Tabella13[[#This Row],[N6]]-O26)</f>
        <v>3.8626175872309432E-3</v>
      </c>
      <c r="V27" s="89"/>
      <c r="W27" s="89"/>
      <c r="X27" s="89"/>
    </row>
    <row r="28" spans="1:24" s="43" customFormat="1" x14ac:dyDescent="0.25">
      <c r="A28" s="99">
        <v>18</v>
      </c>
      <c r="B28" s="100">
        <f t="shared" si="46"/>
        <v>2.1689408060125221</v>
      </c>
      <c r="C28" s="100">
        <f t="shared" si="47"/>
        <v>16.379529860240829</v>
      </c>
      <c r="D28" s="100">
        <f t="shared" si="48"/>
        <v>36.149679936923839</v>
      </c>
      <c r="E28" s="100">
        <f t="shared" si="49"/>
        <v>1.0405235462733593</v>
      </c>
      <c r="F28" s="100">
        <f t="shared" si="50"/>
        <v>0.1003909751479769</v>
      </c>
      <c r="G28" s="100">
        <f t="shared" si="51"/>
        <v>944.60548529992684</v>
      </c>
      <c r="H28" s="100">
        <f t="shared" si="52"/>
        <v>1000.4445504245253</v>
      </c>
      <c r="I28" s="101">
        <f t="shared" si="53"/>
        <v>3.9942301331654842E-2</v>
      </c>
      <c r="J28" s="100">
        <f t="shared" si="54"/>
        <v>8.6632487244274484E-2</v>
      </c>
      <c r="K28" s="100">
        <f t="shared" si="55"/>
        <v>0.65423611734857756</v>
      </c>
      <c r="L28" s="100">
        <f t="shared" si="56"/>
        <v>1.4439014090834894</v>
      </c>
      <c r="M28" s="100">
        <f t="shared" si="57"/>
        <v>4.1560905027932617E-2</v>
      </c>
      <c r="N28" s="100">
        <f t="shared" si="58"/>
        <v>4.0098465803391657E-3</v>
      </c>
      <c r="O28" s="100">
        <f t="shared" si="59"/>
        <v>37.729716933383735</v>
      </c>
      <c r="P28" s="102">
        <f>ABS(Tabella13[[#This Row],[N1]]-J27)</f>
        <v>3.8235313779833024E-6</v>
      </c>
      <c r="Q28" s="102">
        <f>ABS(Tabella13[[#This Row],[N2]]-K27)</f>
        <v>7.4637547918032787E-5</v>
      </c>
      <c r="R28" s="41">
        <f>ABS(Tabella13[[#This Row],[N3]]-L27)</f>
        <v>2.230552415576792E-3</v>
      </c>
      <c r="S28" s="102">
        <f>ABS(Tabella13[[#This Row],[N4]]-M27)</f>
        <v>1.7065344871530774E-6</v>
      </c>
      <c r="T28" s="41">
        <f>ABS(Tabella13[[#This Row],[N5]]-N27)</f>
        <v>1.5493737262096963E-7</v>
      </c>
      <c r="U28" s="41">
        <f>ABS(Tabella13[[#This Row],[N6]]-O27)</f>
        <v>2.3124082585326278E-3</v>
      </c>
      <c r="V28" s="71"/>
      <c r="W28" s="71"/>
      <c r="X28" s="71"/>
    </row>
    <row r="29" spans="1:24" s="43" customFormat="1" x14ac:dyDescent="0.25">
      <c r="A29" s="99">
        <v>19</v>
      </c>
      <c r="B29" s="100">
        <f t="shared" si="46"/>
        <v>2.168933350126335</v>
      </c>
      <c r="C29" s="100">
        <f t="shared" si="47"/>
        <v>16.378802144148633</v>
      </c>
      <c r="D29" s="100">
        <f t="shared" si="48"/>
        <v>36.117058107846034</v>
      </c>
      <c r="E29" s="100">
        <f t="shared" si="49"/>
        <v>1.0405218824022342</v>
      </c>
      <c r="F29" s="100">
        <f t="shared" si="50"/>
        <v>0.10039096004158309</v>
      </c>
      <c r="G29" s="100">
        <f t="shared" si="51"/>
        <v>944.66185025122854</v>
      </c>
      <c r="H29" s="100">
        <f t="shared" si="52"/>
        <v>1000.4675566957934</v>
      </c>
      <c r="I29" s="101">
        <f t="shared" si="53"/>
        <v>3.994138375483134E-2</v>
      </c>
      <c r="J29" s="100">
        <f t="shared" si="54"/>
        <v>8.6630199276047912E-2</v>
      </c>
      <c r="K29" s="100">
        <f t="shared" si="55"/>
        <v>0.65419202188389491</v>
      </c>
      <c r="L29" s="100">
        <f t="shared" si="56"/>
        <v>1.4425652779810212</v>
      </c>
      <c r="M29" s="100">
        <f t="shared" si="57"/>
        <v>4.1559883810327124E-2</v>
      </c>
      <c r="N29" s="100">
        <f t="shared" si="58"/>
        <v>4.0097538605368089E-3</v>
      </c>
      <c r="O29" s="100">
        <f t="shared" si="59"/>
        <v>37.731101479433335</v>
      </c>
      <c r="P29" s="102">
        <f>ABS(Tabella13[[#This Row],[N1]]-J28)</f>
        <v>2.287968226571957E-6</v>
      </c>
      <c r="Q29" s="102">
        <f>ABS(Tabella13[[#This Row],[N2]]-K28)</f>
        <v>4.4095464682647467E-5</v>
      </c>
      <c r="R29" s="41">
        <f>ABS(Tabella13[[#This Row],[N3]]-L28)</f>
        <v>1.3361311024682188E-3</v>
      </c>
      <c r="S29" s="102">
        <f>ABS(Tabella13[[#This Row],[N4]]-M28)</f>
        <v>1.0212176054930078E-6</v>
      </c>
      <c r="T29" s="41">
        <f>ABS(Tabella13[[#This Row],[N5]]-N28)</f>
        <v>9.2719802356755476E-8</v>
      </c>
      <c r="U29" s="41">
        <f>ABS(Tabella13[[#This Row],[N6]]-O28)</f>
        <v>1.3845460496000328E-3</v>
      </c>
    </row>
    <row r="30" spans="1:24" s="43" customFormat="1" x14ac:dyDescent="0.25">
      <c r="A30" s="99">
        <v>20</v>
      </c>
      <c r="B30" s="100">
        <f t="shared" si="46"/>
        <v>2.1689288885882934</v>
      </c>
      <c r="C30" s="100">
        <f t="shared" si="47"/>
        <v>16.378372213367975</v>
      </c>
      <c r="D30" s="100">
        <f t="shared" si="48"/>
        <v>36.097517190472438</v>
      </c>
      <c r="E30" s="100">
        <f t="shared" si="49"/>
        <v>1.040520886715069</v>
      </c>
      <c r="F30" s="100">
        <f t="shared" si="50"/>
        <v>0.10039095100140234</v>
      </c>
      <c r="G30" s="100">
        <f t="shared" si="51"/>
        <v>944.69559856118758</v>
      </c>
      <c r="H30" s="100">
        <f t="shared" si="52"/>
        <v>1000.4813286913328</v>
      </c>
      <c r="I30" s="101">
        <f t="shared" si="53"/>
        <v>3.9940834495905443E-2</v>
      </c>
      <c r="J30" s="100">
        <f t="shared" si="54"/>
        <v>8.6628829772493157E-2</v>
      </c>
      <c r="K30" s="100">
        <f t="shared" si="55"/>
        <v>0.65416585388646675</v>
      </c>
      <c r="L30" s="100">
        <f t="shared" si="56"/>
        <v>1.4417649598177613</v>
      </c>
      <c r="M30" s="100">
        <f t="shared" si="57"/>
        <v>4.1559272525819348E-2</v>
      </c>
      <c r="N30" s="100">
        <f t="shared" si="58"/>
        <v>4.0096983588335635E-3</v>
      </c>
      <c r="O30" s="100">
        <f t="shared" si="59"/>
        <v>37.731930551142725</v>
      </c>
      <c r="P30" s="102">
        <f>ABS(Tabella13[[#This Row],[N1]]-J29)</f>
        <v>1.3695035547545142E-6</v>
      </c>
      <c r="Q30" s="102">
        <f>ABS(Tabella13[[#This Row],[N2]]-K29)</f>
        <v>2.6167997428161449E-5</v>
      </c>
      <c r="R30" s="41">
        <f>ABS(Tabella13[[#This Row],[N3]]-L29)</f>
        <v>8.0031816325987215E-4</v>
      </c>
      <c r="S30" s="102">
        <f>ABS(Tabella13[[#This Row],[N4]]-M29)</f>
        <v>6.1128450777603316E-7</v>
      </c>
      <c r="T30" s="41">
        <f>ABS(Tabella13[[#This Row],[N5]]-N29)</f>
        <v>5.5501703245461331E-8</v>
      </c>
      <c r="U30" s="41">
        <f>ABS(Tabella13[[#This Row],[N6]]-O29)</f>
        <v>8.2907170938995023E-4</v>
      </c>
      <c r="V30" s="89"/>
      <c r="W30" s="89"/>
      <c r="X30" s="89"/>
    </row>
    <row r="31" spans="1:24" s="43" customFormat="1" x14ac:dyDescent="0.25">
      <c r="A31" s="99">
        <v>21</v>
      </c>
      <c r="B31" s="100">
        <f t="shared" si="46"/>
        <v>2.1689262180563618</v>
      </c>
      <c r="C31" s="100">
        <f t="shared" si="47"/>
        <v>16.37811707539305</v>
      </c>
      <c r="D31" s="100">
        <f t="shared" si="48"/>
        <v>36.08581253733476</v>
      </c>
      <c r="E31" s="100">
        <f t="shared" si="49"/>
        <v>1.0405202907126738</v>
      </c>
      <c r="F31" s="100">
        <f t="shared" si="50"/>
        <v>0.10039094558998628</v>
      </c>
      <c r="G31" s="100">
        <f t="shared" si="51"/>
        <v>944.71580718410394</v>
      </c>
      <c r="H31" s="100">
        <f t="shared" si="52"/>
        <v>1000.4895742511908</v>
      </c>
      <c r="I31" s="101">
        <f t="shared" si="53"/>
        <v>3.9940505651202426E-2</v>
      </c>
      <c r="J31" s="100">
        <f t="shared" si="54"/>
        <v>8.6628009869321218E-2</v>
      </c>
      <c r="K31" s="100">
        <f t="shared" si="55"/>
        <v>0.65415027760579103</v>
      </c>
      <c r="L31" s="100">
        <f t="shared" si="56"/>
        <v>1.4412855995756504</v>
      </c>
      <c r="M31" s="100">
        <f t="shared" si="57"/>
        <v>4.1558906551400342E-2</v>
      </c>
      <c r="N31" s="100">
        <f t="shared" si="58"/>
        <v>4.0096651296664025E-3</v>
      </c>
      <c r="O31" s="100">
        <f t="shared" si="59"/>
        <v>37.732427035616965</v>
      </c>
      <c r="P31" s="102">
        <f>ABS(Tabella13[[#This Row],[N1]]-J30)</f>
        <v>8.1990317193914031E-7</v>
      </c>
      <c r="Q31" s="102">
        <f>ABS(Tabella13[[#This Row],[N2]]-K30)</f>
        <v>1.5576280675722032E-5</v>
      </c>
      <c r="R31" s="41">
        <f>ABS(Tabella13[[#This Row],[N3]]-L30)</f>
        <v>4.7936024211092665E-4</v>
      </c>
      <c r="S31" s="102">
        <f>ABS(Tabella13[[#This Row],[N4]]-M30)</f>
        <v>3.6597441900598771E-7</v>
      </c>
      <c r="T31" s="41">
        <f>ABS(Tabella13[[#This Row],[N5]]-N30)</f>
        <v>3.3229167160919726E-8</v>
      </c>
      <c r="U31" s="41">
        <f>ABS(Tabella13[[#This Row],[N6]]-O30)</f>
        <v>4.9648447424033293E-4</v>
      </c>
      <c r="V31" s="97"/>
      <c r="W31" s="97"/>
      <c r="X31" s="97"/>
    </row>
    <row r="32" spans="1:24" s="43" customFormat="1" x14ac:dyDescent="0.25">
      <c r="A32" s="99">
        <v>22</v>
      </c>
      <c r="B32" s="100">
        <f t="shared" si="46"/>
        <v>2.1689246192451765</v>
      </c>
      <c r="C32" s="100">
        <f t="shared" si="47"/>
        <v>16.377965206656462</v>
      </c>
      <c r="D32" s="100">
        <f t="shared" si="48"/>
        <v>36.07880189379388</v>
      </c>
      <c r="E32" s="100">
        <f t="shared" si="49"/>
        <v>1.0405199338876154</v>
      </c>
      <c r="F32" s="100">
        <f t="shared" si="50"/>
        <v>0.10039094235014248</v>
      </c>
      <c r="G32" s="100">
        <f t="shared" si="51"/>
        <v>944.72790899316351</v>
      </c>
      <c r="H32" s="100">
        <f t="shared" si="52"/>
        <v>1000.4945115890968</v>
      </c>
      <c r="I32" s="101">
        <f t="shared" si="53"/>
        <v>3.9940308745707441E-2</v>
      </c>
      <c r="J32" s="100">
        <f t="shared" si="54"/>
        <v>8.6627518938818301E-2</v>
      </c>
      <c r="K32" s="100">
        <f t="shared" si="55"/>
        <v>0.65414098698031331</v>
      </c>
      <c r="L32" s="100">
        <f t="shared" si="56"/>
        <v>1.4409984868133419</v>
      </c>
      <c r="M32" s="100">
        <f t="shared" si="57"/>
        <v>4.1558687415534458E-2</v>
      </c>
      <c r="N32" s="100">
        <f t="shared" si="58"/>
        <v>4.0096452327372072E-3</v>
      </c>
      <c r="O32" s="100">
        <f t="shared" si="59"/>
        <v>37.732724365873551</v>
      </c>
      <c r="P32" s="102">
        <f>ABS(Tabella13[[#This Row],[N1]]-J31)</f>
        <v>4.9093050291659779E-7</v>
      </c>
      <c r="Q32" s="102">
        <f>ABS(Tabella13[[#This Row],[N2]]-K31)</f>
        <v>9.2906254777203046E-6</v>
      </c>
      <c r="R32" s="41">
        <f>ABS(Tabella13[[#This Row],[N3]]-L31)</f>
        <v>2.8711276230852789E-4</v>
      </c>
      <c r="S32" s="102">
        <f>ABS(Tabella13[[#This Row],[N4]]-M31)</f>
        <v>2.1913586588373501E-7</v>
      </c>
      <c r="T32" s="41">
        <f>ABS(Tabella13[[#This Row],[N5]]-N31)</f>
        <v>1.9896929195385715E-8</v>
      </c>
      <c r="U32" s="41">
        <f>ABS(Tabella13[[#This Row],[N6]]-O31)</f>
        <v>2.9733025658629231E-4</v>
      </c>
    </row>
    <row r="33" spans="1:24" s="43" customFormat="1" x14ac:dyDescent="0.25">
      <c r="A33" s="99">
        <v>23</v>
      </c>
      <c r="B33" s="100">
        <f t="shared" si="46"/>
        <v>2.1689236619306955</v>
      </c>
      <c r="C33" s="100">
        <f t="shared" si="47"/>
        <v>16.377874623058055</v>
      </c>
      <c r="D33" s="100">
        <f t="shared" si="48"/>
        <v>36.074602869645119</v>
      </c>
      <c r="E33" s="100">
        <f t="shared" si="49"/>
        <v>1.0405197202301462</v>
      </c>
      <c r="F33" s="100">
        <f t="shared" si="50"/>
        <v>0.10039094041019188</v>
      </c>
      <c r="G33" s="100">
        <f t="shared" si="51"/>
        <v>944.73515641816766</v>
      </c>
      <c r="H33" s="100">
        <f t="shared" si="52"/>
        <v>1000.4974682334419</v>
      </c>
      <c r="I33" s="101">
        <f t="shared" si="53"/>
        <v>3.994019083298999E-2</v>
      </c>
      <c r="J33" s="100">
        <f t="shared" si="54"/>
        <v>8.6627224959699448E-2</v>
      </c>
      <c r="K33" s="100">
        <f t="shared" si="55"/>
        <v>0.65413543788372275</v>
      </c>
      <c r="L33" s="100">
        <f t="shared" si="56"/>
        <v>1.4408265228379544</v>
      </c>
      <c r="M33" s="100">
        <f t="shared" si="57"/>
        <v>4.155855619148139E-2</v>
      </c>
      <c r="N33" s="100">
        <f t="shared" si="58"/>
        <v>4.0096333178863902E-3</v>
      </c>
      <c r="O33" s="100">
        <f t="shared" si="59"/>
        <v>37.732902433976264</v>
      </c>
      <c r="P33" s="102">
        <f>ABS(Tabella13[[#This Row],[N1]]-J32)</f>
        <v>2.9397911885387096E-7</v>
      </c>
      <c r="Q33" s="102">
        <f>ABS(Tabella13[[#This Row],[N2]]-K32)</f>
        <v>5.5490965905624634E-6</v>
      </c>
      <c r="R33" s="41">
        <f>ABS(Tabella13[[#This Row],[N3]]-L32)</f>
        <v>1.7196397538743469E-4</v>
      </c>
      <c r="S33" s="102">
        <f>ABS(Tabella13[[#This Row],[N4]]-M32)</f>
        <v>1.3122405306820184E-7</v>
      </c>
      <c r="T33" s="41">
        <f>ABS(Tabella13[[#This Row],[N5]]-N32)</f>
        <v>1.1914850816911737E-8</v>
      </c>
      <c r="U33" s="41">
        <f>ABS(Tabella13[[#This Row],[N6]]-O32)</f>
        <v>1.7806810271281392E-4</v>
      </c>
      <c r="V33" s="89"/>
      <c r="W33" s="89"/>
      <c r="X33" s="89"/>
    </row>
    <row r="34" spans="1:24" s="43" customFormat="1" x14ac:dyDescent="0.25">
      <c r="A34" s="99">
        <v>24</v>
      </c>
      <c r="B34" s="100">
        <f t="shared" si="46"/>
        <v>2.1689230886714137</v>
      </c>
      <c r="C34" s="100">
        <f t="shared" si="47"/>
        <v>16.377820519366296</v>
      </c>
      <c r="D34" s="100">
        <f t="shared" si="48"/>
        <v>36.072087896505082</v>
      </c>
      <c r="E34" s="100">
        <f t="shared" si="49"/>
        <v>1.0405195922866943</v>
      </c>
      <c r="F34" s="100">
        <f t="shared" si="50"/>
        <v>0.10039093924849392</v>
      </c>
      <c r="G34" s="100">
        <f t="shared" si="51"/>
        <v>944.73949682817158</v>
      </c>
      <c r="H34" s="100">
        <f t="shared" si="52"/>
        <v>1000.4992388642496</v>
      </c>
      <c r="I34" s="101">
        <f t="shared" si="53"/>
        <v>3.9940120219524089E-2</v>
      </c>
      <c r="J34" s="100">
        <f t="shared" si="54"/>
        <v>8.6627048908437768E-2</v>
      </c>
      <c r="K34" s="100">
        <f t="shared" si="55"/>
        <v>0.65413212047727831</v>
      </c>
      <c r="L34" s="100">
        <f t="shared" si="56"/>
        <v>1.4407235271556527</v>
      </c>
      <c r="M34" s="100">
        <f t="shared" si="57"/>
        <v>4.1558477606700762E-2</v>
      </c>
      <c r="N34" s="100">
        <f t="shared" si="58"/>
        <v>4.0096261825357865E-3</v>
      </c>
      <c r="O34" s="100">
        <f t="shared" si="59"/>
        <v>37.733009079449872</v>
      </c>
      <c r="P34" s="102">
        <f>ABS(Tabella13[[#This Row],[N1]]-J33)</f>
        <v>1.7605126167996588E-7</v>
      </c>
      <c r="Q34" s="102">
        <f>ABS(Tabella13[[#This Row],[N2]]-K33)</f>
        <v>3.3174064444363438E-6</v>
      </c>
      <c r="R34" s="41">
        <f>ABS(Tabella13[[#This Row],[N3]]-L33)</f>
        <v>1.0299568230176526E-4</v>
      </c>
      <c r="S34" s="102">
        <f>ABS(Tabella13[[#This Row],[N4]]-M33)</f>
        <v>7.8584780627277695E-8</v>
      </c>
      <c r="T34" s="41">
        <f>ABS(Tabella13[[#This Row],[N5]]-N33)</f>
        <v>7.1353506037735714E-9</v>
      </c>
      <c r="U34" s="41">
        <f>ABS(Tabella13[[#This Row],[N6]]-O33)</f>
        <v>1.0664547360761389E-4</v>
      </c>
      <c r="V34" s="95"/>
      <c r="W34" s="95"/>
      <c r="X34" s="95"/>
    </row>
    <row r="35" spans="1:24" s="43" customFormat="1" x14ac:dyDescent="0.25">
      <c r="A35" s="99">
        <v>25</v>
      </c>
      <c r="B35" s="100">
        <f t="shared" si="46"/>
        <v>2.1689227453714537</v>
      </c>
      <c r="C35" s="100">
        <f t="shared" si="47"/>
        <v>16.377788174653464</v>
      </c>
      <c r="D35" s="100">
        <f t="shared" si="48"/>
        <v>36.070581584651421</v>
      </c>
      <c r="E35" s="100">
        <f t="shared" si="49"/>
        <v>1.0405195156665332</v>
      </c>
      <c r="F35" s="100">
        <f t="shared" si="50"/>
        <v>0.10039093855279724</v>
      </c>
      <c r="G35" s="100">
        <f t="shared" si="51"/>
        <v>944.74209631159067</v>
      </c>
      <c r="H35" s="100">
        <f t="shared" si="52"/>
        <v>1000.5002992704864</v>
      </c>
      <c r="I35" s="101">
        <f t="shared" si="53"/>
        <v>3.9940077930218122E-2</v>
      </c>
      <c r="J35" s="100">
        <f t="shared" si="54"/>
        <v>8.6626943474758494E-2</v>
      </c>
      <c r="K35" s="100">
        <f t="shared" si="55"/>
        <v>0.65413013602026415</v>
      </c>
      <c r="L35" s="100">
        <f t="shared" si="56"/>
        <v>1.4406618394792685</v>
      </c>
      <c r="M35" s="100">
        <f t="shared" si="57"/>
        <v>4.1558430543634152E-2</v>
      </c>
      <c r="N35" s="100">
        <f t="shared" si="58"/>
        <v>4.0096219092864609E-3</v>
      </c>
      <c r="O35" s="100">
        <f t="shared" si="59"/>
        <v>37.733072950642566</v>
      </c>
      <c r="P35" s="102">
        <f>ABS(Tabella13[[#This Row],[N1]]-J34)</f>
        <v>1.0543367927329239E-7</v>
      </c>
      <c r="Q35" s="102">
        <f>ABS(Tabella13[[#This Row],[N2]]-K34)</f>
        <v>1.9844570141591689E-6</v>
      </c>
      <c r="R35" s="41">
        <f>ABS(Tabella13[[#This Row],[N3]]-L34)</f>
        <v>6.1687676384147849E-5</v>
      </c>
      <c r="S35" s="102">
        <f>ABS(Tabella13[[#This Row],[N4]]-M34)</f>
        <v>4.7063066610508741E-8</v>
      </c>
      <c r="T35" s="41">
        <f>ABS(Tabella13[[#This Row],[N5]]-N34)</f>
        <v>4.2732493255731585E-9</v>
      </c>
      <c r="U35" s="41">
        <f>ABS(Tabella13[[#This Row],[N6]]-O34)</f>
        <v>6.3871192693909506E-5</v>
      </c>
    </row>
    <row r="36" spans="1:24" s="43" customFormat="1" x14ac:dyDescent="0.25">
      <c r="A36" s="99">
        <v>26</v>
      </c>
      <c r="B36" s="100">
        <f t="shared" si="46"/>
        <v>2.168922539775779</v>
      </c>
      <c r="C36" s="100">
        <f t="shared" si="47"/>
        <v>16.377768826197578</v>
      </c>
      <c r="D36" s="100">
        <f t="shared" si="48"/>
        <v>36.069679402384303</v>
      </c>
      <c r="E36" s="100">
        <f t="shared" si="49"/>
        <v>1.0405194697800433</v>
      </c>
      <c r="F36" s="100">
        <f t="shared" si="50"/>
        <v>0.10039093813615543</v>
      </c>
      <c r="G36" s="100">
        <f t="shared" si="51"/>
        <v>944.74365317191257</v>
      </c>
      <c r="H36" s="100">
        <f t="shared" si="52"/>
        <v>1000.5009343481864</v>
      </c>
      <c r="I36" s="101">
        <f t="shared" si="53"/>
        <v>3.9940052603179517E-2</v>
      </c>
      <c r="J36" s="100">
        <f t="shared" si="54"/>
        <v>8.6626880330866324E-2</v>
      </c>
      <c r="K36" s="100">
        <f t="shared" si="55"/>
        <v>0.65412894844104486</v>
      </c>
      <c r="L36" s="100">
        <f t="shared" si="56"/>
        <v>1.4406248927110499</v>
      </c>
      <c r="M36" s="100">
        <f t="shared" si="57"/>
        <v>4.1558402357647385E-2</v>
      </c>
      <c r="N36" s="100">
        <f t="shared" si="58"/>
        <v>4.0096193500405884E-3</v>
      </c>
      <c r="O36" s="100">
        <f t="shared" si="59"/>
        <v>37.733111204206175</v>
      </c>
      <c r="P36" s="102">
        <f>ABS(Tabella13[[#This Row],[N1]]-J35)</f>
        <v>6.3143892170547389E-8</v>
      </c>
      <c r="Q36" s="102">
        <f>ABS(Tabella13[[#This Row],[N2]]-K35)</f>
        <v>1.1875792192972412E-6</v>
      </c>
      <c r="R36" s="41">
        <f>ABS(Tabella13[[#This Row],[N3]]-L35)</f>
        <v>3.6946768218637516E-5</v>
      </c>
      <c r="S36" s="102">
        <f>ABS(Tabella13[[#This Row],[N4]]-M35)</f>
        <v>2.8185986766793292E-8</v>
      </c>
      <c r="T36" s="41">
        <f>ABS(Tabella13[[#This Row],[N5]]-N35)</f>
        <v>2.5592458725159917E-9</v>
      </c>
      <c r="U36" s="41">
        <f>ABS(Tabella13[[#This Row],[N6]]-O35)</f>
        <v>3.8253563609202956E-5</v>
      </c>
    </row>
    <row r="37" spans="1:24" s="43" customFormat="1" x14ac:dyDescent="0.25">
      <c r="A37" s="99">
        <v>27</v>
      </c>
      <c r="B37" s="100">
        <f t="shared" si="46"/>
        <v>2.1689224166451893</v>
      </c>
      <c r="C37" s="100">
        <f t="shared" si="47"/>
        <v>16.377757247300188</v>
      </c>
      <c r="D37" s="100">
        <f t="shared" si="48"/>
        <v>36.069139055899107</v>
      </c>
      <c r="E37" s="100">
        <f t="shared" si="49"/>
        <v>1.0405194422987063</v>
      </c>
      <c r="F37" s="100">
        <f t="shared" si="50"/>
        <v>0.10039093788662896</v>
      </c>
      <c r="G37" s="100">
        <f t="shared" si="51"/>
        <v>944.7445856025256</v>
      </c>
      <c r="H37" s="100">
        <f t="shared" si="52"/>
        <v>1000.5013147025554</v>
      </c>
      <c r="I37" s="101">
        <f t="shared" si="53"/>
        <v>3.994003743457885E-2</v>
      </c>
      <c r="J37" s="100">
        <f t="shared" si="54"/>
        <v>8.662684251350608E-2</v>
      </c>
      <c r="K37" s="100">
        <f t="shared" si="55"/>
        <v>0.65412823755161453</v>
      </c>
      <c r="L37" s="100">
        <f t="shared" si="56"/>
        <v>1.4406027641256405</v>
      </c>
      <c r="M37" s="100">
        <f t="shared" si="57"/>
        <v>4.1558385476817436E-2</v>
      </c>
      <c r="N37" s="100">
        <f t="shared" si="58"/>
        <v>4.0096178172844407E-3</v>
      </c>
      <c r="O37" s="100">
        <f t="shared" si="59"/>
        <v>37.733134115080553</v>
      </c>
      <c r="P37" s="102">
        <f>ABS(Tabella13[[#This Row],[N1]]-J36)</f>
        <v>3.7817360243330711E-8</v>
      </c>
      <c r="Q37" s="102">
        <f>ABS(Tabella13[[#This Row],[N2]]-K36)</f>
        <v>7.108894303220481E-7</v>
      </c>
      <c r="R37" s="41">
        <f>ABS(Tabella13[[#This Row],[N3]]-L36)</f>
        <v>2.2128585409397772E-5</v>
      </c>
      <c r="S37" s="102">
        <f>ABS(Tabella13[[#This Row],[N4]]-M36)</f>
        <v>1.6880829949161846E-8</v>
      </c>
      <c r="T37" s="41">
        <f>ABS(Tabella13[[#This Row],[N5]]-N36)</f>
        <v>1.5327561476985441E-9</v>
      </c>
      <c r="U37" s="41">
        <f>ABS(Tabella13[[#This Row],[N6]]-O36)</f>
        <v>2.2910874378112567E-5</v>
      </c>
    </row>
    <row r="38" spans="1:24" s="43" customFormat="1" x14ac:dyDescent="0.25">
      <c r="A38" s="99">
        <v>28</v>
      </c>
      <c r="B38" s="100">
        <f t="shared" si="46"/>
        <v>2.1689223429013369</v>
      </c>
      <c r="C38" s="100">
        <f t="shared" si="47"/>
        <v>16.377750316128243</v>
      </c>
      <c r="D38" s="100">
        <f t="shared" si="48"/>
        <v>36.06881542533749</v>
      </c>
      <c r="E38" s="100">
        <f t="shared" si="49"/>
        <v>1.0405194258398971</v>
      </c>
      <c r="F38" s="100">
        <f t="shared" si="50"/>
        <v>0.10039093773718524</v>
      </c>
      <c r="G38" s="100">
        <f t="shared" si="51"/>
        <v>944.74514405508842</v>
      </c>
      <c r="H38" s="100">
        <f t="shared" si="52"/>
        <v>1000.5015425030326</v>
      </c>
      <c r="I38" s="101">
        <f t="shared" si="53"/>
        <v>3.9940028349860358E-2</v>
      </c>
      <c r="J38" s="100">
        <f t="shared" si="54"/>
        <v>8.6626819864124946E-2</v>
      </c>
      <c r="K38" s="100">
        <f t="shared" si="55"/>
        <v>0.65412781193309644</v>
      </c>
      <c r="L38" s="100">
        <f t="shared" si="56"/>
        <v>1.44058951063386</v>
      </c>
      <c r="M38" s="100">
        <f t="shared" si="57"/>
        <v>4.1558375366625912E-2</v>
      </c>
      <c r="N38" s="100">
        <f t="shared" si="58"/>
        <v>4.0096168992922445E-3</v>
      </c>
      <c r="O38" s="100">
        <f t="shared" si="59"/>
        <v>37.733147836953137</v>
      </c>
      <c r="P38" s="102">
        <f>ABS(Tabella13[[#This Row],[N1]]-J37)</f>
        <v>2.2649381134498547E-8</v>
      </c>
      <c r="Q38" s="102">
        <f>ABS(Tabella13[[#This Row],[N2]]-K37)</f>
        <v>4.2561851809619355E-7</v>
      </c>
      <c r="R38" s="41">
        <f>ABS(Tabella13[[#This Row],[N3]]-L37)</f>
        <v>1.3253491780496063E-5</v>
      </c>
      <c r="S38" s="102">
        <f>ABS(Tabella13[[#This Row],[N4]]-M37)</f>
        <v>1.0110191524248524E-8</v>
      </c>
      <c r="T38" s="41">
        <f>ABS(Tabella13[[#This Row],[N5]]-N37)</f>
        <v>9.179921961477433E-10</v>
      </c>
      <c r="U38" s="41">
        <f>ABS(Tabella13[[#This Row],[N6]]-O37)</f>
        <v>1.3721872583971617E-5</v>
      </c>
    </row>
    <row r="39" spans="1:24" s="43" customFormat="1" x14ac:dyDescent="0.25">
      <c r="A39" s="69">
        <v>29</v>
      </c>
      <c r="B39" s="84">
        <f t="shared" si="46"/>
        <v>2.1689222987350436</v>
      </c>
      <c r="C39" s="84">
        <f t="shared" si="47"/>
        <v>16.377746166347691</v>
      </c>
      <c r="D39" s="84">
        <f t="shared" si="48"/>
        <v>36.068621593020197</v>
      </c>
      <c r="E39" s="84">
        <f t="shared" si="49"/>
        <v>1.0405194159824602</v>
      </c>
      <c r="F39" s="84">
        <f t="shared" si="50"/>
        <v>0.10039093764768099</v>
      </c>
      <c r="G39" s="84">
        <f t="shared" si="51"/>
        <v>944.74547852573266</v>
      </c>
      <c r="H39" s="84">
        <f t="shared" si="52"/>
        <v>1000.5016789374657</v>
      </c>
      <c r="I39" s="85">
        <f t="shared" si="53"/>
        <v>3.9940022908835901E-2</v>
      </c>
      <c r="J39" s="84">
        <f t="shared" si="54"/>
        <v>8.6626806298962661E-2</v>
      </c>
      <c r="K39" s="84">
        <f t="shared" si="55"/>
        <v>0.65412755707902615</v>
      </c>
      <c r="L39" s="84">
        <f t="shared" si="56"/>
        <v>1.4405815727153599</v>
      </c>
      <c r="M39" s="84">
        <f t="shared" si="57"/>
        <v>4.1558369311428013E-2</v>
      </c>
      <c r="N39" s="84">
        <f t="shared" si="58"/>
        <v>4.0096163494878949E-3</v>
      </c>
      <c r="O39" s="84">
        <f t="shared" si="59"/>
        <v>37.733156055336899</v>
      </c>
      <c r="P39" s="102">
        <f>ABS(Tabella13[[#This Row],[N1]]-J38)</f>
        <v>1.3565162285122945E-8</v>
      </c>
      <c r="Q39" s="102">
        <f>ABS(Tabella13[[#This Row],[N2]]-K38)</f>
        <v>2.5485407029179896E-7</v>
      </c>
      <c r="R39" s="41">
        <f>ABS(Tabella13[[#This Row],[N3]]-L38)</f>
        <v>7.9379185000671981E-6</v>
      </c>
      <c r="S39" s="102">
        <f>ABS(Tabella13[[#This Row],[N4]]-M38)</f>
        <v>6.0551978986467248E-9</v>
      </c>
      <c r="T39" s="41">
        <f>ABS(Tabella13[[#This Row],[N5]]-N38)</f>
        <v>5.4980434961715563E-10</v>
      </c>
      <c r="U39" s="41">
        <f>ABS(Tabella13[[#This Row],[N6]]-O38)</f>
        <v>8.2183837619709266E-6</v>
      </c>
    </row>
    <row r="40" spans="1:24" s="43" customFormat="1" x14ac:dyDescent="0.25">
      <c r="B40" s="95"/>
      <c r="C40" s="95"/>
      <c r="D40" s="95"/>
      <c r="E40" s="95"/>
      <c r="F40" s="95"/>
      <c r="G40" s="95"/>
      <c r="H40" s="95"/>
      <c r="I40" s="96"/>
      <c r="J40" s="95"/>
      <c r="K40" s="95"/>
      <c r="L40" s="95"/>
      <c r="M40" s="95"/>
      <c r="N40" s="95"/>
      <c r="O40" s="95"/>
      <c r="P40" s="41"/>
      <c r="Q40" s="41"/>
      <c r="R40" s="41"/>
      <c r="S40" s="41"/>
      <c r="T40" s="41"/>
      <c r="U40" s="41"/>
    </row>
    <row r="41" spans="1:24" s="43" customFormat="1" x14ac:dyDescent="0.25">
      <c r="B41" s="95"/>
      <c r="C41" s="95"/>
      <c r="D41" s="95"/>
      <c r="E41" s="95"/>
      <c r="F41" s="95"/>
      <c r="G41" s="95"/>
      <c r="H41" s="95"/>
      <c r="I41" s="96"/>
      <c r="J41" s="95"/>
      <c r="K41" s="95"/>
      <c r="L41" s="95"/>
      <c r="M41" s="95"/>
      <c r="N41" s="95"/>
      <c r="O41" s="95"/>
      <c r="P41" s="41"/>
      <c r="Q41" s="41"/>
      <c r="R41" s="41"/>
      <c r="S41" s="41"/>
      <c r="T41" s="41"/>
      <c r="U41" s="41"/>
    </row>
    <row r="42" spans="1:24" s="43" customFormat="1" x14ac:dyDescent="0.25">
      <c r="A42" s="69" t="s">
        <v>95</v>
      </c>
      <c r="B42" s="84">
        <v>2.1739130431163289</v>
      </c>
      <c r="C42" s="84">
        <v>16.666666630594161</v>
      </c>
      <c r="D42" s="84">
        <v>37.499998470017871</v>
      </c>
      <c r="E42" s="84">
        <v>1.0416666665861476</v>
      </c>
      <c r="F42" s="84">
        <v>0.1004016064249736</v>
      </c>
      <c r="G42" s="84">
        <v>941.5173546654371</v>
      </c>
      <c r="H42" s="84">
        <v>999.0000010821766</v>
      </c>
      <c r="I42" s="85">
        <v>3.9999999956712939E-2</v>
      </c>
      <c r="J42" s="84">
        <v>8.6956521630550856E-2</v>
      </c>
      <c r="K42" s="84">
        <v>0.66666666450231549</v>
      </c>
      <c r="L42" s="84">
        <v>1.4999999371774502</v>
      </c>
      <c r="M42" s="84">
        <v>4.1666666618355212E-2</v>
      </c>
      <c r="N42" s="84">
        <v>4.0160642526528532E-3</v>
      </c>
      <c r="O42" s="84">
        <v>37.660694145861967</v>
      </c>
      <c r="P42" s="41"/>
      <c r="Q42" s="41"/>
      <c r="R42" s="41"/>
      <c r="S42" s="41"/>
      <c r="T42" s="41"/>
      <c r="U42" s="41"/>
    </row>
    <row r="43" spans="1:24" s="43" customFormat="1" x14ac:dyDescent="0.25">
      <c r="A43" s="69" t="s">
        <v>96</v>
      </c>
      <c r="B43" s="94">
        <f>ABS(B42-B39)</f>
        <v>4.990744381285328E-3</v>
      </c>
      <c r="C43" s="94">
        <f t="shared" ref="C43:O43" si="60">ABS(C42-C39)</f>
        <v>0.28892046424646978</v>
      </c>
      <c r="D43" s="94">
        <f t="shared" si="60"/>
        <v>1.4313768769976747</v>
      </c>
      <c r="E43" s="94">
        <f t="shared" si="60"/>
        <v>1.1472506036873664E-3</v>
      </c>
      <c r="F43" s="94">
        <f t="shared" si="60"/>
        <v>1.0668777292610621E-5</v>
      </c>
      <c r="G43" s="94">
        <f t="shared" si="60"/>
        <v>3.2281238602955682</v>
      </c>
      <c r="H43" s="94">
        <f t="shared" si="60"/>
        <v>1.501677855289131</v>
      </c>
      <c r="I43" s="94">
        <f t="shared" si="60"/>
        <v>5.9977047877038392E-5</v>
      </c>
      <c r="J43" s="94">
        <f t="shared" si="60"/>
        <v>3.2971533158819566E-4</v>
      </c>
      <c r="K43" s="94">
        <f t="shared" si="60"/>
        <v>1.2539107423289342E-2</v>
      </c>
      <c r="L43" s="94">
        <f t="shared" si="60"/>
        <v>5.9418364462090256E-2</v>
      </c>
      <c r="M43" s="94">
        <f t="shared" si="60"/>
        <v>1.0829730692719919E-4</v>
      </c>
      <c r="N43" s="94">
        <f t="shared" si="60"/>
        <v>6.4479031649583227E-6</v>
      </c>
      <c r="O43" s="94">
        <f t="shared" si="60"/>
        <v>7.2461909474931474E-2</v>
      </c>
      <c r="P43" s="41"/>
      <c r="Q43" s="41"/>
      <c r="R43" s="41"/>
      <c r="S43" s="41"/>
      <c r="T43" s="41"/>
      <c r="U43" s="41"/>
    </row>
    <row r="44" spans="1:24" s="43" customFormat="1" x14ac:dyDescent="0.25">
      <c r="B44" s="95"/>
      <c r="C44" s="95"/>
      <c r="D44" s="95"/>
      <c r="E44" s="95"/>
      <c r="F44" s="95"/>
      <c r="G44" s="95"/>
      <c r="H44" s="95"/>
      <c r="I44" s="96"/>
      <c r="J44" s="95"/>
      <c r="K44" s="95"/>
      <c r="L44" s="95"/>
      <c r="M44" s="95"/>
      <c r="N44" s="95"/>
      <c r="O44" s="95"/>
      <c r="P44" s="41"/>
      <c r="Q44" s="41"/>
      <c r="R44" s="41"/>
      <c r="S44" s="41"/>
      <c r="T44" s="41"/>
      <c r="U44" s="41"/>
    </row>
    <row r="45" spans="1:24" s="43" customFormat="1" x14ac:dyDescent="0.25">
      <c r="B45" s="95"/>
      <c r="C45" s="95"/>
      <c r="D45" s="95"/>
      <c r="E45" s="95"/>
      <c r="F45" s="95"/>
      <c r="G45" s="95"/>
      <c r="H45" s="95"/>
      <c r="I45" s="96"/>
      <c r="J45" s="95"/>
      <c r="K45" s="95"/>
      <c r="L45" s="95"/>
      <c r="M45" s="95"/>
      <c r="N45" s="95"/>
      <c r="O45" s="95"/>
      <c r="P45" s="41"/>
      <c r="Q45" s="41"/>
      <c r="R45" s="41"/>
      <c r="S45" s="41"/>
      <c r="T45" s="41"/>
      <c r="U45" s="41"/>
    </row>
    <row r="46" spans="1:24" s="43" customFormat="1" x14ac:dyDescent="0.25"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</row>
    <row r="47" spans="1:24" s="43" customFormat="1" x14ac:dyDescent="0.25"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</row>
    <row r="48" spans="1:24" s="43" customFormat="1" x14ac:dyDescent="0.25">
      <c r="B48" s="95"/>
      <c r="C48" s="95"/>
      <c r="D48" s="95"/>
      <c r="E48" s="95"/>
      <c r="F48" s="95"/>
      <c r="G48" s="95"/>
      <c r="H48" s="95"/>
      <c r="I48" s="96"/>
      <c r="J48" s="95"/>
      <c r="K48" s="95"/>
      <c r="L48" s="95"/>
      <c r="M48" s="95"/>
      <c r="N48" s="95"/>
      <c r="O48" s="95"/>
      <c r="P48" s="41"/>
      <c r="Q48" s="41"/>
      <c r="R48" s="41"/>
      <c r="S48" s="41"/>
      <c r="T48" s="41"/>
      <c r="U48" s="41"/>
    </row>
    <row r="49" spans="1:21" s="43" customFormat="1" x14ac:dyDescent="0.25">
      <c r="B49" s="95"/>
      <c r="C49" s="95"/>
      <c r="D49" s="95"/>
      <c r="E49" s="95"/>
      <c r="F49" s="95"/>
      <c r="G49" s="95"/>
      <c r="H49" s="95"/>
      <c r="I49" s="96"/>
      <c r="J49" s="95"/>
      <c r="K49" s="95"/>
      <c r="L49" s="95"/>
      <c r="M49" s="95"/>
      <c r="N49" s="95"/>
      <c r="O49" s="95"/>
      <c r="P49" s="41"/>
      <c r="Q49" s="41"/>
      <c r="R49" s="41"/>
      <c r="S49" s="41"/>
      <c r="T49" s="41"/>
      <c r="U49" s="41"/>
    </row>
    <row r="50" spans="1:21" s="43" customFormat="1" x14ac:dyDescent="0.25">
      <c r="B50" s="95"/>
      <c r="C50" s="95"/>
      <c r="D50" s="95"/>
      <c r="E50" s="95"/>
      <c r="F50" s="95"/>
      <c r="G50" s="95"/>
      <c r="H50" s="95"/>
      <c r="I50" s="96"/>
      <c r="J50" s="95"/>
      <c r="K50" s="95"/>
      <c r="L50" s="95"/>
      <c r="M50" s="95"/>
      <c r="N50" s="95"/>
      <c r="O50" s="95"/>
      <c r="P50" s="41"/>
      <c r="Q50" s="41"/>
      <c r="R50" s="41"/>
      <c r="S50" s="41"/>
      <c r="T50" s="41"/>
      <c r="U50" s="41"/>
    </row>
    <row r="51" spans="1:21" s="43" customFormat="1" x14ac:dyDescent="0.25">
      <c r="B51" s="71"/>
      <c r="C51" s="71"/>
      <c r="D51" s="71"/>
      <c r="E51" s="71"/>
      <c r="F51" s="71"/>
      <c r="G51" s="71"/>
      <c r="H51" s="71"/>
      <c r="I51" s="72"/>
      <c r="J51" s="71"/>
      <c r="K51" s="71"/>
      <c r="L51" s="71"/>
      <c r="M51" s="71"/>
      <c r="N51" s="71"/>
      <c r="O51" s="71"/>
      <c r="P51" s="98"/>
      <c r="Q51" s="98"/>
      <c r="R51" s="98"/>
      <c r="S51" s="98"/>
      <c r="T51" s="98"/>
      <c r="U51" s="98"/>
    </row>
    <row r="52" spans="1:21" s="43" customFormat="1" x14ac:dyDescent="0.25"/>
    <row r="53" spans="1:21" x14ac:dyDescent="0.2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</row>
    <row r="54" spans="1:21" x14ac:dyDescent="0.2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</row>
    <row r="55" spans="1:21" x14ac:dyDescent="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</row>
    <row r="56" spans="1:21" x14ac:dyDescent="0.2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</row>
    <row r="57" spans="1:21" x14ac:dyDescent="0.2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</row>
    <row r="58" spans="1:21" x14ac:dyDescent="0.2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</row>
    <row r="59" spans="1:21" x14ac:dyDescent="0.2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</row>
    <row r="60" spans="1:21" x14ac:dyDescent="0.2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</row>
    <row r="61" spans="1:21" x14ac:dyDescent="0.2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</row>
  </sheetData>
  <mergeCells count="2">
    <mergeCell ref="B1:G1"/>
    <mergeCell ref="H1:M1"/>
  </mergeCells>
  <phoneticPr fontId="3" type="noConversion"/>
  <conditionalFormatting sqref="P11:U39">
    <cfRule type="cellIs" dxfId="0" priority="1" operator="lessThan">
      <formula>$R$7</formula>
    </cfRule>
  </conditionalFormatting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Data</vt:lpstr>
      <vt:lpstr>Exact MVA</vt:lpstr>
      <vt:lpstr>Approximated MVA</vt:lpstr>
      <vt:lpstr>Data!Area_stampa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Gribaudo</dc:creator>
  <cp:lastModifiedBy>Davide Calabrò</cp:lastModifiedBy>
  <cp:lastPrinted>2020-10-08T20:21:37Z</cp:lastPrinted>
  <dcterms:created xsi:type="dcterms:W3CDTF">2020-10-08T14:03:04Z</dcterms:created>
  <dcterms:modified xsi:type="dcterms:W3CDTF">2021-02-02T09:16:10Z</dcterms:modified>
</cp:coreProperties>
</file>